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D:\00 Rozpocty\2026\2617 Lanovka Martinské Hole\000 Rozpočty úprava 20261002\"/>
    </mc:Choice>
  </mc:AlternateContent>
  <bookViews>
    <workbookView xWindow="0" yWindow="0" windowWidth="0" windowHeight="0"/>
  </bookViews>
  <sheets>
    <sheet name="Rekapitulácia stavby" sheetId="1" r:id="rId1"/>
    <sheet name="PS 01.1 - Technológia kab..." sheetId="2" r:id="rId2"/>
    <sheet name="SO 01.1 - Stavebná časť -..." sheetId="3" r:id="rId3"/>
    <sheet name="SO 01.2 - Elektroinštalác..." sheetId="4" r:id="rId4"/>
    <sheet name="SO 01.3 - Protierózne úpravy" sheetId="5" r:id="rId5"/>
    <sheet name="SO 10.1 - Stavebná časť -..." sheetId="6" r:id="rId6"/>
    <sheet name="SO 10.2 - Elektroinštalác..." sheetId="7" r:id="rId7"/>
    <sheet name="SO 013 - Prípojka vodovodu" sheetId="8" r:id="rId8"/>
    <sheet name="SO 014 - Splašková kanali..." sheetId="9" r:id="rId9"/>
    <sheet name="SO 017 - NN káblový prívo..." sheetId="10" r:id="rId10"/>
    <sheet name="SO 018 - VN prívod a traf..." sheetId="11" r:id="rId11"/>
    <sheet name="SO 20.1 - Stavebná časť -..." sheetId="12" r:id="rId12"/>
    <sheet name="SO 20.2 - Elektroinštalác..." sheetId="13" r:id="rId13"/>
    <sheet name="SO 023 - Prípojka vodovodu" sheetId="14" r:id="rId14"/>
    <sheet name="SO 024 - Splašková kanali..." sheetId="15" r:id="rId15"/>
    <sheet name="SO 026 - VN prípojka a te..." sheetId="16" r:id="rId16"/>
    <sheet name="SO 029.1 - Údolná stanica..." sheetId="17" r:id="rId17"/>
    <sheet name="SO 029.2 - Vrcholová stanica" sheetId="18" r:id="rId18"/>
  </sheets>
  <definedNames>
    <definedName name="_xlnm.Print_Area" localSheetId="0">'Rekapitulácia stavby'!$D$4:$AO$76,'Rekapitulácia stavby'!$C$82:$AQ$116</definedName>
    <definedName name="_xlnm.Print_Titles" localSheetId="0">'Rekapitulácia stavby'!$92:$92</definedName>
    <definedName name="_xlnm._FilterDatabase" localSheetId="1" hidden="1">'PS 01.1 - Technológia kab...'!$C$123:$K$140</definedName>
    <definedName name="_xlnm.Print_Area" localSheetId="1">'PS 01.1 - Technológia kab...'!$C$4:$J$76,'PS 01.1 - Technológia kab...'!$C$109:$J$140</definedName>
    <definedName name="_xlnm.Print_Titles" localSheetId="1">'PS 01.1 - Technológia kab...'!$123:$123</definedName>
    <definedName name="_xlnm._FilterDatabase" localSheetId="2" hidden="1">'SO 01.1 - Stavebná časť -...'!$C$125:$K$174</definedName>
    <definedName name="_xlnm.Print_Area" localSheetId="2">'SO 01.1 - Stavebná časť -...'!$C$4:$J$76,'SO 01.1 - Stavebná časť -...'!$C$111:$J$174</definedName>
    <definedName name="_xlnm.Print_Titles" localSheetId="2">'SO 01.1 - Stavebná časť -...'!$125:$125</definedName>
    <definedName name="_xlnm._FilterDatabase" localSheetId="3" hidden="1">'SO 01.2 - Elektroinštalác...'!$C$129:$K$172</definedName>
    <definedName name="_xlnm.Print_Area" localSheetId="3">'SO 01.2 - Elektroinštalác...'!$C$4:$J$76,'SO 01.2 - Elektroinštalác...'!$C$115:$J$172</definedName>
    <definedName name="_xlnm.Print_Titles" localSheetId="3">'SO 01.2 - Elektroinštalác...'!$129:$129</definedName>
    <definedName name="_xlnm._FilterDatabase" localSheetId="4" hidden="1">'SO 01.3 - Protierózne úpravy'!$C$124:$K$149</definedName>
    <definedName name="_xlnm.Print_Area" localSheetId="4">'SO 01.3 - Protierózne úpravy'!$C$4:$J$76,'SO 01.3 - Protierózne úpravy'!$C$110:$J$149</definedName>
    <definedName name="_xlnm.Print_Titles" localSheetId="4">'SO 01.3 - Protierózne úpravy'!$124:$124</definedName>
    <definedName name="_xlnm._FilterDatabase" localSheetId="5" hidden="1">'SO 10.1 - Stavebná časť -...'!$C$134:$K$264</definedName>
    <definedName name="_xlnm.Print_Area" localSheetId="5">'SO 10.1 - Stavebná časť -...'!$C$4:$J$76,'SO 10.1 - Stavebná časť -...'!$C$120:$J$264</definedName>
    <definedName name="_xlnm.Print_Titles" localSheetId="5">'SO 10.1 - Stavebná časť -...'!$134:$134</definedName>
    <definedName name="_xlnm._FilterDatabase" localSheetId="6" hidden="1">'SO 10.2 - Elektroinštalác...'!$C$132:$K$224</definedName>
    <definedName name="_xlnm.Print_Area" localSheetId="6">'SO 10.2 - Elektroinštalác...'!$C$4:$J$76,'SO 10.2 - Elektroinštalác...'!$C$118:$J$224</definedName>
    <definedName name="_xlnm.Print_Titles" localSheetId="6">'SO 10.2 - Elektroinštalác...'!$132:$132</definedName>
    <definedName name="_xlnm._FilterDatabase" localSheetId="7" hidden="1">'SO 013 - Prípojka vodovodu'!$C$126:$K$218</definedName>
    <definedName name="_xlnm.Print_Area" localSheetId="7">'SO 013 - Prípojka vodovodu'!$C$4:$J$76,'SO 013 - Prípojka vodovodu'!$C$114:$J$218</definedName>
    <definedName name="_xlnm.Print_Titles" localSheetId="7">'SO 013 - Prípojka vodovodu'!$126:$126</definedName>
    <definedName name="_xlnm._FilterDatabase" localSheetId="8" hidden="1">'SO 014 - Splašková kanali...'!$C$123:$K$198</definedName>
    <definedName name="_xlnm.Print_Area" localSheetId="8">'SO 014 - Splašková kanali...'!$C$4:$J$76,'SO 014 - Splašková kanali...'!$C$111:$J$198</definedName>
    <definedName name="_xlnm.Print_Titles" localSheetId="8">'SO 014 - Splašková kanali...'!$123:$123</definedName>
    <definedName name="_xlnm._FilterDatabase" localSheetId="9" hidden="1">'SO 017 - NN káblový prívo...'!$C$122:$K$156</definedName>
    <definedName name="_xlnm.Print_Area" localSheetId="9">'SO 017 - NN káblový prívo...'!$C$4:$J$76,'SO 017 - NN káblový prívo...'!$C$110:$J$156</definedName>
    <definedName name="_xlnm.Print_Titles" localSheetId="9">'SO 017 - NN káblový prívo...'!$122:$122</definedName>
    <definedName name="_xlnm._FilterDatabase" localSheetId="10" hidden="1">'SO 018 - VN prívod a traf...'!$C$125:$K$191</definedName>
    <definedName name="_xlnm.Print_Area" localSheetId="10">'SO 018 - VN prívod a traf...'!$C$4:$J$76,'SO 018 - VN prívod a traf...'!$C$113:$J$191</definedName>
    <definedName name="_xlnm.Print_Titles" localSheetId="10">'SO 018 - VN prívod a traf...'!$125:$125</definedName>
    <definedName name="_xlnm._FilterDatabase" localSheetId="11" hidden="1">'SO 20.1 - Stavebná časť -...'!$C$134:$K$304</definedName>
    <definedName name="_xlnm.Print_Area" localSheetId="11">'SO 20.1 - Stavebná časť -...'!$C$4:$J$76,'SO 20.1 - Stavebná časť -...'!$C$120:$J$304</definedName>
    <definedName name="_xlnm.Print_Titles" localSheetId="11">'SO 20.1 - Stavebná časť -...'!$134:$134</definedName>
    <definedName name="_xlnm._FilterDatabase" localSheetId="12" hidden="1">'SO 20.2 - Elektroinštalác...'!$C$132:$K$224</definedName>
    <definedName name="_xlnm.Print_Area" localSheetId="12">'SO 20.2 - Elektroinštalác...'!$C$4:$J$76,'SO 20.2 - Elektroinštalác...'!$C$118:$J$224</definedName>
    <definedName name="_xlnm.Print_Titles" localSheetId="12">'SO 20.2 - Elektroinštalác...'!$132:$132</definedName>
    <definedName name="_xlnm._FilterDatabase" localSheetId="13" hidden="1">'SO 023 - Prípojka vodovodu'!$C$126:$K$212</definedName>
    <definedName name="_xlnm.Print_Area" localSheetId="13">'SO 023 - Prípojka vodovodu'!$C$4:$J$76,'SO 023 - Prípojka vodovodu'!$C$114:$J$212</definedName>
    <definedName name="_xlnm.Print_Titles" localSheetId="13">'SO 023 - Prípojka vodovodu'!$126:$126</definedName>
    <definedName name="_xlnm._FilterDatabase" localSheetId="14" hidden="1">'SO 024 - Splašková kanali...'!$C$123:$K$180</definedName>
    <definedName name="_xlnm.Print_Area" localSheetId="14">'SO 024 - Splašková kanali...'!$C$4:$J$76,'SO 024 - Splašková kanali...'!$C$111:$J$180</definedName>
    <definedName name="_xlnm.Print_Titles" localSheetId="14">'SO 024 - Splašková kanali...'!$123:$123</definedName>
    <definedName name="_xlnm._FilterDatabase" localSheetId="15" hidden="1">'SO 026 - VN prípojka a te...'!$C$122:$K$173</definedName>
    <definedName name="_xlnm.Print_Area" localSheetId="15">'SO 026 - VN prípojka a te...'!$C$4:$J$76,'SO 026 - VN prípojka a te...'!$C$110:$J$173</definedName>
    <definedName name="_xlnm.Print_Titles" localSheetId="15">'SO 026 - VN prípojka a te...'!$122:$122</definedName>
    <definedName name="_xlnm._FilterDatabase" localSheetId="16" hidden="1">'SO 029.1 - Údolná stanica...'!$C$129:$K$214</definedName>
    <definedName name="_xlnm.Print_Area" localSheetId="16">'SO 029.1 - Údolná stanica...'!$C$4:$J$76,'SO 029.1 - Údolná stanica...'!$C$115:$J$214</definedName>
    <definedName name="_xlnm.Print_Titles" localSheetId="16">'SO 029.1 - Údolná stanica...'!$129:$129</definedName>
    <definedName name="_xlnm._FilterDatabase" localSheetId="17" hidden="1">'SO 029.2 - Vrcholová stanica'!$C$133:$K$226</definedName>
    <definedName name="_xlnm.Print_Area" localSheetId="17">'SO 029.2 - Vrcholová stanica'!$C$4:$J$76,'SO 029.2 - Vrcholová stanica'!$C$119:$J$226</definedName>
    <definedName name="_xlnm.Print_Titles" localSheetId="17">'SO 029.2 - Vrcholová stanica'!$133:$133</definedName>
  </definedNames>
  <calcPr/>
</workbook>
</file>

<file path=xl/calcChain.xml><?xml version="1.0" encoding="utf-8"?>
<calcChain xmlns="http://schemas.openxmlformats.org/spreadsheetml/2006/main">
  <c i="18" l="1" r="J39"/>
  <c r="J38"/>
  <c i="1" r="AY115"/>
  <c i="18" r="J37"/>
  <c i="1" r="AX115"/>
  <c i="18" r="BI226"/>
  <c r="BH226"/>
  <c r="BG226"/>
  <c r="BE226"/>
  <c r="T226"/>
  <c r="R226"/>
  <c r="P226"/>
  <c r="BI225"/>
  <c r="BH225"/>
  <c r="BG225"/>
  <c r="BE225"/>
  <c r="T225"/>
  <c r="R225"/>
  <c r="P225"/>
  <c r="BI224"/>
  <c r="BH224"/>
  <c r="BG224"/>
  <c r="BE224"/>
  <c r="T224"/>
  <c r="R224"/>
  <c r="P224"/>
  <c r="BI223"/>
  <c r="BH223"/>
  <c r="BG223"/>
  <c r="BE223"/>
  <c r="T223"/>
  <c r="R223"/>
  <c r="P223"/>
  <c r="BI222"/>
  <c r="BH222"/>
  <c r="BG222"/>
  <c r="BE222"/>
  <c r="T222"/>
  <c r="R222"/>
  <c r="P222"/>
  <c r="BI218"/>
  <c r="BH218"/>
  <c r="BG218"/>
  <c r="BE218"/>
  <c r="T218"/>
  <c r="R218"/>
  <c r="P218"/>
  <c r="BI216"/>
  <c r="BH216"/>
  <c r="BG216"/>
  <c r="BE216"/>
  <c r="T216"/>
  <c r="R216"/>
  <c r="P216"/>
  <c r="BI214"/>
  <c r="BH214"/>
  <c r="BG214"/>
  <c r="BE214"/>
  <c r="T214"/>
  <c r="R214"/>
  <c r="P214"/>
  <c r="BI212"/>
  <c r="BH212"/>
  <c r="BG212"/>
  <c r="BE212"/>
  <c r="T212"/>
  <c r="R212"/>
  <c r="P212"/>
  <c r="BI209"/>
  <c r="BH209"/>
  <c r="BG209"/>
  <c r="BE209"/>
  <c r="T209"/>
  <c r="R209"/>
  <c r="P209"/>
  <c r="BI208"/>
  <c r="BH208"/>
  <c r="BG208"/>
  <c r="BE208"/>
  <c r="T208"/>
  <c r="R208"/>
  <c r="P208"/>
  <c r="BI207"/>
  <c r="BH207"/>
  <c r="BG207"/>
  <c r="BE207"/>
  <c r="T207"/>
  <c r="R207"/>
  <c r="P207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0"/>
  <c r="BH200"/>
  <c r="BG200"/>
  <c r="BE200"/>
  <c r="T200"/>
  <c r="R200"/>
  <c r="P200"/>
  <c r="BI197"/>
  <c r="BH197"/>
  <c r="BG197"/>
  <c r="BE197"/>
  <c r="T197"/>
  <c r="R197"/>
  <c r="P197"/>
  <c r="BI196"/>
  <c r="BH196"/>
  <c r="BG196"/>
  <c r="BE196"/>
  <c r="T196"/>
  <c r="R196"/>
  <c r="P196"/>
  <c r="BI193"/>
  <c r="BH193"/>
  <c r="BG193"/>
  <c r="BE193"/>
  <c r="T193"/>
  <c r="T192"/>
  <c r="R193"/>
  <c r="R192"/>
  <c r="P193"/>
  <c r="P192"/>
  <c r="BI190"/>
  <c r="BH190"/>
  <c r="BG190"/>
  <c r="BE190"/>
  <c r="T190"/>
  <c r="R190"/>
  <c r="P190"/>
  <c r="BI187"/>
  <c r="BH187"/>
  <c r="BG187"/>
  <c r="BE187"/>
  <c r="T187"/>
  <c r="R187"/>
  <c r="P187"/>
  <c r="BI184"/>
  <c r="BH184"/>
  <c r="BG184"/>
  <c r="BE184"/>
  <c r="T184"/>
  <c r="R184"/>
  <c r="P184"/>
  <c r="BI182"/>
  <c r="BH182"/>
  <c r="BG182"/>
  <c r="BE182"/>
  <c r="T182"/>
  <c r="R182"/>
  <c r="P182"/>
  <c r="BI180"/>
  <c r="BH180"/>
  <c r="BG180"/>
  <c r="BE180"/>
  <c r="T180"/>
  <c r="R180"/>
  <c r="P180"/>
  <c r="BI178"/>
  <c r="BH178"/>
  <c r="BG178"/>
  <c r="BE178"/>
  <c r="T178"/>
  <c r="R178"/>
  <c r="P178"/>
  <c r="BI176"/>
  <c r="BH176"/>
  <c r="BG176"/>
  <c r="BE176"/>
  <c r="T176"/>
  <c r="R176"/>
  <c r="P176"/>
  <c r="BI174"/>
  <c r="BH174"/>
  <c r="BG174"/>
  <c r="BE174"/>
  <c r="T174"/>
  <c r="R174"/>
  <c r="P174"/>
  <c r="BI171"/>
  <c r="BH171"/>
  <c r="BG171"/>
  <c r="BE171"/>
  <c r="T171"/>
  <c r="R171"/>
  <c r="P171"/>
  <c r="BI169"/>
  <c r="BH169"/>
  <c r="BG169"/>
  <c r="BE169"/>
  <c r="T169"/>
  <c r="R169"/>
  <c r="P169"/>
  <c r="BI168"/>
  <c r="BH168"/>
  <c r="BG168"/>
  <c r="BE168"/>
  <c r="T168"/>
  <c r="R168"/>
  <c r="P168"/>
  <c r="BI166"/>
  <c r="BH166"/>
  <c r="BG166"/>
  <c r="BE166"/>
  <c r="T166"/>
  <c r="R166"/>
  <c r="P166"/>
  <c r="BI164"/>
  <c r="BH164"/>
  <c r="BG164"/>
  <c r="BE164"/>
  <c r="T164"/>
  <c r="R164"/>
  <c r="P164"/>
  <c r="BI161"/>
  <c r="BH161"/>
  <c r="BG161"/>
  <c r="BE161"/>
  <c r="T161"/>
  <c r="R161"/>
  <c r="P161"/>
  <c r="BI159"/>
  <c r="BH159"/>
  <c r="BG159"/>
  <c r="BE159"/>
  <c r="T159"/>
  <c r="R159"/>
  <c r="P159"/>
  <c r="BI158"/>
  <c r="BH158"/>
  <c r="BG158"/>
  <c r="BE158"/>
  <c r="T158"/>
  <c r="R158"/>
  <c r="P158"/>
  <c r="BI156"/>
  <c r="BH156"/>
  <c r="BG156"/>
  <c r="BE156"/>
  <c r="T156"/>
  <c r="R156"/>
  <c r="P156"/>
  <c r="BI154"/>
  <c r="BH154"/>
  <c r="BG154"/>
  <c r="BE154"/>
  <c r="T154"/>
  <c r="R154"/>
  <c r="P154"/>
  <c r="BI152"/>
  <c r="BH152"/>
  <c r="BG152"/>
  <c r="BE152"/>
  <c r="T152"/>
  <c r="R152"/>
  <c r="P152"/>
  <c r="BI150"/>
  <c r="BH150"/>
  <c r="BG150"/>
  <c r="BE150"/>
  <c r="T150"/>
  <c r="R150"/>
  <c r="P150"/>
  <c r="BI149"/>
  <c r="BH149"/>
  <c r="BG149"/>
  <c r="BE149"/>
  <c r="T149"/>
  <c r="R149"/>
  <c r="P149"/>
  <c r="BI147"/>
  <c r="BH147"/>
  <c r="BG147"/>
  <c r="BE147"/>
  <c r="T147"/>
  <c r="R147"/>
  <c r="P147"/>
  <c r="BI144"/>
  <c r="BH144"/>
  <c r="BG144"/>
  <c r="BE144"/>
  <c r="T144"/>
  <c r="R144"/>
  <c r="P144"/>
  <c r="BI140"/>
  <c r="BH140"/>
  <c r="BG140"/>
  <c r="BE140"/>
  <c r="T140"/>
  <c r="R140"/>
  <c r="P140"/>
  <c r="BI139"/>
  <c r="BH139"/>
  <c r="BG139"/>
  <c r="BE139"/>
  <c r="T139"/>
  <c r="R139"/>
  <c r="P139"/>
  <c r="BI137"/>
  <c r="BH137"/>
  <c r="BG137"/>
  <c r="BE137"/>
  <c r="T137"/>
  <c r="R137"/>
  <c r="P137"/>
  <c r="J131"/>
  <c r="J130"/>
  <c r="F130"/>
  <c r="F128"/>
  <c r="E126"/>
  <c r="J94"/>
  <c r="J93"/>
  <c r="F93"/>
  <c r="F91"/>
  <c r="E89"/>
  <c r="J20"/>
  <c r="E20"/>
  <c r="F94"/>
  <c r="J19"/>
  <c r="J14"/>
  <c r="J91"/>
  <c r="E7"/>
  <c r="E85"/>
  <c i="17" r="J39"/>
  <c r="J38"/>
  <c i="1" r="AY114"/>
  <c i="17" r="J37"/>
  <c i="1" r="AX114"/>
  <c i="17" r="BI214"/>
  <c r="BH214"/>
  <c r="BG214"/>
  <c r="BE214"/>
  <c r="T214"/>
  <c r="R214"/>
  <c r="P214"/>
  <c r="BI213"/>
  <c r="BH213"/>
  <c r="BG213"/>
  <c r="BE213"/>
  <c r="T213"/>
  <c r="R213"/>
  <c r="P213"/>
  <c r="BI212"/>
  <c r="BH212"/>
  <c r="BG212"/>
  <c r="BE212"/>
  <c r="T212"/>
  <c r="R212"/>
  <c r="P212"/>
  <c r="BI211"/>
  <c r="BH211"/>
  <c r="BG211"/>
  <c r="BE211"/>
  <c r="T211"/>
  <c r="R211"/>
  <c r="P211"/>
  <c r="BI210"/>
  <c r="BH210"/>
  <c r="BG210"/>
  <c r="BE210"/>
  <c r="T210"/>
  <c r="R210"/>
  <c r="P210"/>
  <c r="BI205"/>
  <c r="BH205"/>
  <c r="BG205"/>
  <c r="BE205"/>
  <c r="T205"/>
  <c r="R205"/>
  <c r="P205"/>
  <c r="BI202"/>
  <c r="BH202"/>
  <c r="BG202"/>
  <c r="BE202"/>
  <c r="T202"/>
  <c r="R202"/>
  <c r="P202"/>
  <c r="BI199"/>
  <c r="BH199"/>
  <c r="BG199"/>
  <c r="BE199"/>
  <c r="T199"/>
  <c r="R199"/>
  <c r="P199"/>
  <c r="BI196"/>
  <c r="BH196"/>
  <c r="BG196"/>
  <c r="BE196"/>
  <c r="T196"/>
  <c r="R196"/>
  <c r="P196"/>
  <c r="BI193"/>
  <c r="BH193"/>
  <c r="BG193"/>
  <c r="BE193"/>
  <c r="T193"/>
  <c r="T192"/>
  <c r="R193"/>
  <c r="R192"/>
  <c r="P193"/>
  <c r="P192"/>
  <c r="BI189"/>
  <c r="BH189"/>
  <c r="BG189"/>
  <c r="BE189"/>
  <c r="T189"/>
  <c r="R189"/>
  <c r="P189"/>
  <c r="BI185"/>
  <c r="BH185"/>
  <c r="BG185"/>
  <c r="BE185"/>
  <c r="T185"/>
  <c r="R185"/>
  <c r="P185"/>
  <c r="BI181"/>
  <c r="BH181"/>
  <c r="BG181"/>
  <c r="BE181"/>
  <c r="T181"/>
  <c r="R181"/>
  <c r="P181"/>
  <c r="BI178"/>
  <c r="BH178"/>
  <c r="BG178"/>
  <c r="BE178"/>
  <c r="T178"/>
  <c r="R178"/>
  <c r="P178"/>
  <c r="BI177"/>
  <c r="BH177"/>
  <c r="BG177"/>
  <c r="BE177"/>
  <c r="T177"/>
  <c r="R177"/>
  <c r="P177"/>
  <c r="BI174"/>
  <c r="BH174"/>
  <c r="BG174"/>
  <c r="BE174"/>
  <c r="T174"/>
  <c r="R174"/>
  <c r="P174"/>
  <c r="BI171"/>
  <c r="BH171"/>
  <c r="BG171"/>
  <c r="BE171"/>
  <c r="T171"/>
  <c r="R171"/>
  <c r="P171"/>
  <c r="BI167"/>
  <c r="BH167"/>
  <c r="BG167"/>
  <c r="BE167"/>
  <c r="T167"/>
  <c r="R167"/>
  <c r="P167"/>
  <c r="BI164"/>
  <c r="BH164"/>
  <c r="BG164"/>
  <c r="BE164"/>
  <c r="T164"/>
  <c r="R164"/>
  <c r="P164"/>
  <c r="BI163"/>
  <c r="BH163"/>
  <c r="BG163"/>
  <c r="BE163"/>
  <c r="T163"/>
  <c r="R163"/>
  <c r="P163"/>
  <c r="BI160"/>
  <c r="BH160"/>
  <c r="BG160"/>
  <c r="BE160"/>
  <c r="T160"/>
  <c r="R160"/>
  <c r="P160"/>
  <c r="BI157"/>
  <c r="BH157"/>
  <c r="BG157"/>
  <c r="BE157"/>
  <c r="T157"/>
  <c r="R157"/>
  <c r="P157"/>
  <c r="BI154"/>
  <c r="BH154"/>
  <c r="BG154"/>
  <c r="BE154"/>
  <c r="T154"/>
  <c r="R154"/>
  <c r="P154"/>
  <c r="BI152"/>
  <c r="BH152"/>
  <c r="BG152"/>
  <c r="BE152"/>
  <c r="T152"/>
  <c r="R152"/>
  <c r="P152"/>
  <c r="BI151"/>
  <c r="BH151"/>
  <c r="BG151"/>
  <c r="BE151"/>
  <c r="T151"/>
  <c r="R151"/>
  <c r="P151"/>
  <c r="BI148"/>
  <c r="BH148"/>
  <c r="BG148"/>
  <c r="BE148"/>
  <c r="T148"/>
  <c r="R148"/>
  <c r="P148"/>
  <c r="BI145"/>
  <c r="BH145"/>
  <c r="BG145"/>
  <c r="BE145"/>
  <c r="T145"/>
  <c r="R145"/>
  <c r="P145"/>
  <c r="BI140"/>
  <c r="BH140"/>
  <c r="BG140"/>
  <c r="BE140"/>
  <c r="T140"/>
  <c r="R140"/>
  <c r="P140"/>
  <c r="BI139"/>
  <c r="BH139"/>
  <c r="BG139"/>
  <c r="BE139"/>
  <c r="T139"/>
  <c r="R139"/>
  <c r="P139"/>
  <c r="BI136"/>
  <c r="BH136"/>
  <c r="BG136"/>
  <c r="BE136"/>
  <c r="T136"/>
  <c r="R136"/>
  <c r="P136"/>
  <c r="BI133"/>
  <c r="BH133"/>
  <c r="BG133"/>
  <c r="BE133"/>
  <c r="T133"/>
  <c r="R133"/>
  <c r="P133"/>
  <c r="F124"/>
  <c r="E122"/>
  <c r="F91"/>
  <c r="E89"/>
  <c r="J26"/>
  <c r="E26"/>
  <c r="J94"/>
  <c r="J25"/>
  <c r="J23"/>
  <c r="E23"/>
  <c r="J126"/>
  <c r="J22"/>
  <c r="J20"/>
  <c r="E20"/>
  <c r="F127"/>
  <c r="J19"/>
  <c r="J17"/>
  <c r="E17"/>
  <c r="F93"/>
  <c r="J16"/>
  <c r="J14"/>
  <c r="J124"/>
  <c r="E7"/>
  <c r="E118"/>
  <c i="16" r="J37"/>
  <c r="J36"/>
  <c i="1" r="AY112"/>
  <c i="16" r="J35"/>
  <c i="1" r="AX112"/>
  <c i="16"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6"/>
  <c r="BH166"/>
  <c r="BG166"/>
  <c r="BE166"/>
  <c r="T166"/>
  <c r="T165"/>
  <c r="R166"/>
  <c r="R165"/>
  <c r="P166"/>
  <c r="P165"/>
  <c r="BI164"/>
  <c r="BH164"/>
  <c r="BG164"/>
  <c r="BE164"/>
  <c r="T164"/>
  <c r="T163"/>
  <c r="R164"/>
  <c r="R163"/>
  <c r="P164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5"/>
  <c r="BH135"/>
  <c r="BG135"/>
  <c r="BE135"/>
  <c r="T135"/>
  <c r="R135"/>
  <c r="P135"/>
  <c r="BI134"/>
  <c r="BH134"/>
  <c r="BG134"/>
  <c r="BE134"/>
  <c r="T134"/>
  <c r="R134"/>
  <c r="P134"/>
  <c r="BI132"/>
  <c r="BH132"/>
  <c r="BG132"/>
  <c r="BE132"/>
  <c r="T132"/>
  <c r="R132"/>
  <c r="P132"/>
  <c r="BI131"/>
  <c r="BH131"/>
  <c r="BG131"/>
  <c r="BE131"/>
  <c r="T131"/>
  <c r="R131"/>
  <c r="P131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J120"/>
  <c r="J119"/>
  <c r="F119"/>
  <c r="F117"/>
  <c r="E115"/>
  <c r="J92"/>
  <c r="J91"/>
  <c r="F91"/>
  <c r="F89"/>
  <c r="E87"/>
  <c r="J18"/>
  <c r="E18"/>
  <c r="F92"/>
  <c r="J17"/>
  <c r="J12"/>
  <c r="J117"/>
  <c r="E7"/>
  <c r="E113"/>
  <c i="15" r="J37"/>
  <c r="J36"/>
  <c i="1" r="AY111"/>
  <c i="15" r="J35"/>
  <c i="1" r="AX111"/>
  <c i="15"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3"/>
  <c r="BH173"/>
  <c r="BG173"/>
  <c r="BE173"/>
  <c r="T173"/>
  <c r="R173"/>
  <c r="P173"/>
  <c r="BI172"/>
  <c r="BH172"/>
  <c r="BG172"/>
  <c r="BE172"/>
  <c r="T172"/>
  <c r="R172"/>
  <c r="P172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0"/>
  <c r="BH160"/>
  <c r="BG160"/>
  <c r="BE160"/>
  <c r="T160"/>
  <c r="R160"/>
  <c r="P160"/>
  <c r="BI157"/>
  <c r="BH157"/>
  <c r="BG157"/>
  <c r="BE157"/>
  <c r="T157"/>
  <c r="R157"/>
  <c r="P157"/>
  <c r="BI155"/>
  <c r="BH155"/>
  <c r="BG155"/>
  <c r="BE155"/>
  <c r="T155"/>
  <c r="R155"/>
  <c r="P155"/>
  <c r="BI152"/>
  <c r="BH152"/>
  <c r="BG152"/>
  <c r="BE152"/>
  <c r="T152"/>
  <c r="R152"/>
  <c r="P152"/>
  <c r="BI150"/>
  <c r="BH150"/>
  <c r="BG150"/>
  <c r="BE150"/>
  <c r="T150"/>
  <c r="R150"/>
  <c r="P150"/>
  <c r="BI148"/>
  <c r="BH148"/>
  <c r="BG148"/>
  <c r="BE148"/>
  <c r="T148"/>
  <c r="R148"/>
  <c r="P148"/>
  <c r="BI146"/>
  <c r="BH146"/>
  <c r="BG146"/>
  <c r="BE146"/>
  <c r="T146"/>
  <c r="R146"/>
  <c r="P146"/>
  <c r="BI144"/>
  <c r="BH144"/>
  <c r="BG144"/>
  <c r="BE144"/>
  <c r="T144"/>
  <c r="R144"/>
  <c r="P144"/>
  <c r="BI142"/>
  <c r="BH142"/>
  <c r="BG142"/>
  <c r="BE142"/>
  <c r="T142"/>
  <c r="R142"/>
  <c r="P142"/>
  <c r="BI140"/>
  <c r="BH140"/>
  <c r="BG140"/>
  <c r="BE140"/>
  <c r="T140"/>
  <c r="R140"/>
  <c r="P140"/>
  <c r="BI136"/>
  <c r="BH136"/>
  <c r="BG136"/>
  <c r="BE136"/>
  <c r="T136"/>
  <c r="R136"/>
  <c r="P136"/>
  <c r="BI135"/>
  <c r="BH135"/>
  <c r="BG135"/>
  <c r="BE135"/>
  <c r="T135"/>
  <c r="R135"/>
  <c r="P135"/>
  <c r="BI133"/>
  <c r="BH133"/>
  <c r="BG133"/>
  <c r="BE133"/>
  <c r="T133"/>
  <c r="R133"/>
  <c r="P133"/>
  <c r="BI131"/>
  <c r="BH131"/>
  <c r="BG131"/>
  <c r="BE131"/>
  <c r="T131"/>
  <c r="R131"/>
  <c r="P131"/>
  <c r="BI129"/>
  <c r="BH129"/>
  <c r="BG129"/>
  <c r="BE129"/>
  <c r="T129"/>
  <c r="R129"/>
  <c r="P129"/>
  <c r="BI127"/>
  <c r="BH127"/>
  <c r="BG127"/>
  <c r="BE127"/>
  <c r="T127"/>
  <c r="T126"/>
  <c r="R127"/>
  <c r="R126"/>
  <c r="P127"/>
  <c r="P126"/>
  <c r="J121"/>
  <c r="J120"/>
  <c r="F120"/>
  <c r="F118"/>
  <c r="E116"/>
  <c r="J92"/>
  <c r="J91"/>
  <c r="F91"/>
  <c r="F89"/>
  <c r="E87"/>
  <c r="J18"/>
  <c r="E18"/>
  <c r="F121"/>
  <c r="J17"/>
  <c r="J12"/>
  <c r="J89"/>
  <c r="E7"/>
  <c r="E114"/>
  <c i="14" r="J37"/>
  <c r="J36"/>
  <c i="1" r="AY110"/>
  <c i="14" r="J35"/>
  <c i="1" r="AX110"/>
  <c i="14" r="BI212"/>
  <c r="BH212"/>
  <c r="BG212"/>
  <c r="BE212"/>
  <c r="T212"/>
  <c r="R212"/>
  <c r="P212"/>
  <c r="BI211"/>
  <c r="BH211"/>
  <c r="BG211"/>
  <c r="BE211"/>
  <c r="T211"/>
  <c r="R211"/>
  <c r="P211"/>
  <c r="BI210"/>
  <c r="BH210"/>
  <c r="BG210"/>
  <c r="BE210"/>
  <c r="T210"/>
  <c r="R210"/>
  <c r="P210"/>
  <c r="BI209"/>
  <c r="BH209"/>
  <c r="BG209"/>
  <c r="BE209"/>
  <c r="T209"/>
  <c r="R209"/>
  <c r="P209"/>
  <c r="BI208"/>
  <c r="BH208"/>
  <c r="BG208"/>
  <c r="BE208"/>
  <c r="T208"/>
  <c r="R208"/>
  <c r="P208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1"/>
  <c r="BH201"/>
  <c r="BG201"/>
  <c r="BE201"/>
  <c r="T201"/>
  <c r="R201"/>
  <c r="P201"/>
  <c r="BI200"/>
  <c r="BH200"/>
  <c r="BG200"/>
  <c r="BE200"/>
  <c r="T200"/>
  <c r="R200"/>
  <c r="P200"/>
  <c r="BI197"/>
  <c r="BH197"/>
  <c r="BG197"/>
  <c r="BE197"/>
  <c r="T197"/>
  <c r="R197"/>
  <c r="P197"/>
  <c r="BI194"/>
  <c r="BH194"/>
  <c r="BG194"/>
  <c r="BE194"/>
  <c r="T194"/>
  <c r="R194"/>
  <c r="P194"/>
  <c r="BI193"/>
  <c r="BH193"/>
  <c r="BG193"/>
  <c r="BE193"/>
  <c r="T193"/>
  <c r="R193"/>
  <c r="P193"/>
  <c r="BI190"/>
  <c r="BH190"/>
  <c r="BG190"/>
  <c r="BE190"/>
  <c r="T190"/>
  <c r="R190"/>
  <c r="P190"/>
  <c r="BI188"/>
  <c r="BH188"/>
  <c r="BG188"/>
  <c r="BE188"/>
  <c r="T188"/>
  <c r="R188"/>
  <c r="P188"/>
  <c r="BI187"/>
  <c r="BH187"/>
  <c r="BG187"/>
  <c r="BE187"/>
  <c r="T187"/>
  <c r="R187"/>
  <c r="P187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4"/>
  <c r="BH174"/>
  <c r="BG174"/>
  <c r="BE174"/>
  <c r="T174"/>
  <c r="R174"/>
  <c r="P174"/>
  <c r="BI173"/>
  <c r="BH173"/>
  <c r="BG173"/>
  <c r="BE173"/>
  <c r="T173"/>
  <c r="R173"/>
  <c r="P173"/>
  <c r="BI170"/>
  <c r="BH170"/>
  <c r="BG170"/>
  <c r="BE170"/>
  <c r="T170"/>
  <c r="R170"/>
  <c r="P170"/>
  <c r="BI168"/>
  <c r="BH168"/>
  <c r="BG168"/>
  <c r="BE168"/>
  <c r="T168"/>
  <c r="R168"/>
  <c r="P168"/>
  <c r="BI166"/>
  <c r="BH166"/>
  <c r="BG166"/>
  <c r="BE166"/>
  <c r="T166"/>
  <c r="T165"/>
  <c r="R166"/>
  <c r="R165"/>
  <c r="P166"/>
  <c r="P165"/>
  <c r="BI163"/>
  <c r="BH163"/>
  <c r="BG163"/>
  <c r="BE163"/>
  <c r="T163"/>
  <c r="R163"/>
  <c r="P163"/>
  <c r="BI159"/>
  <c r="BH159"/>
  <c r="BG159"/>
  <c r="BE159"/>
  <c r="T159"/>
  <c r="R159"/>
  <c r="P159"/>
  <c r="BI156"/>
  <c r="BH156"/>
  <c r="BG156"/>
  <c r="BE156"/>
  <c r="T156"/>
  <c r="T155"/>
  <c r="R156"/>
  <c r="R155"/>
  <c r="P156"/>
  <c r="P155"/>
  <c r="BI153"/>
  <c r="BH153"/>
  <c r="BG153"/>
  <c r="BE153"/>
  <c r="T153"/>
  <c r="R153"/>
  <c r="P153"/>
  <c r="BI151"/>
  <c r="BH151"/>
  <c r="BG151"/>
  <c r="BE151"/>
  <c r="T151"/>
  <c r="R151"/>
  <c r="P151"/>
  <c r="BI149"/>
  <c r="BH149"/>
  <c r="BG149"/>
  <c r="BE149"/>
  <c r="T149"/>
  <c r="R149"/>
  <c r="P149"/>
  <c r="BI147"/>
  <c r="BH147"/>
  <c r="BG147"/>
  <c r="BE147"/>
  <c r="T147"/>
  <c r="R147"/>
  <c r="P147"/>
  <c r="BI145"/>
  <c r="BH145"/>
  <c r="BG145"/>
  <c r="BE145"/>
  <c r="T145"/>
  <c r="R145"/>
  <c r="P145"/>
  <c r="BI143"/>
  <c r="BH143"/>
  <c r="BG143"/>
  <c r="BE143"/>
  <c r="T143"/>
  <c r="R143"/>
  <c r="P143"/>
  <c r="BI141"/>
  <c r="BH141"/>
  <c r="BG141"/>
  <c r="BE141"/>
  <c r="T141"/>
  <c r="R141"/>
  <c r="P141"/>
  <c r="BI137"/>
  <c r="BH137"/>
  <c r="BG137"/>
  <c r="BE137"/>
  <c r="T137"/>
  <c r="R137"/>
  <c r="P137"/>
  <c r="BI136"/>
  <c r="BH136"/>
  <c r="BG136"/>
  <c r="BE136"/>
  <c r="T136"/>
  <c r="R136"/>
  <c r="P136"/>
  <c r="BI134"/>
  <c r="BH134"/>
  <c r="BG134"/>
  <c r="BE134"/>
  <c r="T134"/>
  <c r="R134"/>
  <c r="P134"/>
  <c r="BI132"/>
  <c r="BH132"/>
  <c r="BG132"/>
  <c r="BE132"/>
  <c r="T132"/>
  <c r="R132"/>
  <c r="P132"/>
  <c r="BI130"/>
  <c r="BH130"/>
  <c r="BG130"/>
  <c r="BE130"/>
  <c r="T130"/>
  <c r="R130"/>
  <c r="P130"/>
  <c r="J124"/>
  <c r="J123"/>
  <c r="F123"/>
  <c r="F121"/>
  <c r="E119"/>
  <c r="J92"/>
  <c r="J91"/>
  <c r="F91"/>
  <c r="F89"/>
  <c r="E87"/>
  <c r="J18"/>
  <c r="E18"/>
  <c r="F124"/>
  <c r="J17"/>
  <c r="J12"/>
  <c r="J121"/>
  <c r="E7"/>
  <c r="E117"/>
  <c i="13" r="J39"/>
  <c r="J38"/>
  <c i="1" r="AY109"/>
  <c i="13" r="J37"/>
  <c i="1" r="AX109"/>
  <c i="13" r="BI224"/>
  <c r="BH224"/>
  <c r="BG224"/>
  <c r="BE224"/>
  <c r="T224"/>
  <c r="R224"/>
  <c r="P224"/>
  <c r="BI223"/>
  <c r="BH223"/>
  <c r="BG223"/>
  <c r="BE223"/>
  <c r="T223"/>
  <c r="R223"/>
  <c r="P223"/>
  <c r="BI222"/>
  <c r="BH222"/>
  <c r="BG222"/>
  <c r="BE222"/>
  <c r="T222"/>
  <c r="R222"/>
  <c r="P222"/>
  <c r="BI221"/>
  <c r="BH221"/>
  <c r="BG221"/>
  <c r="BE221"/>
  <c r="T221"/>
  <c r="R221"/>
  <c r="P221"/>
  <c r="BI220"/>
  <c r="BH220"/>
  <c r="BG220"/>
  <c r="BE220"/>
  <c r="T220"/>
  <c r="R220"/>
  <c r="P220"/>
  <c r="BI217"/>
  <c r="BH217"/>
  <c r="BG217"/>
  <c r="BE217"/>
  <c r="T217"/>
  <c r="R217"/>
  <c r="P217"/>
  <c r="BI216"/>
  <c r="BH216"/>
  <c r="BG216"/>
  <c r="BE216"/>
  <c r="T216"/>
  <c r="R216"/>
  <c r="P216"/>
  <c r="BI214"/>
  <c r="BH214"/>
  <c r="BG214"/>
  <c r="BE214"/>
  <c r="T214"/>
  <c r="R214"/>
  <c r="P214"/>
  <c r="BI213"/>
  <c r="BH213"/>
  <c r="BG213"/>
  <c r="BE213"/>
  <c r="T213"/>
  <c r="R213"/>
  <c r="P213"/>
  <c r="BI212"/>
  <c r="BH212"/>
  <c r="BG212"/>
  <c r="BE212"/>
  <c r="T212"/>
  <c r="R212"/>
  <c r="P212"/>
  <c r="BI210"/>
  <c r="BH210"/>
  <c r="BG210"/>
  <c r="BE210"/>
  <c r="T210"/>
  <c r="R210"/>
  <c r="P210"/>
  <c r="BI209"/>
  <c r="BH209"/>
  <c r="BG209"/>
  <c r="BE209"/>
  <c r="T209"/>
  <c r="R209"/>
  <c r="P209"/>
  <c r="BI208"/>
  <c r="BH208"/>
  <c r="BG208"/>
  <c r="BE208"/>
  <c r="T208"/>
  <c r="R208"/>
  <c r="P208"/>
  <c r="BI207"/>
  <c r="BH207"/>
  <c r="BG207"/>
  <c r="BE207"/>
  <c r="T207"/>
  <c r="R207"/>
  <c r="P207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0"/>
  <c r="BH190"/>
  <c r="BG190"/>
  <c r="BE190"/>
  <c r="T190"/>
  <c r="R190"/>
  <c r="P190"/>
  <c r="BI189"/>
  <c r="BH189"/>
  <c r="BG189"/>
  <c r="BE189"/>
  <c r="T189"/>
  <c r="R189"/>
  <c r="P189"/>
  <c r="BI187"/>
  <c r="BH187"/>
  <c r="BG187"/>
  <c r="BE187"/>
  <c r="T187"/>
  <c r="R187"/>
  <c r="P187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3"/>
  <c r="BH163"/>
  <c r="BG163"/>
  <c r="BE163"/>
  <c r="T163"/>
  <c r="R163"/>
  <c r="P163"/>
  <c r="BI162"/>
  <c r="BH162"/>
  <c r="BG162"/>
  <c r="BE162"/>
  <c r="T162"/>
  <c r="R162"/>
  <c r="P162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J130"/>
  <c r="J129"/>
  <c r="F129"/>
  <c r="F127"/>
  <c r="E125"/>
  <c r="J94"/>
  <c r="J93"/>
  <c r="F93"/>
  <c r="F91"/>
  <c r="E89"/>
  <c r="J20"/>
  <c r="E20"/>
  <c r="F94"/>
  <c r="J19"/>
  <c r="J14"/>
  <c r="J127"/>
  <c r="E7"/>
  <c r="E121"/>
  <c i="12" r="J39"/>
  <c r="J38"/>
  <c i="1" r="AY108"/>
  <c i="12" r="J37"/>
  <c i="1" r="AX108"/>
  <c i="12" r="BI304"/>
  <c r="BH304"/>
  <c r="BG304"/>
  <c r="BE304"/>
  <c r="T304"/>
  <c r="R304"/>
  <c r="P304"/>
  <c r="BI303"/>
  <c r="BH303"/>
  <c r="BG303"/>
  <c r="BE303"/>
  <c r="T303"/>
  <c r="R303"/>
  <c r="P303"/>
  <c r="BI302"/>
  <c r="BH302"/>
  <c r="BG302"/>
  <c r="BE302"/>
  <c r="T302"/>
  <c r="R302"/>
  <c r="P302"/>
  <c r="BI301"/>
  <c r="BH301"/>
  <c r="BG301"/>
  <c r="BE301"/>
  <c r="T301"/>
  <c r="R301"/>
  <c r="P301"/>
  <c r="BI300"/>
  <c r="BH300"/>
  <c r="BG300"/>
  <c r="BE300"/>
  <c r="T300"/>
  <c r="R300"/>
  <c r="P300"/>
  <c r="BI297"/>
  <c r="BH297"/>
  <c r="BG297"/>
  <c r="BE297"/>
  <c r="T297"/>
  <c r="R297"/>
  <c r="P297"/>
  <c r="BI296"/>
  <c r="BH296"/>
  <c r="BG296"/>
  <c r="BE296"/>
  <c r="T296"/>
  <c r="R296"/>
  <c r="P296"/>
  <c r="BI294"/>
  <c r="BH294"/>
  <c r="BG294"/>
  <c r="BE294"/>
  <c r="T294"/>
  <c r="R294"/>
  <c r="P294"/>
  <c r="BI293"/>
  <c r="BH293"/>
  <c r="BG293"/>
  <c r="BE293"/>
  <c r="T293"/>
  <c r="R293"/>
  <c r="P293"/>
  <c r="BI290"/>
  <c r="BH290"/>
  <c r="BG290"/>
  <c r="BE290"/>
  <c r="T290"/>
  <c r="R290"/>
  <c r="P290"/>
  <c r="BI289"/>
  <c r="BH289"/>
  <c r="BG289"/>
  <c r="BE289"/>
  <c r="T289"/>
  <c r="R289"/>
  <c r="P289"/>
  <c r="BI284"/>
  <c r="BH284"/>
  <c r="BG284"/>
  <c r="BE284"/>
  <c r="T284"/>
  <c r="R284"/>
  <c r="P284"/>
  <c r="BI280"/>
  <c r="BH280"/>
  <c r="BG280"/>
  <c r="BE280"/>
  <c r="T280"/>
  <c r="R280"/>
  <c r="P280"/>
  <c r="BI276"/>
  <c r="BH276"/>
  <c r="BG276"/>
  <c r="BE276"/>
  <c r="T276"/>
  <c r="R276"/>
  <c r="P276"/>
  <c r="BI271"/>
  <c r="BH271"/>
  <c r="BG271"/>
  <c r="BE271"/>
  <c r="T271"/>
  <c r="R271"/>
  <c r="P271"/>
  <c r="BI266"/>
  <c r="BH266"/>
  <c r="BG266"/>
  <c r="BE266"/>
  <c r="T266"/>
  <c r="R266"/>
  <c r="P266"/>
  <c r="BI265"/>
  <c r="BH265"/>
  <c r="BG265"/>
  <c r="BE265"/>
  <c r="T265"/>
  <c r="R265"/>
  <c r="P265"/>
  <c r="BI263"/>
  <c r="BH263"/>
  <c r="BG263"/>
  <c r="BE263"/>
  <c r="T263"/>
  <c r="R263"/>
  <c r="P263"/>
  <c r="BI262"/>
  <c r="BH262"/>
  <c r="BG262"/>
  <c r="BE262"/>
  <c r="T262"/>
  <c r="R262"/>
  <c r="P262"/>
  <c r="BI261"/>
  <c r="BH261"/>
  <c r="BG261"/>
  <c r="BE261"/>
  <c r="T261"/>
  <c r="R261"/>
  <c r="P261"/>
  <c r="BI259"/>
  <c r="BH259"/>
  <c r="BG259"/>
  <c r="BE259"/>
  <c r="T259"/>
  <c r="R259"/>
  <c r="P259"/>
  <c r="BI258"/>
  <c r="BH258"/>
  <c r="BG258"/>
  <c r="BE258"/>
  <c r="T258"/>
  <c r="R258"/>
  <c r="P258"/>
  <c r="BI256"/>
  <c r="BH256"/>
  <c r="BG256"/>
  <c r="BE256"/>
  <c r="T256"/>
  <c r="R256"/>
  <c r="P256"/>
  <c r="BI254"/>
  <c r="BH254"/>
  <c r="BG254"/>
  <c r="BE254"/>
  <c r="T254"/>
  <c r="R254"/>
  <c r="P254"/>
  <c r="BI253"/>
  <c r="BH253"/>
  <c r="BG253"/>
  <c r="BE253"/>
  <c r="T253"/>
  <c r="R253"/>
  <c r="P253"/>
  <c r="BI251"/>
  <c r="BH251"/>
  <c r="BG251"/>
  <c r="BE251"/>
  <c r="T251"/>
  <c r="R251"/>
  <c r="P251"/>
  <c r="BI249"/>
  <c r="BH249"/>
  <c r="BG249"/>
  <c r="BE249"/>
  <c r="T249"/>
  <c r="R249"/>
  <c r="P249"/>
  <c r="BI247"/>
  <c r="BH247"/>
  <c r="BG247"/>
  <c r="BE247"/>
  <c r="T247"/>
  <c r="R247"/>
  <c r="P247"/>
  <c r="BI246"/>
  <c r="BH246"/>
  <c r="BG246"/>
  <c r="BE246"/>
  <c r="T246"/>
  <c r="R246"/>
  <c r="P246"/>
  <c r="BI244"/>
  <c r="BH244"/>
  <c r="BG244"/>
  <c r="BE244"/>
  <c r="T244"/>
  <c r="R244"/>
  <c r="P244"/>
  <c r="BI242"/>
  <c r="BH242"/>
  <c r="BG242"/>
  <c r="BE242"/>
  <c r="T242"/>
  <c r="R242"/>
  <c r="P242"/>
  <c r="BI239"/>
  <c r="BH239"/>
  <c r="BG239"/>
  <c r="BE239"/>
  <c r="T239"/>
  <c r="R239"/>
  <c r="P239"/>
  <c r="BI238"/>
  <c r="BH238"/>
  <c r="BG238"/>
  <c r="BE238"/>
  <c r="T238"/>
  <c r="R238"/>
  <c r="P238"/>
  <c r="BI236"/>
  <c r="BH236"/>
  <c r="BG236"/>
  <c r="BE236"/>
  <c r="T236"/>
  <c r="R236"/>
  <c r="P236"/>
  <c r="BI234"/>
  <c r="BH234"/>
  <c r="BG234"/>
  <c r="BE234"/>
  <c r="T234"/>
  <c r="R234"/>
  <c r="P234"/>
  <c r="BI229"/>
  <c r="BH229"/>
  <c r="BG229"/>
  <c r="BE229"/>
  <c r="T229"/>
  <c r="T228"/>
  <c r="R229"/>
  <c r="R228"/>
  <c r="P229"/>
  <c r="P228"/>
  <c r="BI221"/>
  <c r="BH221"/>
  <c r="BG221"/>
  <c r="BE221"/>
  <c r="T221"/>
  <c r="R221"/>
  <c r="P221"/>
  <c r="BI220"/>
  <c r="BH220"/>
  <c r="BG220"/>
  <c r="BE220"/>
  <c r="T220"/>
  <c r="R220"/>
  <c r="P220"/>
  <c r="BI214"/>
  <c r="BH214"/>
  <c r="BG214"/>
  <c r="BE214"/>
  <c r="T214"/>
  <c r="R214"/>
  <c r="P214"/>
  <c r="BI206"/>
  <c r="BH206"/>
  <c r="BG206"/>
  <c r="BE206"/>
  <c r="T206"/>
  <c r="R206"/>
  <c r="P206"/>
  <c r="BI202"/>
  <c r="BH202"/>
  <c r="BG202"/>
  <c r="BE202"/>
  <c r="T202"/>
  <c r="R202"/>
  <c r="P202"/>
  <c r="BI198"/>
  <c r="BH198"/>
  <c r="BG198"/>
  <c r="BE198"/>
  <c r="T198"/>
  <c r="R198"/>
  <c r="P198"/>
  <c r="BI194"/>
  <c r="BH194"/>
  <c r="BG194"/>
  <c r="BE194"/>
  <c r="T194"/>
  <c r="R194"/>
  <c r="P194"/>
  <c r="BI190"/>
  <c r="BH190"/>
  <c r="BG190"/>
  <c r="BE190"/>
  <c r="T190"/>
  <c r="R190"/>
  <c r="P190"/>
  <c r="BI186"/>
  <c r="BH186"/>
  <c r="BG186"/>
  <c r="BE186"/>
  <c r="T186"/>
  <c r="R186"/>
  <c r="P186"/>
  <c r="BI179"/>
  <c r="BH179"/>
  <c r="BG179"/>
  <c r="BE179"/>
  <c r="T179"/>
  <c r="R179"/>
  <c r="P179"/>
  <c r="BI175"/>
  <c r="BH175"/>
  <c r="BG175"/>
  <c r="BE175"/>
  <c r="T175"/>
  <c r="R175"/>
  <c r="P175"/>
  <c r="BI174"/>
  <c r="BH174"/>
  <c r="BG174"/>
  <c r="BE174"/>
  <c r="T174"/>
  <c r="R174"/>
  <c r="P174"/>
  <c r="BI168"/>
  <c r="BH168"/>
  <c r="BG168"/>
  <c r="BE168"/>
  <c r="T168"/>
  <c r="R168"/>
  <c r="P168"/>
  <c r="BI164"/>
  <c r="BH164"/>
  <c r="BG164"/>
  <c r="BE164"/>
  <c r="T164"/>
  <c r="R164"/>
  <c r="P164"/>
  <c r="BI158"/>
  <c r="BH158"/>
  <c r="BG158"/>
  <c r="BE158"/>
  <c r="T158"/>
  <c r="R158"/>
  <c r="P158"/>
  <c r="BI156"/>
  <c r="BH156"/>
  <c r="BG156"/>
  <c r="BE156"/>
  <c r="T156"/>
  <c r="R156"/>
  <c r="P156"/>
  <c r="BI154"/>
  <c r="BH154"/>
  <c r="BG154"/>
  <c r="BE154"/>
  <c r="T154"/>
  <c r="R154"/>
  <c r="P154"/>
  <c r="BI152"/>
  <c r="BH152"/>
  <c r="BG152"/>
  <c r="BE152"/>
  <c r="T152"/>
  <c r="R152"/>
  <c r="P152"/>
  <c r="BI146"/>
  <c r="BH146"/>
  <c r="BG146"/>
  <c r="BE146"/>
  <c r="T146"/>
  <c r="R146"/>
  <c r="P146"/>
  <c r="BI140"/>
  <c r="BH140"/>
  <c r="BG140"/>
  <c r="BE140"/>
  <c r="T140"/>
  <c r="R140"/>
  <c r="P140"/>
  <c r="BI138"/>
  <c r="BH138"/>
  <c r="BG138"/>
  <c r="BE138"/>
  <c r="T138"/>
  <c r="R138"/>
  <c r="P138"/>
  <c r="J132"/>
  <c r="J131"/>
  <c r="F131"/>
  <c r="F129"/>
  <c r="E127"/>
  <c r="J94"/>
  <c r="J93"/>
  <c r="F93"/>
  <c r="F91"/>
  <c r="E89"/>
  <c r="J20"/>
  <c r="E20"/>
  <c r="F94"/>
  <c r="J19"/>
  <c r="J14"/>
  <c r="J129"/>
  <c r="E7"/>
  <c r="E123"/>
  <c i="11" r="J37"/>
  <c r="J36"/>
  <c i="1" r="AY106"/>
  <c i="11" r="J35"/>
  <c i="1" r="AX106"/>
  <c i="11"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4"/>
  <c r="BH184"/>
  <c r="BG184"/>
  <c r="BE184"/>
  <c r="T184"/>
  <c r="T183"/>
  <c r="R184"/>
  <c r="R183"/>
  <c r="P184"/>
  <c r="P183"/>
  <c r="BI182"/>
  <c r="BH182"/>
  <c r="BG182"/>
  <c r="BE182"/>
  <c r="T182"/>
  <c r="T181"/>
  <c r="R182"/>
  <c r="R181"/>
  <c r="P182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6"/>
  <c r="BH156"/>
  <c r="BG156"/>
  <c r="BE156"/>
  <c r="T156"/>
  <c r="R156"/>
  <c r="P156"/>
  <c r="BI155"/>
  <c r="BH155"/>
  <c r="BG155"/>
  <c r="BE155"/>
  <c r="T155"/>
  <c r="R155"/>
  <c r="P155"/>
  <c r="BI153"/>
  <c r="BH153"/>
  <c r="BG153"/>
  <c r="BE153"/>
  <c r="T153"/>
  <c r="R153"/>
  <c r="P153"/>
  <c r="BI152"/>
  <c r="BH152"/>
  <c r="BG152"/>
  <c r="BE152"/>
  <c r="T152"/>
  <c r="R152"/>
  <c r="P152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1"/>
  <c r="BH141"/>
  <c r="BG141"/>
  <c r="BE141"/>
  <c r="T141"/>
  <c r="R141"/>
  <c r="P141"/>
  <c r="BI139"/>
  <c r="BH139"/>
  <c r="BG139"/>
  <c r="BE139"/>
  <c r="T139"/>
  <c r="R139"/>
  <c r="P139"/>
  <c r="BI136"/>
  <c r="BH136"/>
  <c r="BG136"/>
  <c r="BE136"/>
  <c r="T136"/>
  <c r="R136"/>
  <c r="P136"/>
  <c r="BI132"/>
  <c r="BH132"/>
  <c r="BG132"/>
  <c r="BE132"/>
  <c r="T132"/>
  <c r="R132"/>
  <c r="P132"/>
  <c r="BI131"/>
  <c r="BH131"/>
  <c r="BG131"/>
  <c r="BE131"/>
  <c r="T131"/>
  <c r="R131"/>
  <c r="P131"/>
  <c r="BI129"/>
  <c r="BH129"/>
  <c r="BG129"/>
  <c r="BE129"/>
  <c r="T129"/>
  <c r="R129"/>
  <c r="P129"/>
  <c r="J123"/>
  <c r="J122"/>
  <c r="F122"/>
  <c r="F120"/>
  <c r="E118"/>
  <c r="J92"/>
  <c r="J91"/>
  <c r="F91"/>
  <c r="F89"/>
  <c r="E87"/>
  <c r="J18"/>
  <c r="E18"/>
  <c r="F123"/>
  <c r="J17"/>
  <c r="J12"/>
  <c r="J120"/>
  <c r="E7"/>
  <c r="E85"/>
  <c i="10" r="J37"/>
  <c r="J36"/>
  <c i="1" r="AY105"/>
  <c i="10" r="J35"/>
  <c i="1" r="AX105"/>
  <c i="10"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49"/>
  <c r="BH149"/>
  <c r="BG149"/>
  <c r="BE149"/>
  <c r="T149"/>
  <c r="R149"/>
  <c r="P149"/>
  <c r="BI148"/>
  <c r="BH148"/>
  <c r="BG148"/>
  <c r="BE148"/>
  <c r="T148"/>
  <c r="R148"/>
  <c r="P148"/>
  <c r="BI146"/>
  <c r="BH146"/>
  <c r="BG146"/>
  <c r="BE146"/>
  <c r="T146"/>
  <c r="T145"/>
  <c r="R146"/>
  <c r="R145"/>
  <c r="P146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J120"/>
  <c r="J119"/>
  <c r="F119"/>
  <c r="F117"/>
  <c r="E115"/>
  <c r="J92"/>
  <c r="J91"/>
  <c r="F91"/>
  <c r="F89"/>
  <c r="E87"/>
  <c r="J18"/>
  <c r="E18"/>
  <c r="F120"/>
  <c r="J17"/>
  <c r="J12"/>
  <c r="J89"/>
  <c r="E7"/>
  <c r="E113"/>
  <c i="9" r="J37"/>
  <c r="J36"/>
  <c i="1" r="AY104"/>
  <c i="9" r="J35"/>
  <c i="1" r="AX104"/>
  <c i="9" r="BI198"/>
  <c r="BH198"/>
  <c r="BG198"/>
  <c r="BE198"/>
  <c r="T198"/>
  <c r="R198"/>
  <c r="P198"/>
  <c r="BI197"/>
  <c r="BH197"/>
  <c r="BG197"/>
  <c r="BE197"/>
  <c r="T197"/>
  <c r="R197"/>
  <c r="P197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1"/>
  <c r="BH191"/>
  <c r="BG191"/>
  <c r="BE191"/>
  <c r="T191"/>
  <c r="T190"/>
  <c r="R191"/>
  <c r="R190"/>
  <c r="P191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0"/>
  <c r="BH170"/>
  <c r="BG170"/>
  <c r="BE170"/>
  <c r="T170"/>
  <c r="R170"/>
  <c r="P170"/>
  <c r="BI167"/>
  <c r="BH167"/>
  <c r="BG167"/>
  <c r="BE167"/>
  <c r="T167"/>
  <c r="R167"/>
  <c r="P167"/>
  <c r="BI165"/>
  <c r="BH165"/>
  <c r="BG165"/>
  <c r="BE165"/>
  <c r="T165"/>
  <c r="R165"/>
  <c r="P165"/>
  <c r="BI162"/>
  <c r="BH162"/>
  <c r="BG162"/>
  <c r="BE162"/>
  <c r="T162"/>
  <c r="R162"/>
  <c r="P162"/>
  <c r="BI160"/>
  <c r="BH160"/>
  <c r="BG160"/>
  <c r="BE160"/>
  <c r="T160"/>
  <c r="R160"/>
  <c r="P160"/>
  <c r="BI158"/>
  <c r="BH158"/>
  <c r="BG158"/>
  <c r="BE158"/>
  <c r="T158"/>
  <c r="R158"/>
  <c r="P158"/>
  <c r="BI156"/>
  <c r="BH156"/>
  <c r="BG156"/>
  <c r="BE156"/>
  <c r="T156"/>
  <c r="R156"/>
  <c r="P156"/>
  <c r="BI154"/>
  <c r="BH154"/>
  <c r="BG154"/>
  <c r="BE154"/>
  <c r="T154"/>
  <c r="R154"/>
  <c r="P154"/>
  <c r="BI152"/>
  <c r="BH152"/>
  <c r="BG152"/>
  <c r="BE152"/>
  <c r="T152"/>
  <c r="R152"/>
  <c r="P152"/>
  <c r="BI150"/>
  <c r="BH150"/>
  <c r="BG150"/>
  <c r="BE150"/>
  <c r="T150"/>
  <c r="R150"/>
  <c r="P150"/>
  <c r="BI146"/>
  <c r="BH146"/>
  <c r="BG146"/>
  <c r="BE146"/>
  <c r="T146"/>
  <c r="R146"/>
  <c r="P146"/>
  <c r="BI145"/>
  <c r="BH145"/>
  <c r="BG145"/>
  <c r="BE145"/>
  <c r="T145"/>
  <c r="R145"/>
  <c r="P145"/>
  <c r="BI140"/>
  <c r="BH140"/>
  <c r="BG140"/>
  <c r="BE140"/>
  <c r="T140"/>
  <c r="R140"/>
  <c r="P140"/>
  <c r="BI138"/>
  <c r="BH138"/>
  <c r="BG138"/>
  <c r="BE138"/>
  <c r="T138"/>
  <c r="R138"/>
  <c r="P138"/>
  <c r="BI137"/>
  <c r="BH137"/>
  <c r="BG137"/>
  <c r="BE137"/>
  <c r="T137"/>
  <c r="R137"/>
  <c r="P137"/>
  <c r="BI135"/>
  <c r="BH135"/>
  <c r="BG135"/>
  <c r="BE135"/>
  <c r="T135"/>
  <c r="R135"/>
  <c r="P135"/>
  <c r="BI134"/>
  <c r="BH134"/>
  <c r="BG134"/>
  <c r="BE134"/>
  <c r="T134"/>
  <c r="R134"/>
  <c r="P134"/>
  <c r="BI129"/>
  <c r="BH129"/>
  <c r="BG129"/>
  <c r="BE129"/>
  <c r="T129"/>
  <c r="R129"/>
  <c r="P129"/>
  <c r="BI127"/>
  <c r="BH127"/>
  <c r="BG127"/>
  <c r="BE127"/>
  <c r="T127"/>
  <c r="T126"/>
  <c r="R127"/>
  <c r="R126"/>
  <c r="P127"/>
  <c r="P126"/>
  <c r="J121"/>
  <c r="J120"/>
  <c r="F120"/>
  <c r="F118"/>
  <c r="E116"/>
  <c r="J92"/>
  <c r="J91"/>
  <c r="F91"/>
  <c r="F89"/>
  <c r="E87"/>
  <c r="J18"/>
  <c r="E18"/>
  <c r="F92"/>
  <c r="J17"/>
  <c r="J12"/>
  <c r="J89"/>
  <c r="E7"/>
  <c r="E114"/>
  <c i="8" r="J37"/>
  <c r="J36"/>
  <c i="1" r="AY103"/>
  <c i="8" r="J35"/>
  <c i="1" r="AX103"/>
  <c i="8" r="BI218"/>
  <c r="BH218"/>
  <c r="BG218"/>
  <c r="BE218"/>
  <c r="T218"/>
  <c r="R218"/>
  <c r="P218"/>
  <c r="BI217"/>
  <c r="BH217"/>
  <c r="BG217"/>
  <c r="BE217"/>
  <c r="T217"/>
  <c r="R217"/>
  <c r="P217"/>
  <c r="BI216"/>
  <c r="BH216"/>
  <c r="BG216"/>
  <c r="BE216"/>
  <c r="T216"/>
  <c r="R216"/>
  <c r="P216"/>
  <c r="BI215"/>
  <c r="BH215"/>
  <c r="BG215"/>
  <c r="BE215"/>
  <c r="T215"/>
  <c r="R215"/>
  <c r="P215"/>
  <c r="BI214"/>
  <c r="BH214"/>
  <c r="BG214"/>
  <c r="BE214"/>
  <c r="T214"/>
  <c r="R214"/>
  <c r="P214"/>
  <c r="BI211"/>
  <c r="BH211"/>
  <c r="BG211"/>
  <c r="BE211"/>
  <c r="T211"/>
  <c r="R211"/>
  <c r="P211"/>
  <c r="BI210"/>
  <c r="BH210"/>
  <c r="BG210"/>
  <c r="BE210"/>
  <c r="T210"/>
  <c r="R210"/>
  <c r="P210"/>
  <c r="BI209"/>
  <c r="BH209"/>
  <c r="BG209"/>
  <c r="BE209"/>
  <c r="T209"/>
  <c r="R209"/>
  <c r="P209"/>
  <c r="BI208"/>
  <c r="BH208"/>
  <c r="BG208"/>
  <c r="BE208"/>
  <c r="T208"/>
  <c r="R208"/>
  <c r="P208"/>
  <c r="BI207"/>
  <c r="BH207"/>
  <c r="BG207"/>
  <c r="BE207"/>
  <c r="T207"/>
  <c r="R207"/>
  <c r="P207"/>
  <c r="BI206"/>
  <c r="BH206"/>
  <c r="BG206"/>
  <c r="BE206"/>
  <c r="T206"/>
  <c r="R206"/>
  <c r="P206"/>
  <c r="BI203"/>
  <c r="BH203"/>
  <c r="BG203"/>
  <c r="BE203"/>
  <c r="T203"/>
  <c r="R203"/>
  <c r="P203"/>
  <c r="BI200"/>
  <c r="BH200"/>
  <c r="BG200"/>
  <c r="BE200"/>
  <c r="T200"/>
  <c r="T199"/>
  <c r="R200"/>
  <c r="R199"/>
  <c r="P200"/>
  <c r="P199"/>
  <c r="BI197"/>
  <c r="BH197"/>
  <c r="BG197"/>
  <c r="BE197"/>
  <c r="T197"/>
  <c r="R197"/>
  <c r="P197"/>
  <c r="BI195"/>
  <c r="BH195"/>
  <c r="BG195"/>
  <c r="BE195"/>
  <c r="T195"/>
  <c r="R195"/>
  <c r="P195"/>
  <c r="BI194"/>
  <c r="BH194"/>
  <c r="BG194"/>
  <c r="BE194"/>
  <c r="T194"/>
  <c r="R194"/>
  <c r="P194"/>
  <c r="BI192"/>
  <c r="BH192"/>
  <c r="BG192"/>
  <c r="BE192"/>
  <c r="T192"/>
  <c r="R192"/>
  <c r="P192"/>
  <c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2"/>
  <c r="BH172"/>
  <c r="BG172"/>
  <c r="BE172"/>
  <c r="T172"/>
  <c r="R172"/>
  <c r="P172"/>
  <c r="BI170"/>
  <c r="BH170"/>
  <c r="BG170"/>
  <c r="BE170"/>
  <c r="T170"/>
  <c r="R170"/>
  <c r="P170"/>
  <c r="BI168"/>
  <c r="BH168"/>
  <c r="BG168"/>
  <c r="BE168"/>
  <c r="T168"/>
  <c r="T167"/>
  <c r="R168"/>
  <c r="R167"/>
  <c r="P168"/>
  <c r="P167"/>
  <c r="BI165"/>
  <c r="BH165"/>
  <c r="BG165"/>
  <c r="BE165"/>
  <c r="T165"/>
  <c r="R165"/>
  <c r="P165"/>
  <c r="BI163"/>
  <c r="BH163"/>
  <c r="BG163"/>
  <c r="BE163"/>
  <c r="T163"/>
  <c r="R163"/>
  <c r="P163"/>
  <c r="BI160"/>
  <c r="BH160"/>
  <c r="BG160"/>
  <c r="BE160"/>
  <c r="T160"/>
  <c r="T159"/>
  <c r="R160"/>
  <c r="R159"/>
  <c r="P160"/>
  <c r="P159"/>
  <c r="BI157"/>
  <c r="BH157"/>
  <c r="BG157"/>
  <c r="BE157"/>
  <c r="T157"/>
  <c r="R157"/>
  <c r="P157"/>
  <c r="BI155"/>
  <c r="BH155"/>
  <c r="BG155"/>
  <c r="BE155"/>
  <c r="T155"/>
  <c r="R155"/>
  <c r="P155"/>
  <c r="BI153"/>
  <c r="BH153"/>
  <c r="BG153"/>
  <c r="BE153"/>
  <c r="T153"/>
  <c r="R153"/>
  <c r="P153"/>
  <c r="BI151"/>
  <c r="BH151"/>
  <c r="BG151"/>
  <c r="BE151"/>
  <c r="T151"/>
  <c r="R151"/>
  <c r="P151"/>
  <c r="BI149"/>
  <c r="BH149"/>
  <c r="BG149"/>
  <c r="BE149"/>
  <c r="T149"/>
  <c r="R149"/>
  <c r="P149"/>
  <c r="BI147"/>
  <c r="BH147"/>
  <c r="BG147"/>
  <c r="BE147"/>
  <c r="T147"/>
  <c r="R147"/>
  <c r="P147"/>
  <c r="BI145"/>
  <c r="BH145"/>
  <c r="BG145"/>
  <c r="BE145"/>
  <c r="T145"/>
  <c r="R145"/>
  <c r="P145"/>
  <c r="BI141"/>
  <c r="BH141"/>
  <c r="BG141"/>
  <c r="BE141"/>
  <c r="T141"/>
  <c r="R141"/>
  <c r="P141"/>
  <c r="BI140"/>
  <c r="BH140"/>
  <c r="BG140"/>
  <c r="BE140"/>
  <c r="T140"/>
  <c r="R140"/>
  <c r="P140"/>
  <c r="BI138"/>
  <c r="BH138"/>
  <c r="BG138"/>
  <c r="BE138"/>
  <c r="T138"/>
  <c r="R138"/>
  <c r="P138"/>
  <c r="BI136"/>
  <c r="BH136"/>
  <c r="BG136"/>
  <c r="BE136"/>
  <c r="T136"/>
  <c r="R136"/>
  <c r="P136"/>
  <c r="BI135"/>
  <c r="BH135"/>
  <c r="BG135"/>
  <c r="BE135"/>
  <c r="T135"/>
  <c r="R135"/>
  <c r="P135"/>
  <c r="BI133"/>
  <c r="BH133"/>
  <c r="BG133"/>
  <c r="BE133"/>
  <c r="T133"/>
  <c r="R133"/>
  <c r="P133"/>
  <c r="BI132"/>
  <c r="BH132"/>
  <c r="BG132"/>
  <c r="BE132"/>
  <c r="T132"/>
  <c r="R132"/>
  <c r="P132"/>
  <c r="BI130"/>
  <c r="BH130"/>
  <c r="BG130"/>
  <c r="BE130"/>
  <c r="T130"/>
  <c r="R130"/>
  <c r="P130"/>
  <c r="J124"/>
  <c r="J123"/>
  <c r="F123"/>
  <c r="F121"/>
  <c r="E119"/>
  <c r="J92"/>
  <c r="J91"/>
  <c r="F91"/>
  <c r="F89"/>
  <c r="E87"/>
  <c r="J18"/>
  <c r="E18"/>
  <c r="F124"/>
  <c r="J17"/>
  <c r="J12"/>
  <c r="J121"/>
  <c r="E7"/>
  <c r="E117"/>
  <c i="7" r="J39"/>
  <c r="J38"/>
  <c i="1" r="AY102"/>
  <c i="7" r="J37"/>
  <c i="1" r="AX102"/>
  <c i="7" r="BI224"/>
  <c r="BH224"/>
  <c r="BG224"/>
  <c r="BE224"/>
  <c r="T224"/>
  <c r="R224"/>
  <c r="P224"/>
  <c r="BI223"/>
  <c r="BH223"/>
  <c r="BG223"/>
  <c r="BE223"/>
  <c r="T223"/>
  <c r="R223"/>
  <c r="P223"/>
  <c r="BI222"/>
  <c r="BH222"/>
  <c r="BG222"/>
  <c r="BE222"/>
  <c r="T222"/>
  <c r="R222"/>
  <c r="P222"/>
  <c r="BI221"/>
  <c r="BH221"/>
  <c r="BG221"/>
  <c r="BE221"/>
  <c r="T221"/>
  <c r="R221"/>
  <c r="P221"/>
  <c r="BI220"/>
  <c r="BH220"/>
  <c r="BG220"/>
  <c r="BE220"/>
  <c r="T220"/>
  <c r="R220"/>
  <c r="P220"/>
  <c r="BI217"/>
  <c r="BH217"/>
  <c r="BG217"/>
  <c r="BE217"/>
  <c r="T217"/>
  <c r="R217"/>
  <c r="P217"/>
  <c r="BI216"/>
  <c r="BH216"/>
  <c r="BG216"/>
  <c r="BE216"/>
  <c r="T216"/>
  <c r="R216"/>
  <c r="P216"/>
  <c r="BI214"/>
  <c r="BH214"/>
  <c r="BG214"/>
  <c r="BE214"/>
  <c r="T214"/>
  <c r="R214"/>
  <c r="P214"/>
  <c r="BI213"/>
  <c r="BH213"/>
  <c r="BG213"/>
  <c r="BE213"/>
  <c r="T213"/>
  <c r="R213"/>
  <c r="P213"/>
  <c r="BI212"/>
  <c r="BH212"/>
  <c r="BG212"/>
  <c r="BE212"/>
  <c r="T212"/>
  <c r="R212"/>
  <c r="P212"/>
  <c r="BI210"/>
  <c r="BH210"/>
  <c r="BG210"/>
  <c r="BE210"/>
  <c r="T210"/>
  <c r="R210"/>
  <c r="P210"/>
  <c r="BI209"/>
  <c r="BH209"/>
  <c r="BG209"/>
  <c r="BE209"/>
  <c r="T209"/>
  <c r="R209"/>
  <c r="P209"/>
  <c r="BI208"/>
  <c r="BH208"/>
  <c r="BG208"/>
  <c r="BE208"/>
  <c r="T208"/>
  <c r="R208"/>
  <c r="P208"/>
  <c r="BI207"/>
  <c r="BH207"/>
  <c r="BG207"/>
  <c r="BE207"/>
  <c r="T207"/>
  <c r="R207"/>
  <c r="P207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0"/>
  <c r="BH190"/>
  <c r="BG190"/>
  <c r="BE190"/>
  <c r="T190"/>
  <c r="R190"/>
  <c r="P190"/>
  <c r="BI189"/>
  <c r="BH189"/>
  <c r="BG189"/>
  <c r="BE189"/>
  <c r="T189"/>
  <c r="R189"/>
  <c r="P189"/>
  <c r="BI187"/>
  <c r="BH187"/>
  <c r="BG187"/>
  <c r="BE187"/>
  <c r="T187"/>
  <c r="R187"/>
  <c r="P187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3"/>
  <c r="BH163"/>
  <c r="BG163"/>
  <c r="BE163"/>
  <c r="T163"/>
  <c r="R163"/>
  <c r="P163"/>
  <c r="BI162"/>
  <c r="BH162"/>
  <c r="BG162"/>
  <c r="BE162"/>
  <c r="T162"/>
  <c r="R162"/>
  <c r="P162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J130"/>
  <c r="J129"/>
  <c r="F129"/>
  <c r="F127"/>
  <c r="E125"/>
  <c r="J94"/>
  <c r="J93"/>
  <c r="F93"/>
  <c r="F91"/>
  <c r="E89"/>
  <c r="J20"/>
  <c r="E20"/>
  <c r="F130"/>
  <c r="J19"/>
  <c r="J14"/>
  <c r="J127"/>
  <c r="E7"/>
  <c r="E121"/>
  <c i="6" r="J39"/>
  <c r="J38"/>
  <c i="1" r="AY101"/>
  <c i="6" r="J37"/>
  <c i="1" r="AX101"/>
  <c i="6" r="BI264"/>
  <c r="BH264"/>
  <c r="BG264"/>
  <c r="BE264"/>
  <c r="T264"/>
  <c r="R264"/>
  <c r="P264"/>
  <c r="BI263"/>
  <c r="BH263"/>
  <c r="BG263"/>
  <c r="BE263"/>
  <c r="T263"/>
  <c r="R263"/>
  <c r="P263"/>
  <c r="BI262"/>
  <c r="BH262"/>
  <c r="BG262"/>
  <c r="BE262"/>
  <c r="T262"/>
  <c r="R262"/>
  <c r="P262"/>
  <c r="BI261"/>
  <c r="BH261"/>
  <c r="BG261"/>
  <c r="BE261"/>
  <c r="T261"/>
  <c r="R261"/>
  <c r="P261"/>
  <c r="BI260"/>
  <c r="BH260"/>
  <c r="BG260"/>
  <c r="BE260"/>
  <c r="T260"/>
  <c r="R260"/>
  <c r="P260"/>
  <c r="BI257"/>
  <c r="BH257"/>
  <c r="BG257"/>
  <c r="BE257"/>
  <c r="T257"/>
  <c r="R257"/>
  <c r="P257"/>
  <c r="BI255"/>
  <c r="BH255"/>
  <c r="BG255"/>
  <c r="BE255"/>
  <c r="T255"/>
  <c r="R255"/>
  <c r="P255"/>
  <c r="BI253"/>
  <c r="BH253"/>
  <c r="BG253"/>
  <c r="BE253"/>
  <c r="T253"/>
  <c r="R253"/>
  <c r="P253"/>
  <c r="BI252"/>
  <c r="BH252"/>
  <c r="BG252"/>
  <c r="BE252"/>
  <c r="T252"/>
  <c r="R252"/>
  <c r="P252"/>
  <c r="BI249"/>
  <c r="BH249"/>
  <c r="BG249"/>
  <c r="BE249"/>
  <c r="T249"/>
  <c r="R249"/>
  <c r="P249"/>
  <c r="BI245"/>
  <c r="BH245"/>
  <c r="BG245"/>
  <c r="BE245"/>
  <c r="T245"/>
  <c r="R245"/>
  <c r="P245"/>
  <c r="BI243"/>
  <c r="BH243"/>
  <c r="BG243"/>
  <c r="BE243"/>
  <c r="T243"/>
  <c r="R243"/>
  <c r="P243"/>
  <c r="BI239"/>
  <c r="BH239"/>
  <c r="BG239"/>
  <c r="BE239"/>
  <c r="T239"/>
  <c r="R239"/>
  <c r="P239"/>
  <c r="BI238"/>
  <c r="BH238"/>
  <c r="BG238"/>
  <c r="BE238"/>
  <c r="T238"/>
  <c r="R238"/>
  <c r="P238"/>
  <c r="BI236"/>
  <c r="BH236"/>
  <c r="BG236"/>
  <c r="BE236"/>
  <c r="T236"/>
  <c r="R236"/>
  <c r="P236"/>
  <c r="BI234"/>
  <c r="BH234"/>
  <c r="BG234"/>
  <c r="BE234"/>
  <c r="T234"/>
  <c r="R234"/>
  <c r="P234"/>
  <c r="BI233"/>
  <c r="BH233"/>
  <c r="BG233"/>
  <c r="BE233"/>
  <c r="T233"/>
  <c r="R233"/>
  <c r="P233"/>
  <c r="BI232"/>
  <c r="BH232"/>
  <c r="BG232"/>
  <c r="BE232"/>
  <c r="T232"/>
  <c r="R232"/>
  <c r="P232"/>
  <c r="BI231"/>
  <c r="BH231"/>
  <c r="BG231"/>
  <c r="BE231"/>
  <c r="T231"/>
  <c r="R231"/>
  <c r="P231"/>
  <c r="BI229"/>
  <c r="BH229"/>
  <c r="BG229"/>
  <c r="BE229"/>
  <c r="T229"/>
  <c r="R229"/>
  <c r="P229"/>
  <c r="BI227"/>
  <c r="BH227"/>
  <c r="BG227"/>
  <c r="BE227"/>
  <c r="T227"/>
  <c r="R227"/>
  <c r="P227"/>
  <c r="BI225"/>
  <c r="BH225"/>
  <c r="BG225"/>
  <c r="BE225"/>
  <c r="T225"/>
  <c r="R225"/>
  <c r="P225"/>
  <c r="BI223"/>
  <c r="BH223"/>
  <c r="BG223"/>
  <c r="BE223"/>
  <c r="T223"/>
  <c r="R223"/>
  <c r="P223"/>
  <c r="BI221"/>
  <c r="BH221"/>
  <c r="BG221"/>
  <c r="BE221"/>
  <c r="T221"/>
  <c r="R221"/>
  <c r="P221"/>
  <c r="BI219"/>
  <c r="BH219"/>
  <c r="BG219"/>
  <c r="BE219"/>
  <c r="T219"/>
  <c r="R219"/>
  <c r="P219"/>
  <c r="BI217"/>
  <c r="BH217"/>
  <c r="BG217"/>
  <c r="BE217"/>
  <c r="T217"/>
  <c r="R217"/>
  <c r="P217"/>
  <c r="BI214"/>
  <c r="BH214"/>
  <c r="BG214"/>
  <c r="BE214"/>
  <c r="T214"/>
  <c r="T213"/>
  <c r="R214"/>
  <c r="R213"/>
  <c r="P214"/>
  <c r="P213"/>
  <c r="BI212"/>
  <c r="BH212"/>
  <c r="BG212"/>
  <c r="BE212"/>
  <c r="T212"/>
  <c r="R212"/>
  <c r="P212"/>
  <c r="BI210"/>
  <c r="BH210"/>
  <c r="BG210"/>
  <c r="BE210"/>
  <c r="T210"/>
  <c r="R210"/>
  <c r="P210"/>
  <c r="BI205"/>
  <c r="BH205"/>
  <c r="BG205"/>
  <c r="BE205"/>
  <c r="T205"/>
  <c r="T204"/>
  <c r="R205"/>
  <c r="R204"/>
  <c r="P205"/>
  <c r="P204"/>
  <c r="BI202"/>
  <c r="BH202"/>
  <c r="BG202"/>
  <c r="BE202"/>
  <c r="T202"/>
  <c r="R202"/>
  <c r="P202"/>
  <c r="BI201"/>
  <c r="BH201"/>
  <c r="BG201"/>
  <c r="BE201"/>
  <c r="T201"/>
  <c r="R201"/>
  <c r="P201"/>
  <c r="BI194"/>
  <c r="BH194"/>
  <c r="BG194"/>
  <c r="BE194"/>
  <c r="T194"/>
  <c r="R194"/>
  <c r="P194"/>
  <c r="BI187"/>
  <c r="BH187"/>
  <c r="BG187"/>
  <c r="BE187"/>
  <c r="T187"/>
  <c r="R187"/>
  <c r="P187"/>
  <c r="BI185"/>
  <c r="BH185"/>
  <c r="BG185"/>
  <c r="BE185"/>
  <c r="T185"/>
  <c r="R185"/>
  <c r="P185"/>
  <c r="BI184"/>
  <c r="BH184"/>
  <c r="BG184"/>
  <c r="BE184"/>
  <c r="T184"/>
  <c r="R184"/>
  <c r="P184"/>
  <c r="BI180"/>
  <c r="BH180"/>
  <c r="BG180"/>
  <c r="BE180"/>
  <c r="T180"/>
  <c r="R180"/>
  <c r="P180"/>
  <c r="BI176"/>
  <c r="BH176"/>
  <c r="BG176"/>
  <c r="BE176"/>
  <c r="T176"/>
  <c r="R176"/>
  <c r="P176"/>
  <c r="BI172"/>
  <c r="BH172"/>
  <c r="BG172"/>
  <c r="BE172"/>
  <c r="T172"/>
  <c r="R172"/>
  <c r="P172"/>
  <c r="BI165"/>
  <c r="BH165"/>
  <c r="BG165"/>
  <c r="BE165"/>
  <c r="T165"/>
  <c r="R165"/>
  <c r="P165"/>
  <c r="BI163"/>
  <c r="BH163"/>
  <c r="BG163"/>
  <c r="BE163"/>
  <c r="T163"/>
  <c r="R163"/>
  <c r="P163"/>
  <c r="BI161"/>
  <c r="BH161"/>
  <c r="BG161"/>
  <c r="BE161"/>
  <c r="T161"/>
  <c r="R161"/>
  <c r="P161"/>
  <c r="BI159"/>
  <c r="BH159"/>
  <c r="BG159"/>
  <c r="BE159"/>
  <c r="T159"/>
  <c r="R159"/>
  <c r="P159"/>
  <c r="BI157"/>
  <c r="BH157"/>
  <c r="BG157"/>
  <c r="BE157"/>
  <c r="T157"/>
  <c r="R157"/>
  <c r="P157"/>
  <c r="BI152"/>
  <c r="BH152"/>
  <c r="BG152"/>
  <c r="BE152"/>
  <c r="T152"/>
  <c r="R152"/>
  <c r="P152"/>
  <c r="BI151"/>
  <c r="BH151"/>
  <c r="BG151"/>
  <c r="BE151"/>
  <c r="T151"/>
  <c r="R151"/>
  <c r="P151"/>
  <c r="BI147"/>
  <c r="BH147"/>
  <c r="BG147"/>
  <c r="BE147"/>
  <c r="T147"/>
  <c r="R147"/>
  <c r="P147"/>
  <c r="BI146"/>
  <c r="BH146"/>
  <c r="BG146"/>
  <c r="BE146"/>
  <c r="T146"/>
  <c r="R146"/>
  <c r="P146"/>
  <c r="BI140"/>
  <c r="BH140"/>
  <c r="BG140"/>
  <c r="BE140"/>
  <c r="T140"/>
  <c r="R140"/>
  <c r="P140"/>
  <c r="BI138"/>
  <c r="BH138"/>
  <c r="BG138"/>
  <c r="BE138"/>
  <c r="T138"/>
  <c r="R138"/>
  <c r="P138"/>
  <c r="J132"/>
  <c r="J131"/>
  <c r="F131"/>
  <c r="F129"/>
  <c r="E127"/>
  <c r="J94"/>
  <c r="J93"/>
  <c r="F93"/>
  <c r="F91"/>
  <c r="E89"/>
  <c r="J20"/>
  <c r="E20"/>
  <c r="F132"/>
  <c r="J19"/>
  <c r="J14"/>
  <c r="J129"/>
  <c r="E7"/>
  <c r="E85"/>
  <c i="5" r="J39"/>
  <c r="J38"/>
  <c i="1" r="AY99"/>
  <c i="5" r="J37"/>
  <c i="1" r="AX99"/>
  <c i="5"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2"/>
  <c r="BH142"/>
  <c r="BG142"/>
  <c r="BE142"/>
  <c r="T142"/>
  <c r="T141"/>
  <c r="R142"/>
  <c r="R141"/>
  <c r="P142"/>
  <c r="P141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5"/>
  <c r="BH135"/>
  <c r="BG135"/>
  <c r="BE135"/>
  <c r="T135"/>
  <c r="R135"/>
  <c r="P135"/>
  <c r="BI130"/>
  <c r="BH130"/>
  <c r="BG130"/>
  <c r="BE130"/>
  <c r="T130"/>
  <c r="R130"/>
  <c r="P130"/>
  <c r="BI128"/>
  <c r="BH128"/>
  <c r="BG128"/>
  <c r="BE128"/>
  <c r="T128"/>
  <c r="R128"/>
  <c r="P128"/>
  <c r="J122"/>
  <c r="J121"/>
  <c r="F121"/>
  <c r="F119"/>
  <c r="E117"/>
  <c r="J94"/>
  <c r="J93"/>
  <c r="F93"/>
  <c r="F91"/>
  <c r="E89"/>
  <c r="J20"/>
  <c r="E20"/>
  <c r="F122"/>
  <c r="J19"/>
  <c r="J14"/>
  <c r="J119"/>
  <c r="E7"/>
  <c r="E113"/>
  <c i="4" r="J39"/>
  <c r="J38"/>
  <c i="1" r="AY98"/>
  <c i="4" r="J37"/>
  <c i="1" r="AX98"/>
  <c i="4"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5"/>
  <c r="BH165"/>
  <c r="BG165"/>
  <c r="BE165"/>
  <c r="T165"/>
  <c r="T164"/>
  <c r="R165"/>
  <c r="R164"/>
  <c r="P165"/>
  <c r="P164"/>
  <c r="BI163"/>
  <c r="BH163"/>
  <c r="BG163"/>
  <c r="BE163"/>
  <c r="T163"/>
  <c r="T162"/>
  <c r="R163"/>
  <c r="R162"/>
  <c r="P163"/>
  <c r="P162"/>
  <c r="BI160"/>
  <c r="BH160"/>
  <c r="BG160"/>
  <c r="BE160"/>
  <c r="T160"/>
  <c r="R160"/>
  <c r="P160"/>
  <c r="BI159"/>
  <c r="BH159"/>
  <c r="BG159"/>
  <c r="BE159"/>
  <c r="T159"/>
  <c r="R159"/>
  <c r="P159"/>
  <c r="BI157"/>
  <c r="BH157"/>
  <c r="BG157"/>
  <c r="BE157"/>
  <c r="T157"/>
  <c r="R157"/>
  <c r="P157"/>
  <c r="BI156"/>
  <c r="BH156"/>
  <c r="BG156"/>
  <c r="BE156"/>
  <c r="T156"/>
  <c r="R156"/>
  <c r="P156"/>
  <c r="BI154"/>
  <c r="BH154"/>
  <c r="BG154"/>
  <c r="BE154"/>
  <c r="T154"/>
  <c r="R154"/>
  <c r="P154"/>
  <c r="BI153"/>
  <c r="BH153"/>
  <c r="BG153"/>
  <c r="BE153"/>
  <c r="T153"/>
  <c r="R153"/>
  <c r="P153"/>
  <c r="BI151"/>
  <c r="BH151"/>
  <c r="BG151"/>
  <c r="BE151"/>
  <c r="T151"/>
  <c r="R151"/>
  <c r="P151"/>
  <c r="BI149"/>
  <c r="BH149"/>
  <c r="BG149"/>
  <c r="BE149"/>
  <c r="T149"/>
  <c r="R149"/>
  <c r="P149"/>
  <c r="BI147"/>
  <c r="BH147"/>
  <c r="BG147"/>
  <c r="BE147"/>
  <c r="T147"/>
  <c r="R147"/>
  <c r="P147"/>
  <c r="BI145"/>
  <c r="BH145"/>
  <c r="BG145"/>
  <c r="BE145"/>
  <c r="T145"/>
  <c r="R145"/>
  <c r="P145"/>
  <c r="BI144"/>
  <c r="BH144"/>
  <c r="BG144"/>
  <c r="BE144"/>
  <c r="T144"/>
  <c r="R144"/>
  <c r="P144"/>
  <c r="BI141"/>
  <c r="BH141"/>
  <c r="BG141"/>
  <c r="BE141"/>
  <c r="T141"/>
  <c r="R141"/>
  <c r="P141"/>
  <c r="BI140"/>
  <c r="BH140"/>
  <c r="BG140"/>
  <c r="BE140"/>
  <c r="T140"/>
  <c r="R140"/>
  <c r="P140"/>
  <c r="BI138"/>
  <c r="BH138"/>
  <c r="BG138"/>
  <c r="BE138"/>
  <c r="T138"/>
  <c r="R138"/>
  <c r="P138"/>
  <c r="BI137"/>
  <c r="BH137"/>
  <c r="BG137"/>
  <c r="BE137"/>
  <c r="T137"/>
  <c r="R137"/>
  <c r="P137"/>
  <c r="BI133"/>
  <c r="BH133"/>
  <c r="BG133"/>
  <c r="BE133"/>
  <c r="T133"/>
  <c r="T132"/>
  <c r="T131"/>
  <c r="R133"/>
  <c r="R132"/>
  <c r="R131"/>
  <c r="P133"/>
  <c r="P132"/>
  <c r="P131"/>
  <c r="J127"/>
  <c r="J126"/>
  <c r="F126"/>
  <c r="F124"/>
  <c r="E122"/>
  <c r="J94"/>
  <c r="J93"/>
  <c r="F93"/>
  <c r="F91"/>
  <c r="E89"/>
  <c r="J20"/>
  <c r="E20"/>
  <c r="F94"/>
  <c r="J19"/>
  <c r="J14"/>
  <c r="J91"/>
  <c r="E7"/>
  <c r="E118"/>
  <c i="3" r="J39"/>
  <c r="J38"/>
  <c i="1" r="AY97"/>
  <c i="3" r="J37"/>
  <c i="1" r="AX97"/>
  <c i="3"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7"/>
  <c r="BH167"/>
  <c r="BG167"/>
  <c r="BE167"/>
  <c r="T167"/>
  <c r="R167"/>
  <c r="P167"/>
  <c r="BI166"/>
  <c r="BH166"/>
  <c r="BG166"/>
  <c r="BE166"/>
  <c r="T166"/>
  <c r="R166"/>
  <c r="P166"/>
  <c r="BI163"/>
  <c r="BH163"/>
  <c r="BG163"/>
  <c r="BE163"/>
  <c r="T163"/>
  <c r="R163"/>
  <c r="P163"/>
  <c r="BI162"/>
  <c r="BH162"/>
  <c r="BG162"/>
  <c r="BE162"/>
  <c r="T162"/>
  <c r="R162"/>
  <c r="P162"/>
  <c r="BI158"/>
  <c r="BH158"/>
  <c r="BG158"/>
  <c r="BE158"/>
  <c r="T158"/>
  <c r="R158"/>
  <c r="P158"/>
  <c r="BI154"/>
  <c r="BH154"/>
  <c r="BG154"/>
  <c r="BE154"/>
  <c r="T154"/>
  <c r="R154"/>
  <c r="P154"/>
  <c r="BI150"/>
  <c r="BH150"/>
  <c r="BG150"/>
  <c r="BE150"/>
  <c r="T150"/>
  <c r="R150"/>
  <c r="P150"/>
  <c r="BI147"/>
  <c r="BH147"/>
  <c r="BG147"/>
  <c r="BE147"/>
  <c r="T147"/>
  <c r="R147"/>
  <c r="P147"/>
  <c r="BI142"/>
  <c r="BH142"/>
  <c r="BG142"/>
  <c r="BE142"/>
  <c r="T142"/>
  <c r="R142"/>
  <c r="P142"/>
  <c r="BI140"/>
  <c r="BH140"/>
  <c r="BG140"/>
  <c r="BE140"/>
  <c r="T140"/>
  <c r="R140"/>
  <c r="P140"/>
  <c r="BI138"/>
  <c r="BH138"/>
  <c r="BG138"/>
  <c r="BE138"/>
  <c r="T138"/>
  <c r="R138"/>
  <c r="P138"/>
  <c r="BI134"/>
  <c r="BH134"/>
  <c r="BG134"/>
  <c r="BE134"/>
  <c r="T134"/>
  <c r="R134"/>
  <c r="P134"/>
  <c r="BI130"/>
  <c r="BH130"/>
  <c r="BG130"/>
  <c r="BE130"/>
  <c r="T130"/>
  <c r="R130"/>
  <c r="P130"/>
  <c r="BI129"/>
  <c r="BH129"/>
  <c r="BG129"/>
  <c r="BE129"/>
  <c r="T129"/>
  <c r="R129"/>
  <c r="P129"/>
  <c r="J123"/>
  <c r="J122"/>
  <c r="F122"/>
  <c r="F120"/>
  <c r="E118"/>
  <c r="J94"/>
  <c r="J93"/>
  <c r="F93"/>
  <c r="F91"/>
  <c r="E89"/>
  <c r="J20"/>
  <c r="E20"/>
  <c r="F94"/>
  <c r="J19"/>
  <c r="J14"/>
  <c r="J120"/>
  <c r="E7"/>
  <c r="E85"/>
  <c i="2" r="J39"/>
  <c r="J38"/>
  <c i="1" r="AY96"/>
  <c i="2" r="J37"/>
  <c i="1" r="AX96"/>
  <c i="2"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J121"/>
  <c r="J120"/>
  <c r="F120"/>
  <c r="F118"/>
  <c r="E116"/>
  <c r="J94"/>
  <c r="J93"/>
  <c r="F93"/>
  <c r="F91"/>
  <c r="E89"/>
  <c r="J20"/>
  <c r="E20"/>
  <c r="F94"/>
  <c r="J19"/>
  <c r="J14"/>
  <c r="J118"/>
  <c r="E7"/>
  <c r="E112"/>
  <c i="1" r="L90"/>
  <c r="AM90"/>
  <c r="AM89"/>
  <c r="L89"/>
  <c r="AM87"/>
  <c r="L87"/>
  <c r="L85"/>
  <c r="L84"/>
  <c i="2" r="J139"/>
  <c r="BK137"/>
  <c r="BK129"/>
  <c i="1" r="AS107"/>
  <c i="2" r="J140"/>
  <c r="J131"/>
  <c r="BK130"/>
  <c r="BK139"/>
  <c r="BK136"/>
  <c r="BK131"/>
  <c r="J127"/>
  <c i="3" r="BK172"/>
  <c r="J167"/>
  <c r="J150"/>
  <c r="J170"/>
  <c r="J158"/>
  <c r="BK138"/>
  <c r="J129"/>
  <c r="J172"/>
  <c r="J163"/>
  <c r="BK154"/>
  <c r="BK140"/>
  <c r="BK130"/>
  <c i="4" r="J168"/>
  <c r="J159"/>
  <c r="J154"/>
  <c r="J172"/>
  <c r="J170"/>
  <c r="BK160"/>
  <c r="BK147"/>
  <c r="J133"/>
  <c r="J140"/>
  <c r="BK170"/>
  <c r="BK163"/>
  <c r="BK156"/>
  <c r="J149"/>
  <c r="J141"/>
  <c i="5" r="J149"/>
  <c r="BK138"/>
  <c r="BK128"/>
  <c r="J145"/>
  <c r="BK149"/>
  <c r="BK147"/>
  <c r="J130"/>
  <c r="J139"/>
  <c i="6" r="BK262"/>
  <c r="BK257"/>
  <c r="J249"/>
  <c r="J233"/>
  <c r="J223"/>
  <c r="BK202"/>
  <c r="BK187"/>
  <c r="BK176"/>
  <c r="J163"/>
  <c r="J159"/>
  <c r="BK140"/>
  <c r="BK264"/>
  <c r="J252"/>
  <c r="J243"/>
  <c r="BK236"/>
  <c r="J232"/>
  <c r="J217"/>
  <c r="BK205"/>
  <c r="BK184"/>
  <c r="BK172"/>
  <c r="BK151"/>
  <c r="J264"/>
  <c r="J261"/>
  <c r="J253"/>
  <c r="BK249"/>
  <c r="J236"/>
  <c r="BK231"/>
  <c r="J225"/>
  <c r="BK219"/>
  <c r="J212"/>
  <c r="J202"/>
  <c r="BK163"/>
  <c r="J151"/>
  <c r="J140"/>
  <c i="7" r="BK222"/>
  <c r="BK212"/>
  <c r="J207"/>
  <c r="J203"/>
  <c r="J199"/>
  <c r="BK196"/>
  <c r="J190"/>
  <c r="J185"/>
  <c r="BK179"/>
  <c r="BK175"/>
  <c r="BK171"/>
  <c r="BK165"/>
  <c r="J158"/>
  <c r="J151"/>
  <c r="J147"/>
  <c r="BK144"/>
  <c r="BK139"/>
  <c r="BK223"/>
  <c r="BK221"/>
  <c r="J216"/>
  <c r="J210"/>
  <c r="BK207"/>
  <c r="BK202"/>
  <c r="J196"/>
  <c r="BK193"/>
  <c r="J184"/>
  <c r="BK181"/>
  <c r="BK176"/>
  <c r="BK168"/>
  <c r="J160"/>
  <c r="J157"/>
  <c r="BK154"/>
  <c r="J149"/>
  <c r="J145"/>
  <c r="J142"/>
  <c r="BK137"/>
  <c r="J220"/>
  <c r="BK213"/>
  <c r="BK206"/>
  <c r="J198"/>
  <c r="J187"/>
  <c r="BK184"/>
  <c r="J178"/>
  <c r="J175"/>
  <c r="BK173"/>
  <c r="J170"/>
  <c r="J167"/>
  <c r="BK159"/>
  <c r="J154"/>
  <c r="BK151"/>
  <c r="BK140"/>
  <c i="8" r="BK218"/>
  <c r="J216"/>
  <c r="J208"/>
  <c r="BK195"/>
  <c r="J185"/>
  <c r="J181"/>
  <c r="J174"/>
  <c r="J165"/>
  <c r="BK157"/>
  <c r="J151"/>
  <c r="BK147"/>
  <c r="BK140"/>
  <c r="BK208"/>
  <c r="BK200"/>
  <c r="J190"/>
  <c r="J187"/>
  <c r="BK185"/>
  <c r="BK181"/>
  <c r="J178"/>
  <c r="J163"/>
  <c r="J155"/>
  <c r="BK145"/>
  <c r="BK135"/>
  <c r="J218"/>
  <c r="BK211"/>
  <c r="BK206"/>
  <c r="BK194"/>
  <c r="J189"/>
  <c r="J186"/>
  <c r="J176"/>
  <c r="J172"/>
  <c r="BK165"/>
  <c r="BK151"/>
  <c r="J145"/>
  <c r="J138"/>
  <c r="J133"/>
  <c i="9" r="BK197"/>
  <c r="J195"/>
  <c r="J186"/>
  <c r="BK182"/>
  <c r="J177"/>
  <c r="J156"/>
  <c r="J134"/>
  <c r="J197"/>
  <c r="J191"/>
  <c r="BK183"/>
  <c r="J178"/>
  <c r="J172"/>
  <c r="BK162"/>
  <c r="BK156"/>
  <c r="J146"/>
  <c r="J198"/>
  <c r="BK189"/>
  <c r="BK186"/>
  <c r="BK181"/>
  <c r="BK178"/>
  <c r="BK173"/>
  <c r="J158"/>
  <c r="BK145"/>
  <c r="J182"/>
  <c r="BK174"/>
  <c r="J162"/>
  <c r="J154"/>
  <c r="BK138"/>
  <c r="BK134"/>
  <c i="10" r="J153"/>
  <c r="BK137"/>
  <c r="J127"/>
  <c r="J152"/>
  <c r="BK138"/>
  <c r="BK132"/>
  <c r="BK154"/>
  <c r="BK149"/>
  <c r="BK143"/>
  <c r="BK133"/>
  <c r="BK156"/>
  <c r="BK146"/>
  <c r="BK142"/>
  <c r="J133"/>
  <c r="J128"/>
  <c i="11" r="J189"/>
  <c r="BK184"/>
  <c r="BK177"/>
  <c r="BK172"/>
  <c r="BK169"/>
  <c r="BK166"/>
  <c r="J159"/>
  <c r="J155"/>
  <c r="BK149"/>
  <c r="BK139"/>
  <c r="J191"/>
  <c r="J180"/>
  <c r="J175"/>
  <c r="J169"/>
  <c r="BK164"/>
  <c r="BK155"/>
  <c r="J148"/>
  <c r="BK136"/>
  <c r="J129"/>
  <c r="J187"/>
  <c r="J179"/>
  <c r="BK173"/>
  <c r="J170"/>
  <c r="J166"/>
  <c r="BK160"/>
  <c r="J156"/>
  <c r="J149"/>
  <c r="BK147"/>
  <c r="J139"/>
  <c i="12" r="J297"/>
  <c r="J293"/>
  <c r="J284"/>
  <c r="J271"/>
  <c r="BK256"/>
  <c r="J242"/>
  <c r="J238"/>
  <c r="BK214"/>
  <c r="BK198"/>
  <c r="BK179"/>
  <c r="J152"/>
  <c r="BK239"/>
  <c r="J198"/>
  <c r="J179"/>
  <c r="J174"/>
  <c r="BK154"/>
  <c r="BK304"/>
  <c r="BK297"/>
  <c r="BK289"/>
  <c r="J280"/>
  <c r="BK265"/>
  <c r="J259"/>
  <c r="BK253"/>
  <c r="BK244"/>
  <c r="J214"/>
  <c r="J186"/>
  <c r="BK152"/>
  <c r="J304"/>
  <c r="J301"/>
  <c r="BK271"/>
  <c r="BK263"/>
  <c r="BK259"/>
  <c r="BK249"/>
  <c r="BK242"/>
  <c r="BK234"/>
  <c r="BK220"/>
  <c r="BK174"/>
  <c r="J158"/>
  <c r="J140"/>
  <c i="13" r="BK222"/>
  <c r="J214"/>
  <c r="BK212"/>
  <c r="BK207"/>
  <c r="J200"/>
  <c r="BK196"/>
  <c r="J185"/>
  <c r="J177"/>
  <c r="J174"/>
  <c r="BK166"/>
  <c r="BK158"/>
  <c r="BK149"/>
  <c r="J144"/>
  <c r="J142"/>
  <c r="J140"/>
  <c r="J138"/>
  <c r="J190"/>
  <c r="BK184"/>
  <c r="J182"/>
  <c r="J181"/>
  <c r="BK180"/>
  <c r="BK179"/>
  <c r="BK178"/>
  <c r="J170"/>
  <c r="BK169"/>
  <c r="BK168"/>
  <c r="BK167"/>
  <c r="J165"/>
  <c r="BK163"/>
  <c r="J162"/>
  <c r="J160"/>
  <c r="J156"/>
  <c r="J154"/>
  <c r="J153"/>
  <c r="J151"/>
  <c r="J150"/>
  <c r="J147"/>
  <c r="J145"/>
  <c r="BK140"/>
  <c r="BK221"/>
  <c r="BK214"/>
  <c r="J207"/>
  <c r="BK205"/>
  <c r="BK199"/>
  <c r="BK194"/>
  <c r="BK187"/>
  <c r="BK182"/>
  <c r="J180"/>
  <c r="J176"/>
  <c r="BK173"/>
  <c r="BK170"/>
  <c r="J167"/>
  <c r="BK162"/>
  <c r="J157"/>
  <c r="BK154"/>
  <c r="BK151"/>
  <c r="BK147"/>
  <c r="BK142"/>
  <c r="J137"/>
  <c i="14" r="BK211"/>
  <c r="BK203"/>
  <c r="J201"/>
  <c r="BK194"/>
  <c r="BK188"/>
  <c r="BK185"/>
  <c r="BK179"/>
  <c r="BK176"/>
  <c r="BK163"/>
  <c r="J141"/>
  <c r="BK134"/>
  <c r="J212"/>
  <c r="J208"/>
  <c r="J203"/>
  <c r="J190"/>
  <c r="BK182"/>
  <c r="BK173"/>
  <c r="J166"/>
  <c r="BK153"/>
  <c r="J147"/>
  <c r="J130"/>
  <c r="J205"/>
  <c r="BK200"/>
  <c i="15" r="J135"/>
  <c r="BK168"/>
  <c r="J157"/>
  <c r="BK140"/>
  <c r="BK129"/>
  <c i="16" r="J172"/>
  <c r="J164"/>
  <c r="J160"/>
  <c r="BK158"/>
  <c r="J152"/>
  <c r="J148"/>
  <c r="J141"/>
  <c r="J135"/>
  <c r="BK126"/>
  <c r="BK171"/>
  <c r="BK161"/>
  <c r="BK157"/>
  <c r="J153"/>
  <c r="BK149"/>
  <c r="BK146"/>
  <c r="J143"/>
  <c r="BK135"/>
  <c r="J127"/>
  <c r="J166"/>
  <c r="J157"/>
  <c r="BK151"/>
  <c r="J144"/>
  <c r="BK142"/>
  <c r="J139"/>
  <c r="J131"/>
  <c r="BK127"/>
  <c i="17" r="BK213"/>
  <c r="BK210"/>
  <c r="J185"/>
  <c r="J177"/>
  <c r="J163"/>
  <c r="BK151"/>
  <c r="BK133"/>
  <c r="BK205"/>
  <c r="BK177"/>
  <c r="BK163"/>
  <c r="J145"/>
  <c r="J196"/>
  <c r="J174"/>
  <c r="BK160"/>
  <c r="J151"/>
  <c r="J133"/>
  <c r="J210"/>
  <c r="J199"/>
  <c r="J193"/>
  <c r="J178"/>
  <c r="BK164"/>
  <c r="J148"/>
  <c r="J136"/>
  <c i="18" r="J226"/>
  <c r="BK216"/>
  <c r="BK207"/>
  <c r="BK202"/>
  <c r="J193"/>
  <c r="J184"/>
  <c r="BK180"/>
  <c r="BK176"/>
  <c r="J166"/>
  <c r="BK154"/>
  <c r="BK150"/>
  <c r="J223"/>
  <c r="J212"/>
  <c r="BK205"/>
  <c r="J197"/>
  <c r="J180"/>
  <c r="BK166"/>
  <c r="J161"/>
  <c r="J139"/>
  <c r="BK226"/>
  <c r="BK224"/>
  <c r="J216"/>
  <c r="BK209"/>
  <c r="J205"/>
  <c r="J200"/>
  <c r="BK184"/>
  <c r="J176"/>
  <c r="BK168"/>
  <c r="BK158"/>
  <c r="J150"/>
  <c r="BK140"/>
  <c i="2" r="J138"/>
  <c r="BK133"/>
  <c i="1" r="AS113"/>
  <c r="AS95"/>
  <c i="2" r="BK127"/>
  <c r="J137"/>
  <c r="J132"/>
  <c r="J128"/>
  <c i="3" r="J174"/>
  <c r="J171"/>
  <c r="BK166"/>
  <c r="J147"/>
  <c r="J140"/>
  <c r="J162"/>
  <c r="BK150"/>
  <c r="J130"/>
  <c r="BK173"/>
  <c r="J166"/>
  <c r="BK158"/>
  <c r="BK147"/>
  <c r="J138"/>
  <c r="BK129"/>
  <c i="4" r="BK169"/>
  <c r="J160"/>
  <c r="J156"/>
  <c r="BK153"/>
  <c r="BK171"/>
  <c r="BK168"/>
  <c r="J153"/>
  <c r="J145"/>
  <c r="BK145"/>
  <c r="J171"/>
  <c r="J165"/>
  <c r="BK157"/>
  <c r="J151"/>
  <c r="J144"/>
  <c r="J138"/>
  <c i="5" r="BK142"/>
  <c r="BK135"/>
  <c r="J147"/>
  <c r="J135"/>
  <c r="J148"/>
  <c r="J142"/>
  <c r="J128"/>
  <c r="J137"/>
  <c i="6" r="BK261"/>
  <c r="J255"/>
  <c r="BK239"/>
  <c r="J231"/>
  <c r="J219"/>
  <c r="BK201"/>
  <c r="J185"/>
  <c r="J172"/>
  <c r="J161"/>
  <c r="J146"/>
  <c r="BK238"/>
  <c r="BK233"/>
  <c r="BK225"/>
  <c r="BK212"/>
  <c r="J201"/>
  <c r="J187"/>
  <c r="J176"/>
  <c r="BK157"/>
  <c r="BK146"/>
  <c r="J262"/>
  <c r="J257"/>
  <c r="BK252"/>
  <c r="BK243"/>
  <c r="BK232"/>
  <c r="J227"/>
  <c r="J221"/>
  <c r="J214"/>
  <c r="J205"/>
  <c r="BK194"/>
  <c r="BK165"/>
  <c r="J157"/>
  <c r="J147"/>
  <c r="J138"/>
  <c i="7" r="J221"/>
  <c r="BK210"/>
  <c r="J206"/>
  <c r="J202"/>
  <c r="BK198"/>
  <c r="J195"/>
  <c r="BK189"/>
  <c r="BK183"/>
  <c r="BK177"/>
  <c r="J173"/>
  <c r="BK170"/>
  <c r="BK167"/>
  <c r="J162"/>
  <c r="BK157"/>
  <c r="BK153"/>
  <c r="BK149"/>
  <c r="BK145"/>
  <c r="BK142"/>
  <c r="J137"/>
  <c r="BK220"/>
  <c r="J214"/>
  <c r="J212"/>
  <c r="BK208"/>
  <c r="J204"/>
  <c r="J197"/>
  <c r="BK194"/>
  <c r="BK187"/>
  <c r="BK182"/>
  <c r="BK178"/>
  <c r="BK174"/>
  <c r="BK166"/>
  <c r="J159"/>
  <c r="J156"/>
  <c r="BK150"/>
  <c r="BK147"/>
  <c r="J144"/>
  <c r="J141"/>
  <c r="BK224"/>
  <c r="BK217"/>
  <c r="J208"/>
  <c r="BK203"/>
  <c r="J194"/>
  <c r="BK186"/>
  <c r="J181"/>
  <c r="J179"/>
  <c r="J174"/>
  <c r="J172"/>
  <c r="BK169"/>
  <c r="J165"/>
  <c r="BK156"/>
  <c r="J153"/>
  <c r="J148"/>
  <c r="J138"/>
  <c i="8" r="J215"/>
  <c r="J207"/>
  <c r="BK197"/>
  <c r="J192"/>
  <c r="J182"/>
  <c r="J179"/>
  <c r="BK170"/>
  <c r="BK133"/>
  <c r="BK216"/>
  <c r="J211"/>
  <c r="J209"/>
  <c r="BK203"/>
  <c r="BK191"/>
  <c r="J188"/>
  <c r="BK186"/>
  <c r="BK183"/>
  <c r="BK179"/>
  <c r="J175"/>
  <c r="J157"/>
  <c r="J147"/>
  <c r="J136"/>
  <c r="BK130"/>
  <c r="BK214"/>
  <c r="BK209"/>
  <c r="J200"/>
  <c r="BK192"/>
  <c r="J191"/>
  <c r="BK188"/>
  <c r="J184"/>
  <c r="BK178"/>
  <c r="BK175"/>
  <c r="BK168"/>
  <c r="J153"/>
  <c r="J141"/>
  <c r="J135"/>
  <c i="9" r="BK198"/>
  <c r="BK187"/>
  <c r="BK184"/>
  <c r="BK179"/>
  <c r="J170"/>
  <c r="BK140"/>
  <c r="J127"/>
  <c r="J194"/>
  <c r="J185"/>
  <c r="BK180"/>
  <c r="J173"/>
  <c r="BK165"/>
  <c r="BK158"/>
  <c r="J150"/>
  <c r="J138"/>
  <c r="BK194"/>
  <c r="J188"/>
  <c r="J184"/>
  <c r="J179"/>
  <c r="J174"/>
  <c r="J167"/>
  <c r="J152"/>
  <c r="BK135"/>
  <c r="J176"/>
  <c r="BK167"/>
  <c r="BK160"/>
  <c r="BK146"/>
  <c r="J135"/>
  <c r="BK127"/>
  <c i="10" r="J144"/>
  <c r="J141"/>
  <c r="J130"/>
  <c r="J156"/>
  <c r="BK141"/>
  <c r="BK136"/>
  <c r="BK126"/>
  <c r="BK152"/>
  <c r="J146"/>
  <c r="J136"/>
  <c r="BK127"/>
  <c r="J154"/>
  <c r="BK144"/>
  <c r="J140"/>
  <c r="BK130"/>
  <c i="11" r="BK190"/>
  <c r="BK187"/>
  <c r="BK178"/>
  <c r="BK175"/>
  <c r="BK170"/>
  <c r="BK167"/>
  <c r="J164"/>
  <c r="BK158"/>
  <c r="BK153"/>
  <c r="J150"/>
  <c r="BK132"/>
  <c r="J190"/>
  <c r="BK179"/>
  <c r="J173"/>
  <c r="J165"/>
  <c r="BK162"/>
  <c r="BK161"/>
  <c r="J147"/>
  <c r="BK131"/>
  <c r="BK188"/>
  <c r="BK180"/>
  <c r="J177"/>
  <c r="J172"/>
  <c r="BK168"/>
  <c r="J162"/>
  <c r="BK159"/>
  <c r="J153"/>
  <c r="BK148"/>
  <c r="J136"/>
  <c i="12" r="J302"/>
  <c r="J296"/>
  <c r="J290"/>
  <c r="BK280"/>
  <c r="J262"/>
  <c r="J254"/>
  <c r="J251"/>
  <c r="J229"/>
  <c r="BK206"/>
  <c r="BK186"/>
  <c r="BK158"/>
  <c r="J246"/>
  <c r="BK229"/>
  <c r="J190"/>
  <c r="BK168"/>
  <c r="BK140"/>
  <c r="J303"/>
  <c r="BK296"/>
  <c r="BK290"/>
  <c r="J276"/>
  <c r="J263"/>
  <c r="BK258"/>
  <c r="J249"/>
  <c r="J234"/>
  <c r="J206"/>
  <c r="BK164"/>
  <c r="BK146"/>
  <c r="BK303"/>
  <c r="BK300"/>
  <c r="J266"/>
  <c r="BK262"/>
  <c r="J256"/>
  <c r="J247"/>
  <c r="BK238"/>
  <c r="J221"/>
  <c r="BK194"/>
  <c r="J168"/>
  <c r="J154"/>
  <c i="13" r="BK224"/>
  <c r="BK220"/>
  <c r="BK213"/>
  <c r="BK208"/>
  <c r="J203"/>
  <c r="BK197"/>
  <c r="BK186"/>
  <c r="J178"/>
  <c r="J175"/>
  <c r="J172"/>
  <c r="J163"/>
  <c r="BK159"/>
  <c r="BK155"/>
  <c r="BK148"/>
  <c r="BK143"/>
  <c r="BK139"/>
  <c r="J224"/>
  <c r="BK189"/>
  <c r="J186"/>
  <c r="J149"/>
  <c r="BK141"/>
  <c r="J222"/>
  <c r="BK216"/>
  <c r="BK209"/>
  <c r="BK204"/>
  <c r="J198"/>
  <c r="BK190"/>
  <c r="J184"/>
  <c r="BK181"/>
  <c r="BK177"/>
  <c r="BK174"/>
  <c r="J171"/>
  <c r="J168"/>
  <c r="BK165"/>
  <c r="J158"/>
  <c r="J155"/>
  <c r="BK152"/>
  <c r="J148"/>
  <c r="J143"/>
  <c r="BK138"/>
  <c i="14" r="J210"/>
  <c r="BK202"/>
  <c r="J200"/>
  <c r="BK190"/>
  <c r="BK186"/>
  <c r="J180"/>
  <c r="J177"/>
  <c r="BK145"/>
  <c r="BK136"/>
  <c r="J211"/>
  <c r="BK205"/>
  <c r="J194"/>
  <c r="J187"/>
  <c r="J183"/>
  <c r="J174"/>
  <c r="J168"/>
  <c r="BK156"/>
  <c r="J149"/>
  <c r="BK141"/>
  <c r="BK208"/>
  <c r="J202"/>
  <c r="J188"/>
  <c r="BK184"/>
  <c r="J182"/>
  <c r="BK180"/>
  <c r="BK178"/>
  <c r="J176"/>
  <c r="J170"/>
  <c r="BK166"/>
  <c r="J159"/>
  <c r="J153"/>
  <c r="BK149"/>
  <c r="J143"/>
  <c r="J136"/>
  <c r="BK132"/>
  <c i="15" r="J173"/>
  <c r="J165"/>
  <c r="J163"/>
  <c r="BK150"/>
  <c r="J142"/>
  <c r="J133"/>
  <c r="J129"/>
  <c r="BK179"/>
  <c r="J170"/>
  <c r="J166"/>
  <c r="J160"/>
  <c r="BK152"/>
  <c r="BK144"/>
  <c r="BK136"/>
  <c r="J179"/>
  <c r="BK177"/>
  <c r="BK170"/>
  <c r="J167"/>
  <c r="J164"/>
  <c r="BK160"/>
  <c r="BK146"/>
  <c r="BK142"/>
  <c r="BK131"/>
  <c r="BK176"/>
  <c r="BK167"/>
  <c r="BK162"/>
  <c r="J146"/>
  <c r="J131"/>
  <c r="BK127"/>
  <c i="16" r="J170"/>
  <c r="BK162"/>
  <c r="BK159"/>
  <c r="BK153"/>
  <c r="J149"/>
  <c r="BK145"/>
  <c r="J138"/>
  <c r="J129"/>
  <c r="BK172"/>
  <c r="BK166"/>
  <c r="J159"/>
  <c r="BK156"/>
  <c r="J151"/>
  <c r="BK148"/>
  <c r="J142"/>
  <c r="BK134"/>
  <c r="BK128"/>
  <c r="BK170"/>
  <c r="BK160"/>
  <c r="J156"/>
  <c r="J146"/>
  <c r="BK141"/>
  <c r="BK138"/>
  <c r="BK132"/>
  <c r="J128"/>
  <c i="17" r="BK214"/>
  <c r="BK199"/>
  <c r="BK178"/>
  <c r="J167"/>
  <c r="J160"/>
  <c r="J140"/>
  <c r="J214"/>
  <c r="BK202"/>
  <c r="J181"/>
  <c r="BK148"/>
  <c r="J212"/>
  <c r="BK185"/>
  <c r="BK157"/>
  <c r="BK145"/>
  <c r="J213"/>
  <c r="J205"/>
  <c r="BK196"/>
  <c r="BK181"/>
  <c r="BK171"/>
  <c r="J154"/>
  <c r="J139"/>
  <c i="18" r="BK223"/>
  <c r="J218"/>
  <c r="J203"/>
  <c r="BK200"/>
  <c r="J190"/>
  <c r="J171"/>
  <c r="J159"/>
  <c r="BK152"/>
  <c r="J224"/>
  <c r="J214"/>
  <c r="J207"/>
  <c r="BK203"/>
  <c r="BK190"/>
  <c r="BK187"/>
  <c r="J168"/>
  <c r="BK159"/>
  <c r="BK156"/>
  <c r="J147"/>
  <c r="J140"/>
  <c r="BK212"/>
  <c r="J204"/>
  <c r="BK193"/>
  <c r="BK178"/>
  <c r="BK171"/>
  <c r="BK164"/>
  <c r="J154"/>
  <c r="BK147"/>
  <c r="BK139"/>
  <c i="2" r="BK140"/>
  <c r="J136"/>
  <c r="BK128"/>
  <c i="1" r="AS100"/>
  <c i="2" r="BK132"/>
  <c r="J129"/>
  <c r="BK138"/>
  <c r="J133"/>
  <c r="J130"/>
  <c i="3" r="J173"/>
  <c r="BK170"/>
  <c r="BK163"/>
  <c r="BK142"/>
  <c r="BK167"/>
  <c r="J154"/>
  <c r="BK134"/>
  <c r="BK174"/>
  <c r="BK171"/>
  <c r="BK162"/>
  <c r="J142"/>
  <c r="J134"/>
  <c i="4" r="BK172"/>
  <c r="J163"/>
  <c r="J157"/>
  <c r="BK151"/>
  <c r="BK144"/>
  <c r="BK140"/>
  <c r="BK138"/>
  <c r="J137"/>
  <c r="BK133"/>
  <c r="BK165"/>
  <c r="BK149"/>
  <c r="BK137"/>
  <c r="BK141"/>
  <c r="J169"/>
  <c r="BK159"/>
  <c r="BK154"/>
  <c r="J147"/>
  <c i="5" r="J146"/>
  <c r="BK137"/>
  <c r="BK148"/>
  <c r="BK146"/>
  <c r="BK130"/>
  <c r="BK139"/>
  <c r="BK145"/>
  <c r="J138"/>
  <c i="6" r="BK263"/>
  <c r="BK260"/>
  <c r="BK253"/>
  <c r="J238"/>
  <c r="BK229"/>
  <c r="BK214"/>
  <c r="J194"/>
  <c r="J184"/>
  <c r="J165"/>
  <c r="J152"/>
  <c r="BK138"/>
  <c r="BK255"/>
  <c r="BK245"/>
  <c r="J239"/>
  <c r="J234"/>
  <c r="BK227"/>
  <c r="BK221"/>
  <c r="J210"/>
  <c r="BK185"/>
  <c r="BK180"/>
  <c r="BK161"/>
  <c r="BK147"/>
  <c r="J263"/>
  <c r="J260"/>
  <c r="J245"/>
  <c r="BK234"/>
  <c r="J229"/>
  <c r="BK223"/>
  <c r="BK217"/>
  <c r="BK210"/>
  <c r="J180"/>
  <c r="BK159"/>
  <c r="BK152"/>
  <c i="7" r="J224"/>
  <c r="BK216"/>
  <c r="BK209"/>
  <c r="J205"/>
  <c r="J200"/>
  <c r="BK197"/>
  <c r="J193"/>
  <c r="J186"/>
  <c r="J182"/>
  <c r="J176"/>
  <c r="BK172"/>
  <c r="J166"/>
  <c r="J163"/>
  <c r="BK160"/>
  <c r="J155"/>
  <c r="J150"/>
  <c r="J146"/>
  <c r="BK143"/>
  <c r="BK138"/>
  <c r="J222"/>
  <c r="J217"/>
  <c r="J213"/>
  <c r="J209"/>
  <c r="BK205"/>
  <c r="BK200"/>
  <c r="BK195"/>
  <c r="BK190"/>
  <c r="J183"/>
  <c r="J180"/>
  <c r="J169"/>
  <c r="BK163"/>
  <c r="BK158"/>
  <c r="BK152"/>
  <c r="BK148"/>
  <c r="BK146"/>
  <c r="J143"/>
  <c r="J140"/>
  <c r="J223"/>
  <c r="BK214"/>
  <c r="BK204"/>
  <c r="BK199"/>
  <c r="J189"/>
  <c r="BK185"/>
  <c r="BK180"/>
  <c r="J177"/>
  <c r="J171"/>
  <c r="J168"/>
  <c r="BK162"/>
  <c r="BK155"/>
  <c r="J152"/>
  <c r="BK141"/>
  <c r="J139"/>
  <c i="8" r="BK217"/>
  <c r="J214"/>
  <c r="J203"/>
  <c r="J194"/>
  <c r="J183"/>
  <c r="BK180"/>
  <c r="BK172"/>
  <c r="J168"/>
  <c r="BK160"/>
  <c r="BK155"/>
  <c r="J149"/>
  <c r="BK141"/>
  <c r="J130"/>
  <c r="BK215"/>
  <c r="J210"/>
  <c r="BK207"/>
  <c r="J206"/>
  <c r="J197"/>
  <c r="BK189"/>
  <c r="BK184"/>
  <c r="J180"/>
  <c r="BK176"/>
  <c r="J160"/>
  <c r="BK153"/>
  <c r="BK138"/>
  <c r="BK132"/>
  <c r="J217"/>
  <c r="BK210"/>
  <c r="J195"/>
  <c r="BK190"/>
  <c r="BK187"/>
  <c r="BK182"/>
  <c r="BK174"/>
  <c r="J170"/>
  <c r="BK163"/>
  <c r="BK149"/>
  <c r="J140"/>
  <c r="BK136"/>
  <c r="J132"/>
  <c i="9" r="J196"/>
  <c r="J189"/>
  <c r="BK185"/>
  <c r="J180"/>
  <c r="BK176"/>
  <c r="J145"/>
  <c r="J129"/>
  <c r="BK196"/>
  <c r="BK188"/>
  <c r="J181"/>
  <c r="BK175"/>
  <c r="BK170"/>
  <c r="J160"/>
  <c r="BK152"/>
  <c r="J140"/>
  <c r="BK195"/>
  <c r="BK191"/>
  <c r="J187"/>
  <c r="J183"/>
  <c r="BK177"/>
  <c r="BK172"/>
  <c r="BK154"/>
  <c r="BK137"/>
  <c r="BK129"/>
  <c r="J175"/>
  <c r="J165"/>
  <c r="BK150"/>
  <c r="J137"/>
  <c i="10" r="BK148"/>
  <c r="J142"/>
  <c r="J132"/>
  <c r="J126"/>
  <c r="J155"/>
  <c r="BK140"/>
  <c r="J137"/>
  <c r="BK131"/>
  <c r="BK153"/>
  <c r="J148"/>
  <c r="J138"/>
  <c r="BK128"/>
  <c r="BK155"/>
  <c r="J149"/>
  <c r="J143"/>
  <c r="J131"/>
  <c i="11" r="BK191"/>
  <c r="J188"/>
  <c r="BK182"/>
  <c r="J176"/>
  <c r="BK171"/>
  <c r="J168"/>
  <c r="BK165"/>
  <c r="J160"/>
  <c r="BK156"/>
  <c r="J152"/>
  <c r="J141"/>
  <c r="J131"/>
  <c r="J184"/>
  <c r="J178"/>
  <c r="J167"/>
  <c r="BK163"/>
  <c r="BK150"/>
  <c r="J132"/>
  <c r="BK189"/>
  <c r="J182"/>
  <c r="BK176"/>
  <c r="J171"/>
  <c r="J163"/>
  <c r="J161"/>
  <c r="J158"/>
  <c r="BK152"/>
  <c r="BK141"/>
  <c r="BK129"/>
  <c i="12" r="BK301"/>
  <c r="J294"/>
  <c r="J289"/>
  <c r="BK276"/>
  <c r="J258"/>
  <c r="J253"/>
  <c r="J239"/>
  <c r="BK221"/>
  <c r="J202"/>
  <c r="J194"/>
  <c r="BK175"/>
  <c r="BK247"/>
  <c r="J244"/>
  <c r="J220"/>
  <c r="J175"/>
  <c r="BK156"/>
  <c r="J138"/>
  <c r="J300"/>
  <c r="BK293"/>
  <c r="BK284"/>
  <c r="BK266"/>
  <c r="J261"/>
  <c r="BK251"/>
  <c r="J236"/>
  <c r="BK202"/>
  <c r="J156"/>
  <c r="BK138"/>
  <c r="BK302"/>
  <c r="BK294"/>
  <c r="J265"/>
  <c r="BK261"/>
  <c r="BK254"/>
  <c r="BK246"/>
  <c r="BK236"/>
  <c r="BK190"/>
  <c r="J164"/>
  <c r="J146"/>
  <c i="13" r="BK223"/>
  <c r="J217"/>
  <c r="J209"/>
  <c r="BK198"/>
  <c r="J193"/>
  <c r="BK183"/>
  <c r="BK176"/>
  <c r="J173"/>
  <c r="BK171"/>
  <c r="BK160"/>
  <c r="BK157"/>
  <c r="J152"/>
  <c r="J146"/>
  <c r="J141"/>
  <c r="J223"/>
  <c r="J221"/>
  <c r="J220"/>
  <c r="J216"/>
  <c r="J213"/>
  <c r="J212"/>
  <c r="BK210"/>
  <c r="J208"/>
  <c r="BK206"/>
  <c r="J205"/>
  <c r="J204"/>
  <c r="BK203"/>
  <c r="J202"/>
  <c r="BK200"/>
  <c r="J199"/>
  <c r="J197"/>
  <c r="J196"/>
  <c r="J195"/>
  <c r="J194"/>
  <c r="BK193"/>
  <c r="J187"/>
  <c r="BK185"/>
  <c r="BK146"/>
  <c r="BK144"/>
  <c r="BK137"/>
  <c r="BK217"/>
  <c r="J210"/>
  <c r="J206"/>
  <c r="BK202"/>
  <c r="BK195"/>
  <c r="J189"/>
  <c r="J183"/>
  <c r="J179"/>
  <c r="BK175"/>
  <c r="BK172"/>
  <c r="J169"/>
  <c r="J166"/>
  <c r="J159"/>
  <c r="BK156"/>
  <c r="BK153"/>
  <c r="BK150"/>
  <c r="BK145"/>
  <c r="J139"/>
  <c i="14" r="BK212"/>
  <c r="J209"/>
  <c r="BK204"/>
  <c r="J197"/>
  <c r="J193"/>
  <c r="BK187"/>
  <c r="J184"/>
  <c r="J178"/>
  <c r="BK174"/>
  <c r="BK147"/>
  <c r="J137"/>
  <c r="J132"/>
  <c r="BK210"/>
  <c r="J204"/>
  <c r="BK193"/>
  <c r="J185"/>
  <c r="BK181"/>
  <c r="BK170"/>
  <c r="BK159"/>
  <c r="J151"/>
  <c r="BK143"/>
  <c r="BK209"/>
  <c r="BK201"/>
  <c r="BK197"/>
  <c r="J186"/>
  <c r="BK183"/>
  <c r="J181"/>
  <c r="J179"/>
  <c r="BK177"/>
  <c r="J173"/>
  <c r="BK168"/>
  <c r="J163"/>
  <c r="J156"/>
  <c r="BK151"/>
  <c r="J145"/>
  <c r="BK137"/>
  <c r="J134"/>
  <c r="BK130"/>
  <c i="15" r="BK180"/>
  <c r="J177"/>
  <c r="J176"/>
  <c r="BK169"/>
  <c r="BK164"/>
  <c r="BK157"/>
  <c r="BK155"/>
  <c r="BK148"/>
  <c r="J136"/>
  <c r="J127"/>
  <c r="BK172"/>
  <c r="J169"/>
  <c r="BK163"/>
  <c r="J155"/>
  <c r="J150"/>
  <c r="J140"/>
  <c r="J180"/>
  <c r="BK178"/>
  <c r="J172"/>
  <c r="J168"/>
  <c r="BK165"/>
  <c r="J162"/>
  <c r="J148"/>
  <c r="J144"/>
  <c r="BK133"/>
  <c r="J178"/>
  <c r="BK173"/>
  <c r="BK166"/>
  <c r="J152"/>
  <c r="BK135"/>
  <c i="16" r="J173"/>
  <c r="J169"/>
  <c r="J161"/>
  <c r="J155"/>
  <c r="BK150"/>
  <c r="BK147"/>
  <c r="BK139"/>
  <c r="J132"/>
  <c r="BK173"/>
  <c r="BK169"/>
  <c r="J162"/>
  <c r="J158"/>
  <c r="BK155"/>
  <c r="J150"/>
  <c r="J147"/>
  <c r="BK144"/>
  <c r="BK140"/>
  <c r="BK131"/>
  <c r="J171"/>
  <c r="BK164"/>
  <c r="BK152"/>
  <c r="J145"/>
  <c r="BK143"/>
  <c r="J140"/>
  <c r="J134"/>
  <c r="BK129"/>
  <c r="J126"/>
  <c i="17" r="J211"/>
  <c r="J171"/>
  <c r="J157"/>
  <c r="BK139"/>
  <c r="BK212"/>
  <c r="BK193"/>
  <c r="BK167"/>
  <c r="BK154"/>
  <c r="BK140"/>
  <c r="BK189"/>
  <c r="J164"/>
  <c r="BK152"/>
  <c r="BK136"/>
  <c r="BK211"/>
  <c r="J202"/>
  <c r="J189"/>
  <c r="BK174"/>
  <c r="J152"/>
  <c i="18" r="BK225"/>
  <c r="J222"/>
  <c r="BK208"/>
  <c r="BK196"/>
  <c r="J187"/>
  <c r="BK182"/>
  <c r="J178"/>
  <c r="J169"/>
  <c r="J156"/>
  <c r="J149"/>
  <c r="BK218"/>
  <c r="J209"/>
  <c r="BK204"/>
  <c r="J196"/>
  <c r="J174"/>
  <c r="J164"/>
  <c r="J158"/>
  <c r="BK149"/>
  <c r="J144"/>
  <c r="J137"/>
  <c r="J225"/>
  <c r="BK222"/>
  <c r="BK214"/>
  <c r="J208"/>
  <c r="J202"/>
  <c r="BK197"/>
  <c r="J182"/>
  <c r="BK174"/>
  <c r="BK169"/>
  <c r="BK161"/>
  <c r="J152"/>
  <c r="BK144"/>
  <c r="BK137"/>
  <c i="2" l="1" r="P126"/>
  <c r="P125"/>
  <c r="BK135"/>
  <c r="J135"/>
  <c r="J102"/>
  <c r="R135"/>
  <c r="R134"/>
  <c i="3" r="P128"/>
  <c r="BK149"/>
  <c r="J149"/>
  <c r="J101"/>
  <c r="T149"/>
  <c r="R165"/>
  <c r="P169"/>
  <c r="P168"/>
  <c i="4" r="P136"/>
  <c r="BK150"/>
  <c r="J150"/>
  <c r="J104"/>
  <c r="T150"/>
  <c r="P167"/>
  <c r="P166"/>
  <c i="5" r="R127"/>
  <c r="R126"/>
  <c r="T144"/>
  <c r="T143"/>
  <c i="6" r="P137"/>
  <c r="BK171"/>
  <c r="J171"/>
  <c r="J101"/>
  <c r="R171"/>
  <c r="R209"/>
  <c r="BK216"/>
  <c r="J216"/>
  <c r="J106"/>
  <c r="T216"/>
  <c r="BK228"/>
  <c r="J228"/>
  <c r="J108"/>
  <c r="R228"/>
  <c r="P251"/>
  <c r="BK254"/>
  <c r="J254"/>
  <c r="J111"/>
  <c r="T254"/>
  <c r="P259"/>
  <c r="P258"/>
  <c i="7" r="BK136"/>
  <c r="J136"/>
  <c r="J101"/>
  <c r="T136"/>
  <c r="P161"/>
  <c r="T161"/>
  <c r="R164"/>
  <c r="P188"/>
  <c r="BK192"/>
  <c r="J192"/>
  <c r="J106"/>
  <c r="T192"/>
  <c r="R201"/>
  <c r="P211"/>
  <c r="BK215"/>
  <c r="J215"/>
  <c r="J109"/>
  <c r="T215"/>
  <c r="P219"/>
  <c r="P218"/>
  <c i="8" r="R129"/>
  <c r="BK162"/>
  <c r="J162"/>
  <c r="J100"/>
  <c r="R162"/>
  <c r="P169"/>
  <c r="T202"/>
  <c r="T201"/>
  <c r="R213"/>
  <c r="R212"/>
  <c i="9" r="BK128"/>
  <c r="J128"/>
  <c r="J99"/>
  <c r="P128"/>
  <c r="P125"/>
  <c r="P124"/>
  <c i="1" r="AU104"/>
  <c i="9" r="BK164"/>
  <c r="J164"/>
  <c r="J100"/>
  <c r="T164"/>
  <c r="P169"/>
  <c r="P193"/>
  <c r="P192"/>
  <c i="10" r="R125"/>
  <c r="P135"/>
  <c r="BK147"/>
  <c r="J147"/>
  <c r="J101"/>
  <c r="R147"/>
  <c r="BK151"/>
  <c r="J151"/>
  <c r="J103"/>
  <c r="P151"/>
  <c r="P150"/>
  <c i="11" r="P128"/>
  <c r="BK138"/>
  <c r="J138"/>
  <c r="J99"/>
  <c r="BK146"/>
  <c r="R146"/>
  <c r="R145"/>
  <c r="R174"/>
  <c r="BK186"/>
  <c r="J186"/>
  <c r="J106"/>
  <c r="R186"/>
  <c r="R185"/>
  <c i="12" r="P137"/>
  <c r="BK185"/>
  <c r="J185"/>
  <c r="J101"/>
  <c r="T185"/>
  <c r="P233"/>
  <c r="BK237"/>
  <c r="J237"/>
  <c r="J104"/>
  <c r="T237"/>
  <c r="T241"/>
  <c r="P248"/>
  <c r="T248"/>
  <c r="R255"/>
  <c r="R292"/>
  <c r="P295"/>
  <c r="BK299"/>
  <c r="BK298"/>
  <c r="J298"/>
  <c r="J112"/>
  <c r="P299"/>
  <c r="P298"/>
  <c i="13" r="R136"/>
  <c r="BK161"/>
  <c r="J161"/>
  <c r="J102"/>
  <c r="R161"/>
  <c r="P164"/>
  <c r="BK188"/>
  <c r="J188"/>
  <c r="J104"/>
  <c r="T188"/>
  <c r="R192"/>
  <c r="P201"/>
  <c r="P211"/>
  <c r="BK215"/>
  <c r="J215"/>
  <c r="J109"/>
  <c r="R215"/>
  <c r="R219"/>
  <c r="R218"/>
  <c i="14" r="P158"/>
  <c r="P167"/>
  <c r="R192"/>
  <c r="P196"/>
  <c r="P195"/>
  <c r="P207"/>
  <c r="P206"/>
  <c i="15" r="BK128"/>
  <c r="J128"/>
  <c r="J99"/>
  <c r="P154"/>
  <c r="T159"/>
  <c r="R171"/>
  <c r="R175"/>
  <c r="R174"/>
  <c i="16" r="P125"/>
  <c r="T154"/>
  <c r="BK168"/>
  <c r="J168"/>
  <c r="J103"/>
  <c i="17" r="T132"/>
  <c r="R153"/>
  <c r="P170"/>
  <c r="R184"/>
  <c r="T195"/>
  <c r="T194"/>
  <c r="R209"/>
  <c r="R208"/>
  <c i="18" r="BK151"/>
  <c r="J151"/>
  <c r="J101"/>
  <c r="BK163"/>
  <c r="J163"/>
  <c r="J102"/>
  <c r="R163"/>
  <c r="P173"/>
  <c r="P183"/>
  <c r="P195"/>
  <c r="P199"/>
  <c r="P198"/>
  <c i="2" r="BK126"/>
  <c r="J126"/>
  <c r="J100"/>
  <c r="R126"/>
  <c r="R125"/>
  <c r="R124"/>
  <c r="P135"/>
  <c r="P134"/>
  <c i="3" r="BK128"/>
  <c r="J128"/>
  <c r="J100"/>
  <c r="T128"/>
  <c r="R149"/>
  <c r="P165"/>
  <c r="BK169"/>
  <c r="J169"/>
  <c r="J104"/>
  <c r="T169"/>
  <c r="T168"/>
  <c i="4" r="R136"/>
  <c r="BK146"/>
  <c r="J146"/>
  <c r="J103"/>
  <c r="R146"/>
  <c r="P150"/>
  <c r="R167"/>
  <c r="R166"/>
  <c i="5" r="T127"/>
  <c r="T126"/>
  <c r="T125"/>
  <c r="P144"/>
  <c r="P143"/>
  <c i="6" r="BK137"/>
  <c r="J137"/>
  <c r="J100"/>
  <c r="T137"/>
  <c r="T171"/>
  <c r="P209"/>
  <c r="P216"/>
  <c r="BK222"/>
  <c r="J222"/>
  <c r="J107"/>
  <c r="R222"/>
  <c r="P228"/>
  <c r="BK251"/>
  <c r="J251"/>
  <c r="J110"/>
  <c r="T251"/>
  <c r="T250"/>
  <c r="R254"/>
  <c r="R259"/>
  <c r="R258"/>
  <c i="7" r="R136"/>
  <c r="BK161"/>
  <c r="J161"/>
  <c r="J102"/>
  <c r="R161"/>
  <c r="P164"/>
  <c r="BK188"/>
  <c r="J188"/>
  <c r="J104"/>
  <c r="T188"/>
  <c r="P192"/>
  <c r="BK201"/>
  <c r="J201"/>
  <c r="J107"/>
  <c r="T201"/>
  <c r="R211"/>
  <c r="P215"/>
  <c r="BK219"/>
  <c r="J219"/>
  <c r="J111"/>
  <c r="T219"/>
  <c r="T218"/>
  <c i="8" r="BK129"/>
  <c r="J129"/>
  <c r="J98"/>
  <c r="T129"/>
  <c r="P162"/>
  <c r="T162"/>
  <c r="R169"/>
  <c r="BK202"/>
  <c r="J202"/>
  <c r="J105"/>
  <c r="R202"/>
  <c r="R201"/>
  <c r="P213"/>
  <c r="P212"/>
  <c i="9" r="T128"/>
  <c r="T125"/>
  <c r="T124"/>
  <c r="P164"/>
  <c r="R164"/>
  <c r="R169"/>
  <c r="BK193"/>
  <c r="J193"/>
  <c r="J104"/>
  <c r="T193"/>
  <c r="T192"/>
  <c i="10" r="P125"/>
  <c r="P124"/>
  <c r="T125"/>
  <c r="T135"/>
  <c r="T147"/>
  <c r="T151"/>
  <c r="T150"/>
  <c i="11" r="BK128"/>
  <c r="J128"/>
  <c r="J98"/>
  <c r="T128"/>
  <c r="P138"/>
  <c r="T138"/>
  <c r="T146"/>
  <c r="P174"/>
  <c r="P186"/>
  <c r="P185"/>
  <c i="12" r="R137"/>
  <c r="P185"/>
  <c r="T233"/>
  <c r="R237"/>
  <c r="BK241"/>
  <c r="J241"/>
  <c r="J106"/>
  <c r="R241"/>
  <c r="BK248"/>
  <c r="J248"/>
  <c r="J107"/>
  <c r="R248"/>
  <c r="P255"/>
  <c r="P292"/>
  <c r="P291"/>
  <c r="BK295"/>
  <c r="J295"/>
  <c r="J111"/>
  <c r="T295"/>
  <c r="T299"/>
  <c r="T298"/>
  <c i="13" r="BK136"/>
  <c r="J136"/>
  <c r="J101"/>
  <c r="T136"/>
  <c r="P161"/>
  <c r="T161"/>
  <c r="R164"/>
  <c r="P188"/>
  <c r="BK192"/>
  <c r="J192"/>
  <c r="J106"/>
  <c r="T192"/>
  <c r="R201"/>
  <c r="BK211"/>
  <c r="J211"/>
  <c r="J108"/>
  <c r="T211"/>
  <c r="T215"/>
  <c r="P219"/>
  <c r="P218"/>
  <c i="14" r="T129"/>
  <c r="T158"/>
  <c r="T167"/>
  <c r="P192"/>
  <c r="R196"/>
  <c r="R195"/>
  <c r="BK207"/>
  <c r="J207"/>
  <c r="J107"/>
  <c i="15" r="T128"/>
  <c r="T125"/>
  <c r="T124"/>
  <c r="T154"/>
  <c r="R159"/>
  <c r="T171"/>
  <c r="P175"/>
  <c r="P174"/>
  <c i="16" r="BK125"/>
  <c r="J125"/>
  <c r="J98"/>
  <c r="BK154"/>
  <c r="J154"/>
  <c r="J99"/>
  <c r="R168"/>
  <c r="R167"/>
  <c i="17" r="P132"/>
  <c r="P153"/>
  <c r="BK170"/>
  <c r="J170"/>
  <c r="J102"/>
  <c r="BK184"/>
  <c r="J184"/>
  <c r="J103"/>
  <c r="R195"/>
  <c r="R194"/>
  <c r="T209"/>
  <c r="T208"/>
  <c i="18" r="R136"/>
  <c r="P151"/>
  <c r="BK173"/>
  <c r="J173"/>
  <c r="J103"/>
  <c r="T173"/>
  <c r="T183"/>
  <c r="BK199"/>
  <c r="J199"/>
  <c r="J108"/>
  <c r="R211"/>
  <c r="R210"/>
  <c i="2" r="T126"/>
  <c r="T125"/>
  <c r="T135"/>
  <c r="T134"/>
  <c i="3" r="R128"/>
  <c r="R127"/>
  <c r="P149"/>
  <c r="BK165"/>
  <c r="J165"/>
  <c r="J102"/>
  <c r="T165"/>
  <c r="R169"/>
  <c r="R168"/>
  <c i="4" r="BK136"/>
  <c r="J136"/>
  <c r="J102"/>
  <c r="T136"/>
  <c r="P146"/>
  <c r="T146"/>
  <c r="R150"/>
  <c r="BK167"/>
  <c r="BK166"/>
  <c r="J166"/>
  <c r="J107"/>
  <c r="T167"/>
  <c r="T166"/>
  <c i="5" r="BK127"/>
  <c r="J127"/>
  <c r="J100"/>
  <c r="P127"/>
  <c r="P126"/>
  <c r="P125"/>
  <c i="1" r="AU99"/>
  <c i="5" r="BK144"/>
  <c r="BK143"/>
  <c r="J143"/>
  <c r="J102"/>
  <c r="R144"/>
  <c r="R143"/>
  <c i="6" r="R137"/>
  <c r="R136"/>
  <c r="P171"/>
  <c r="BK209"/>
  <c r="J209"/>
  <c r="J103"/>
  <c r="T209"/>
  <c r="R216"/>
  <c r="R215"/>
  <c r="P222"/>
  <c r="T222"/>
  <c r="T228"/>
  <c r="R251"/>
  <c r="R250"/>
  <c r="P254"/>
  <c r="BK259"/>
  <c r="J259"/>
  <c r="J113"/>
  <c r="T259"/>
  <c r="T258"/>
  <c i="7" r="P136"/>
  <c r="P135"/>
  <c r="BK164"/>
  <c r="J164"/>
  <c r="J103"/>
  <c r="T164"/>
  <c r="R188"/>
  <c r="R192"/>
  <c r="P201"/>
  <c r="BK211"/>
  <c r="J211"/>
  <c r="J108"/>
  <c r="T211"/>
  <c r="R215"/>
  <c r="R219"/>
  <c r="R218"/>
  <c i="8" r="P129"/>
  <c r="P128"/>
  <c r="P127"/>
  <c i="1" r="AU103"/>
  <c i="8" r="BK169"/>
  <c r="J169"/>
  <c r="J102"/>
  <c r="T169"/>
  <c r="P202"/>
  <c r="P201"/>
  <c r="BK213"/>
  <c r="J213"/>
  <c r="J107"/>
  <c r="T213"/>
  <c r="T212"/>
  <c i="9" r="R128"/>
  <c r="R125"/>
  <c r="R124"/>
  <c r="BK169"/>
  <c r="J169"/>
  <c r="J101"/>
  <c r="T169"/>
  <c r="R193"/>
  <c r="R192"/>
  <c i="10" r="BK125"/>
  <c r="J125"/>
  <c r="J98"/>
  <c r="BK135"/>
  <c r="J135"/>
  <c r="J99"/>
  <c r="R135"/>
  <c r="P147"/>
  <c r="R151"/>
  <c r="R150"/>
  <c i="11" r="R128"/>
  <c r="R127"/>
  <c r="R126"/>
  <c r="R138"/>
  <c r="P146"/>
  <c r="P145"/>
  <c r="BK174"/>
  <c r="J174"/>
  <c r="J102"/>
  <c r="T174"/>
  <c r="T186"/>
  <c r="T185"/>
  <c i="12" r="BK137"/>
  <c r="J137"/>
  <c r="J100"/>
  <c r="T137"/>
  <c r="T136"/>
  <c r="R185"/>
  <c r="BK233"/>
  <c r="J233"/>
  <c r="J103"/>
  <c r="R233"/>
  <c r="P237"/>
  <c r="P241"/>
  <c r="P240"/>
  <c r="BK255"/>
  <c r="J255"/>
  <c r="J108"/>
  <c r="T255"/>
  <c r="BK292"/>
  <c r="J292"/>
  <c r="J110"/>
  <c r="T292"/>
  <c r="T291"/>
  <c r="R295"/>
  <c r="R299"/>
  <c r="R298"/>
  <c i="13" r="P136"/>
  <c r="P135"/>
  <c r="BK164"/>
  <c r="J164"/>
  <c r="J103"/>
  <c r="T164"/>
  <c r="R188"/>
  <c r="P192"/>
  <c r="BK201"/>
  <c r="J201"/>
  <c r="J107"/>
  <c r="T201"/>
  <c r="R211"/>
  <c r="P215"/>
  <c r="BK219"/>
  <c r="J219"/>
  <c r="J111"/>
  <c r="T219"/>
  <c r="T218"/>
  <c i="14" r="P129"/>
  <c r="P128"/>
  <c r="P127"/>
  <c i="1" r="AU110"/>
  <c i="14" r="BK158"/>
  <c r="J158"/>
  <c r="J100"/>
  <c r="BK167"/>
  <c r="J167"/>
  <c r="J102"/>
  <c r="BK192"/>
  <c r="J192"/>
  <c r="J103"/>
  <c r="T196"/>
  <c r="T195"/>
  <c r="R207"/>
  <c r="R206"/>
  <c i="15" r="R128"/>
  <c r="R125"/>
  <c r="R124"/>
  <c r="R154"/>
  <c r="P159"/>
  <c r="P171"/>
  <c r="T175"/>
  <c r="T174"/>
  <c i="16" r="T125"/>
  <c r="T124"/>
  <c r="R154"/>
  <c r="P168"/>
  <c r="P167"/>
  <c i="17" r="R132"/>
  <c r="T153"/>
  <c r="T170"/>
  <c r="T184"/>
  <c r="BK195"/>
  <c r="J195"/>
  <c r="J106"/>
  <c r="P209"/>
  <c r="P208"/>
  <c i="18" r="P136"/>
  <c r="P135"/>
  <c r="R151"/>
  <c r="P163"/>
  <c r="BK183"/>
  <c r="J183"/>
  <c r="J104"/>
  <c r="R195"/>
  <c r="T199"/>
  <c r="T198"/>
  <c r="P211"/>
  <c r="P210"/>
  <c r="BK221"/>
  <c r="BK220"/>
  <c r="J220"/>
  <c r="J111"/>
  <c r="R221"/>
  <c r="R220"/>
  <c i="14" r="BK129"/>
  <c r="J129"/>
  <c r="J98"/>
  <c r="R129"/>
  <c r="R128"/>
  <c r="R127"/>
  <c r="R158"/>
  <c r="R167"/>
  <c r="T192"/>
  <c r="BK196"/>
  <c r="BK195"/>
  <c r="J195"/>
  <c r="J104"/>
  <c r="T207"/>
  <c r="T206"/>
  <c i="15" r="P128"/>
  <c r="P125"/>
  <c r="P124"/>
  <c i="1" r="AU111"/>
  <c i="15" r="BK154"/>
  <c r="J154"/>
  <c r="J100"/>
  <c r="BK159"/>
  <c r="J159"/>
  <c r="J101"/>
  <c r="BK171"/>
  <c r="J171"/>
  <c r="J102"/>
  <c r="BK175"/>
  <c r="BK174"/>
  <c i="16" r="R125"/>
  <c r="R124"/>
  <c r="R123"/>
  <c r="P154"/>
  <c r="T168"/>
  <c r="T167"/>
  <c i="17" r="BK132"/>
  <c r="J132"/>
  <c r="J100"/>
  <c r="BK153"/>
  <c r="J153"/>
  <c r="J101"/>
  <c r="R170"/>
  <c r="P184"/>
  <c r="P195"/>
  <c r="P194"/>
  <c r="BK209"/>
  <c r="J209"/>
  <c r="J108"/>
  <c i="18" r="BK136"/>
  <c r="T136"/>
  <c r="T151"/>
  <c r="T163"/>
  <c r="R173"/>
  <c r="R183"/>
  <c r="BK195"/>
  <c r="J195"/>
  <c r="J106"/>
  <c r="T195"/>
  <c r="R199"/>
  <c r="R198"/>
  <c r="BK211"/>
  <c r="J211"/>
  <c r="J110"/>
  <c r="T211"/>
  <c r="T210"/>
  <c r="P221"/>
  <c r="P220"/>
  <c r="T221"/>
  <c r="T220"/>
  <c i="4" r="BK132"/>
  <c r="J132"/>
  <c r="J100"/>
  <c r="BK164"/>
  <c r="J164"/>
  <c r="J106"/>
  <c i="8" r="BK199"/>
  <c r="J199"/>
  <c r="J103"/>
  <c i="9" r="BK190"/>
  <c r="J190"/>
  <c r="J102"/>
  <c i="11" r="BK183"/>
  <c r="J183"/>
  <c r="J104"/>
  <c i="6" r="BK213"/>
  <c r="J213"/>
  <c r="J104"/>
  <c i="8" r="BK167"/>
  <c r="J167"/>
  <c r="J101"/>
  <c i="11" r="BK181"/>
  <c r="J181"/>
  <c r="J103"/>
  <c i="12" r="BK228"/>
  <c r="J228"/>
  <c r="J102"/>
  <c i="16" r="BK165"/>
  <c r="J165"/>
  <c r="J101"/>
  <c i="4" r="BK162"/>
  <c r="J162"/>
  <c r="J105"/>
  <c i="5" r="BK141"/>
  <c r="J141"/>
  <c r="J101"/>
  <c i="6" r="BK204"/>
  <c r="J204"/>
  <c r="J102"/>
  <c i="8" r="BK159"/>
  <c r="J159"/>
  <c r="J99"/>
  <c i="9" r="BK126"/>
  <c r="J126"/>
  <c r="J98"/>
  <c i="10" r="BK145"/>
  <c r="J145"/>
  <c r="J100"/>
  <c i="14" r="BK155"/>
  <c r="J155"/>
  <c r="J99"/>
  <c r="BK165"/>
  <c r="J165"/>
  <c r="J101"/>
  <c i="18" r="BK192"/>
  <c r="J192"/>
  <c r="J105"/>
  <c i="15" r="BK126"/>
  <c r="J126"/>
  <c r="J98"/>
  <c i="16" r="BK163"/>
  <c r="J163"/>
  <c r="J100"/>
  <c i="17" r="BK192"/>
  <c r="J192"/>
  <c r="J104"/>
  <c r="BK208"/>
  <c r="J208"/>
  <c r="J107"/>
  <c i="18" r="E122"/>
  <c r="F131"/>
  <c r="BF137"/>
  <c r="BF139"/>
  <c r="BF144"/>
  <c r="BF150"/>
  <c r="BF152"/>
  <c r="BF164"/>
  <c r="BF168"/>
  <c r="BF178"/>
  <c r="BF187"/>
  <c r="BF193"/>
  <c r="BF202"/>
  <c r="BF205"/>
  <c r="BF222"/>
  <c r="J128"/>
  <c r="BF154"/>
  <c r="BF176"/>
  <c r="BF180"/>
  <c r="BF182"/>
  <c r="BF197"/>
  <c r="BF200"/>
  <c r="BF214"/>
  <c r="BF224"/>
  <c r="BF225"/>
  <c r="BF226"/>
  <c r="BF140"/>
  <c r="BF147"/>
  <c r="BF149"/>
  <c r="BF156"/>
  <c r="BF158"/>
  <c r="BF159"/>
  <c r="BF161"/>
  <c r="BF166"/>
  <c r="BF169"/>
  <c r="BF171"/>
  <c r="BF174"/>
  <c r="BF184"/>
  <c r="BF190"/>
  <c r="BF196"/>
  <c r="BF203"/>
  <c r="BF204"/>
  <c r="BF207"/>
  <c r="BF208"/>
  <c r="BF209"/>
  <c r="BF212"/>
  <c r="BF216"/>
  <c r="BF218"/>
  <c r="BF223"/>
  <c i="17" r="E85"/>
  <c r="F94"/>
  <c r="F126"/>
  <c r="BF133"/>
  <c r="BF136"/>
  <c r="BF151"/>
  <c r="BF154"/>
  <c r="BF160"/>
  <c r="BF163"/>
  <c r="BF212"/>
  <c r="BF214"/>
  <c r="BF145"/>
  <c r="BF148"/>
  <c r="BF152"/>
  <c r="BF167"/>
  <c r="BF171"/>
  <c r="BF181"/>
  <c r="BF185"/>
  <c r="BF189"/>
  <c r="BF193"/>
  <c r="BF196"/>
  <c r="BF205"/>
  <c r="BF210"/>
  <c r="J91"/>
  <c r="J93"/>
  <c r="J127"/>
  <c r="BF164"/>
  <c r="BF178"/>
  <c r="BF199"/>
  <c r="BF202"/>
  <c r="BF211"/>
  <c r="BF213"/>
  <c r="BF139"/>
  <c r="BF140"/>
  <c r="BF157"/>
  <c r="BF174"/>
  <c r="BF177"/>
  <c i="15" r="J174"/>
  <c r="J103"/>
  <c r="J175"/>
  <c r="J104"/>
  <c i="16" r="E85"/>
  <c r="F120"/>
  <c r="BF126"/>
  <c r="BF134"/>
  <c r="BF146"/>
  <c r="BF148"/>
  <c r="BF153"/>
  <c r="BF157"/>
  <c r="BF158"/>
  <c r="BF160"/>
  <c r="BF161"/>
  <c r="BF166"/>
  <c r="BF171"/>
  <c r="BF172"/>
  <c r="BF173"/>
  <c r="J89"/>
  <c r="BF128"/>
  <c r="BF135"/>
  <c r="BF138"/>
  <c r="BF140"/>
  <c r="BF144"/>
  <c r="BF149"/>
  <c r="BF151"/>
  <c r="BF152"/>
  <c r="BF156"/>
  <c r="BF159"/>
  <c r="BF162"/>
  <c r="BF169"/>
  <c r="BF127"/>
  <c r="BF129"/>
  <c r="BF131"/>
  <c r="BF132"/>
  <c r="BF139"/>
  <c r="BF141"/>
  <c r="BF142"/>
  <c r="BF143"/>
  <c r="BF145"/>
  <c r="BF147"/>
  <c r="BF150"/>
  <c r="BF155"/>
  <c r="BF164"/>
  <c r="BF170"/>
  <c i="14" r="BK128"/>
  <c r="J196"/>
  <c r="J105"/>
  <c i="15" r="E85"/>
  <c r="F92"/>
  <c r="J118"/>
  <c r="BF131"/>
  <c r="BF150"/>
  <c r="BF155"/>
  <c r="BF165"/>
  <c r="BF177"/>
  <c i="14" r="BK206"/>
  <c r="J206"/>
  <c r="J106"/>
  <c i="15" r="BF127"/>
  <c r="BF133"/>
  <c r="BF136"/>
  <c r="BF142"/>
  <c r="BF146"/>
  <c r="BF152"/>
  <c r="BF160"/>
  <c r="BF179"/>
  <c r="BF180"/>
  <c r="BF140"/>
  <c r="BF148"/>
  <c r="BF157"/>
  <c r="BF168"/>
  <c r="BF170"/>
  <c r="BF173"/>
  <c r="BF176"/>
  <c r="BF178"/>
  <c r="BF129"/>
  <c r="BF135"/>
  <c r="BF144"/>
  <c r="BF162"/>
  <c r="BF163"/>
  <c r="BF164"/>
  <c r="BF166"/>
  <c r="BF167"/>
  <c r="BF169"/>
  <c r="BF172"/>
  <c i="13" r="BK135"/>
  <c r="J135"/>
  <c r="J100"/>
  <c i="14" r="F92"/>
  <c r="BF137"/>
  <c r="BF143"/>
  <c r="BF145"/>
  <c r="BF173"/>
  <c r="BF184"/>
  <c r="BF185"/>
  <c r="BF186"/>
  <c r="BF188"/>
  <c r="BF193"/>
  <c r="BF194"/>
  <c r="BF197"/>
  <c r="BF202"/>
  <c r="BF208"/>
  <c r="BF209"/>
  <c r="BF210"/>
  <c i="13" r="BK218"/>
  <c r="J218"/>
  <c r="J110"/>
  <c i="14" r="J89"/>
  <c r="BF130"/>
  <c r="BF132"/>
  <c r="BF134"/>
  <c r="BF136"/>
  <c r="BF153"/>
  <c r="BF159"/>
  <c r="BF174"/>
  <c r="BF176"/>
  <c r="BF177"/>
  <c r="BF179"/>
  <c r="BF183"/>
  <c r="BF187"/>
  <c r="BF190"/>
  <c r="BF200"/>
  <c r="BF201"/>
  <c r="E85"/>
  <c r="BF141"/>
  <c r="BF147"/>
  <c r="BF149"/>
  <c r="BF151"/>
  <c r="BF156"/>
  <c r="BF163"/>
  <c r="BF166"/>
  <c r="BF168"/>
  <c r="BF170"/>
  <c r="BF178"/>
  <c r="BF180"/>
  <c r="BF181"/>
  <c r="BF182"/>
  <c r="BF203"/>
  <c r="BF204"/>
  <c r="BF205"/>
  <c r="BF211"/>
  <c r="BF212"/>
  <c i="12" r="BK136"/>
  <c r="J136"/>
  <c r="J99"/>
  <c i="13" r="BF139"/>
  <c r="BF140"/>
  <c r="BF143"/>
  <c r="BF145"/>
  <c r="BF146"/>
  <c r="BF148"/>
  <c r="BF151"/>
  <c r="BF155"/>
  <c r="BF159"/>
  <c r="BF160"/>
  <c r="BF162"/>
  <c r="BF176"/>
  <c r="BF177"/>
  <c r="BF182"/>
  <c r="BF184"/>
  <c r="BF190"/>
  <c r="BF195"/>
  <c r="BF196"/>
  <c r="BF198"/>
  <c r="BF199"/>
  <c r="BF200"/>
  <c r="BF203"/>
  <c r="BF207"/>
  <c r="BF210"/>
  <c r="BF216"/>
  <c r="BF222"/>
  <c r="BF223"/>
  <c i="12" r="BK240"/>
  <c r="J240"/>
  <c r="J105"/>
  <c r="J299"/>
  <c r="J113"/>
  <c i="13" r="J91"/>
  <c r="F130"/>
  <c r="BF142"/>
  <c r="BF147"/>
  <c r="BF150"/>
  <c r="BF156"/>
  <c r="BF157"/>
  <c r="BF158"/>
  <c r="BF163"/>
  <c r="BF165"/>
  <c r="BF166"/>
  <c r="BF168"/>
  <c r="BF169"/>
  <c r="BF170"/>
  <c r="BF171"/>
  <c r="BF172"/>
  <c r="BF173"/>
  <c r="BF174"/>
  <c r="BF197"/>
  <c r="BF206"/>
  <c r="BF208"/>
  <c r="BF213"/>
  <c r="E85"/>
  <c r="BF137"/>
  <c r="BF138"/>
  <c r="BF141"/>
  <c r="BF144"/>
  <c r="BF149"/>
  <c r="BF152"/>
  <c r="BF153"/>
  <c r="BF154"/>
  <c r="BF167"/>
  <c r="BF175"/>
  <c r="BF178"/>
  <c r="BF179"/>
  <c r="BF180"/>
  <c r="BF181"/>
  <c r="BF183"/>
  <c r="BF185"/>
  <c r="BF186"/>
  <c r="BF187"/>
  <c r="BF189"/>
  <c r="BF193"/>
  <c r="BF194"/>
  <c r="BF202"/>
  <c r="BF204"/>
  <c r="BF205"/>
  <c r="BF209"/>
  <c r="BF212"/>
  <c r="BF214"/>
  <c r="BF217"/>
  <c r="BF220"/>
  <c r="BF221"/>
  <c r="BF224"/>
  <c i="12" r="J91"/>
  <c r="BF138"/>
  <c r="BF140"/>
  <c r="BF152"/>
  <c r="BF156"/>
  <c r="BF190"/>
  <c r="BF220"/>
  <c r="BF236"/>
  <c r="BF247"/>
  <c r="BF251"/>
  <c r="BF256"/>
  <c r="BF263"/>
  <c r="BF265"/>
  <c r="BF271"/>
  <c r="BF276"/>
  <c r="BF280"/>
  <c r="BF284"/>
  <c r="BF289"/>
  <c r="BF290"/>
  <c r="BF296"/>
  <c r="BF304"/>
  <c i="11" r="J146"/>
  <c r="J101"/>
  <c i="12" r="F132"/>
  <c r="BF158"/>
  <c r="BF179"/>
  <c r="BF206"/>
  <c r="BF221"/>
  <c r="BF229"/>
  <c r="BF234"/>
  <c r="BF239"/>
  <c r="BF242"/>
  <c r="BF261"/>
  <c r="BF266"/>
  <c r="BF293"/>
  <c r="BF294"/>
  <c r="BF297"/>
  <c r="BF300"/>
  <c r="BF301"/>
  <c r="BF303"/>
  <c r="E85"/>
  <c r="BF154"/>
  <c r="BF168"/>
  <c r="BF174"/>
  <c r="BF175"/>
  <c r="BF186"/>
  <c r="BF194"/>
  <c r="BF214"/>
  <c r="BF244"/>
  <c r="BF246"/>
  <c r="BF146"/>
  <c r="BF164"/>
  <c r="BF198"/>
  <c r="BF202"/>
  <c r="BF238"/>
  <c r="BF249"/>
  <c r="BF253"/>
  <c r="BF254"/>
  <c r="BF258"/>
  <c r="BF259"/>
  <c r="BF262"/>
  <c r="BF302"/>
  <c i="11" r="J89"/>
  <c r="BF129"/>
  <c r="BF131"/>
  <c r="BF132"/>
  <c r="BF149"/>
  <c r="BF153"/>
  <c r="BF164"/>
  <c r="BF165"/>
  <c r="BF166"/>
  <c r="BF168"/>
  <c r="BF175"/>
  <c r="BF177"/>
  <c r="BF179"/>
  <c r="BF182"/>
  <c r="BF184"/>
  <c r="BF188"/>
  <c r="E116"/>
  <c r="BF139"/>
  <c r="BF148"/>
  <c r="BF152"/>
  <c r="BF155"/>
  <c r="BF158"/>
  <c r="BF160"/>
  <c r="BF167"/>
  <c r="BF169"/>
  <c r="BF170"/>
  <c r="BF171"/>
  <c r="BF172"/>
  <c r="BF173"/>
  <c r="BF187"/>
  <c r="BF189"/>
  <c r="BF191"/>
  <c r="F92"/>
  <c r="BF136"/>
  <c r="BF141"/>
  <c r="BF147"/>
  <c r="BF150"/>
  <c r="BF156"/>
  <c r="BF159"/>
  <c r="BF161"/>
  <c r="BF162"/>
  <c r="BF163"/>
  <c r="BF176"/>
  <c r="BF178"/>
  <c r="BF180"/>
  <c r="BF190"/>
  <c i="10" r="BF127"/>
  <c r="BF130"/>
  <c r="BF132"/>
  <c r="BF138"/>
  <c r="BF142"/>
  <c r="BF143"/>
  <c r="BF148"/>
  <c r="BF155"/>
  <c r="E85"/>
  <c r="BF133"/>
  <c r="BF137"/>
  <c r="BF144"/>
  <c r="BF154"/>
  <c r="F92"/>
  <c r="J117"/>
  <c r="BF149"/>
  <c r="BF153"/>
  <c r="BF156"/>
  <c r="BF126"/>
  <c r="BF128"/>
  <c r="BF131"/>
  <c r="BF136"/>
  <c r="BF140"/>
  <c r="BF141"/>
  <c r="BF146"/>
  <c r="BF152"/>
  <c i="9" r="F121"/>
  <c r="BF135"/>
  <c r="BF152"/>
  <c r="BF154"/>
  <c r="BF158"/>
  <c r="BF165"/>
  <c r="BF175"/>
  <c r="BF181"/>
  <c r="BF182"/>
  <c i="8" r="BK201"/>
  <c r="J201"/>
  <c r="J104"/>
  <c i="9" r="E85"/>
  <c r="J118"/>
  <c r="BF127"/>
  <c r="BF129"/>
  <c r="BF138"/>
  <c r="BF150"/>
  <c r="BF156"/>
  <c r="BF173"/>
  <c r="BF176"/>
  <c r="BF180"/>
  <c r="BF183"/>
  <c r="BF191"/>
  <c r="BF194"/>
  <c r="BF195"/>
  <c r="BF196"/>
  <c r="BF197"/>
  <c i="8" r="BK128"/>
  <c r="J128"/>
  <c r="J97"/>
  <c i="9" r="BF137"/>
  <c r="BF146"/>
  <c r="BF162"/>
  <c r="BF167"/>
  <c r="BF170"/>
  <c r="BF172"/>
  <c r="BF174"/>
  <c r="BF177"/>
  <c r="BF184"/>
  <c r="BF186"/>
  <c r="BF188"/>
  <c r="BF198"/>
  <c r="BF134"/>
  <c r="BF140"/>
  <c r="BF145"/>
  <c r="BF160"/>
  <c r="BF178"/>
  <c r="BF179"/>
  <c r="BF185"/>
  <c r="BF187"/>
  <c r="BF189"/>
  <c i="7" r="BK135"/>
  <c r="BK218"/>
  <c r="J218"/>
  <c r="J110"/>
  <c i="8" r="E85"/>
  <c r="J89"/>
  <c r="BF140"/>
  <c r="BF153"/>
  <c r="BF155"/>
  <c r="BF172"/>
  <c r="BF179"/>
  <c r="BF180"/>
  <c r="BF183"/>
  <c r="BF195"/>
  <c r="BF197"/>
  <c r="BF200"/>
  <c r="BF206"/>
  <c r="BF211"/>
  <c r="BF216"/>
  <c r="F92"/>
  <c r="BF132"/>
  <c r="BF145"/>
  <c r="BF147"/>
  <c r="BF149"/>
  <c r="BF163"/>
  <c r="BF165"/>
  <c r="BF168"/>
  <c r="BF170"/>
  <c r="BF181"/>
  <c r="BF182"/>
  <c r="BF184"/>
  <c r="BF188"/>
  <c r="BF191"/>
  <c r="BF192"/>
  <c r="BF194"/>
  <c r="BF203"/>
  <c r="BF207"/>
  <c r="BF215"/>
  <c r="BF217"/>
  <c r="BF130"/>
  <c r="BF133"/>
  <c r="BF135"/>
  <c r="BF136"/>
  <c r="BF138"/>
  <c r="BF141"/>
  <c r="BF151"/>
  <c r="BF157"/>
  <c r="BF160"/>
  <c r="BF174"/>
  <c r="BF175"/>
  <c r="BF176"/>
  <c r="BF178"/>
  <c r="BF185"/>
  <c r="BF186"/>
  <c r="BF187"/>
  <c r="BF189"/>
  <c r="BF190"/>
  <c r="BF208"/>
  <c r="BF209"/>
  <c r="BF210"/>
  <c r="BF214"/>
  <c r="BF218"/>
  <c i="6" r="BK258"/>
  <c r="J258"/>
  <c r="J112"/>
  <c i="7" r="E85"/>
  <c r="F94"/>
  <c r="BF141"/>
  <c r="BF142"/>
  <c r="BF144"/>
  <c r="BF145"/>
  <c r="BF146"/>
  <c r="BF148"/>
  <c r="BF149"/>
  <c r="BF153"/>
  <c r="BF156"/>
  <c r="BF157"/>
  <c r="BF162"/>
  <c r="BF175"/>
  <c r="BF181"/>
  <c r="BF182"/>
  <c r="BF189"/>
  <c r="BF190"/>
  <c r="BF194"/>
  <c r="BF196"/>
  <c r="BF197"/>
  <c r="BF200"/>
  <c r="BF205"/>
  <c r="BF206"/>
  <c r="BF208"/>
  <c r="BF209"/>
  <c r="BF210"/>
  <c r="BF214"/>
  <c r="BF220"/>
  <c r="BF221"/>
  <c r="J91"/>
  <c r="BF137"/>
  <c r="BF138"/>
  <c r="BF147"/>
  <c r="BF150"/>
  <c r="BF154"/>
  <c r="BF155"/>
  <c r="BF159"/>
  <c r="BF160"/>
  <c r="BF166"/>
  <c r="BF169"/>
  <c r="BF170"/>
  <c r="BF172"/>
  <c r="BF174"/>
  <c r="BF176"/>
  <c r="BF178"/>
  <c r="BF184"/>
  <c r="BF185"/>
  <c r="BF195"/>
  <c r="BF198"/>
  <c r="BF199"/>
  <c r="BF203"/>
  <c r="BF223"/>
  <c i="6" r="BK136"/>
  <c r="J136"/>
  <c r="J99"/>
  <c i="7" r="BF139"/>
  <c r="BF140"/>
  <c r="BF143"/>
  <c r="BF151"/>
  <c r="BF152"/>
  <c r="BF158"/>
  <c r="BF163"/>
  <c r="BF165"/>
  <c r="BF167"/>
  <c r="BF168"/>
  <c r="BF171"/>
  <c r="BF173"/>
  <c r="BF177"/>
  <c r="BF179"/>
  <c r="BF180"/>
  <c r="BF183"/>
  <c r="BF186"/>
  <c r="BF187"/>
  <c r="BF193"/>
  <c r="BF202"/>
  <c r="BF204"/>
  <c r="BF207"/>
  <c r="BF212"/>
  <c r="BF213"/>
  <c r="BF216"/>
  <c r="BF217"/>
  <c r="BF222"/>
  <c r="BF224"/>
  <c i="5" r="J144"/>
  <c r="J103"/>
  <c i="6" r="J91"/>
  <c r="F94"/>
  <c r="BF140"/>
  <c r="BF146"/>
  <c r="BF151"/>
  <c r="BF159"/>
  <c r="BF172"/>
  <c r="BF184"/>
  <c r="BF185"/>
  <c r="BF194"/>
  <c r="BF202"/>
  <c r="BF232"/>
  <c r="BF236"/>
  <c r="BF238"/>
  <c r="BF249"/>
  <c r="BF257"/>
  <c r="BF264"/>
  <c i="5" r="BK126"/>
  <c r="J126"/>
  <c r="J99"/>
  <c i="6" r="E123"/>
  <c r="BF138"/>
  <c r="BF157"/>
  <c r="BF161"/>
  <c r="BF163"/>
  <c r="BF180"/>
  <c r="BF187"/>
  <c r="BF201"/>
  <c r="BF214"/>
  <c r="BF217"/>
  <c r="BF221"/>
  <c r="BF229"/>
  <c r="BF252"/>
  <c r="BF253"/>
  <c r="BF255"/>
  <c r="BF260"/>
  <c r="BF261"/>
  <c r="BF262"/>
  <c r="BF147"/>
  <c r="BF152"/>
  <c r="BF165"/>
  <c r="BF176"/>
  <c r="BF205"/>
  <c r="BF210"/>
  <c r="BF212"/>
  <c r="BF219"/>
  <c r="BF223"/>
  <c r="BF225"/>
  <c r="BF227"/>
  <c r="BF231"/>
  <c r="BF233"/>
  <c r="BF234"/>
  <c r="BF239"/>
  <c r="BF243"/>
  <c r="BF245"/>
  <c r="BF263"/>
  <c i="4" r="BK135"/>
  <c r="J135"/>
  <c r="J101"/>
  <c r="J167"/>
  <c r="J108"/>
  <c i="5" r="E85"/>
  <c r="F94"/>
  <c r="BF135"/>
  <c r="BF137"/>
  <c r="BF138"/>
  <c r="BF142"/>
  <c r="BF148"/>
  <c r="BF149"/>
  <c r="BF128"/>
  <c r="BF130"/>
  <c r="BF139"/>
  <c r="BF146"/>
  <c r="J91"/>
  <c r="BF145"/>
  <c r="BF147"/>
  <c i="3" r="BK127"/>
  <c i="4" r="E85"/>
  <c r="J124"/>
  <c r="F127"/>
  <c r="BF137"/>
  <c r="BF138"/>
  <c r="BF141"/>
  <c r="BF144"/>
  <c r="BF149"/>
  <c r="BF151"/>
  <c r="BF157"/>
  <c r="BF160"/>
  <c r="BF171"/>
  <c r="BF133"/>
  <c r="BF140"/>
  <c r="BF147"/>
  <c r="BF154"/>
  <c r="BF156"/>
  <c r="BF159"/>
  <c r="BF165"/>
  <c r="BF168"/>
  <c r="BF172"/>
  <c r="BF145"/>
  <c r="BF153"/>
  <c r="BF163"/>
  <c r="BF169"/>
  <c r="BF170"/>
  <c i="3" r="BF129"/>
  <c r="BF138"/>
  <c r="BF166"/>
  <c r="BF174"/>
  <c i="2" r="BK134"/>
  <c i="3" r="E114"/>
  <c r="F123"/>
  <c r="BF140"/>
  <c r="BF142"/>
  <c r="BF147"/>
  <c r="BF162"/>
  <c r="BF163"/>
  <c r="BF170"/>
  <c r="BF171"/>
  <c r="BF172"/>
  <c r="BF173"/>
  <c r="J91"/>
  <c r="BF130"/>
  <c r="BF134"/>
  <c r="BF150"/>
  <c r="BF154"/>
  <c r="BF158"/>
  <c r="BF167"/>
  <c i="2" r="J91"/>
  <c r="BF128"/>
  <c r="E85"/>
  <c r="F121"/>
  <c r="BF127"/>
  <c r="BF129"/>
  <c r="BF130"/>
  <c r="BF136"/>
  <c r="BF137"/>
  <c r="BF138"/>
  <c r="BF139"/>
  <c r="BF131"/>
  <c r="BF132"/>
  <c r="BF133"/>
  <c r="BF140"/>
  <c r="F37"/>
  <c i="1" r="BB96"/>
  <c i="3" r="F39"/>
  <c i="1" r="BD97"/>
  <c i="4" r="J35"/>
  <c i="1" r="AV98"/>
  <c i="5" r="J35"/>
  <c i="1" r="AV99"/>
  <c i="5" r="F38"/>
  <c i="1" r="BC99"/>
  <c i="6" r="F38"/>
  <c i="1" r="BC101"/>
  <c i="6" r="F37"/>
  <c i="1" r="BB101"/>
  <c i="7" r="F38"/>
  <c i="1" r="BC102"/>
  <c i="8" r="F37"/>
  <c i="1" r="BD103"/>
  <c i="9" r="F36"/>
  <c i="1" r="BC104"/>
  <c i="10" r="J33"/>
  <c i="1" r="AV105"/>
  <c i="11" r="F33"/>
  <c i="1" r="AZ106"/>
  <c i="11" r="F37"/>
  <c i="1" r="BD106"/>
  <c i="12" r="F39"/>
  <c i="1" r="BD108"/>
  <c i="13" r="F37"/>
  <c i="1" r="BB109"/>
  <c i="14" r="F37"/>
  <c i="1" r="BD110"/>
  <c i="14" r="F36"/>
  <c i="1" r="BC110"/>
  <c i="15" r="J33"/>
  <c i="1" r="AV111"/>
  <c i="16" r="J33"/>
  <c i="1" r="AV112"/>
  <c i="17" r="F37"/>
  <c i="1" r="BB114"/>
  <c i="18" r="F35"/>
  <c i="1" r="AZ115"/>
  <c i="2" r="F35"/>
  <c i="1" r="AZ96"/>
  <c r="AS94"/>
  <c i="3" r="F38"/>
  <c i="1" r="BC97"/>
  <c i="4" r="F35"/>
  <c i="1" r="AZ98"/>
  <c i="4" r="F37"/>
  <c i="1" r="BB98"/>
  <c i="6" r="F35"/>
  <c i="1" r="AZ101"/>
  <c i="7" r="F39"/>
  <c i="1" r="BD102"/>
  <c i="7" r="J35"/>
  <c i="1" r="AV102"/>
  <c i="8" r="F33"/>
  <c i="1" r="AZ103"/>
  <c i="8" r="F35"/>
  <c i="1" r="BB103"/>
  <c i="10" r="F35"/>
  <c i="1" r="BB105"/>
  <c i="10" r="F36"/>
  <c i="1" r="BC105"/>
  <c i="11" r="F36"/>
  <c i="1" r="BC106"/>
  <c i="12" r="F37"/>
  <c i="1" r="BB108"/>
  <c i="13" r="F39"/>
  <c i="1" r="BD109"/>
  <c i="13" r="F38"/>
  <c i="1" r="BC109"/>
  <c i="14" r="J33"/>
  <c i="1" r="AV110"/>
  <c i="15" r="F33"/>
  <c i="1" r="AZ111"/>
  <c i="16" r="F33"/>
  <c i="1" r="AZ112"/>
  <c i="17" r="F35"/>
  <c i="1" r="AZ114"/>
  <c i="17" r="F39"/>
  <c i="1" r="BD114"/>
  <c i="18" r="F38"/>
  <c i="1" r="BC115"/>
  <c i="2" r="F38"/>
  <c i="1" r="BC96"/>
  <c i="2" r="F39"/>
  <c i="1" r="BD96"/>
  <c i="3" r="F37"/>
  <c i="1" r="BB97"/>
  <c i="4" r="F38"/>
  <c i="1" r="BC98"/>
  <c i="5" r="F35"/>
  <c i="1" r="AZ99"/>
  <c i="5" r="F37"/>
  <c i="1" r="BB99"/>
  <c i="6" r="J35"/>
  <c i="1" r="AV101"/>
  <c i="7" r="F35"/>
  <c i="1" r="AZ102"/>
  <c i="8" r="J33"/>
  <c i="1" r="AV103"/>
  <c i="9" r="F33"/>
  <c i="1" r="AZ104"/>
  <c i="9" r="F37"/>
  <c i="1" r="BD104"/>
  <c i="10" r="F37"/>
  <c i="1" r="BD105"/>
  <c i="11" r="J33"/>
  <c i="1" r="AV106"/>
  <c i="12" r="J35"/>
  <c i="1" r="AV108"/>
  <c i="12" r="F38"/>
  <c i="1" r="BC108"/>
  <c i="13" r="J35"/>
  <c i="1" r="AV109"/>
  <c i="14" r="F35"/>
  <c i="1" r="BB110"/>
  <c i="15" r="F35"/>
  <c i="1" r="BB111"/>
  <c i="16" r="F37"/>
  <c i="1" r="BD112"/>
  <c i="16" r="F36"/>
  <c i="1" r="BC112"/>
  <c i="17" r="J35"/>
  <c i="1" r="AV114"/>
  <c i="18" r="F39"/>
  <c i="1" r="BD115"/>
  <c i="18" r="J35"/>
  <c i="1" r="AV115"/>
  <c i="2" r="J35"/>
  <c i="1" r="AV96"/>
  <c i="3" r="J35"/>
  <c i="1" r="AV97"/>
  <c i="3" r="F35"/>
  <c i="1" r="AZ97"/>
  <c i="4" r="F39"/>
  <c i="1" r="BD98"/>
  <c i="5" r="F39"/>
  <c i="1" r="BD99"/>
  <c i="6" r="F39"/>
  <c i="1" r="BD101"/>
  <c i="7" r="F37"/>
  <c i="1" r="BB102"/>
  <c i="8" r="F36"/>
  <c i="1" r="BC103"/>
  <c i="9" r="J33"/>
  <c i="1" r="AV104"/>
  <c i="9" r="F35"/>
  <c i="1" r="BB104"/>
  <c i="10" r="F33"/>
  <c i="1" r="AZ105"/>
  <c i="11" r="F35"/>
  <c i="1" r="BB106"/>
  <c i="12" r="F35"/>
  <c i="1" r="AZ108"/>
  <c i="13" r="F35"/>
  <c i="1" r="AZ109"/>
  <c i="14" r="F33"/>
  <c i="1" r="AZ110"/>
  <c i="15" r="F36"/>
  <c i="1" r="BC111"/>
  <c i="15" r="F37"/>
  <c i="1" r="BD111"/>
  <c i="16" r="F35"/>
  <c i="1" r="BB112"/>
  <c i="17" r="F38"/>
  <c i="1" r="BC114"/>
  <c i="18" r="F37"/>
  <c i="1" r="BB115"/>
  <c i="18" l="1" r="BK135"/>
  <c i="16" r="T123"/>
  <c i="6" r="R135"/>
  <c i="4" r="T135"/>
  <c r="T130"/>
  <c i="11" r="T145"/>
  <c i="6" r="P215"/>
  <c i="13" r="R191"/>
  <c i="11" r="P127"/>
  <c r="P126"/>
  <c i="1" r="AU106"/>
  <c i="10" r="R124"/>
  <c r="R123"/>
  <c i="7" r="T191"/>
  <c i="5" r="R125"/>
  <c i="3" r="P127"/>
  <c r="P126"/>
  <c i="1" r="AU97"/>
  <c i="18" r="P134"/>
  <c i="1" r="AU115"/>
  <c i="18" r="R135"/>
  <c r="R134"/>
  <c i="12" r="R240"/>
  <c i="11" r="T127"/>
  <c r="T126"/>
  <c i="10" r="P123"/>
  <c i="1" r="AU105"/>
  <c i="7" r="P191"/>
  <c r="P134"/>
  <c r="P133"/>
  <c i="1" r="AU102"/>
  <c i="6" r="T136"/>
  <c i="3" r="T127"/>
  <c r="T126"/>
  <c i="13" r="R135"/>
  <c r="R134"/>
  <c r="R133"/>
  <c i="12" r="R291"/>
  <c i="2" r="T124"/>
  <c i="13" r="T135"/>
  <c i="7" r="R135"/>
  <c i="4" r="R135"/>
  <c r="R130"/>
  <c i="17" r="T131"/>
  <c r="T130"/>
  <c i="12" r="P136"/>
  <c r="P135"/>
  <c i="1" r="AU108"/>
  <c i="7" r="T135"/>
  <c r="T134"/>
  <c r="T133"/>
  <c i="6" r="P136"/>
  <c i="4" r="P135"/>
  <c r="P130"/>
  <c i="1" r="AU98"/>
  <c i="18" r="T135"/>
  <c r="T134"/>
  <c i="17" r="R131"/>
  <c r="R130"/>
  <c i="13" r="P191"/>
  <c r="P134"/>
  <c r="P133"/>
  <c i="1" r="AU109"/>
  <c i="7" r="R191"/>
  <c i="3" r="R126"/>
  <c i="17" r="P131"/>
  <c r="P130"/>
  <c i="1" r="AU114"/>
  <c i="14" r="T128"/>
  <c r="T127"/>
  <c i="13" r="T191"/>
  <c i="12" r="R136"/>
  <c r="R135"/>
  <c i="10" r="T124"/>
  <c r="T123"/>
  <c i="8" r="T128"/>
  <c r="T127"/>
  <c i="16" r="P124"/>
  <c r="P123"/>
  <c i="1" r="AU112"/>
  <c i="12" r="T240"/>
  <c r="T135"/>
  <c i="11" r="BK145"/>
  <c r="J145"/>
  <c r="J100"/>
  <c i="8" r="R128"/>
  <c r="R127"/>
  <c i="6" r="P250"/>
  <c r="T215"/>
  <c i="2" r="P124"/>
  <c i="1" r="AU96"/>
  <c i="3" r="BK168"/>
  <c r="J168"/>
  <c r="J103"/>
  <c i="9" r="BK192"/>
  <c r="J192"/>
  <c r="J103"/>
  <c i="12" r="BK291"/>
  <c r="J291"/>
  <c r="J109"/>
  <c i="13" r="BK191"/>
  <c r="J191"/>
  <c r="J105"/>
  <c i="17" r="BK131"/>
  <c r="J131"/>
  <c r="J99"/>
  <c i="18" r="J136"/>
  <c r="J100"/>
  <c r="BK198"/>
  <c r="J198"/>
  <c r="J107"/>
  <c r="BK210"/>
  <c r="J210"/>
  <c r="J109"/>
  <c i="6" r="BK250"/>
  <c r="J250"/>
  <c r="J109"/>
  <c i="8" r="BK212"/>
  <c r="J212"/>
  <c r="J106"/>
  <c i="9" r="BK125"/>
  <c r="J125"/>
  <c r="J97"/>
  <c i="10" r="BK124"/>
  <c r="J124"/>
  <c r="J97"/>
  <c i="11" r="BK185"/>
  <c r="J185"/>
  <c r="J105"/>
  <c i="16" r="BK167"/>
  <c r="J167"/>
  <c r="J102"/>
  <c i="2" r="BK125"/>
  <c r="J125"/>
  <c r="J99"/>
  <c i="4" r="BK131"/>
  <c r="J131"/>
  <c r="J99"/>
  <c i="6" r="BK215"/>
  <c r="J215"/>
  <c r="J105"/>
  <c i="7" r="BK191"/>
  <c r="J191"/>
  <c r="J105"/>
  <c i="10" r="BK150"/>
  <c r="J150"/>
  <c r="J102"/>
  <c i="11" r="BK127"/>
  <c r="J127"/>
  <c r="J97"/>
  <c i="15" r="BK125"/>
  <c r="J125"/>
  <c r="J97"/>
  <c i="18" r="J221"/>
  <c r="J112"/>
  <c i="16" r="BK124"/>
  <c r="J124"/>
  <c r="J97"/>
  <c i="17" r="BK194"/>
  <c r="J194"/>
  <c r="J105"/>
  <c r="BK130"/>
  <c r="J130"/>
  <c i="14" r="BK127"/>
  <c r="J127"/>
  <c r="J128"/>
  <c r="J97"/>
  <c i="13" r="BK134"/>
  <c r="BK133"/>
  <c r="J133"/>
  <c r="J98"/>
  <c i="12" r="BK135"/>
  <c r="J135"/>
  <c r="J98"/>
  <c i="8" r="BK127"/>
  <c r="J127"/>
  <c r="J96"/>
  <c i="7" r="J135"/>
  <c r="J100"/>
  <c i="6" r="BK135"/>
  <c r="J135"/>
  <c r="J98"/>
  <c i="5" r="BK125"/>
  <c r="J125"/>
  <c r="J98"/>
  <c i="4" r="BK130"/>
  <c r="J130"/>
  <c r="J98"/>
  <c i="3" r="J127"/>
  <c r="J99"/>
  <c i="2" r="J134"/>
  <c r="J101"/>
  <c r="J36"/>
  <c i="1" r="AW96"/>
  <c r="AT96"/>
  <c i="4" r="F36"/>
  <c i="1" r="BA98"/>
  <c r="BC95"/>
  <c r="AY95"/>
  <c r="AZ95"/>
  <c r="BB100"/>
  <c r="AX100"/>
  <c r="BD100"/>
  <c r="AZ100"/>
  <c r="AV100"/>
  <c i="7" r="J36"/>
  <c i="1" r="AW102"/>
  <c r="AT102"/>
  <c i="9" r="F34"/>
  <c i="1" r="BA104"/>
  <c i="10" r="F34"/>
  <c i="1" r="BA105"/>
  <c i="12" r="J36"/>
  <c i="1" r="AW108"/>
  <c r="AT108"/>
  <c i="13" r="J36"/>
  <c i="1" r="AW109"/>
  <c r="AT109"/>
  <c i="14" r="J30"/>
  <c i="1" r="AG110"/>
  <c i="15" r="F34"/>
  <c i="1" r="BA111"/>
  <c i="16" r="F34"/>
  <c i="1" r="BA112"/>
  <c r="BC113"/>
  <c r="AY113"/>
  <c r="BD113"/>
  <c r="BB113"/>
  <c r="AX113"/>
  <c r="AZ113"/>
  <c r="AV113"/>
  <c i="18" r="F36"/>
  <c i="1" r="BA115"/>
  <c i="3" r="J36"/>
  <c i="1" r="AW97"/>
  <c r="AT97"/>
  <c i="4" r="J36"/>
  <c i="1" r="AW98"/>
  <c r="AT98"/>
  <c i="5" r="F36"/>
  <c i="1" r="BA99"/>
  <c i="6" r="F36"/>
  <c i="1" r="BA101"/>
  <c r="BC100"/>
  <c r="AY100"/>
  <c i="8" r="J34"/>
  <c i="1" r="AW103"/>
  <c r="AT103"/>
  <c i="9" r="J34"/>
  <c i="1" r="AW104"/>
  <c r="AT104"/>
  <c i="11" r="J34"/>
  <c i="1" r="AW106"/>
  <c r="AT106"/>
  <c i="12" r="F36"/>
  <c i="1" r="BA108"/>
  <c r="AZ107"/>
  <c r="AV107"/>
  <c i="14" r="J34"/>
  <c i="1" r="AW110"/>
  <c r="AT110"/>
  <c i="15" r="J34"/>
  <c i="1" r="AW111"/>
  <c r="AT111"/>
  <c i="17" r="F36"/>
  <c i="1" r="BA114"/>
  <c i="17" r="J32"/>
  <c i="1" r="AG114"/>
  <c i="2" r="F36"/>
  <c i="1" r="BA96"/>
  <c i="3" r="F36"/>
  <c i="1" r="BA97"/>
  <c i="5" r="J36"/>
  <c i="1" r="AW99"/>
  <c r="AT99"/>
  <c r="BD95"/>
  <c r="BB95"/>
  <c i="6" r="J36"/>
  <c i="1" r="AW101"/>
  <c r="AT101"/>
  <c i="7" r="F36"/>
  <c i="1" r="BA102"/>
  <c i="8" r="F34"/>
  <c i="1" r="BA103"/>
  <c i="10" r="J34"/>
  <c i="1" r="AW105"/>
  <c r="AT105"/>
  <c i="11" r="F34"/>
  <c i="1" r="BA106"/>
  <c r="BC107"/>
  <c r="AY107"/>
  <c r="BD107"/>
  <c r="BB107"/>
  <c r="AX107"/>
  <c i="13" r="F36"/>
  <c i="1" r="BA109"/>
  <c i="14" r="F34"/>
  <c i="1" r="BA110"/>
  <c i="16" r="J34"/>
  <c i="1" r="AW112"/>
  <c r="AT112"/>
  <c i="17" r="J36"/>
  <c i="1" r="AW114"/>
  <c r="AT114"/>
  <c i="18" r="J36"/>
  <c i="1" r="AW115"/>
  <c r="AT115"/>
  <c i="7" l="1" r="R134"/>
  <c r="R133"/>
  <c i="6" r="T135"/>
  <c i="13" r="T134"/>
  <c r="T133"/>
  <c i="6" r="P135"/>
  <c i="1" r="AU101"/>
  <c i="18" r="BK134"/>
  <c r="J134"/>
  <c r="J98"/>
  <c i="15" r="BK124"/>
  <c r="J124"/>
  <c r="J96"/>
  <c i="7" r="BK134"/>
  <c r="BK133"/>
  <c r="J133"/>
  <c r="J98"/>
  <c i="16" r="BK123"/>
  <c r="J123"/>
  <c r="J96"/>
  <c i="18" r="J135"/>
  <c r="J99"/>
  <c i="3" r="BK126"/>
  <c r="J126"/>
  <c r="J98"/>
  <c i="10" r="BK123"/>
  <c r="J123"/>
  <c i="9" r="BK124"/>
  <c r="J124"/>
  <c r="J96"/>
  <c i="11" r="BK126"/>
  <c r="J126"/>
  <c i="2" r="BK124"/>
  <c r="J124"/>
  <c r="J98"/>
  <c i="1" r="AN114"/>
  <c i="17" r="J98"/>
  <c r="J41"/>
  <c i="1" r="AN110"/>
  <c i="14" r="J96"/>
  <c i="13" r="J134"/>
  <c r="J99"/>
  <c i="14" r="J39"/>
  <c i="1" r="AU100"/>
  <c r="AU107"/>
  <c r="AU95"/>
  <c i="10" r="J30"/>
  <c i="1" r="AG105"/>
  <c r="AX95"/>
  <c r="BA100"/>
  <c r="AW100"/>
  <c r="AT100"/>
  <c r="BA107"/>
  <c r="AW107"/>
  <c r="AT107"/>
  <c r="BB94"/>
  <c r="W31"/>
  <c r="BC94"/>
  <c r="AY94"/>
  <c r="AU113"/>
  <c i="4" r="J32"/>
  <c i="1" r="AG98"/>
  <c r="AN98"/>
  <c r="BA95"/>
  <c r="AW95"/>
  <c i="8" r="J30"/>
  <c i="1" r="AG103"/>
  <c r="AN103"/>
  <c i="12" r="J32"/>
  <c i="1" r="AG108"/>
  <c r="BA113"/>
  <c r="AW113"/>
  <c r="AT113"/>
  <c r="BD94"/>
  <c r="W33"/>
  <c i="11" r="J30"/>
  <c i="1" r="AG106"/>
  <c r="AV95"/>
  <c i="5" r="J32"/>
  <c i="1" r="AG99"/>
  <c r="AN99"/>
  <c i="6" r="J32"/>
  <c i="1" r="AG101"/>
  <c i="13" r="J32"/>
  <c i="1" r="AG109"/>
  <c r="AN109"/>
  <c r="AZ94"/>
  <c r="W29"/>
  <c i="10" l="1" r="J39"/>
  <c i="11" r="J39"/>
  <c i="7" r="J134"/>
  <c r="J99"/>
  <c i="11" r="J96"/>
  <c i="10" r="J96"/>
  <c i="13" r="J41"/>
  <c i="12" r="J41"/>
  <c i="1" r="AN108"/>
  <c i="8" r="J39"/>
  <c i="6" r="J41"/>
  <c i="1" r="AN101"/>
  <c i="5" r="J41"/>
  <c i="4" r="J41"/>
  <c i="1" r="AN106"/>
  <c r="AN105"/>
  <c r="AU94"/>
  <c i="18" r="J32"/>
  <c i="1" r="AG115"/>
  <c i="9" r="J30"/>
  <c i="1" r="AG104"/>
  <c i="3" r="J32"/>
  <c i="1" r="AG97"/>
  <c r="AN97"/>
  <c i="7" r="J32"/>
  <c i="1" r="AG102"/>
  <c r="AN102"/>
  <c i="2" r="J32"/>
  <c i="1" r="AG96"/>
  <c r="AN96"/>
  <c i="15" r="J30"/>
  <c i="1" r="AG111"/>
  <c r="AT95"/>
  <c r="AG107"/>
  <c r="BA94"/>
  <c r="W30"/>
  <c i="16" r="J30"/>
  <c i="1" r="AG112"/>
  <c r="W32"/>
  <c r="AX94"/>
  <c r="AV94"/>
  <c r="AK29"/>
  <c i="3" l="1" r="J41"/>
  <c i="15" r="J39"/>
  <c i="7" r="J41"/>
  <c i="18" r="J41"/>
  <c i="2" r="J41"/>
  <c i="16" r="J39"/>
  <c i="9" r="J39"/>
  <c i="1" r="AN107"/>
  <c r="AN104"/>
  <c r="AN111"/>
  <c r="AG113"/>
  <c r="AN112"/>
  <c r="AN115"/>
  <c r="AN113"/>
  <c r="AG95"/>
  <c r="AG100"/>
  <c r="AN100"/>
  <c r="AW94"/>
  <c r="AK30"/>
  <c l="1" r="AN95"/>
  <c r="AG94"/>
  <c r="AK26"/>
  <c r="AT94"/>
  <c r="AN94"/>
  <c l="1"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<sst xmlns="http://schemas.openxmlformats.org/spreadsheetml/2006/main">
  <si>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</si>
  <si>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</si>
  <si>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</si>
  <si>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</si>
  <si>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</si>
  <si>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{a2a76a6e-bd4a-4232-a47e-4c57ca06c21d}</t>
  </si>
  <si>
    <t>0,01</t>
  </si>
  <si>
    <t>23</t>
  </si>
  <si>
    <t>REKAPITULÁCIA STAVBY</t>
  </si>
  <si>
    <t xml:space="preserve">v ---  nižšie sa nachádzajú doplnkové a pomocné údaje k zostavám  --- v</t>
  </si>
  <si>
    <t>Návod na vyplnenie</t>
  </si>
  <si>
    <t>0,001</t>
  </si>
  <si>
    <t>Kód:</t>
  </si>
  <si>
    <t>2617</t>
  </si>
  <si>
    <t xml:space="preserve"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</si>
  <si>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</si>
  <si>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Lyžiarske stredisko MH I. etapa - 8-miestna kabínková lanovka MH-STRÁNE</t>
  </si>
  <si>
    <t>JKSO:</t>
  </si>
  <si>
    <t>KS:</t>
  </si>
  <si>
    <t>Miesto:</t>
  </si>
  <si>
    <t>Martin</t>
  </si>
  <si>
    <t>Dátum:</t>
  </si>
  <si>
    <t>23. 7. 2026</t>
  </si>
  <si>
    <t>Objednávateľ:</t>
  </si>
  <si>
    <t>IČO:</t>
  </si>
  <si>
    <t>00316792</t>
  </si>
  <si>
    <t>Mesto Martin</t>
  </si>
  <si>
    <t>IČ DPH:</t>
  </si>
  <si>
    <t>Zhotoviteľ:</t>
  </si>
  <si>
    <t>Vyplň údaj</t>
  </si>
  <si>
    <t>Projektant:</t>
  </si>
  <si>
    <t>36401391</t>
  </si>
  <si>
    <t>PROMT, s.r.o.</t>
  </si>
  <si>
    <t>True</t>
  </si>
  <si>
    <t>Spracovateľ:</t>
  </si>
  <si>
    <t>Ing. Jaroslav Tomko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</si>
  <si>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</si>
  <si>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</si>
  <si>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</si>
  <si>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</si>
  <si>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</si>
  <si>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</si>
  <si>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</si>
  <si>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</si>
  <si>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</si>
  <si>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</si>
  <si>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</si>
  <si>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</si>
  <si>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</si>
  <si>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</si>
  <si>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</si>
  <si>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</si>
  <si>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</si>
  <si>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</si>
  <si>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</si>
  <si>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</si>
  <si>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</si>
  <si>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</si>
  <si>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</si>
  <si>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</si>
  <si>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</si>
  <si>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</si>
  <si>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</si>
  <si>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</si>
  <si>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</si>
  <si>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</si>
  <si>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</si>
  <si>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</si>
  <si>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</si>
  <si>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</si>
  <si>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</si>
  <si>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</si>
  <si>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</si>
  <si>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</si>
  <si>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</si>
  <si>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</si>
  <si>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</si>
  <si>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</si>
  <si>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</si>
  <si>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</si>
  <si>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</si>
  <si>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SO 01</t>
  </si>
  <si>
    <t>Kabínková lanovka</t>
  </si>
  <si>
    <t>STA</t>
  </si>
  <si>
    <t>1</t>
  </si>
  <si>
    <t>{f29528c5-af84-4e60-9730-7a2b7b3f2846}</t>
  </si>
  <si>
    <t>/</t>
  </si>
  <si>
    <t>PS 01.1</t>
  </si>
  <si>
    <t>Technológia kabínkovej lanovky</t>
  </si>
  <si>
    <t>Časť</t>
  </si>
  <si>
    <t>2</t>
  </si>
  <si>
    <t>{38244403-34a5-4b31-b468-d0602b353f02}</t>
  </si>
  <si>
    <t>SO 01.1</t>
  </si>
  <si>
    <t>Stavebná časť - Práce HSV a PSV</t>
  </si>
  <si>
    <t>{a2fc337e-6a4d-4938-8294-c049f58451bc}</t>
  </si>
  <si>
    <t>SO 01.2</t>
  </si>
  <si>
    <t>Elektroinštalácie - Zemnenie stĺpov lanovky</t>
  </si>
  <si>
    <t>{13f294a1-981e-4532-a96b-885e0cd6840e}</t>
  </si>
  <si>
    <t>SO 01.3</t>
  </si>
  <si>
    <t>Protierózne úpravy</t>
  </si>
  <si>
    <t>{908b3643-457e-427e-af86-c729a03eba94}</t>
  </si>
  <si>
    <t>SO 010</t>
  </si>
  <si>
    <t>Údolná stanica</t>
  </si>
  <si>
    <t>{6b846840-4c49-42ff-a3a1-7db70b3a42eb}</t>
  </si>
  <si>
    <t>SO 10.1</t>
  </si>
  <si>
    <t>{6f3eaad4-1136-48de-8db1-47471ca65a37}</t>
  </si>
  <si>
    <t>SO 10.2</t>
  </si>
  <si>
    <t>Elektroinštalácie - Bleskozvod a Osvetlenie</t>
  </si>
  <si>
    <t>{99ac3787-66a1-466d-ab22-cf5bf1600be6}</t>
  </si>
  <si>
    <t>SO 013</t>
  </si>
  <si>
    <t>Prípojka vodovodu</t>
  </si>
  <si>
    <t>{f57d8894-bf2e-4d3a-b598-cb2685a19ef7}</t>
  </si>
  <si>
    <t>SO 014</t>
  </si>
  <si>
    <t>Splašková kanalizácia</t>
  </si>
  <si>
    <t>{e777f1ee-280e-4545-bd0c-d388ea8e75f6}</t>
  </si>
  <si>
    <t>SO 017</t>
  </si>
  <si>
    <t>NN káblový prívod pre SO 010</t>
  </si>
  <si>
    <t>{e366ea64-36e4-4706-b56e-20c17116ba40}</t>
  </si>
  <si>
    <t>SO 018</t>
  </si>
  <si>
    <t>VN prívod a trafostanica</t>
  </si>
  <si>
    <t>{1996a9d8-78ce-4097-9d77-61849d35659f}</t>
  </si>
  <si>
    <t>SO 020</t>
  </si>
  <si>
    <t>Vrcholová stanica</t>
  </si>
  <si>
    <t>{f2e65f47-61b0-4af2-b88d-bd108a6897a0}</t>
  </si>
  <si>
    <t>SO 20.1</t>
  </si>
  <si>
    <t>{0e6bc54f-1ab1-4aca-8bf1-03eee628cd61}</t>
  </si>
  <si>
    <t>SO 20.2</t>
  </si>
  <si>
    <t>{8b54b4f5-734f-4744-b807-d4788d0ff682}</t>
  </si>
  <si>
    <t>SO 023</t>
  </si>
  <si>
    <t>{6391fe7f-1f55-495b-9150-5a3b8a21e53a}</t>
  </si>
  <si>
    <t>SO 024</t>
  </si>
  <si>
    <t>{08873003-d503-47fe-b59b-c67178e6b8d2}</t>
  </si>
  <si>
    <t>SO 026</t>
  </si>
  <si>
    <t>VN prípojka a technológia trafostanice</t>
  </si>
  <si>
    <t>{a085e66c-b94b-4f41-b78b-fd7eaf1f4bf1}</t>
  </si>
  <si>
    <t>SO 029</t>
  </si>
  <si>
    <t>Zmena stavby 2</t>
  </si>
  <si>
    <t>{58a54483-ec00-4c17-8241-50f74d55d4f4}</t>
  </si>
  <si>
    <t>SO 029.1</t>
  </si>
  <si>
    <t>Údolná stanica -...</t>
  </si>
  <si>
    <t>{8ea45b0e-4f66-4c5a-abc7-12bc9d878f80}</t>
  </si>
  <si>
    <t>SO 029.2</t>
  </si>
  <si>
    <t>{51c3f43c-4c42-43cb-934a-7c2e79109a25}</t>
  </si>
  <si>
    <t>KRYCÍ LIST ROZPOČTU</t>
  </si>
  <si>
    <t>Objekt:</t>
  </si>
  <si>
    <t>SO 01 - Kabínková lanovka</t>
  </si>
  <si>
    <t>Časť:</t>
  </si>
  <si>
    <t>PS 01.1 - Technológia kabínkovej lanovky</t>
  </si>
  <si>
    <t>PROMT, s.r.o. Martin</t>
  </si>
  <si>
    <t>REKAPITULÁCIA ROZPOČTU</t>
  </si>
  <si>
    <t>Kód dielu - Popis</t>
  </si>
  <si>
    <t>Cena celkom [EUR]</t>
  </si>
  <si>
    <t>Náklady z rozpočtu</t>
  </si>
  <si>
    <t>-1</t>
  </si>
  <si>
    <t>M - Práce a dodávky M</t>
  </si>
  <si>
    <t xml:space="preserve">    33-M - Montáže dopravných zariadení - LANOVKA</t>
  </si>
  <si>
    <t>OST - Ostatné</t>
  </si>
  <si>
    <t xml:space="preserve">    Ostatné - Ostatné náklady stavby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</si>
  <si>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</si>
  <si>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</si>
  <si>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</si>
  <si>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</si>
  <si>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</si>
  <si>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</si>
  <si>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</si>
  <si>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</si>
  <si>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</si>
  <si>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</si>
  <si>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</si>
  <si>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</si>
  <si>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Dodávateľ</t>
  </si>
  <si>
    <t>M</t>
  </si>
  <si>
    <t>Práce a dodávky M</t>
  </si>
  <si>
    <t>3</t>
  </si>
  <si>
    <t>ROZPOCET</t>
  </si>
  <si>
    <t>33-M</t>
  </si>
  <si>
    <t>Montáže dopravných zariadení - LANOVKA</t>
  </si>
  <si>
    <t>K</t>
  </si>
  <si>
    <t>330000001.01</t>
  </si>
  <si>
    <t xml:space="preserve">Údolná vratná stanica s možnosťou parkovania vozňov -  Dodávka a montáž komplet technológie</t>
  </si>
  <si>
    <t>Súbor</t>
  </si>
  <si>
    <t>64</t>
  </si>
  <si>
    <t>216545625</t>
  </si>
  <si>
    <t>330000001.02</t>
  </si>
  <si>
    <t>Vrcholová poháňacia stanica s možnosťou parkovania vozňov - Dodávka a montáž komplet technológie</t>
  </si>
  <si>
    <t>-854504176</t>
  </si>
  <si>
    <t>330000001.03</t>
  </si>
  <si>
    <t>Traťové podpery s príslušenstvom - Dodávka a montáž komplet technológie</t>
  </si>
  <si>
    <t>Kus</t>
  </si>
  <si>
    <t>-1910914661</t>
  </si>
  <si>
    <t>4</t>
  </si>
  <si>
    <t>330000001.04</t>
  </si>
  <si>
    <t>Dopravné lano - Dodávka a montáž, Prvá skratka lana v cene</t>
  </si>
  <si>
    <t>-1926811330</t>
  </si>
  <si>
    <t>5</t>
  </si>
  <si>
    <t>330000001.05</t>
  </si>
  <si>
    <t>Elektrovybavenie - Dodávka a montáž komplet technológie</t>
  </si>
  <si>
    <t>-367294364</t>
  </si>
  <si>
    <t>6</t>
  </si>
  <si>
    <t>330000001.06</t>
  </si>
  <si>
    <t>Kabíny pre LD s úrovňovým nástupom - Dodávka a montáž komplet technológie</t>
  </si>
  <si>
    <t>-121660452</t>
  </si>
  <si>
    <t>7</t>
  </si>
  <si>
    <t>330000001.07</t>
  </si>
  <si>
    <t>Náhradné diely, náradie a príslušenstvo - Dodávka a montáž komplet technológie</t>
  </si>
  <si>
    <t>1850008136</t>
  </si>
  <si>
    <t>OST</t>
  </si>
  <si>
    <t>Ostatné</t>
  </si>
  <si>
    <t>Ostatné náklady stavby</t>
  </si>
  <si>
    <t>8</t>
  </si>
  <si>
    <t>ONS 0001</t>
  </si>
  <si>
    <t>Realizačná dokumentácia</t>
  </si>
  <si>
    <t>1124513382</t>
  </si>
  <si>
    <t>9</t>
  </si>
  <si>
    <t>ONS 0002</t>
  </si>
  <si>
    <t>Inžinierska doplnková činnosť</t>
  </si>
  <si>
    <t>342154850</t>
  </si>
  <si>
    <t>10</t>
  </si>
  <si>
    <t>ONS 0003</t>
  </si>
  <si>
    <t>Dokumentácia skutočného vyhotovenia stavby</t>
  </si>
  <si>
    <t>18130992</t>
  </si>
  <si>
    <t>11</t>
  </si>
  <si>
    <t>ONS 0004</t>
  </si>
  <si>
    <t>Geodetické vytýčenie szavby</t>
  </si>
  <si>
    <t>-471493079</t>
  </si>
  <si>
    <t>12</t>
  </si>
  <si>
    <t>ONS 0005</t>
  </si>
  <si>
    <t>Geodetické porealizačné zameranie szavby</t>
  </si>
  <si>
    <t>-462163944</t>
  </si>
  <si>
    <t>SO 01.1 - Stavebná časť - Práce HSV a PSV</t>
  </si>
  <si>
    <t>HSV - Práce a dodávky HSV</t>
  </si>
  <si>
    <t xml:space="preserve">    1 - Zemné práce</t>
  </si>
  <si>
    <t xml:space="preserve">    2 - Zakladanie</t>
  </si>
  <si>
    <t xml:space="preserve">    99 - Presun hmôt HSV</t>
  </si>
  <si>
    <t>HSV</t>
  </si>
  <si>
    <t>Práce a dodávky HSV</t>
  </si>
  <si>
    <t>Zemné práce</t>
  </si>
  <si>
    <t>112101121.01</t>
  </si>
  <si>
    <t>Výrub stromov</t>
  </si>
  <si>
    <t>KPL</t>
  </si>
  <si>
    <t>-1959469559</t>
  </si>
  <si>
    <t>131401102.S</t>
  </si>
  <si>
    <t>Výkop nezapaženej jamy v hornine 5 nad 100 do 1000 m3</t>
  </si>
  <si>
    <t>m3</t>
  </si>
  <si>
    <t>-1924394466</t>
  </si>
  <si>
    <t>VV</t>
  </si>
  <si>
    <t>"Výkop jám pre pätky P1a, P1b, P2 - P9"55,27+53,90+83,77+116,16+124,94+132,66+94,64+119,11+97,20+84,26</t>
  </si>
  <si>
    <t>"Detto P10 - P19"83,49+47,14+76,22+171,68+87,50+62,74+84,36+84,36+65,22+59,23</t>
  </si>
  <si>
    <t>Súčet</t>
  </si>
  <si>
    <t>162301221.S</t>
  </si>
  <si>
    <t>Vodorovné premiestnenie výkopku po nespevnenej ceste z horniny tr.5-7, do 100 m3 na vzdialenosť do 500 m</t>
  </si>
  <si>
    <t>429200891</t>
  </si>
  <si>
    <t>"Odvoz výkopu pätiek"1783,85</t>
  </si>
  <si>
    <t>"Spätný dovoz pre zásypy pätiek"1398,5</t>
  </si>
  <si>
    <t>167101152.S</t>
  </si>
  <si>
    <t>Nakladanie neuľahnutého výkopku z hornín tr.5-7 nad 100 do 1000 m3</t>
  </si>
  <si>
    <t>153776003</t>
  </si>
  <si>
    <t>"Manipulácia so zeminou pre pätky"1783,85</t>
  </si>
  <si>
    <t>171102121.S</t>
  </si>
  <si>
    <t>Uloženie sypaniny do násypu nesúdržných hornín kamenistých</t>
  </si>
  <si>
    <t>561121994</t>
  </si>
  <si>
    <t>174101001.S</t>
  </si>
  <si>
    <t>Zásyp sypaninou so zhutnením jám, šachiet, rýh, zárezov alebo okolo objektov do 100 m3</t>
  </si>
  <si>
    <t>-1035234498</t>
  </si>
  <si>
    <t>"Spätný zásyp okolo pätiek - použije sa výkopový materiál"</t>
  </si>
  <si>
    <t>"Pätky P1a, P1b, P2 - P9"42,10+41,41+66,09+86,7+96,87+101,57+72,07+91,81+78,23+68,34</t>
  </si>
  <si>
    <t>"Pätky P10 - P19"67,93+37,64+60,69+126,08+71,68+52,69+68,48+68,90+53,84+45,44</t>
  </si>
  <si>
    <t>182201101.S</t>
  </si>
  <si>
    <t>Svahovanie trvalých svahov v násype</t>
  </si>
  <si>
    <t>m2</t>
  </si>
  <si>
    <t>1227655244</t>
  </si>
  <si>
    <t>"Úprava zostatkovej zeminy do profilov okolo pätiek"1315,37</t>
  </si>
  <si>
    <t>Zakladanie</t>
  </si>
  <si>
    <t>273313612.S</t>
  </si>
  <si>
    <t>Betón základových dosiek, prostý tr. C 20/25</t>
  </si>
  <si>
    <t>1382012902</t>
  </si>
  <si>
    <t>"Podkladný betón pre pätky P1a, P1b, P2 - P9"1,04+1,18+1,7+2,29+2,33+2,49+2,11+2,38+1,87+1,44</t>
  </si>
  <si>
    <t>"Detto P10 - P19"1,51+0,95+1,56+3,25+1,55+0,98+1,5+1,5+1,07+1,13</t>
  </si>
  <si>
    <t>275321312.S</t>
  </si>
  <si>
    <t>Betón základových pätiek, železový (bez výstuže), tr. C 20/25</t>
  </si>
  <si>
    <t>-2079520234</t>
  </si>
  <si>
    <t>"Ž.betón pre pätky P1a, P1b, P2 - P9"12,13+11,31+15,98+27,17+25,74+28,6+20,46+24,92+17,51+14,48</t>
  </si>
  <si>
    <t>"Detto P10 - P19"140,5+8,55+13,97+42,35+14,27+9,07+14,38+13,96+10,31+12,66</t>
  </si>
  <si>
    <t>275351215.S</t>
  </si>
  <si>
    <t>Debnenie stien základových pätiek, zhotovenie-dielce</t>
  </si>
  <si>
    <t>-918182179</t>
  </si>
  <si>
    <t>"Pre pätky P1a, P1b, P2 - P9"37,36+51,33+26,43+35,25+36,52+38,92+31,25+35,09+28,55+40,85</t>
  </si>
  <si>
    <t>"Detto P10 - P19"25,5+37,78+25,3+49,42+25,84+20,46+26,04+23,6+21,07+37,5</t>
  </si>
  <si>
    <t>275351216.S</t>
  </si>
  <si>
    <t>Debnenie stien základovýcb pätiek, odstránenie-dielce</t>
  </si>
  <si>
    <t>-548892178</t>
  </si>
  <si>
    <t>275361821.S</t>
  </si>
  <si>
    <t>Výstuž základových pätiek z ocele B500 (10505)</t>
  </si>
  <si>
    <t>t</t>
  </si>
  <si>
    <t>-153162780</t>
  </si>
  <si>
    <t>478,32*30/1000</t>
  </si>
  <si>
    <t>99</t>
  </si>
  <si>
    <t>Presun hmôt HSV</t>
  </si>
  <si>
    <t>13</t>
  </si>
  <si>
    <t>998132211.S</t>
  </si>
  <si>
    <t>Presun hmôt pre obj.8132, 8133,8134,8144,zvis.konštr.monolit.,plášť betón.do posuv.debnenia,v.do 50 m</t>
  </si>
  <si>
    <t>-1132887116</t>
  </si>
  <si>
    <t>14</t>
  </si>
  <si>
    <t>998132222.S</t>
  </si>
  <si>
    <t>Príplatok za zväčšený presun (8132, 8133,8134,8144) zvis.konštr.monolit.,plášť betón.do posuv.debnenia nad vymedzenú najväčšiu dopravnú vzdialenosť do 1000 m</t>
  </si>
  <si>
    <t>425271544</t>
  </si>
  <si>
    <t>15</t>
  </si>
  <si>
    <t>289035132</t>
  </si>
  <si>
    <t>16</t>
  </si>
  <si>
    <t>-1706305731</t>
  </si>
  <si>
    <t>17</t>
  </si>
  <si>
    <t>-1344752036</t>
  </si>
  <si>
    <t>18</t>
  </si>
  <si>
    <t>Geodetické vytýčenie stavby</t>
  </si>
  <si>
    <t>-1480127410</t>
  </si>
  <si>
    <t>19</t>
  </si>
  <si>
    <t>1996780528</t>
  </si>
  <si>
    <t>SO 01.2 - Elektroinštalácie - Zemnenie stĺpov lanovky</t>
  </si>
  <si>
    <t xml:space="preserve">    8 - Rúrové vedenie</t>
  </si>
  <si>
    <t xml:space="preserve">    21-M - Elektromontáže</t>
  </si>
  <si>
    <t xml:space="preserve">    22-M - Montáže oznamovacích a zabezpečovacích zariadení</t>
  </si>
  <si>
    <t xml:space="preserve">    46-M - Zemné práce vykonávané pri externých montážnych prácach</t>
  </si>
  <si>
    <t xml:space="preserve">    96-M - Geodetické a kartografické práce</t>
  </si>
  <si>
    <t>HZS - Hodinové zúčtovacie sadzby</t>
  </si>
  <si>
    <t>Rúrové vedenie</t>
  </si>
  <si>
    <t>899721111.S</t>
  </si>
  <si>
    <t xml:space="preserve">Vyhľadávací vodič </t>
  </si>
  <si>
    <t>m</t>
  </si>
  <si>
    <t>1191009076</t>
  </si>
  <si>
    <t>3000</t>
  </si>
  <si>
    <t>21-M</t>
  </si>
  <si>
    <t>Elektromontáže</t>
  </si>
  <si>
    <t>210222020.S</t>
  </si>
  <si>
    <t>Uzemňovacie vedenie v zemi FeZn do 120 mm2 vrátane izolácie spojov, pre vonkajšie práce</t>
  </si>
  <si>
    <t>119727214</t>
  </si>
  <si>
    <t>354410058800.S</t>
  </si>
  <si>
    <t>Pásovina uzemňovacia FeZn 30 x 4 mm</t>
  </si>
  <si>
    <t>kg</t>
  </si>
  <si>
    <t>128</t>
  </si>
  <si>
    <t>352691885</t>
  </si>
  <si>
    <t>2826*1,15 'Prepočítané koeficientom množstva</t>
  </si>
  <si>
    <t>210222021.S</t>
  </si>
  <si>
    <t>Uzemňovacie vedenie v zemi FeZn vrátane izolácie spojov d 10 mm, pre vonkajšie práce</t>
  </si>
  <si>
    <t>-653211736</t>
  </si>
  <si>
    <t>354410054800.S</t>
  </si>
  <si>
    <t>Drôt bleskozvodový FeZn, d 10 mm</t>
  </si>
  <si>
    <t>764734330</t>
  </si>
  <si>
    <t>100</t>
  </si>
  <si>
    <t>100*0,625 'Prepočítané koeficientom množstva</t>
  </si>
  <si>
    <t>210222253.S</t>
  </si>
  <si>
    <t>Svorka FeZn uzemňovacia SR03, pre vonkajšie práce</t>
  </si>
  <si>
    <t>ks</t>
  </si>
  <si>
    <t>-1380877177</t>
  </si>
  <si>
    <t>354410000900.S</t>
  </si>
  <si>
    <t>Svorka FeZn uzemňovacia označenie SR 03 A</t>
  </si>
  <si>
    <t>-2000326200</t>
  </si>
  <si>
    <t>22-M</t>
  </si>
  <si>
    <t>Montáže oznamovacích a zabezpečovacích zariadení</t>
  </si>
  <si>
    <t>220060773.S</t>
  </si>
  <si>
    <t>Montáž(ruč.zatiahnutie) do trasy kábla plastového oznamovacieho a ovládacieho párového 24 až 30 P 1,0 mm</t>
  </si>
  <si>
    <t>-1234095240</t>
  </si>
  <si>
    <t>2*2700</t>
  </si>
  <si>
    <t>341240011400.S</t>
  </si>
  <si>
    <t>Kábel medený komunikačný</t>
  </si>
  <si>
    <t>-513050077</t>
  </si>
  <si>
    <t>46-M</t>
  </si>
  <si>
    <t>Zemné práce vykonávané pri externých montážnych prácach</t>
  </si>
  <si>
    <t>460200645.S</t>
  </si>
  <si>
    <t>Hĺbenie káblovej ryhy ručne 65 cm širokej a 80 cm hlbokej, v zemine triedy 5</t>
  </si>
  <si>
    <t>-1474042820</t>
  </si>
  <si>
    <t>"Káblová ryha pre Zemnenie, bleskozvod a slaboprúdové rozvody"3000</t>
  </si>
  <si>
    <t>460420022.S</t>
  </si>
  <si>
    <t>Zriadenie, káblového lôžka z piesku bez zakrytia, v ryhe šír. do 65 cm, hrúbky vrstvy 10 cm</t>
  </si>
  <si>
    <t>1180287091</t>
  </si>
  <si>
    <t>581530001500.S</t>
  </si>
  <si>
    <t>Piesok prírodný kopaný, frakcia 2-4 mm, balenie 1000 kg</t>
  </si>
  <si>
    <t>-1125046299</t>
  </si>
  <si>
    <t>3000*0,104 'Prepočítané koeficientom množstva</t>
  </si>
  <si>
    <t>460490012.S</t>
  </si>
  <si>
    <t>Rozvinutie a uloženie výstražnej fólie z PE do ryhy, šírka do 33 cm</t>
  </si>
  <si>
    <t>2146872589</t>
  </si>
  <si>
    <t>283230008000.S</t>
  </si>
  <si>
    <t>Výstražná fóla PE, š. 300, farba červená</t>
  </si>
  <si>
    <t>1980422985</t>
  </si>
  <si>
    <t>3000*1,02 'Prepočítané koeficientom množstva</t>
  </si>
  <si>
    <t>460560625.S</t>
  </si>
  <si>
    <t>Ručný zásyp nezap. káblovej ryhy bez zhutn. zeminy, 65 cm širokej, 60 cm hlbokej v zemine tr. 5</t>
  </si>
  <si>
    <t>-327852601</t>
  </si>
  <si>
    <t>460560845.001</t>
  </si>
  <si>
    <t>Zhutnenie zeminy v 20 cm vrstvách</t>
  </si>
  <si>
    <t>1294197894</t>
  </si>
  <si>
    <t>3000*0,8*0,65</t>
  </si>
  <si>
    <t>96-M</t>
  </si>
  <si>
    <t>Geodetické a kartografické práce</t>
  </si>
  <si>
    <t>960101002.S</t>
  </si>
  <si>
    <t xml:space="preserve">Vytýčenie trasy </t>
  </si>
  <si>
    <t>km</t>
  </si>
  <si>
    <t>-1950470618</t>
  </si>
  <si>
    <t>HZS</t>
  </si>
  <si>
    <t>Hodinové zúčtovacie sadzby</t>
  </si>
  <si>
    <t>HZS000113.001</t>
  </si>
  <si>
    <t xml:space="preserve">Stavebno montážne práce náročné ucelené - odborné, tvorivé remeselné (Tr. 3) v rozsahu viac ako 8 hodín - Skúšky, revízie,  merania</t>
  </si>
  <si>
    <t>hod</t>
  </si>
  <si>
    <t>512</t>
  </si>
  <si>
    <t>883712332</t>
  </si>
  <si>
    <t>1936124625</t>
  </si>
  <si>
    <t>20</t>
  </si>
  <si>
    <t>-535402291</t>
  </si>
  <si>
    <t>21</t>
  </si>
  <si>
    <t>1749523743</t>
  </si>
  <si>
    <t>22</t>
  </si>
  <si>
    <t>1723719632</t>
  </si>
  <si>
    <t>-77876104</t>
  </si>
  <si>
    <t>SO 01.3 - Protierózne úpravy</t>
  </si>
  <si>
    <t>171206111.S</t>
  </si>
  <si>
    <t>Uloženie zemín schopných zúrodnenia alebo zemín výsypiek do násypov predpísaných tvarov s urovnaním</t>
  </si>
  <si>
    <t>752473717</t>
  </si>
  <si>
    <t>"Hrubé rozhrnutie ornice na plochy"9640</t>
  </si>
  <si>
    <t>180401213.S</t>
  </si>
  <si>
    <t>Založenie trávnika lúčneho výsevom na svahu nad 1:2 do 1:1</t>
  </si>
  <si>
    <t>1042971244</t>
  </si>
  <si>
    <t>"Okolo SO 01"19*10*10+2700*2</t>
  </si>
  <si>
    <t>"Detto okolo objektov SO 010 a 020"2*300</t>
  </si>
  <si>
    <t>"Detto okolo obkektov prípojok"(200+290+30+25)*2+(100+160+90+300)*1</t>
  </si>
  <si>
    <t>005720001500.S</t>
  </si>
  <si>
    <t>Osivá tráv - výber trávových semien</t>
  </si>
  <si>
    <t>1422802027</t>
  </si>
  <si>
    <t>9640*0,0309 'Prepočítané koeficientom množstva</t>
  </si>
  <si>
    <t>181202305.S</t>
  </si>
  <si>
    <t>Úprava pláne v násypoch so zhutnením</t>
  </si>
  <si>
    <t>-1124479953</t>
  </si>
  <si>
    <t>182301122.S</t>
  </si>
  <si>
    <t>Rozprestretie ornice na svahu so sklonom nad 1:5, plocha do 500 m2, hr.nad 100 do 150 mm</t>
  </si>
  <si>
    <t>-678572154</t>
  </si>
  <si>
    <t>103640000100.S</t>
  </si>
  <si>
    <t>Zemina pre terénne úpravy - ornica</t>
  </si>
  <si>
    <t>1081512052</t>
  </si>
  <si>
    <t>9640*0,15*1,4</t>
  </si>
  <si>
    <t>998231311.S</t>
  </si>
  <si>
    <t>Presun hmôt pre sadovnícke a krajinárske úpravy do 5000 m vodorovne bez zvislého presunu</t>
  </si>
  <si>
    <t>1981124005</t>
  </si>
  <si>
    <t>962637663</t>
  </si>
  <si>
    <t>-1866601030</t>
  </si>
  <si>
    <t>1893206870</t>
  </si>
  <si>
    <t>-48090362</t>
  </si>
  <si>
    <t>-1698250769</t>
  </si>
  <si>
    <t>SO 010 - Údolná stanica</t>
  </si>
  <si>
    <t>SO 10.1 - Stavebná časť - Práce HSV a PSV</t>
  </si>
  <si>
    <t xml:space="preserve">    4 - Vodorovné konštrukcie</t>
  </si>
  <si>
    <t>PSV - Práce a dodávky PSV</t>
  </si>
  <si>
    <t xml:space="preserve">    711 - Izolácie proti vode a vlhkosti</t>
  </si>
  <si>
    <t xml:space="preserve">    713 - Izolácie tepelné</t>
  </si>
  <si>
    <t xml:space="preserve">    767 - Konštrukcie doplnkové kovové</t>
  </si>
  <si>
    <t xml:space="preserve">    33-M - Montáže dopravných zariadení, skladových zariadení a váh</t>
  </si>
  <si>
    <t xml:space="preserve">    36-M - Montáž prevádzkových, meracích a regulačných zariadení</t>
  </si>
  <si>
    <t>122301103.S</t>
  </si>
  <si>
    <t>Odkopávka a prekopávka v hornine 4, nad 1000 do 10000 m3</t>
  </si>
  <si>
    <t>-1372458243</t>
  </si>
  <si>
    <t>"Hrubý odkop terénu"2500</t>
  </si>
  <si>
    <t>131301102.S</t>
  </si>
  <si>
    <t>Výkop nezapaženej jamy v hornine 4, nad 100 do 1000 m3</t>
  </si>
  <si>
    <t>-571949302</t>
  </si>
  <si>
    <t>"Dolná zadná podpera"180,84</t>
  </si>
  <si>
    <t>"Detto predná"57,09</t>
  </si>
  <si>
    <t>"Výkup pre požiarnu nádrž"83</t>
  </si>
  <si>
    <t>"Výkop pre Ovládací velín"23,5</t>
  </si>
  <si>
    <t>131301109.S</t>
  </si>
  <si>
    <t>Hĺbenie nezapažených jám a zárezov. Príplatok za lepivosť horniny 4</t>
  </si>
  <si>
    <t>883401611</t>
  </si>
  <si>
    <t>132301101.S</t>
  </si>
  <si>
    <t>Výkop ryhy do šírky 600 mm v horn.4 do 100 m3</t>
  </si>
  <si>
    <t>-43765052</t>
  </si>
  <si>
    <t>"Výkop pre základové pásy"30</t>
  </si>
  <si>
    <t>"Prehĺbenie základových pásov"9</t>
  </si>
  <si>
    <t>132301109.S</t>
  </si>
  <si>
    <t>Príplatok za lepivosť pri hĺbení rýh šírky do 600 mm zapažených i nezapažených s urovnaním dna v hornine 4</t>
  </si>
  <si>
    <t>-2062454068</t>
  </si>
  <si>
    <t>162501122.S</t>
  </si>
  <si>
    <t>Vodorovné premiestnenie výkopku po spevnenej ceste z horniny tr.1-4, nad 100 do 1000 m3 na vzdialenosť do 3000 m</t>
  </si>
  <si>
    <t>-232054448</t>
  </si>
  <si>
    <t>"Odvozy zeminy - odkopávky"2500</t>
  </si>
  <si>
    <t>"Výkopy pätiek, základov a pásov"344,43+39</t>
  </si>
  <si>
    <t>"Spätný dovoz"***</t>
  </si>
  <si>
    <t>162501123.S</t>
  </si>
  <si>
    <t>Vodorovné premiestnenie výkopku po spevnenej ceste z horniny tr.1-4, nad 100 do 1000 m3, príplatok k cene za každých ďalšich a začatých 1000 m</t>
  </si>
  <si>
    <t>242886643</t>
  </si>
  <si>
    <t>"Odvoz prebytkov 20 km"17*(2883,43-236,88)</t>
  </si>
  <si>
    <t>167101102.S</t>
  </si>
  <si>
    <t>Nakladanie neuľahnutého výkopku z hornín tr.1-4 nad 100 do 1000 m3</t>
  </si>
  <si>
    <t>-1806950870</t>
  </si>
  <si>
    <t>"Dovoz materiálu na spätný zásyp"236,88</t>
  </si>
  <si>
    <t>1331347465</t>
  </si>
  <si>
    <t>"Manipulácia so zeminou pre spätné zásypy"236,88</t>
  </si>
  <si>
    <t>171209002.S</t>
  </si>
  <si>
    <t>Poplatok za skládku - zemina a kamenivo (17 05) ostatné</t>
  </si>
  <si>
    <t>-703568942</t>
  </si>
  <si>
    <t>"Odvoz do 20 km - zemina bez zásypového materiálu"(2883,43-236,88)*1,8</t>
  </si>
  <si>
    <t>1506692822</t>
  </si>
  <si>
    <t>"Spätné zásypy - použije sa výkopový materiál"</t>
  </si>
  <si>
    <t>"Dolná zadná podpera"134,94</t>
  </si>
  <si>
    <t>"Detto predná"45,44</t>
  </si>
  <si>
    <t>"Detto okolo Objektov nádrž a velín"56,5</t>
  </si>
  <si>
    <t>-684669535</t>
  </si>
  <si>
    <t>"Dolná zadná podpera"2,14</t>
  </si>
  <si>
    <t>"Detto predná"0,94</t>
  </si>
  <si>
    <t>284548117</t>
  </si>
  <si>
    <t>"Dolná zadná podpera"43,79</t>
  </si>
  <si>
    <t>"Detto predná"10,71</t>
  </si>
  <si>
    <t>-1097418550</t>
  </si>
  <si>
    <t>"Dolná zadná podpera"79,8</t>
  </si>
  <si>
    <t>"Detto predná"23,04</t>
  </si>
  <si>
    <t>712310538</t>
  </si>
  <si>
    <t>629799050</t>
  </si>
  <si>
    <t>279321512.S</t>
  </si>
  <si>
    <t>Betón základových múrov, železový (bez výstuže), tr. C 35/45</t>
  </si>
  <si>
    <t>1636874501</t>
  </si>
  <si>
    <t>"Betóny - požiarna nádrž"23,75</t>
  </si>
  <si>
    <t>"Detto základové konštrukcie"38,50</t>
  </si>
  <si>
    <t>"Podlahy"83,50</t>
  </si>
  <si>
    <t>"Oblúk na prekonanie výškových rozielov podlahy"6,5</t>
  </si>
  <si>
    <t>"Detto - Velín, žb vaňa"7</t>
  </si>
  <si>
    <t>279351105.S</t>
  </si>
  <si>
    <t>Debnenie základových múrov obojstranné zhotovenie-dielce</t>
  </si>
  <si>
    <t>-50128368</t>
  </si>
  <si>
    <t>"Betóny - požiarna nádrž"64*2+16</t>
  </si>
  <si>
    <t>"Detto základové konštrukcie"44</t>
  </si>
  <si>
    <t>"Podlahy"62</t>
  </si>
  <si>
    <t>"Oblúk na prekonanie výškových rozielov podlahy"28</t>
  </si>
  <si>
    <t>"Detto - Velín, žb vaňa"28</t>
  </si>
  <si>
    <t>279351106.S</t>
  </si>
  <si>
    <t>Debnenie základových múrov obojstranné odstránenie-dielce</t>
  </si>
  <si>
    <t>1067525891</t>
  </si>
  <si>
    <t>279361821.S</t>
  </si>
  <si>
    <t>Výstuž základových múrov nosných z ocele B500 (10505)</t>
  </si>
  <si>
    <t>2053436691</t>
  </si>
  <si>
    <t>152*50/1000</t>
  </si>
  <si>
    <t>Vodorovné konštrukcie</t>
  </si>
  <si>
    <t>452311131.S</t>
  </si>
  <si>
    <t>Dosky, bloky, sedlá z betónu v otvorenom výkope tr. C 12/15</t>
  </si>
  <si>
    <t>-838739467</t>
  </si>
  <si>
    <t>"Podkladný betón - Doska pod požiarnu nádrž"1,55</t>
  </si>
  <si>
    <t>"Detto - Velín"2,25</t>
  </si>
  <si>
    <t>899102111.S</t>
  </si>
  <si>
    <t>Osadenie poklopu liatinového a oceľového vrátane rámu hmotn. nad 50 do 100 kg</t>
  </si>
  <si>
    <t>-1944837015</t>
  </si>
  <si>
    <t>"Poklopy - vodomerná šachta, akumulačné nádrže"1</t>
  </si>
  <si>
    <t>552410002700.01</t>
  </si>
  <si>
    <t>Poklop pozinkovaný 900x900 mm</t>
  </si>
  <si>
    <t>-1980551342</t>
  </si>
  <si>
    <t>24</t>
  </si>
  <si>
    <t>-1618474415</t>
  </si>
  <si>
    <t>PSV</t>
  </si>
  <si>
    <t>Práce a dodávky PSV</t>
  </si>
  <si>
    <t>711</t>
  </si>
  <si>
    <t>Izolácie proti vode a vlhkosti</t>
  </si>
  <si>
    <t>25</t>
  </si>
  <si>
    <t>711132107.S</t>
  </si>
  <si>
    <t>Zhotovenie izolácie proti zemnej vlhkosti nopovou fóliou položenou voľne na ploche zvislej</t>
  </si>
  <si>
    <t>901789122</t>
  </si>
  <si>
    <t>"Ochrana TI požiarnej nádrže"68,5</t>
  </si>
  <si>
    <t>26</t>
  </si>
  <si>
    <t>283230002700.S</t>
  </si>
  <si>
    <t>Nopová HDPE fólia hrúbky 0,5 mm, výška nopu 8 mm, proti zemnej vlhkosti s radónovou ochranou, pre spodnú stavbu</t>
  </si>
  <si>
    <t>32</t>
  </si>
  <si>
    <t>1721423268</t>
  </si>
  <si>
    <t>68,5*1,15 'Prepočítané koeficientom množstva</t>
  </si>
  <si>
    <t>27</t>
  </si>
  <si>
    <t>998711201.S</t>
  </si>
  <si>
    <t>Presun hmôt pre izoláciu proti vode v objektoch výšky do 6 m</t>
  </si>
  <si>
    <t>%</t>
  </si>
  <si>
    <t>779507013</t>
  </si>
  <si>
    <t>713</t>
  </si>
  <si>
    <t>Izolácie tepelné</t>
  </si>
  <si>
    <t>28</t>
  </si>
  <si>
    <t>713132213.S</t>
  </si>
  <si>
    <t>Montáž tepelnej izolácie podzemných stien a základov xps kotvením</t>
  </si>
  <si>
    <t>701296909</t>
  </si>
  <si>
    <t>"Tepelná izolácie požiarnej nádrže"68,50</t>
  </si>
  <si>
    <t>29</t>
  </si>
  <si>
    <t>283750001000.S</t>
  </si>
  <si>
    <t>Doska XPS hr. 100 mm, zateplenie soklov, suterénov, podláh</t>
  </si>
  <si>
    <t>-1432403703</t>
  </si>
  <si>
    <t>68,5*1,02 'Prepočítané koeficientom množstva</t>
  </si>
  <si>
    <t>30</t>
  </si>
  <si>
    <t>998713201.S</t>
  </si>
  <si>
    <t>Presun hmôt pre izolácie tepelné v objektoch výšky do 6 m</t>
  </si>
  <si>
    <t>-1273669703</t>
  </si>
  <si>
    <t>767</t>
  </si>
  <si>
    <t>Konštrukcie doplnkové kovové</t>
  </si>
  <si>
    <t>31</t>
  </si>
  <si>
    <t>767161230.S</t>
  </si>
  <si>
    <t>Montáž zábradlia rovného z rúrok na oceľovú konštrukciu, s hmotnosťou 1 m zábradlia do 45 kg</t>
  </si>
  <si>
    <t>-130616389</t>
  </si>
  <si>
    <t>"Oceľové zábradlie okolo údolnej stanice"217</t>
  </si>
  <si>
    <t>553520002900.S</t>
  </si>
  <si>
    <t>Zábradlie na terasu a rovné plochy, vertikálna výplň rebrovanie, výška do 1200 mm, kotvenie do podlahy, exteriér</t>
  </si>
  <si>
    <t>-1242837905</t>
  </si>
  <si>
    <t>33</t>
  </si>
  <si>
    <t>767251125.S</t>
  </si>
  <si>
    <t>Montáž podest z oceľových pochôdznych lisovaných roštov zváraním hmotnosti od 30 do 50 kg/m2</t>
  </si>
  <si>
    <t>3812776</t>
  </si>
  <si>
    <t>34</t>
  </si>
  <si>
    <t>553430010115.S</t>
  </si>
  <si>
    <t>Rošt podlahový z ťahokovu žiarozink, rozmer oka 47x13 mm, výška 30 mm</t>
  </si>
  <si>
    <t>1753915172</t>
  </si>
  <si>
    <t>35</t>
  </si>
  <si>
    <t>767590205.S</t>
  </si>
  <si>
    <t>Montáž čistiacej rohože gumovo - polypropylénovej na podlahu</t>
  </si>
  <si>
    <t>-2101653411</t>
  </si>
  <si>
    <t>"Nástupná a výstupná plocha"80</t>
  </si>
  <si>
    <t>36</t>
  </si>
  <si>
    <t>697510004700.S</t>
  </si>
  <si>
    <t>Gumové olemovanie k čistiacej rohoži, šírka: 45 mm</t>
  </si>
  <si>
    <t>1021208537</t>
  </si>
  <si>
    <t>80*0,5 'Prepočítané koeficientom množstva</t>
  </si>
  <si>
    <t>37</t>
  </si>
  <si>
    <t>697540000200</t>
  </si>
  <si>
    <t>Rohož RAVELLO 100 % polypropylénová, podklad 2 mm PVC, výška rohože 7 mm, MBM mat</t>
  </si>
  <si>
    <t>2020245197</t>
  </si>
  <si>
    <t>38</t>
  </si>
  <si>
    <t>767995104.S</t>
  </si>
  <si>
    <t>Montáž ostatných atypických kovových stavebných doplnkových konštrukcií nad 20 do 50 kg</t>
  </si>
  <si>
    <t>1029564664</t>
  </si>
  <si>
    <t>"Oceľová konštrukcia pod pororošty"3845,55</t>
  </si>
  <si>
    <t>"Velín - Detto - OK kábelového priestoru"1550</t>
  </si>
  <si>
    <t>39</t>
  </si>
  <si>
    <t>132330000100.S</t>
  </si>
  <si>
    <t>Materiál - Tyče oceľové prierezu T, L, I, U</t>
  </si>
  <si>
    <t>1370908538</t>
  </si>
  <si>
    <t>"Oceľová konštrukcia pod pororošty a Vaňa Velína"5395,5/1000</t>
  </si>
  <si>
    <t>40</t>
  </si>
  <si>
    <t>767995385.S</t>
  </si>
  <si>
    <t>Výroba doplnku stavebného atypického o hmotnosti od 20,01 do 300 kg stupňa zložitosti 2</t>
  </si>
  <si>
    <t>667602409</t>
  </si>
  <si>
    <t>"Výroba prvkov nosnej konštrukcie pod pororošty"3845,55</t>
  </si>
  <si>
    <t>41</t>
  </si>
  <si>
    <t>998767201.S</t>
  </si>
  <si>
    <t>Presun hmôt pre kovové stavebné doplnkové konštrukcie v objektoch výšky do 6 m</t>
  </si>
  <si>
    <t>1347400007</t>
  </si>
  <si>
    <t>Montáže dopravných zariadení, skladových zariadení a váh</t>
  </si>
  <si>
    <t>42</t>
  </si>
  <si>
    <t>330110000.01</t>
  </si>
  <si>
    <t>Montáž OK - Kontajner Velína</t>
  </si>
  <si>
    <t>kpl</t>
  </si>
  <si>
    <t>1336128441</t>
  </si>
  <si>
    <t>43</t>
  </si>
  <si>
    <t>553570022000.01</t>
  </si>
  <si>
    <t>Kontajner oceľ/hliník/plast</t>
  </si>
  <si>
    <t>332434306</t>
  </si>
  <si>
    <t>36-M</t>
  </si>
  <si>
    <t>Montáž prevádzkových, meracích a regulačných zariadení</t>
  </si>
  <si>
    <t>44</t>
  </si>
  <si>
    <t>360190082.S</t>
  </si>
  <si>
    <t>Uloženie dielektrického koberca</t>
  </si>
  <si>
    <t>2047231359</t>
  </si>
  <si>
    <t>"Velín"10</t>
  </si>
  <si>
    <t>45</t>
  </si>
  <si>
    <t>697540000000.01</t>
  </si>
  <si>
    <t>Kobercový dielektrický</t>
  </si>
  <si>
    <t>256</t>
  </si>
  <si>
    <t>-880415003</t>
  </si>
  <si>
    <t>46</t>
  </si>
  <si>
    <t>-816455436</t>
  </si>
  <si>
    <t>47</t>
  </si>
  <si>
    <t>2088741192</t>
  </si>
  <si>
    <t>48</t>
  </si>
  <si>
    <t>-1151774162</t>
  </si>
  <si>
    <t>49</t>
  </si>
  <si>
    <t>-6709943</t>
  </si>
  <si>
    <t>50</t>
  </si>
  <si>
    <t>1179051016</t>
  </si>
  <si>
    <t>SO 10.2 - Elektroinštalácie - Bleskozvod a Osvetlenie</t>
  </si>
  <si>
    <t xml:space="preserve">    21-M - Elektromontáže OSVETLENIE</t>
  </si>
  <si>
    <t xml:space="preserve">      21 M EI 1 - "A" MONTÁŽ </t>
  </si>
  <si>
    <t xml:space="preserve">      21 M EI 2 - "B" DODÁVKA</t>
  </si>
  <si>
    <t xml:space="preserve">      21 M EI 3 - "C"- NOSNÝ MATERIAL</t>
  </si>
  <si>
    <t xml:space="preserve">      D1 - INÉ NÁKLADY PATRIACE DO ZRN </t>
  </si>
  <si>
    <t xml:space="preserve">    21-M 01 - Elektromontáže - Bleskozvod</t>
  </si>
  <si>
    <t xml:space="preserve">      21 M EI 4 - "A" MONTÁŽ - BLESKOZVOD</t>
  </si>
  <si>
    <t xml:space="preserve">      21 M EI 5 -  "B" NOSNÝ MATERIAL - BLESKOZVOD</t>
  </si>
  <si>
    <t xml:space="preserve">      21 M EI 6 - "C" ZEMNÉ PRÁCE - BLESKOZVOD </t>
  </si>
  <si>
    <t xml:space="preserve">      D2 - INÉ NÁKLADY PATRIACE DO ZRN</t>
  </si>
  <si>
    <t>Elektromontáže OSVETLENIE</t>
  </si>
  <si>
    <t>21 M EI 1</t>
  </si>
  <si>
    <t xml:space="preserve">"A" MONTÁŽ </t>
  </si>
  <si>
    <t>Pol25</t>
  </si>
  <si>
    <t xml:space="preserve">MONT.-LIŠTA ELEKTROINŠTALAČNÁ   20/20</t>
  </si>
  <si>
    <t>1756463041</t>
  </si>
  <si>
    <t>Pol26</t>
  </si>
  <si>
    <t xml:space="preserve">MONT.-LIŠTA ELEKTROINŠTALAČNÁ   20/40</t>
  </si>
  <si>
    <t>-1394309149</t>
  </si>
  <si>
    <t>Pol27</t>
  </si>
  <si>
    <t xml:space="preserve">MONT.- EL. INŠTALAČNÁ RÚRA  PVC 125mm</t>
  </si>
  <si>
    <t>-852078483</t>
  </si>
  <si>
    <t>Pol28</t>
  </si>
  <si>
    <t>MONT.- KRABICOVÁ ROZVODKA Z LIS. IZOLANTU VČ. UKONČENIA A ZAPOJ. KÁBLOV</t>
  </si>
  <si>
    <t>-1006183498</t>
  </si>
  <si>
    <t>Pol29</t>
  </si>
  <si>
    <t xml:space="preserve">UKONČENIE KÁBLA DO 4x10mm                            cca</t>
  </si>
  <si>
    <t>1618950949</t>
  </si>
  <si>
    <t>Pol30</t>
  </si>
  <si>
    <t xml:space="preserve">NÁSTENNÁ PLAST. ROZVODNICA  RS010 PRE 36M , 295x510x110, VIĎ TŠ</t>
  </si>
  <si>
    <t>1438442181</t>
  </si>
  <si>
    <t>Pol31</t>
  </si>
  <si>
    <t xml:space="preserve">MONT.- EL. KONVEKTOR SO VSTAV. TERMOSTATOM  1500W,230V</t>
  </si>
  <si>
    <t>227818430</t>
  </si>
  <si>
    <t>Pol32</t>
  </si>
  <si>
    <t xml:space="preserve">MONT.- SVIETIDLO ŽIARIVKOVÉ , 2x36W, IP54   "EL1"</t>
  </si>
  <si>
    <t>-160935059</t>
  </si>
  <si>
    <t>Pol33</t>
  </si>
  <si>
    <t xml:space="preserve">MONT.- SVIETIDLO ŽIAROVKOVÉ , 100W, IP65   "EL2"</t>
  </si>
  <si>
    <t>578782676</t>
  </si>
  <si>
    <t>Pol34</t>
  </si>
  <si>
    <t xml:space="preserve">MONT.- REFLEKTOR. SVIETIDLO ŽIAROVKOVÉ , DO 500W, IP65   "EL3"</t>
  </si>
  <si>
    <t>-1804968717</t>
  </si>
  <si>
    <t>Pol35</t>
  </si>
  <si>
    <t xml:space="preserve">MONT.- JEDNOPÓL. VYP. NA POVRCH ,10A,  250V, IP44</t>
  </si>
  <si>
    <t>2013217548</t>
  </si>
  <si>
    <t>Pol36</t>
  </si>
  <si>
    <t>MONT.- SÉRIOVÝ VYP. NA POVRCH ,10A, 250V, IP44</t>
  </si>
  <si>
    <t>-2059964840</t>
  </si>
  <si>
    <t>Pol37</t>
  </si>
  <si>
    <t>MONT.- DVOJZÁSUVKA DOMOVÁ NA POVRCH VČ.ZAPOJENIA , 10/16A, 250V, 2P+Z</t>
  </si>
  <si>
    <t>1985745735</t>
  </si>
  <si>
    <t>Pol38</t>
  </si>
  <si>
    <t>MONT.- KÁBELCYKY 2Ax1,5, V LIŠTE</t>
  </si>
  <si>
    <t>500737668</t>
  </si>
  <si>
    <t>Pol39</t>
  </si>
  <si>
    <t>MONT.- KÁBELCYKY-O 3x1,5,V LIŠTE</t>
  </si>
  <si>
    <t>1196872102</t>
  </si>
  <si>
    <t>Pol40</t>
  </si>
  <si>
    <t>MONT.- KÁBELCYKY-J 3x1,5,V LIŠTE</t>
  </si>
  <si>
    <t>1598531187</t>
  </si>
  <si>
    <t>Pol41</t>
  </si>
  <si>
    <t>MONT.- KÁBEL CYKY-J 3x2,5, V LIŠTE</t>
  </si>
  <si>
    <t>1395397317</t>
  </si>
  <si>
    <t>Pol42</t>
  </si>
  <si>
    <t>MONT.- SVORKOVNICA HL. POSPÁJANIA</t>
  </si>
  <si>
    <t>649338841</t>
  </si>
  <si>
    <t>Pol43</t>
  </si>
  <si>
    <t>MONT.-VODIČ CYA 25mm2</t>
  </si>
  <si>
    <t>248954702</t>
  </si>
  <si>
    <t>Pol44</t>
  </si>
  <si>
    <t>MONT.- SVORKA SR03</t>
  </si>
  <si>
    <t>-2102727356</t>
  </si>
  <si>
    <t>Pol45</t>
  </si>
  <si>
    <t xml:space="preserve">MONT.- SVORKA ST                                                  </t>
  </si>
  <si>
    <t>-692579968</t>
  </si>
  <si>
    <t>Pol46</t>
  </si>
  <si>
    <t>MONT.- DROT FeZn o10</t>
  </si>
  <si>
    <t>-1689565954</t>
  </si>
  <si>
    <t>Pol47</t>
  </si>
  <si>
    <t xml:space="preserve">MONT.-HMOŽDINKA HM8  /RESP. PRÍCHYTKY DO PODHĽADU/</t>
  </si>
  <si>
    <t>296300194</t>
  </si>
  <si>
    <t>Pol48</t>
  </si>
  <si>
    <t xml:space="preserve">MONT.-HMOŽDINKA HM10  /RESP. PRÍCHYTKY DO PODHĽADU/</t>
  </si>
  <si>
    <t>860711971</t>
  </si>
  <si>
    <t>21 M EI 2</t>
  </si>
  <si>
    <t>"B" DODÁVKA</t>
  </si>
  <si>
    <t>Pol23</t>
  </si>
  <si>
    <t>145315506</t>
  </si>
  <si>
    <t>Pol24</t>
  </si>
  <si>
    <t xml:space="preserve">EL. KONVEKTOR SO VSTAV. TERMOSTATOM  2000W,230V</t>
  </si>
  <si>
    <t>-3445155</t>
  </si>
  <si>
    <t>21 M EI 3</t>
  </si>
  <si>
    <t>"C"- NOSNÝ MATERIAL</t>
  </si>
  <si>
    <t>PC - STR.5</t>
  </si>
  <si>
    <t xml:space="preserve">LIŠTA ELEKTROINŠTALAČNÁ  20/20</t>
  </si>
  <si>
    <t>1320722518</t>
  </si>
  <si>
    <t>PC - STR.5.1</t>
  </si>
  <si>
    <t xml:space="preserve">LIŠTA ELEKTROINŠTALAČNÁ   20/40</t>
  </si>
  <si>
    <t>-910366516</t>
  </si>
  <si>
    <t>PC - STR.5.2</t>
  </si>
  <si>
    <t xml:space="preserve">EL. INŠTALAČNÁ RÚRA  PVC 125mm</t>
  </si>
  <si>
    <t>799223026</t>
  </si>
  <si>
    <t>Pol49</t>
  </si>
  <si>
    <t>+ PRÍSLUŠENSTVO</t>
  </si>
  <si>
    <t>853197503</t>
  </si>
  <si>
    <t>Pol50</t>
  </si>
  <si>
    <t>KRABICOVÁ ROZVODKA Z LIS. IZOLANTU VČ. UKONČENIA A ZAPOJ. KÁBLOV</t>
  </si>
  <si>
    <t>1482165855</t>
  </si>
  <si>
    <t>Pol51</t>
  </si>
  <si>
    <t>SVETELNÉ ZDROJE K SVIETIDLÁM</t>
  </si>
  <si>
    <t>Sk</t>
  </si>
  <si>
    <t>-2097553582</t>
  </si>
  <si>
    <t>Pol52</t>
  </si>
  <si>
    <t xml:space="preserve">SVIETIDLO ŽIARIVKOVÉ , 2x36W, IP54   "EL1"</t>
  </si>
  <si>
    <t>1045587460</t>
  </si>
  <si>
    <t>Pol53</t>
  </si>
  <si>
    <t xml:space="preserve">SVIETIDLO ŽIAROVKOVÉ , 100W, IP65   "EL2"</t>
  </si>
  <si>
    <t>-296034646</t>
  </si>
  <si>
    <t>Pol54</t>
  </si>
  <si>
    <t xml:space="preserve">REFLEKTOR. SVIETIDLO ŽIAROVKOVÉ , DO 500W, IP65   "EL3"</t>
  </si>
  <si>
    <t>-1832185972</t>
  </si>
  <si>
    <t>Pol55</t>
  </si>
  <si>
    <t>JEDNOPÓL. VYP. NA POVRCH 10A, , 250V, IP44</t>
  </si>
  <si>
    <t>1165310304</t>
  </si>
  <si>
    <t>Pol56</t>
  </si>
  <si>
    <t>SÉRIOVÝ VYP. NA POVRCH ,10A, 250V, IP44</t>
  </si>
  <si>
    <t>393382908</t>
  </si>
  <si>
    <t>Pol57</t>
  </si>
  <si>
    <t>ZÁSUVKA DOMOVÁ NA POVRCH VČ.ZAPOJENIA , 10/16A, 250V, 2P+Z</t>
  </si>
  <si>
    <t>-543119105</t>
  </si>
  <si>
    <t>PC - STR.5.3</t>
  </si>
  <si>
    <t>KÁBELCYKY 2Ax1,5</t>
  </si>
  <si>
    <t>409419760</t>
  </si>
  <si>
    <t>PC - STR.5.4</t>
  </si>
  <si>
    <t>KÁBELCYKY-O 3x1,5</t>
  </si>
  <si>
    <t>4164066</t>
  </si>
  <si>
    <t>PC - STR.5.5</t>
  </si>
  <si>
    <t>KÁBELCYKY-J 3x1,5</t>
  </si>
  <si>
    <t>-1487831099</t>
  </si>
  <si>
    <t>PC - STR.5.6</t>
  </si>
  <si>
    <t>KÁBEL CYKY-J 3x2,5</t>
  </si>
  <si>
    <t>-951210269</t>
  </si>
  <si>
    <t>Pol58</t>
  </si>
  <si>
    <t>SVORKOVNICA HL. POSPÁJANIA</t>
  </si>
  <si>
    <t>453626789</t>
  </si>
  <si>
    <t>PC - STR.5.7</t>
  </si>
  <si>
    <t>VODIČ CYA 25mm2</t>
  </si>
  <si>
    <t>-639770313</t>
  </si>
  <si>
    <t>Pol59</t>
  </si>
  <si>
    <t>SVORKA SR03</t>
  </si>
  <si>
    <t>-1288866173</t>
  </si>
  <si>
    <t>Pol60</t>
  </si>
  <si>
    <t xml:space="preserve">SVORKA ST                                                          </t>
  </si>
  <si>
    <t>1800419122</t>
  </si>
  <si>
    <t>Pol61</t>
  </si>
  <si>
    <t>DROT FeZn o10</t>
  </si>
  <si>
    <t>2055707568</t>
  </si>
  <si>
    <t>Pol62</t>
  </si>
  <si>
    <t>HMOŽDINKA HM8 /RESP. PRÍCHYTKY DO PODHĽADU/</t>
  </si>
  <si>
    <t>2079169168</t>
  </si>
  <si>
    <t>Pol63</t>
  </si>
  <si>
    <t>HMOŽDINKA HM10 /RESP. PRÍCHYTKY DO PODHĽADU/</t>
  </si>
  <si>
    <t>1653382776</t>
  </si>
  <si>
    <t>D1</t>
  </si>
  <si>
    <t xml:space="preserve">INÉ NÁKLADY PATRIACE DO ZRN </t>
  </si>
  <si>
    <t>72</t>
  </si>
  <si>
    <t>Pol21.1</t>
  </si>
  <si>
    <t>MONTÁŽNE PRÁCE VOPRED NEDEFINOVATEĽNÉ PODĽA</t>
  </si>
  <si>
    <t>-1382687322</t>
  </si>
  <si>
    <t>73</t>
  </si>
  <si>
    <t>Pol222</t>
  </si>
  <si>
    <t>PRÁCE NUTNÉ NA KOMPLEXNÉ A PREDKOMPLEXNÉ SKÚŠKY</t>
  </si>
  <si>
    <t>-2086590222</t>
  </si>
  <si>
    <t>21-M 01</t>
  </si>
  <si>
    <t>Elektromontáže - Bleskozvod</t>
  </si>
  <si>
    <t>21 M EI 4</t>
  </si>
  <si>
    <t>"A" MONTÁŽ - BLESKOZVOD</t>
  </si>
  <si>
    <t>52</t>
  </si>
  <si>
    <t>Pol1</t>
  </si>
  <si>
    <t>MONTÁŽ DROTU Fe Zn o8 vč. PODPIER</t>
  </si>
  <si>
    <t>-811436306</t>
  </si>
  <si>
    <t>53</t>
  </si>
  <si>
    <t>Pol2</t>
  </si>
  <si>
    <t xml:space="preserve">MONTÁŽ DROTU Fe Zn o8 vč. PODPIER  / ZVOD/</t>
  </si>
  <si>
    <t>-1191366778</t>
  </si>
  <si>
    <t>54</t>
  </si>
  <si>
    <t>Pol3</t>
  </si>
  <si>
    <t xml:space="preserve">MONTÁŽ DROTU Fe Zn o10 V  ZEMI</t>
  </si>
  <si>
    <t>1189980886</t>
  </si>
  <si>
    <t>55</t>
  </si>
  <si>
    <t>Pol4</t>
  </si>
  <si>
    <t>MONTÁŽ HROMOZVOD. SVORKY NAD 2 SKRUTKY</t>
  </si>
  <si>
    <t>-1918229596</t>
  </si>
  <si>
    <t>56</t>
  </si>
  <si>
    <t>Pol5</t>
  </si>
  <si>
    <t xml:space="preserve">MONTÁŽ ZEMNEJ  TYČE ZT</t>
  </si>
  <si>
    <t>493485583</t>
  </si>
  <si>
    <t>57</t>
  </si>
  <si>
    <t>Pol6</t>
  </si>
  <si>
    <t>MONT.- OCHRANNÉHO UHOLNÍKA VČ DRŽIAKA</t>
  </si>
  <si>
    <t>-244959282</t>
  </si>
  <si>
    <t>58</t>
  </si>
  <si>
    <t>Pol7</t>
  </si>
  <si>
    <t>MONTÁŽ POPISNÝ ŠTÍTOK</t>
  </si>
  <si>
    <t>-350571988</t>
  </si>
  <si>
    <t>59</t>
  </si>
  <si>
    <t>Pol8</t>
  </si>
  <si>
    <t>MONTÁŽ -PÁSOK FeZn 30x4 V ZEMI</t>
  </si>
  <si>
    <t>1692485802</t>
  </si>
  <si>
    <t>21 M EI 5</t>
  </si>
  <si>
    <t xml:space="preserve"> "B" NOSNÝ MATERIAL - BLESKOZVOD</t>
  </si>
  <si>
    <t>60</t>
  </si>
  <si>
    <t>Pol9</t>
  </si>
  <si>
    <t xml:space="preserve">DROT Fe Zn o8   m</t>
  </si>
  <si>
    <t>1088879744</t>
  </si>
  <si>
    <t>61</t>
  </si>
  <si>
    <t>Pol10</t>
  </si>
  <si>
    <t>DROT Fe Zn o10 m</t>
  </si>
  <si>
    <t>141079419</t>
  </si>
  <si>
    <t>62</t>
  </si>
  <si>
    <t>Pol11</t>
  </si>
  <si>
    <t>PODPERA PV</t>
  </si>
  <si>
    <t>-1242510156</t>
  </si>
  <si>
    <t>63</t>
  </si>
  <si>
    <t>Pol12</t>
  </si>
  <si>
    <t>PÁSOK FeZn 30x4 V ZEMI</t>
  </si>
  <si>
    <t>-1797937559</t>
  </si>
  <si>
    <t>Pol13</t>
  </si>
  <si>
    <t xml:space="preserve">ZEMNÁ  TYČ ZT dĺ.2m</t>
  </si>
  <si>
    <t>1605799395</t>
  </si>
  <si>
    <t>65</t>
  </si>
  <si>
    <t>Pol14</t>
  </si>
  <si>
    <t>OCHRANNÝ UHOLNÍK OU</t>
  </si>
  <si>
    <t>622588079</t>
  </si>
  <si>
    <t>66</t>
  </si>
  <si>
    <t>Pol15</t>
  </si>
  <si>
    <t xml:space="preserve">DRŤZIAK OCHRANNÁHO UHOLNÍKA  Duz</t>
  </si>
  <si>
    <t>1281241168</t>
  </si>
  <si>
    <t>67</t>
  </si>
  <si>
    <t>Pol16</t>
  </si>
  <si>
    <t xml:space="preserve">HROMOZVOD. SVORKA  "SZ"</t>
  </si>
  <si>
    <t>-1896558206</t>
  </si>
  <si>
    <t>68</t>
  </si>
  <si>
    <t>Pol17</t>
  </si>
  <si>
    <t xml:space="preserve">POPIS. ŠTÍTOK  OR01</t>
  </si>
  <si>
    <t>-1948291500</t>
  </si>
  <si>
    <t>21 M EI 6</t>
  </si>
  <si>
    <t xml:space="preserve">"C" ZEMNÉ PRÁCE - BLESKOZVOD </t>
  </si>
  <si>
    <t>69</t>
  </si>
  <si>
    <t>Pol18</t>
  </si>
  <si>
    <t>VYTÝČENIE TRASY V ZASTAV. PRIESTORE</t>
  </si>
  <si>
    <t>-1854902723</t>
  </si>
  <si>
    <t>70</t>
  </si>
  <si>
    <t>Pol19</t>
  </si>
  <si>
    <t>VYHĹBENIE KÁBEL. RÝHY 35x70, RUČNE ALEBO STROJOM, ZEMINA tr.4</t>
  </si>
  <si>
    <t>1926064062</t>
  </si>
  <si>
    <t>71</t>
  </si>
  <si>
    <t>Pol20</t>
  </si>
  <si>
    <t xml:space="preserve">ZÁHOZ  KÁBEL. RÝHY 35x70, RUČNE ALEBO STROJOM, ZEMINA tr.4</t>
  </si>
  <si>
    <t>55369561</t>
  </si>
  <si>
    <t>D2</t>
  </si>
  <si>
    <t>INÉ NÁKLADY PATRIACE DO ZRN</t>
  </si>
  <si>
    <t>Pol21</t>
  </si>
  <si>
    <t>MONTÁŽNE PRÁCE VOPREDOM NEDEFINOVATEĽNÉ</t>
  </si>
  <si>
    <t>-1832771756</t>
  </si>
  <si>
    <t>74</t>
  </si>
  <si>
    <t>-1268434811</t>
  </si>
  <si>
    <t>75</t>
  </si>
  <si>
    <t>634231464</t>
  </si>
  <si>
    <t>76</t>
  </si>
  <si>
    <t>-406767594</t>
  </si>
  <si>
    <t>77</t>
  </si>
  <si>
    <t>264603665</t>
  </si>
  <si>
    <t>78</t>
  </si>
  <si>
    <t>1759659881</t>
  </si>
  <si>
    <t>79</t>
  </si>
  <si>
    <t>-1773911424</t>
  </si>
  <si>
    <t>SO 013 - Prípojka vodovodu</t>
  </si>
  <si>
    <t xml:space="preserve">    5 - Komunikácie</t>
  </si>
  <si>
    <t xml:space="preserve">    722 - Zdravotechnika - vnútorný vodovod</t>
  </si>
  <si>
    <t>132301202.S</t>
  </si>
  <si>
    <t>Výkop ryhy šírky 600-2000mm hor 4 100-1000 m3</t>
  </si>
  <si>
    <t>-1585132683</t>
  </si>
  <si>
    <t>"Výkop v zemine triedy 4."(182-3,3-14,2)*1,1*1,8</t>
  </si>
  <si>
    <t>132301209.S</t>
  </si>
  <si>
    <t>Príplatok za lepivosť pri hĺbení rýh š. nad 600 do 2 000 mm zapažených i nezapažených, s urovnaním dna v hornine 4</t>
  </si>
  <si>
    <t>158749872</t>
  </si>
  <si>
    <t>133301101.S</t>
  </si>
  <si>
    <t>Výkop šachty zapaženej hornina 4 do 100 m3</t>
  </si>
  <si>
    <t>-863748342</t>
  </si>
  <si>
    <t>98</t>
  </si>
  <si>
    <t>133301109.S</t>
  </si>
  <si>
    <t>Príplatok k cenám za lepivosť pri hĺbení šachiet zapažených i nezapažených v hornine 4</t>
  </si>
  <si>
    <t>644765641</t>
  </si>
  <si>
    <t>133401101.S</t>
  </si>
  <si>
    <t>Výkop šachty zapaženej hornina 5 pre akýkoľvek objem výkopu</t>
  </si>
  <si>
    <t>-941842693</t>
  </si>
  <si>
    <t>151101101.S</t>
  </si>
  <si>
    <t>Paženie a rozopretie stien rýh pre podzemné vedenie, príložné do 2 m</t>
  </si>
  <si>
    <t>1959330401</t>
  </si>
  <si>
    <t>722,91</t>
  </si>
  <si>
    <t>151101111.S</t>
  </si>
  <si>
    <t>Odstránenie paženia rýh pre podzemné vedenie, príložné hĺbky do 2 m</t>
  </si>
  <si>
    <t>-84047362</t>
  </si>
  <si>
    <t>-820504130</t>
  </si>
  <si>
    <t>"Výkopy"325,71+98+98</t>
  </si>
  <si>
    <t>"Spätný dovoz pre zásypy"317,446</t>
  </si>
  <si>
    <t>1206743900</t>
  </si>
  <si>
    <t>"Odvoz do 20 km - zemina bez zásypového materiálu"17*203,554</t>
  </si>
  <si>
    <t>539892949</t>
  </si>
  <si>
    <t>"Nakladanie zásypového materiálu"317,446</t>
  </si>
  <si>
    <t>171201101.S</t>
  </si>
  <si>
    <t>Uloženie sypaniny do násypov s rozprestretím sypaniny vo vrstvách a s hrubým urovnaním nezhutnených</t>
  </si>
  <si>
    <t>201289686</t>
  </si>
  <si>
    <t>"Zemina na medziskládke pre spätný zásyp"317,446</t>
  </si>
  <si>
    <t>33653043</t>
  </si>
  <si>
    <t>"Odvoz do 20 km - zemina bez zásypového materiálu"(325,71+20,691+176,256-317,446)*2</t>
  </si>
  <si>
    <t>-130407794</t>
  </si>
  <si>
    <t>"Použije sa výkopový materiál"317,446</t>
  </si>
  <si>
    <t>175101102.S</t>
  </si>
  <si>
    <t>Obsyp potrubia sypaninou z vhodných hornín 1 až 4 s prehodením sypaniny</t>
  </si>
  <si>
    <t>1558120490</t>
  </si>
  <si>
    <t>"Obsyp vodovodného potrubia štrkodrvou"(181-3,3-14,2)*1,1*0,4</t>
  </si>
  <si>
    <t>583410004300.S</t>
  </si>
  <si>
    <t>Štrkodrva frakcia 0-32 mm</t>
  </si>
  <si>
    <t>1646250781</t>
  </si>
  <si>
    <t>71,94*2</t>
  </si>
  <si>
    <t>271521111.S</t>
  </si>
  <si>
    <t>Vankúše zhutnené pod základy z kameniva hrubého drveného, frakcie 16 - 125 mm</t>
  </si>
  <si>
    <t>1753888837</t>
  </si>
  <si>
    <t>10,881</t>
  </si>
  <si>
    <t>451572111.S</t>
  </si>
  <si>
    <t>Lôžko pod potrubie, stoky a drobné objekty, v otvorenom výkope z kameniva drobného ťaženého 0-4 mm</t>
  </si>
  <si>
    <t>2146786479</t>
  </si>
  <si>
    <t>18,458</t>
  </si>
  <si>
    <t>1301400833</t>
  </si>
  <si>
    <t>"Podkladný beton"14,145</t>
  </si>
  <si>
    <t>Komunikácie</t>
  </si>
  <si>
    <t>572953111.01</t>
  </si>
  <si>
    <t xml:space="preserve">Vyspravenie komunikácií po prekopoch inžinierskych sietí </t>
  </si>
  <si>
    <t>-899615902</t>
  </si>
  <si>
    <t>871171000.S</t>
  </si>
  <si>
    <t>Montáž vodovodného potrubia z dvojvsrtvového PE 100 SDR11/PN16 zváraných natupo D 32x3,0 mm</t>
  </si>
  <si>
    <t>149578510</t>
  </si>
  <si>
    <t>"Dĺžka potrubia"182-14,2+(2*3+14,2)</t>
  </si>
  <si>
    <t>286130033400.S</t>
  </si>
  <si>
    <t>Rúra HDPE na vodu PE100 PN16 SDR11 32x3,0x100 m</t>
  </si>
  <si>
    <t>33455524</t>
  </si>
  <si>
    <t>"Dĺžka potrubia"182-14,2</t>
  </si>
  <si>
    <t>286530020100.S</t>
  </si>
  <si>
    <t>Koleno 90° na tupo PE 100, na vodu, plyn a kanalizáciu, SDR 11 D 32 mm</t>
  </si>
  <si>
    <t>-826077237</t>
  </si>
  <si>
    <t>871221006.001</t>
  </si>
  <si>
    <t>Montáž vodovodného potrubia z dvojvsrtvového PE 100 SDR11/PN16 - Príplatok pre závesnú montáž</t>
  </si>
  <si>
    <t>-82419209</t>
  </si>
  <si>
    <t>286130033700.001</t>
  </si>
  <si>
    <t xml:space="preserve">Rúra HDPE PIPECO so zosilnenou izoláciouna na vodu PE100 PN16 SDR11 32x3,0 </t>
  </si>
  <si>
    <t>-2112274819</t>
  </si>
  <si>
    <t>"Dĺžka potrubia"2*3+14,2</t>
  </si>
  <si>
    <t>286130033700.002</t>
  </si>
  <si>
    <t>Rúra HDPE PIPECO so zosilnenou izoláciouna - koleno 90 stupňov</t>
  </si>
  <si>
    <t>-419419160</t>
  </si>
  <si>
    <t>871265500.S</t>
  </si>
  <si>
    <t>Potrubie kanalizačné PVC-U gravitačné hladké viacvrstvové SN 4 DN 100-chránička pod cestu</t>
  </si>
  <si>
    <t>-1688804454</t>
  </si>
  <si>
    <t>877221006.S</t>
  </si>
  <si>
    <t>Montáž tvarovky vodovodného potrubia z PE 100 zváranej natupo D 32 mm</t>
  </si>
  <si>
    <t>-1573290751</t>
  </si>
  <si>
    <t>286220027500</t>
  </si>
  <si>
    <t>Prechodka USTN PE/oceľ s vonkajším závitom PE 100 SDR 11 D 32/2", FRIALEN</t>
  </si>
  <si>
    <t>2121550083</t>
  </si>
  <si>
    <t>891231111.S</t>
  </si>
  <si>
    <t>Montáž vodovodného posúvača s osadením zemnej súpravy (bez poklopov) DN 50</t>
  </si>
  <si>
    <t>-1375639397</t>
  </si>
  <si>
    <t>422210001800.S</t>
  </si>
  <si>
    <t>Zemná súprava posúvačová Y 1020 D 40 mm</t>
  </si>
  <si>
    <t>-251422135</t>
  </si>
  <si>
    <t>422210018200.S</t>
  </si>
  <si>
    <t xml:space="preserve">Posúvač pre domové prípojky </t>
  </si>
  <si>
    <t>434441619</t>
  </si>
  <si>
    <t>891269111.S</t>
  </si>
  <si>
    <t>Montáž navrtávacieho pásu s ventilom menovitého tlaku 1 MPa na potr. z rúr liat., oceľ., plast., DN 100</t>
  </si>
  <si>
    <t>1623709394</t>
  </si>
  <si>
    <t>551180001700.S</t>
  </si>
  <si>
    <t>Navrtávaci pás uzáverový DN 100/50 na vodu, z tvárnej liatiny pre liatinové a oceľové potrubie</t>
  </si>
  <si>
    <t>-1911610393</t>
  </si>
  <si>
    <t>892233111.S</t>
  </si>
  <si>
    <t>Preplach a dezinfekcia vodovodného potrubia DN od 40 do 70</t>
  </si>
  <si>
    <t>-1920239120</t>
  </si>
  <si>
    <t>892262131.S</t>
  </si>
  <si>
    <t>Tlaková skúška vzduchom potrubí DN 100-200 s kompletnou sadou tesniaceho vaku</t>
  </si>
  <si>
    <t>úsek</t>
  </si>
  <si>
    <t>1519016752</t>
  </si>
  <si>
    <t>893353001.01</t>
  </si>
  <si>
    <t>Osadenie prefabrikovanej vodomernej šachty hranatej, pôdorysnej plochy do 4,2 m2, hĺbky do 3,0 m</t>
  </si>
  <si>
    <t>1687326943</t>
  </si>
  <si>
    <t>594300001000.S</t>
  </si>
  <si>
    <t>Vodomerná a armatúrna šachta, objem 6 m3, železobetónová</t>
  </si>
  <si>
    <t>-547627742</t>
  </si>
  <si>
    <t>VK 60/60/20</t>
  </si>
  <si>
    <t>Vstupný komín ku VŠ</t>
  </si>
  <si>
    <t>46367276</t>
  </si>
  <si>
    <t>-1457949090</t>
  </si>
  <si>
    <t>552410002700.S</t>
  </si>
  <si>
    <t>Poklop oceľový ľahký 600x600 mm</t>
  </si>
  <si>
    <t>-1530924695</t>
  </si>
  <si>
    <t>Vyhľadávací vodič na potrubí PVC DN do 150</t>
  </si>
  <si>
    <t>472885444</t>
  </si>
  <si>
    <t>182</t>
  </si>
  <si>
    <t>899721131.S</t>
  </si>
  <si>
    <t>Označenie vodovodného potrubia bielou výstražnou fóliou</t>
  </si>
  <si>
    <t>-1917258781</t>
  </si>
  <si>
    <t>998276101.S</t>
  </si>
  <si>
    <t>Presun hmôt pre rúrové vedenie hĺbené z rúr z plast., hmôt alebo sklolamin. v otvorenom výkope</t>
  </si>
  <si>
    <t>-1314476196</t>
  </si>
  <si>
    <t>722</t>
  </si>
  <si>
    <t>Zdravotechnika - vnútorný vodovod</t>
  </si>
  <si>
    <t>722221035.S</t>
  </si>
  <si>
    <t>Montáž guľového kohúta závitového priameho pre vodu G 2</t>
  </si>
  <si>
    <t>418325909</t>
  </si>
  <si>
    <t>2+1</t>
  </si>
  <si>
    <t>551110006000.S</t>
  </si>
  <si>
    <t>Guľový uzáver pre vodu 2", niklovaná mosadz</t>
  </si>
  <si>
    <t>-545219183</t>
  </si>
  <si>
    <t>722221330.S</t>
  </si>
  <si>
    <t>Montáž spätnej klapky závitovej pre vodu G 2</t>
  </si>
  <si>
    <t>1375610954</t>
  </si>
  <si>
    <t>551190001300.S</t>
  </si>
  <si>
    <t>Spätná klapka vodorovná závitová 2", PN 10, pre vodu, mosadz</t>
  </si>
  <si>
    <t>1493356206</t>
  </si>
  <si>
    <t>722263420.S</t>
  </si>
  <si>
    <t>Montáž vodomeru závitového jednovtokového suchobežného G 6/4</t>
  </si>
  <si>
    <t>314658138</t>
  </si>
  <si>
    <t>P.C.01</t>
  </si>
  <si>
    <t>Dodávka - vodomer</t>
  </si>
  <si>
    <t>2138805713</t>
  </si>
  <si>
    <t>998722201.S</t>
  </si>
  <si>
    <t>Presun hmôt pre vnútorný vodovod v objektoch výšky do 6 m</t>
  </si>
  <si>
    <t>-241983572</t>
  </si>
  <si>
    <t>51</t>
  </si>
  <si>
    <t>1663371720</t>
  </si>
  <si>
    <t>127337029</t>
  </si>
  <si>
    <t>768668276</t>
  </si>
  <si>
    <t>1551291154</t>
  </si>
  <si>
    <t>50573481</t>
  </si>
  <si>
    <t>SO 014 - Splašková kanalizácia</t>
  </si>
  <si>
    <t>HSV - HSV</t>
  </si>
  <si>
    <t xml:space="preserve">    01 - Zameranie stavby - opávneným geodetom</t>
  </si>
  <si>
    <t>01</t>
  </si>
  <si>
    <t>Zameranie stavby - opávneným geodetom</t>
  </si>
  <si>
    <t>110011020.</t>
  </si>
  <si>
    <t>Vytyčenie trasy kanalizácia v rovine-dig.spracovanie</t>
  </si>
  <si>
    <t>1122909868</t>
  </si>
  <si>
    <t>1406237182</t>
  </si>
  <si>
    <t>"Trasa A"98,76*1,6*0,6</t>
  </si>
  <si>
    <t>"Trasa B"97*1,6*0,6</t>
  </si>
  <si>
    <t>"Trasa C"95,15*1,6*0,6</t>
  </si>
  <si>
    <t>381205622</t>
  </si>
  <si>
    <t>-1846432034</t>
  </si>
  <si>
    <t>"Dokopávka pre zriadenie šácht"8*1*1*1,5</t>
  </si>
  <si>
    <t>157688753</t>
  </si>
  <si>
    <t>1708272614</t>
  </si>
  <si>
    <t>"Dokopávka pre zriadenie šácht"1*1*1,5</t>
  </si>
  <si>
    <t>845115642</t>
  </si>
  <si>
    <t>"Trasa A"98,76*1,6*2</t>
  </si>
  <si>
    <t>"Trasa B"97*1,6*2</t>
  </si>
  <si>
    <t>"Trasa C"95,15*1,6*2</t>
  </si>
  <si>
    <t>1961994822</t>
  </si>
  <si>
    <t>635445012</t>
  </si>
  <si>
    <t>"Odvoz výkopovej zeminy"279,274+12</t>
  </si>
  <si>
    <t>"Spätný dpvoz pre dosypanie ryhy a konštrukcií"191,935</t>
  </si>
  <si>
    <t>-99523142</t>
  </si>
  <si>
    <t>"Odvoz prebytočnej zeminy na skládku 20 km"17*(291,274-191,935)</t>
  </si>
  <si>
    <t>-29654498</t>
  </si>
  <si>
    <t>"Odvoz zeminy na zásypové práce"191,935</t>
  </si>
  <si>
    <t>-823852119</t>
  </si>
  <si>
    <t>"Uloženie zeminy pre zásypy potrubí a objektov"191,935</t>
  </si>
  <si>
    <t>658486301</t>
  </si>
  <si>
    <t>"Umiestnenie prebytočnej zeminy na skládku 20 km"291,274-191,935</t>
  </si>
  <si>
    <t>109537303</t>
  </si>
  <si>
    <t>"Dosypanie kanalizačnej ryhy výkopovým materiálom"290,81*0,6*1,1</t>
  </si>
  <si>
    <t>-361694020</t>
  </si>
  <si>
    <t>"Trasa A+B+C"(98,76+97+95,15)*0,6*0,4</t>
  </si>
  <si>
    <t>1592466698</t>
  </si>
  <si>
    <t>69,918*2</t>
  </si>
  <si>
    <t>395342629</t>
  </si>
  <si>
    <t>"Trasa A+B+C"(98,76+97+95,15)*0,6*0,1</t>
  </si>
  <si>
    <t>1780318735</t>
  </si>
  <si>
    <t>"Dosky pod dná šachiet"8*1*1*0,3</t>
  </si>
  <si>
    <t>871315542.S</t>
  </si>
  <si>
    <t>Potrubie kanalizačné PVC-U gravitačné hladké plnostenné SN 8 DN 150</t>
  </si>
  <si>
    <t>72145121</t>
  </si>
  <si>
    <t>"Trasa"290,81</t>
  </si>
  <si>
    <t>877375121.S</t>
  </si>
  <si>
    <t>Výrez a montáž odbočnej tvarovky na potrubí z kanalizačných rúr z tvrdého PVC DN 300</t>
  </si>
  <si>
    <t>1100267479</t>
  </si>
  <si>
    <t>286520022300</t>
  </si>
  <si>
    <t>Odbočka PVC DN 300/150/87° hladký kanalizačný systém, PIPELIFE</t>
  </si>
  <si>
    <t>-1829930646</t>
  </si>
  <si>
    <t>894411151.S</t>
  </si>
  <si>
    <t>Zhotovenie šachty kanaliz. z betónových dielcov s obložením dna betónom tr. C 25/30</t>
  </si>
  <si>
    <t>-1545599355</t>
  </si>
  <si>
    <t>592240012400.S</t>
  </si>
  <si>
    <t>Betónová šachtová skruž TBS 2-60, DN 1000, výška 600 mm, hr. steny 90 mm</t>
  </si>
  <si>
    <t>1981082250</t>
  </si>
  <si>
    <t>592240013920.S</t>
  </si>
  <si>
    <t>Kónus betónový TBS-K pre kanalizačnú šachtu DN 1000/625, výška 670 mm, hr. steny 90 mm</t>
  </si>
  <si>
    <t>-2016177845</t>
  </si>
  <si>
    <t>592240014240.S</t>
  </si>
  <si>
    <t>Prstenec vyrovnávací hrdlový betónový BAR-V10, vonkajší/vnútorný priemer D 865/625 mm, výška 100 mm</t>
  </si>
  <si>
    <t>-322126707</t>
  </si>
  <si>
    <t>592240013070.S</t>
  </si>
  <si>
    <t>Dno betónové s kynetou v 1/2 profile TBS-D+ pre kanalizačnú šachtu DN 1000, so zabudovanými stúpadlami, výška 800 mm, hr. steny 150 mm</t>
  </si>
  <si>
    <t>1169225550</t>
  </si>
  <si>
    <t>894810012.S</t>
  </si>
  <si>
    <t>Montáž PP revíznej kanalizačnej šachty, priemeru 1000 mm, výška šachty 2 m, s roznášacím prstencom a poklopom</t>
  </si>
  <si>
    <t>-272460323</t>
  </si>
  <si>
    <t>286610041100.S</t>
  </si>
  <si>
    <t>Šachtové dno prietočné s výkyvom, ku kanalizačnej revíznej vlnovcovej šachte 1000 mm, pre hladké potrubia, PP</t>
  </si>
  <si>
    <t>-511962211</t>
  </si>
  <si>
    <t>286610045200.S</t>
  </si>
  <si>
    <t>Vlnovcová šachtová rúra kanalizačná 1000 mm, dĺžka 1,2 m, PP</t>
  </si>
  <si>
    <t>-58305529</t>
  </si>
  <si>
    <t>286610046100.S</t>
  </si>
  <si>
    <t>Prechodový kónus 600/1000 mm ku kanalizačnej revíznej šachte 1000 mm, PP</t>
  </si>
  <si>
    <t>-1161178421</t>
  </si>
  <si>
    <t>286610047200.S</t>
  </si>
  <si>
    <t>Rebrík s 6 nášľapnými stupňami, dĺ. do 2 m, ku kanalizačnej revíznej šachte 1000 mm, sklolaminát</t>
  </si>
  <si>
    <t>-2004253388</t>
  </si>
  <si>
    <t>286610047300.S</t>
  </si>
  <si>
    <t>Set príslušenstva k rebríku (obruč + 2 úchyty) ku kanalizačnej revíznej šachte 1000 mm</t>
  </si>
  <si>
    <t>-1183713411</t>
  </si>
  <si>
    <t>286710036000.S</t>
  </si>
  <si>
    <t>Gumové tesnenie šachtovej rúry 1000 mm ku kanalizačnej revíznej šachte 1000 mm</t>
  </si>
  <si>
    <t>-593741342</t>
  </si>
  <si>
    <t>552410002100.S</t>
  </si>
  <si>
    <t>Poklop liatinový A15 priemer 600 mm</t>
  </si>
  <si>
    <t>-1478399926</t>
  </si>
  <si>
    <t>592240009400.S</t>
  </si>
  <si>
    <t>Betónový roznášací prstenec pre revízne šachty DN 600 až 1000</t>
  </si>
  <si>
    <t>1155920827</t>
  </si>
  <si>
    <t>899104111</t>
  </si>
  <si>
    <t>Osadenie poklopu liatinového a oceľového vrátane rámu hmotn. nad 150 kg</t>
  </si>
  <si>
    <t>1097471735</t>
  </si>
  <si>
    <t>5524215100</t>
  </si>
  <si>
    <t>Poklop vstupný-nosnosť 40T D60</t>
  </si>
  <si>
    <t>kus</t>
  </si>
  <si>
    <t>-867905013</t>
  </si>
  <si>
    <t>1140996335</t>
  </si>
  <si>
    <t>1219602196</t>
  </si>
  <si>
    <t>1459720368</t>
  </si>
  <si>
    <t>-1552637772</t>
  </si>
  <si>
    <t>1454240939</t>
  </si>
  <si>
    <t>685152610</t>
  </si>
  <si>
    <t>SO 017 - NN káblový prívod pre SO 010</t>
  </si>
  <si>
    <t>210100111.S</t>
  </si>
  <si>
    <t>Ukončenie kábel CYKY 4x10 pre vonkajšie práce</t>
  </si>
  <si>
    <t>-1584792805</t>
  </si>
  <si>
    <t>418313104</t>
  </si>
  <si>
    <t>-1378523093</t>
  </si>
  <si>
    <t>103,62*1,15 'Prepočítané koeficientom množstva</t>
  </si>
  <si>
    <t>1673871222</t>
  </si>
  <si>
    <t>1010685968</t>
  </si>
  <si>
    <t>210810092.S</t>
  </si>
  <si>
    <t>Kábel medený silový uložený voľne 1-CYKY 0,6/1 kV 4x10 pre vonkajšie práce</t>
  </si>
  <si>
    <t>-1244970176</t>
  </si>
  <si>
    <t>341110006100.S</t>
  </si>
  <si>
    <t>Kábel medený 1-CYKY-J 4x10 mm2</t>
  </si>
  <si>
    <t>-1437221380</t>
  </si>
  <si>
    <t>110*1,055 'Prepočítané koeficientom množstva</t>
  </si>
  <si>
    <t>460200844.S</t>
  </si>
  <si>
    <t>Hĺbenie káblovej ryhy ručne 80 cm širokej a 80 cm hlbokej, v zemine triedy 4</t>
  </si>
  <si>
    <t>-869390564</t>
  </si>
  <si>
    <t>107662341</t>
  </si>
  <si>
    <t>-81053779</t>
  </si>
  <si>
    <t>100*0,104 'Prepočítané koeficientom množstva</t>
  </si>
  <si>
    <t>905154305</t>
  </si>
  <si>
    <t>-32095370</t>
  </si>
  <si>
    <t>-1231900509</t>
  </si>
  <si>
    <t>460560845.S</t>
  </si>
  <si>
    <t>Ručný zásyp nezap. káblovej ryhy bez zhutn. zeminy, 80 cm širokej, 80 cm hlbokej v zemine tr. 5</t>
  </si>
  <si>
    <t>-577065809</t>
  </si>
  <si>
    <t>460620014.S</t>
  </si>
  <si>
    <t>Proviz. úprava terénu v zemine tr. 4, aby nerovnosti terénu neboli väčšie ako 2 cm od vodor.hladiny</t>
  </si>
  <si>
    <t>-702196900</t>
  </si>
  <si>
    <t>Vytýčenie trasyv zastavanom priestore</t>
  </si>
  <si>
    <t>4617452</t>
  </si>
  <si>
    <t>1014846546</t>
  </si>
  <si>
    <t>HZS000113.S</t>
  </si>
  <si>
    <t>Stavebno montážne práce náročné ucelené - odborné, tvorivé remeselné (Tr. 3) v rozsahu viac ako 8 hodín</t>
  </si>
  <si>
    <t>-1047311890</t>
  </si>
  <si>
    <t>450313623</t>
  </si>
  <si>
    <t>-335504999</t>
  </si>
  <si>
    <t>-1252848183</t>
  </si>
  <si>
    <t>621315186</t>
  </si>
  <si>
    <t>-986813090</t>
  </si>
  <si>
    <t>SO 018 - VN prívod a trafostanica</t>
  </si>
  <si>
    <t>131301101.S</t>
  </si>
  <si>
    <t>Výkop nezapaženej jamy v hornine 4, do 100 m3</t>
  </si>
  <si>
    <t>1747979422</t>
  </si>
  <si>
    <t>"Výkop základovej jamy ore trafostanicu"15,00</t>
  </si>
  <si>
    <t>1002492951</t>
  </si>
  <si>
    <t>162501102.S</t>
  </si>
  <si>
    <t>Vodorovné premiestnenie výkopku po spevnenej ceste z horniny tr.1-4, do 100 m3 na vzdialenosť do 3000 m</t>
  </si>
  <si>
    <t>-857207704</t>
  </si>
  <si>
    <t>"Odvoz"15</t>
  </si>
  <si>
    <t>"Spätný zásyp"7,75</t>
  </si>
  <si>
    <t>497921776</t>
  </si>
  <si>
    <t>"Spätný zásyp okolo pätiek - použije sa výkopový materiál"7,75</t>
  </si>
  <si>
    <t>273313521.S</t>
  </si>
  <si>
    <t>Betón základových dosiek, prostý tr. C 12/15</t>
  </si>
  <si>
    <t>-330928459</t>
  </si>
  <si>
    <t>"Okapový chodník okolo trafostanice"2,55</t>
  </si>
  <si>
    <t>1057258111</t>
  </si>
  <si>
    <t>210190605.S</t>
  </si>
  <si>
    <t>Montáž blokovej trafostanice VN vrátane montáže trafa vnútorné vyhotovenie 22 kV - 400 kVA</t>
  </si>
  <si>
    <t>-1243901050</t>
  </si>
  <si>
    <t>357310000400.01</t>
  </si>
  <si>
    <t>Trafostanica EH4 s trafom 400kVA - Typizovaná kiosková so sedlovou strechou vrátane technológie</t>
  </si>
  <si>
    <t>-2116428890</t>
  </si>
  <si>
    <t>210222001.S</t>
  </si>
  <si>
    <t>Uzemňovacie vedenie na povrchu FeZn, pre vonkajšie práce</t>
  </si>
  <si>
    <t>815388783</t>
  </si>
  <si>
    <t>788242986</t>
  </si>
  <si>
    <t>34*0,625 'Prepočítané koeficientom množstva</t>
  </si>
  <si>
    <t>1954189354</t>
  </si>
  <si>
    <t>1707554002</t>
  </si>
  <si>
    <t>75,36*1,15 'Prepočítané koeficientom množstva</t>
  </si>
  <si>
    <t>789248973</t>
  </si>
  <si>
    <t>155892108</t>
  </si>
  <si>
    <t>10*0,625 'Prepočítané koeficientom množstva</t>
  </si>
  <si>
    <t>210222050.S</t>
  </si>
  <si>
    <t>Označenie zvodov číselnými štítkami, pre vonkajšie práce</t>
  </si>
  <si>
    <t>776600671</t>
  </si>
  <si>
    <t>354410064700.S</t>
  </si>
  <si>
    <t>Štítok orientačný nerezový na zvody 0</t>
  </si>
  <si>
    <t>-574731064</t>
  </si>
  <si>
    <t>210222101.S</t>
  </si>
  <si>
    <t>Podpery vedenia FeZn na plochú strechu PV21, pre vonkajšie práce</t>
  </si>
  <si>
    <t>1032101298</t>
  </si>
  <si>
    <t>354410034800.S</t>
  </si>
  <si>
    <t>Podpera vedenia FeZn na ploché strechy označenie PV 21 oceľ</t>
  </si>
  <si>
    <t>-714575564</t>
  </si>
  <si>
    <t>354410034900.S</t>
  </si>
  <si>
    <t>Podložka plastová k podpere vedenia FeZn označenie podložka k PV 21</t>
  </si>
  <si>
    <t>320838972</t>
  </si>
  <si>
    <t>210222105.S</t>
  </si>
  <si>
    <t>Podpery vedenia FeZn do muriva PV 01h a PV 01, 02, 03, pre vonkajšie práce</t>
  </si>
  <si>
    <t>938091534</t>
  </si>
  <si>
    <t>311310008520.S</t>
  </si>
  <si>
    <t>Hmoždinka 12x160 rámová KPR</t>
  </si>
  <si>
    <t>697109783</t>
  </si>
  <si>
    <t>354410031900.S</t>
  </si>
  <si>
    <t>Podpera vedenia FeZn do muriva a do hmoždinky označenie PV 01 h</t>
  </si>
  <si>
    <t>-397091954</t>
  </si>
  <si>
    <t>354410032000.S</t>
  </si>
  <si>
    <t>Podpera vedenia FeZn do muriva označenie PV 01</t>
  </si>
  <si>
    <t>-360263846</t>
  </si>
  <si>
    <t>1154109237</t>
  </si>
  <si>
    <t>945851467</t>
  </si>
  <si>
    <t>354410000600.S</t>
  </si>
  <si>
    <t>Svorka FeZn odbočovacia spojovacia označenie SR 02 (M8)</t>
  </si>
  <si>
    <t>-133703155</t>
  </si>
  <si>
    <t>210222260.S</t>
  </si>
  <si>
    <t>Ochranný uholník FeZn OU, pre vonkajšie práce</t>
  </si>
  <si>
    <t>666008018</t>
  </si>
  <si>
    <t>354410053300.S</t>
  </si>
  <si>
    <t>Uholník ochranný FeZn označenie OU 1,7 m</t>
  </si>
  <si>
    <t>-1978004622</t>
  </si>
  <si>
    <t>210222261.S</t>
  </si>
  <si>
    <t>Držiak ochranného uholníka FeZn do muriva DUZ, pre vonkajšie práce</t>
  </si>
  <si>
    <t>-111387311</t>
  </si>
  <si>
    <t>354410053600.S</t>
  </si>
  <si>
    <t>Držiak FeZn ochranného uholníka do muriva označenie DUZ</t>
  </si>
  <si>
    <t>-1478769964</t>
  </si>
  <si>
    <t>460200124.S</t>
  </si>
  <si>
    <t>Hĺbenie káblovej ryhy ručne 35 cm širokej a 40 cm hlbokej, v zemine triedy 4</t>
  </si>
  <si>
    <t>-1572073974</t>
  </si>
  <si>
    <t>460200154.S</t>
  </si>
  <si>
    <t>Hĺbenie káblovej ryhy ručne 35 cm širokej a 70 cm hlbokej, v zemine triedy 4</t>
  </si>
  <si>
    <t>-1219529415</t>
  </si>
  <si>
    <t>460200285.S</t>
  </si>
  <si>
    <t>Hĺbenie káblovej ryhy ručne 50 cm širokej a 100 cm hlbokej, v zemine triedy 5</t>
  </si>
  <si>
    <t>-458612807</t>
  </si>
  <si>
    <t>460560124.S</t>
  </si>
  <si>
    <t>Ručný zásyp nezap. káblovej ryhy bez zhutn. zeminy, 35 cm širokej, 40 cm hlbokej v zemine tr. 4</t>
  </si>
  <si>
    <t>1625751487</t>
  </si>
  <si>
    <t>460560154.S</t>
  </si>
  <si>
    <t>Ručný zásyp nezap. káblovej ryhy bez zhutn. zeminy, 35 cm širokej, 70 cm hlbokej v zemine tr. 4</t>
  </si>
  <si>
    <t>-1194192650</t>
  </si>
  <si>
    <t>460560285.S</t>
  </si>
  <si>
    <t>Ručný zásyp nezap. káblovej ryhy bez zhutn. zeminy, 50 cm širokej, 100 cm hlbokej v zemine tr. 5</t>
  </si>
  <si>
    <t>135762516</t>
  </si>
  <si>
    <t>1654068297</t>
  </si>
  <si>
    <t>530629322</t>
  </si>
  <si>
    <t>-830278481</t>
  </si>
  <si>
    <t>441672813</t>
  </si>
  <si>
    <t>1318155944</t>
  </si>
  <si>
    <t>734234665</t>
  </si>
  <si>
    <t>-1804857901</t>
  </si>
  <si>
    <t>SO 020 - Vrcholová stanica</t>
  </si>
  <si>
    <t>SO 20.1 - Stavebná časť - Práce HSV a PSV</t>
  </si>
  <si>
    <t>"Hrubý odkop terénu"400</t>
  </si>
  <si>
    <t>"Vrcholová zadná podpera"222,10</t>
  </si>
  <si>
    <t>"Detto predná"84,27</t>
  </si>
  <si>
    <t>"Výkop pre požiarnu nádrž"86,5</t>
  </si>
  <si>
    <t>"Výkop pre Ovládací velín"35,5</t>
  </si>
  <si>
    <t>"Výkop pre základové pásy"55</t>
  </si>
  <si>
    <t>1957310260</t>
  </si>
  <si>
    <t>"Zemné práce pre základové pätky"35+12</t>
  </si>
  <si>
    <t>"Odvozy výkopov"400+428,37+55+47</t>
  </si>
  <si>
    <t>"Spätný dovoz - pre zásypy okolo objektov - Zadná podpera"134,94</t>
  </si>
  <si>
    <t>"Ostatné objekty vrcholovej stanice"285</t>
  </si>
  <si>
    <t>"Odvoz prebytkov 28 km"25*(400+428,37+55+47)</t>
  </si>
  <si>
    <t>"Spätný dovoz - pre zásypy okolo objektov "-25*(134,94+45,44+285)</t>
  </si>
  <si>
    <t>"Spätný zásyp okolo objektov - použije sa výkopový materiál"</t>
  </si>
  <si>
    <t>"Zadná podpera"134,94</t>
  </si>
  <si>
    <t>1170762833</t>
  </si>
  <si>
    <t>"Odvoz prebytkov"(400+428,37+55+47)*1,8</t>
  </si>
  <si>
    <t>"Spätný dovoz - pre zásypy okolo objektov "-(134,94+45,44+285)*1,8</t>
  </si>
  <si>
    <t>"Vrcholová zadná podpera"3,12</t>
  </si>
  <si>
    <t>"Detto predná"0,92</t>
  </si>
  <si>
    <t>"Vrcholová zadná podpera"61,96</t>
  </si>
  <si>
    <t>"Detto predná"14,17</t>
  </si>
  <si>
    <t>"Vrcholová zadná podpera"97,89</t>
  </si>
  <si>
    <t>"Detto predná"59,68</t>
  </si>
  <si>
    <t>"Vrcholová zadná podpera"61,96*30/1000</t>
  </si>
  <si>
    <t>"Detto predná"14,17*30/1000</t>
  </si>
  <si>
    <t>Betón základových múrov a pásov, železový (bez výstuže), tr. C 35/45</t>
  </si>
  <si>
    <t>"Betóny - požiarna nádrž"7,65</t>
  </si>
  <si>
    <t>"Detto základové konštrukcie - Pätky 90/70 cm"25</t>
  </si>
  <si>
    <t>"Detto základové konštrukcie - Pätky 70/70 cm"9</t>
  </si>
  <si>
    <t>"Podlahy - základový pás"45</t>
  </si>
  <si>
    <t>"Detto - Velín - žb vaňa"9,5</t>
  </si>
  <si>
    <t>"Detto - Miestnosť Trafo VN"15,58</t>
  </si>
  <si>
    <t>"Betóny - požiarna nádrž"51</t>
  </si>
  <si>
    <t>"Detto základové konštrukcie - Pätky a pásy"168,96</t>
  </si>
  <si>
    <t>"Detto - Velín - žb vaňa"84</t>
  </si>
  <si>
    <t>"Trafo - VN"207</t>
  </si>
  <si>
    <t>"Betóny - požiarna nádrž"7,65*50/1000</t>
  </si>
  <si>
    <t>"Detto základové konštrukcie - Pätky"(25+9)*50/1000</t>
  </si>
  <si>
    <t>"Podlahy - základový pás"45*30/1000</t>
  </si>
  <si>
    <t>"Detto - Velín - žb vaňa"9,5*50/1000</t>
  </si>
  <si>
    <t>"Detto - Miestnosť Trafo VN"15,58*50/1000</t>
  </si>
  <si>
    <t>"Podkladný betón - Doska pod požiarnu nádrž"1,65</t>
  </si>
  <si>
    <t>"Detto - Velín"2,5</t>
  </si>
  <si>
    <t>-1297490034</t>
  </si>
  <si>
    <t>-1550523112</t>
  </si>
  <si>
    <t>998132225.S</t>
  </si>
  <si>
    <t>Príplatok za zväčšený presun (8132, 8133,8134,8144) zvis.konštr.monolit.,plášť betón.do posuv.debnenia nad vymedzenú najväčšiu dopravnú vzdialenosť do 5000 m</t>
  </si>
  <si>
    <t>-470705786</t>
  </si>
  <si>
    <t>-80212548</t>
  </si>
  <si>
    <t>"Ochrana TI požiarnej nádrže"70</t>
  </si>
  <si>
    <t>206804157</t>
  </si>
  <si>
    <t>70*1,15 'Prepočítané koeficientom množstva</t>
  </si>
  <si>
    <t>-142877045</t>
  </si>
  <si>
    <t>998711294.S</t>
  </si>
  <si>
    <t>Izolácia proti vode, prípl.za presun nad vymedz. najväčšiu dopravnú vzdialenosť do 1000 m</t>
  </si>
  <si>
    <t>492651142</t>
  </si>
  <si>
    <t>"Tepelná izolácie požiarnej nádrže"55</t>
  </si>
  <si>
    <t>55*1,02 'Prepočítané koeficientom množstva</t>
  </si>
  <si>
    <t>998713294.S</t>
  </si>
  <si>
    <t>Izolácie tepelné, prípl.za presun nad vymedz. najväčšiu dopravnú vzdial. do 1000 m</t>
  </si>
  <si>
    <t>1599968097</t>
  </si>
  <si>
    <t>"Oceľové zábradlie okolo vrcholovej stanice - 1262,05 kg"217</t>
  </si>
  <si>
    <t>"Pororošty"360+77</t>
  </si>
  <si>
    <t>77*0,5 'Prepočítané koeficientom množstva</t>
  </si>
  <si>
    <t>767995103.S</t>
  </si>
  <si>
    <t>Montáž ostatných atypických kovových stavebných doplnkových konštrukcií nad 10 do 20 kg</t>
  </si>
  <si>
    <t>557061642</t>
  </si>
  <si>
    <t>"Stojky 2UPE 120 mm"2*(52+10+8)*12,1</t>
  </si>
  <si>
    <t>"Detto 2UPE 160"2*96*17</t>
  </si>
  <si>
    <t>"Detto 2UPE 180"2*350*20</t>
  </si>
  <si>
    <t>132330000100.01</t>
  </si>
  <si>
    <t>Materiál - Tyče oceľové prierezu UPE</t>
  </si>
  <si>
    <t>291853158</t>
  </si>
  <si>
    <t>"Stojky 2UPE 120 mm"2*(52+10+8)*12,1/1000</t>
  </si>
  <si>
    <t>"Detto 2UPE 160"2*96*17/1000</t>
  </si>
  <si>
    <t>"Detto 2UPE 180"2*350*20/1000</t>
  </si>
  <si>
    <t>"Oceľová konštrukcia pod pororošty - zvýšená podlaha"3903</t>
  </si>
  <si>
    <t>"Velín - Detto - OK kábelového priestoru"1700</t>
  </si>
  <si>
    <t>"Oceľová konštrukcia pod pororošty - zvýšená podlaha"3903/1000</t>
  </si>
  <si>
    <t>"Velín - Detto - OK kábelového priestoru"1700/1000</t>
  </si>
  <si>
    <t>"Výroba prvkov nosnej konštrukcie pod pororošty"3903</t>
  </si>
  <si>
    <t>"Prvky profilov UPE"18958</t>
  </si>
  <si>
    <t>998767294.S</t>
  </si>
  <si>
    <t>Kovové stav.dopln.konštr., prípl.za presun nad najväčšiu dopr. vzdial. do 1000 m</t>
  </si>
  <si>
    <t>-1861258924</t>
  </si>
  <si>
    <t>-284734094</t>
  </si>
  <si>
    <t>931537593</t>
  </si>
  <si>
    <t>404621799</t>
  </si>
  <si>
    <t>-351776601</t>
  </si>
  <si>
    <t>-1581323852</t>
  </si>
  <si>
    <t>SO 20.2 - Elektroinštalácie - Bleskozvod a Osvetlenie</t>
  </si>
  <si>
    <t xml:space="preserve">    21-M - Elektromontáže - OSVETLENIE </t>
  </si>
  <si>
    <t xml:space="preserve">      D4 - INÉ NÁKLADY PATRIACE DO ZRN </t>
  </si>
  <si>
    <t xml:space="preserve">    21-M-01 - Elektromontáže BLESKOZVOD</t>
  </si>
  <si>
    <t xml:space="preserve">      D1 - "A"- MONTÁŽ BLESKOZVOD</t>
  </si>
  <si>
    <t xml:space="preserve">      D2 - "B"- NOSNÝ MATERIAL BLESKOZVOD</t>
  </si>
  <si>
    <t xml:space="preserve">      D3 - ZEMNÉ PRÁCE - PRE BLESKOZVOD </t>
  </si>
  <si>
    <t xml:space="preserve">      D5 - INÉ NÁKLADY PATRIACE DO ZRN - BLESKOZVOD</t>
  </si>
  <si>
    <t xml:space="preserve">Elektromontáže - OSVETLENIE </t>
  </si>
  <si>
    <t>201</t>
  </si>
  <si>
    <t>-123860242</t>
  </si>
  <si>
    <t>202</t>
  </si>
  <si>
    <t>-1881556240</t>
  </si>
  <si>
    <t>203</t>
  </si>
  <si>
    <t>1348177633</t>
  </si>
  <si>
    <t>204</t>
  </si>
  <si>
    <t>-1833186368</t>
  </si>
  <si>
    <t>205</t>
  </si>
  <si>
    <t>445889060</t>
  </si>
  <si>
    <t>206</t>
  </si>
  <si>
    <t>983771172</t>
  </si>
  <si>
    <t>208</t>
  </si>
  <si>
    <t>-1523806716</t>
  </si>
  <si>
    <t>209</t>
  </si>
  <si>
    <t>766085095</t>
  </si>
  <si>
    <t>210</t>
  </si>
  <si>
    <t>596866031</t>
  </si>
  <si>
    <t>211</t>
  </si>
  <si>
    <t>-140722247</t>
  </si>
  <si>
    <t>212</t>
  </si>
  <si>
    <t>1512797640</t>
  </si>
  <si>
    <t>213</t>
  </si>
  <si>
    <t>515534669</t>
  </si>
  <si>
    <t>214</t>
  </si>
  <si>
    <t>-1732755017</t>
  </si>
  <si>
    <t>215</t>
  </si>
  <si>
    <t>-1825510596</t>
  </si>
  <si>
    <t>216</t>
  </si>
  <si>
    <t>92260147</t>
  </si>
  <si>
    <t>217</t>
  </si>
  <si>
    <t>2111798660</t>
  </si>
  <si>
    <t>218</t>
  </si>
  <si>
    <t>923901678</t>
  </si>
  <si>
    <t>219</t>
  </si>
  <si>
    <t>1670311155</t>
  </si>
  <si>
    <t>220</t>
  </si>
  <si>
    <t>663930726</t>
  </si>
  <si>
    <t>221</t>
  </si>
  <si>
    <t xml:space="preserve">MONT.- SVORKA ST                                                          cca</t>
  </si>
  <si>
    <t>404889341</t>
  </si>
  <si>
    <t>222</t>
  </si>
  <si>
    <t>-760835760</t>
  </si>
  <si>
    <t>223</t>
  </si>
  <si>
    <t>-1391451573</t>
  </si>
  <si>
    <t>224</t>
  </si>
  <si>
    <t>-1915081861</t>
  </si>
  <si>
    <t>507</t>
  </si>
  <si>
    <t>-1043014896</t>
  </si>
  <si>
    <t>101</t>
  </si>
  <si>
    <t>2088696935</t>
  </si>
  <si>
    <t>102</t>
  </si>
  <si>
    <t>350185421</t>
  </si>
  <si>
    <t>PC - 01</t>
  </si>
  <si>
    <t>454293718</t>
  </si>
  <si>
    <t>PC - 02</t>
  </si>
  <si>
    <t>1298124704</t>
  </si>
  <si>
    <t>PC - 03</t>
  </si>
  <si>
    <t>-1301637851</t>
  </si>
  <si>
    <t>PC - 04</t>
  </si>
  <si>
    <t>1612703059</t>
  </si>
  <si>
    <t>PC - 05</t>
  </si>
  <si>
    <t>-2064949102</t>
  </si>
  <si>
    <t>PC - 06</t>
  </si>
  <si>
    <t>-1098292779</t>
  </si>
  <si>
    <t>PC - 07</t>
  </si>
  <si>
    <t>402851759</t>
  </si>
  <si>
    <t>PC - 08</t>
  </si>
  <si>
    <t>450280857</t>
  </si>
  <si>
    <t>PC - 09</t>
  </si>
  <si>
    <t>2106340879</t>
  </si>
  <si>
    <t>PC - 10</t>
  </si>
  <si>
    <t>-606160988</t>
  </si>
  <si>
    <t>PC - 11</t>
  </si>
  <si>
    <t>-1888647705</t>
  </si>
  <si>
    <t>PC - 12</t>
  </si>
  <si>
    <t>1636164516</t>
  </si>
  <si>
    <t>PC - 13</t>
  </si>
  <si>
    <t>-1453407477</t>
  </si>
  <si>
    <t>PC - 14</t>
  </si>
  <si>
    <t>1177520996</t>
  </si>
  <si>
    <t>PC - 15</t>
  </si>
  <si>
    <t>615161371</t>
  </si>
  <si>
    <t>PC - 16</t>
  </si>
  <si>
    <t>-1818347192</t>
  </si>
  <si>
    <t>PC - 17</t>
  </si>
  <si>
    <t>53971038</t>
  </si>
  <si>
    <t>PC - 18</t>
  </si>
  <si>
    <t>1533105026</t>
  </si>
  <si>
    <t>PC - 19</t>
  </si>
  <si>
    <t>117570756</t>
  </si>
  <si>
    <t>PC - 20</t>
  </si>
  <si>
    <t xml:space="preserve">SVORKA ST                                                          cca</t>
  </si>
  <si>
    <t>183297260</t>
  </si>
  <si>
    <t>PC - 21</t>
  </si>
  <si>
    <t>1934803488</t>
  </si>
  <si>
    <t>PC - 22</t>
  </si>
  <si>
    <t>1137627075</t>
  </si>
  <si>
    <t>PC - 23</t>
  </si>
  <si>
    <t>-2110918968</t>
  </si>
  <si>
    <t>D4</t>
  </si>
  <si>
    <t>301</t>
  </si>
  <si>
    <t>-672875748</t>
  </si>
  <si>
    <t>302</t>
  </si>
  <si>
    <t>PRÁCE NUTNÉ NA KOMPLEXNÉ A PREDKOMPLEXNÉ</t>
  </si>
  <si>
    <t>849792673</t>
  </si>
  <si>
    <t>21-M-01</t>
  </si>
  <si>
    <t>Elektromontáže BLESKOZVOD</t>
  </si>
  <si>
    <t>"A"- MONTÁŽ BLESKOZVOD</t>
  </si>
  <si>
    <t>230</t>
  </si>
  <si>
    <t>225420034</t>
  </si>
  <si>
    <t>231</t>
  </si>
  <si>
    <t>1190345780</t>
  </si>
  <si>
    <t>232</t>
  </si>
  <si>
    <t>859996217</t>
  </si>
  <si>
    <t>233</t>
  </si>
  <si>
    <t>-523559432</t>
  </si>
  <si>
    <t>234</t>
  </si>
  <si>
    <t>89069641</t>
  </si>
  <si>
    <t>235</t>
  </si>
  <si>
    <t>1810646447</t>
  </si>
  <si>
    <t>236</t>
  </si>
  <si>
    <t>-1492504729</t>
  </si>
  <si>
    <t>237</t>
  </si>
  <si>
    <t>1517163688</t>
  </si>
  <si>
    <t>"B"- NOSNÝ MATERIAL BLESKOZVOD</t>
  </si>
  <si>
    <t>PC-51</t>
  </si>
  <si>
    <t>496131203</t>
  </si>
  <si>
    <t>PC-52</t>
  </si>
  <si>
    <t>-2039737554</t>
  </si>
  <si>
    <t>PC-53</t>
  </si>
  <si>
    <t>-558045794</t>
  </si>
  <si>
    <t>PC-54</t>
  </si>
  <si>
    <t>685707554</t>
  </si>
  <si>
    <t>PC-55</t>
  </si>
  <si>
    <t>-1190137768</t>
  </si>
  <si>
    <t>PC-56</t>
  </si>
  <si>
    <t>-190566819</t>
  </si>
  <si>
    <t>PC-57</t>
  </si>
  <si>
    <t>1674756121</t>
  </si>
  <si>
    <t>PC-58</t>
  </si>
  <si>
    <t>1603524950</t>
  </si>
  <si>
    <t>PC-59</t>
  </si>
  <si>
    <t>352876337</t>
  </si>
  <si>
    <t>D3</t>
  </si>
  <si>
    <t xml:space="preserve">ZEMNÉ PRÁCE - PRE BLESKOZVOD </t>
  </si>
  <si>
    <t>251</t>
  </si>
  <si>
    <t>67482594</t>
  </si>
  <si>
    <t>252</t>
  </si>
  <si>
    <t>733430909</t>
  </si>
  <si>
    <t>253</t>
  </si>
  <si>
    <t>-549784279</t>
  </si>
  <si>
    <t>D5</t>
  </si>
  <si>
    <t>INÉ NÁKLADY PATRIACE DO ZRN - BLESKOZVOD</t>
  </si>
  <si>
    <t>303</t>
  </si>
  <si>
    <t>-1910703608</t>
  </si>
  <si>
    <t>304</t>
  </si>
  <si>
    <t>-1189063428</t>
  </si>
  <si>
    <t>-2099496579</t>
  </si>
  <si>
    <t>-922593236</t>
  </si>
  <si>
    <t>998486785</t>
  </si>
  <si>
    <t>1234532632</t>
  </si>
  <si>
    <t>-2053274145</t>
  </si>
  <si>
    <t>SO 023 - Prípojka vodovodu</t>
  </si>
  <si>
    <t>132401201.S</t>
  </si>
  <si>
    <t>Výkop ryhy šírky 600-2000mm hor 5 pre akékoľvek množstvo</t>
  </si>
  <si>
    <t>-8623573</t>
  </si>
  <si>
    <t>"Výkop v zemine triedy 5."(4,3+17,85+4,45)*1,1*1,8</t>
  </si>
  <si>
    <t>1864849203</t>
  </si>
  <si>
    <t>144,891</t>
  </si>
  <si>
    <t>2069857787</t>
  </si>
  <si>
    <t>209,73</t>
  </si>
  <si>
    <t>-1340462991</t>
  </si>
  <si>
    <t>162501212.S</t>
  </si>
  <si>
    <t>Vodorovné premiestnenie výkopku po spevnenej ceste z horniny tr.5-7, do 100 m3 na vzdialenosť do 3000 m</t>
  </si>
  <si>
    <t>-1374885224</t>
  </si>
  <si>
    <t>"Výkopy"52,688+144,861</t>
  </si>
  <si>
    <t>"Spätný dovoz pre zásypy"149,369</t>
  </si>
  <si>
    <t>162501213.S</t>
  </si>
  <si>
    <t>Vodorovné premiestnenie výkopku po spevnenej ceste z horniny tr.5-7, do 100 m3, príplatok k cene za každých ďalšich a začatých 1000 m</t>
  </si>
  <si>
    <t>621779694</t>
  </si>
  <si>
    <t>"Odvoz do 28 km - zemina bez zásypového materiálu"21*(52,668+144,891-149,369)</t>
  </si>
  <si>
    <t>167101151.S</t>
  </si>
  <si>
    <t>Nakladanie neuľahnutého výkopku z hornín tr.5-7 do 100 m3</t>
  </si>
  <si>
    <t>384707057</t>
  </si>
  <si>
    <t>"Nakladanie zásypového materiálu"149,369</t>
  </si>
  <si>
    <t>1526163730</t>
  </si>
  <si>
    <t>"Zemina na medziskládke pre spätný zásyp"149,369</t>
  </si>
  <si>
    <t>-973985513</t>
  </si>
  <si>
    <t>"Odvoz výkopov na skládku"(197,549-149,368)*2</t>
  </si>
  <si>
    <t>-63085733</t>
  </si>
  <si>
    <t>149,36</t>
  </si>
  <si>
    <t>-84999624</t>
  </si>
  <si>
    <t>"Obsyp vodovodného potrubia štrkodrvou"(4,3+17,85+4,45)*1,1*0,4</t>
  </si>
  <si>
    <t>-1173673982</t>
  </si>
  <si>
    <t>11,704*2</t>
  </si>
  <si>
    <t>2109654173</t>
  </si>
  <si>
    <t>7,989</t>
  </si>
  <si>
    <t>810854515</t>
  </si>
  <si>
    <t>"Lôžko pod potrubie"(4,3+17,85+4,45)*1,1*0,1</t>
  </si>
  <si>
    <t>"Detto pod vodomernú šachtu"3,3*2,2*0,05</t>
  </si>
  <si>
    <t>879152500</t>
  </si>
  <si>
    <t>2074928475</t>
  </si>
  <si>
    <t>-697813706</t>
  </si>
  <si>
    <t>"Dĺžka potrubia"(4,3+3,3+17,85+4,45)</t>
  </si>
  <si>
    <t>-1329690597</t>
  </si>
  <si>
    <t>"Dĺžka potrubia"29,9</t>
  </si>
  <si>
    <t>29,9*1,05 'Prepočítané koeficientom množstva</t>
  </si>
  <si>
    <t>-1227804591</t>
  </si>
  <si>
    <t>854886146</t>
  </si>
  <si>
    <t>"Napojenie na rozvod verejného vodovodu"6</t>
  </si>
  <si>
    <t>-1543959701</t>
  </si>
  <si>
    <t>874019267</t>
  </si>
  <si>
    <t>1876404201</t>
  </si>
  <si>
    <t>276322925</t>
  </si>
  <si>
    <t>492791825</t>
  </si>
  <si>
    <t>1203061855</t>
  </si>
  <si>
    <t>-602824968</t>
  </si>
  <si>
    <t>1707390229</t>
  </si>
  <si>
    <t>-41069242</t>
  </si>
  <si>
    <t>127199759</t>
  </si>
  <si>
    <t>1647563143</t>
  </si>
  <si>
    <t>122400824</t>
  </si>
  <si>
    <t>-1046108002</t>
  </si>
  <si>
    <t>706948963</t>
  </si>
  <si>
    <t>-1910555287</t>
  </si>
  <si>
    <t>998276118.S</t>
  </si>
  <si>
    <t>Príplatok k cenám za zväčšený presun pre rúrové vedenie hĺbené z rúr z plast., hmôt alebo sklolamin. nad vymedzenú najväčšiu dopravnú vzdialenosť 3000-5000 m</t>
  </si>
  <si>
    <t>218905735</t>
  </si>
  <si>
    <t>-512320679</t>
  </si>
  <si>
    <t>1219572399</t>
  </si>
  <si>
    <t>1498384838</t>
  </si>
  <si>
    <t>1067121104</t>
  </si>
  <si>
    <t>-1475103545</t>
  </si>
  <si>
    <t xml:space="preserve">Dodávka - vodomer </t>
  </si>
  <si>
    <t>1798994429</t>
  </si>
  <si>
    <t>-1410153039</t>
  </si>
  <si>
    <t>994765134</t>
  </si>
  <si>
    <t>-374280982</t>
  </si>
  <si>
    <t>-1965924476</t>
  </si>
  <si>
    <t>-1661990048</t>
  </si>
  <si>
    <t>207354795</t>
  </si>
  <si>
    <t>SO 024 - Splašková kanalizácia</t>
  </si>
  <si>
    <t>110011020.01</t>
  </si>
  <si>
    <t>-358368688</t>
  </si>
  <si>
    <t>132401101.S</t>
  </si>
  <si>
    <t>Výkop ryhy do šírky 600 mm v horn.5 pre akékoľvek množstvo</t>
  </si>
  <si>
    <t>-678524233</t>
  </si>
  <si>
    <t>21,03*1*1,6</t>
  </si>
  <si>
    <t>1724720092</t>
  </si>
  <si>
    <t>"Dokopávka pre zriadenie šácht"1*1*2</t>
  </si>
  <si>
    <t>-507246175</t>
  </si>
  <si>
    <t>21,03*1,6*2</t>
  </si>
  <si>
    <t>1005305452</t>
  </si>
  <si>
    <t>1460787743</t>
  </si>
  <si>
    <t>"Odvoz výkopovej zeminy"33,648+2</t>
  </si>
  <si>
    <t>"Spätný dovoz pre dosypanie ryhy a konštrukcií"23,133</t>
  </si>
  <si>
    <t>-1311144000</t>
  </si>
  <si>
    <t>"Odvoz prebytočnej zeminy na skládku 28 km"21*(33,648+2-23,133)</t>
  </si>
  <si>
    <t>-1204718665</t>
  </si>
  <si>
    <t>"Odvoz zeminy na zásypové práce"23,133</t>
  </si>
  <si>
    <t>-715524515</t>
  </si>
  <si>
    <t>"Uloženie zeminy pre zásypy potrubí a objektov"23,133</t>
  </si>
  <si>
    <t>820191375</t>
  </si>
  <si>
    <t>"Umiestnenie prebytočnej zeminy na skládku 28 km"12,515*2</t>
  </si>
  <si>
    <t>-677989261</t>
  </si>
  <si>
    <t>"Dosypanie kanalizačnej ryhy výkopovým materiálom"21,03*1*1,1</t>
  </si>
  <si>
    <t>175101102.1</t>
  </si>
  <si>
    <t>Obsyp potrubia sypaninou z vhodných hornín s prehodením sypaniny</t>
  </si>
  <si>
    <t>388555850</t>
  </si>
  <si>
    <t>21,03*1*0,4</t>
  </si>
  <si>
    <t>-875533242</t>
  </si>
  <si>
    <t>8,412*2</t>
  </si>
  <si>
    <t>-1113362808</t>
  </si>
  <si>
    <t>21,03*1*0,1</t>
  </si>
  <si>
    <t>829223998</t>
  </si>
  <si>
    <t>"Dosky pod dná šachiet"1*1*0,3</t>
  </si>
  <si>
    <t>-1357627861</t>
  </si>
  <si>
    <t>21,03</t>
  </si>
  <si>
    <t>1483730121</t>
  </si>
  <si>
    <t>802055077</t>
  </si>
  <si>
    <t>645116317</t>
  </si>
  <si>
    <t>48591158</t>
  </si>
  <si>
    <t>-1413444662</t>
  </si>
  <si>
    <t>-1764268626</t>
  </si>
  <si>
    <t>-1273747064</t>
  </si>
  <si>
    <t>-462755475</t>
  </si>
  <si>
    <t>499007969</t>
  </si>
  <si>
    <t>-2060899694</t>
  </si>
  <si>
    <t>1677061641</t>
  </si>
  <si>
    <t>1431160873</t>
  </si>
  <si>
    <t>-1116872708</t>
  </si>
  <si>
    <t>1164653698</t>
  </si>
  <si>
    <t>1867129264</t>
  </si>
  <si>
    <t>1824317822</t>
  </si>
  <si>
    <t>SO 026 - VN prípojka a technológia trafostanice</t>
  </si>
  <si>
    <t>210190602.01</t>
  </si>
  <si>
    <t>Montáž blokovej trafostanice VN vrátane montáže trafa vnútorné vyhotovenie 22 kV - 1000 kVA</t>
  </si>
  <si>
    <t>-1738429627</t>
  </si>
  <si>
    <t>357310000400.02</t>
  </si>
  <si>
    <t>Trafostanica EH6 1000kVA - Typizovaná kiosková so sedlovou strechou vrátane technológie</t>
  </si>
  <si>
    <t>756627510</t>
  </si>
  <si>
    <t>1376918777</t>
  </si>
  <si>
    <t>309197298</t>
  </si>
  <si>
    <t>1412020379</t>
  </si>
  <si>
    <t>125396310</t>
  </si>
  <si>
    <t>1677478408</t>
  </si>
  <si>
    <t>1047792986</t>
  </si>
  <si>
    <t>700437726</t>
  </si>
  <si>
    <t>-46028140</t>
  </si>
  <si>
    <t>1578666553</t>
  </si>
  <si>
    <t>1355168619</t>
  </si>
  <si>
    <t>-1440622802</t>
  </si>
  <si>
    <t>2073866843</t>
  </si>
  <si>
    <t>-446588729</t>
  </si>
  <si>
    <t>-136462804</t>
  </si>
  <si>
    <t>4111723</t>
  </si>
  <si>
    <t>1736315642</t>
  </si>
  <si>
    <t>1493186868</t>
  </si>
  <si>
    <t>-185373481</t>
  </si>
  <si>
    <t>1323624257</t>
  </si>
  <si>
    <t>1247945347</t>
  </si>
  <si>
    <t>1048920792</t>
  </si>
  <si>
    <t>-490190968</t>
  </si>
  <si>
    <t>-1416969283</t>
  </si>
  <si>
    <t>-1131559007</t>
  </si>
  <si>
    <t>-1060240320</t>
  </si>
  <si>
    <t>460200304.S</t>
  </si>
  <si>
    <t>Hĺbenie káblovej ryhy ručne 50 cm širokej a 120 cm hlbokej, v zemine triedy 4</t>
  </si>
  <si>
    <t>-216067263</t>
  </si>
  <si>
    <t>1082040797</t>
  </si>
  <si>
    <t>-162848739</t>
  </si>
  <si>
    <t>1209262789</t>
  </si>
  <si>
    <t>460560305.S</t>
  </si>
  <si>
    <t>Ručný zásyp nezap. káblovej ryhy bez zhutn. zeminy, 50 cm širokej, 120 cm hlbokej v zemine tr. 5</t>
  </si>
  <si>
    <t>721908923</t>
  </si>
  <si>
    <t>Vytýčenie trasy v zastavanom priestore</t>
  </si>
  <si>
    <t>-73669329</t>
  </si>
  <si>
    <t>-1543279964</t>
  </si>
  <si>
    <t>-1446354077</t>
  </si>
  <si>
    <t>1765934313</t>
  </si>
  <si>
    <t>716124218</t>
  </si>
  <si>
    <t>802098959</t>
  </si>
  <si>
    <t>308610745</t>
  </si>
  <si>
    <t>SO 029 - Zmena stavby 2</t>
  </si>
  <si>
    <t>SO 029.1 - Údolná stanica -...</t>
  </si>
  <si>
    <t xml:space="preserve"> </t>
  </si>
  <si>
    <t>D1 - Práce a dodávky HSV</t>
  </si>
  <si>
    <t xml:space="preserve">    D2 - Zemné práce</t>
  </si>
  <si>
    <t xml:space="preserve">    D3 - Zakladanie</t>
  </si>
  <si>
    <t xml:space="preserve">    D4 - Zvislé a kompletné konštrukcie</t>
  </si>
  <si>
    <t xml:space="preserve">    D5 - Úpravy povrchov, podlahy, osadenie</t>
  </si>
  <si>
    <t xml:space="preserve">    D6 - Presun hmôt HSV</t>
  </si>
  <si>
    <t>D7 - Práce a dodávky M</t>
  </si>
  <si>
    <t xml:space="preserve">    D8 - Montáž oceľových konštrukcií</t>
  </si>
  <si>
    <t>Odstránenie ornice s vodor. premiestn. na hromady, so zložením na vzdialenosť do 100 m a do 100m3</t>
  </si>
  <si>
    <t>6,5*2,6*0,2</t>
  </si>
  <si>
    <t>Výkop nezapaženej jamy v hornine 3, do 100 m3</t>
  </si>
  <si>
    <t>(6,5*2,6-4,5*1,6)*1,1/2+4,5*1,6*1,1</t>
  </si>
  <si>
    <t>Hĺbenie nezapažených jám a zárezov. Príplatok za lepivosť horniny 3</t>
  </si>
  <si>
    <t>"Ornica"3,38</t>
  </si>
  <si>
    <t>"Zemina"13,255</t>
  </si>
  <si>
    <t>"Spätný dovoz na obsyp okolo objektu"(6,5*2,6-4,5*1,6)*0,85/2</t>
  </si>
  <si>
    <t>Vodorovné premiestnenie výkopku po spevnenej ceste z horniny tr.1-4, do 100 m3, príplatok k cene za každých ďalšich a začatých 1000 m</t>
  </si>
  <si>
    <t>"Celkom odvoz 15 km Zemina"(13,255-(6,5*2,6-4,5*1,6)*0,85/2)*12</t>
  </si>
  <si>
    <t>Nakladanie neuľahnutého výkopku z hornín tr.1-4 do 100 m3</t>
  </si>
  <si>
    <t>Uloženie sypaniny na skládky do 100 m3</t>
  </si>
  <si>
    <t xml:space="preserve">Násyp pod základové konštrukcie so zhutnením z  kameniva hrubého drveného fr.32-63 mm</t>
  </si>
  <si>
    <t>4,5*1,6*0,1</t>
  </si>
  <si>
    <t>Základové dosky z betónu železového vodostavebného C 30/37 (bez výstuže)</t>
  </si>
  <si>
    <t>4,5*1,6*0,3</t>
  </si>
  <si>
    <t>Debnenie stien základových dosiek, zhotovenie-dielce</t>
  </si>
  <si>
    <t>(4,5+2*1,6)*0,3</t>
  </si>
  <si>
    <t>Debnenie stien základových dosiek, odstránenie-dielce</t>
  </si>
  <si>
    <t>Výstuž základových dosiek z ocele B500 (10505)</t>
  </si>
  <si>
    <t>2,16*25/1000</t>
  </si>
  <si>
    <t>Výstuž základových dosiek zo zvár. sietí KARI</t>
  </si>
  <si>
    <t>(4,5*1,6)*4*2/1000</t>
  </si>
  <si>
    <t>Zvislé a kompletné konštrukcie</t>
  </si>
  <si>
    <t>Steny z betónu železového vodostavebného deliacich priečok, stieny plášťa C 25/30</t>
  </si>
  <si>
    <t>(4+2*1,6)*0,85*0,25</t>
  </si>
  <si>
    <t>Debnenie stien a priečok obojstranné zhotovenie-dielce</t>
  </si>
  <si>
    <t>((4*0,85)+2*(1,35*0,85))*2*1,1</t>
  </si>
  <si>
    <t>Debnenie stien a priečok obojstranné odstránenie-dielce</t>
  </si>
  <si>
    <t>Výstuž stien a priečok B500 (10505)</t>
  </si>
  <si>
    <t>1,53*50/1000</t>
  </si>
  <si>
    <t>Výstuž stien a priečok zo zváraných sietí KARI</t>
  </si>
  <si>
    <t>((4*0,85)+2*(1,35*0,85))*2*1,1*4,5/1000</t>
  </si>
  <si>
    <t>Úpravy povrchov, podlahy, osadenie</t>
  </si>
  <si>
    <t>Mazanina z betónu prostého (m3) tr. C 16/20 hr.nad 120 do 240 mm</t>
  </si>
  <si>
    <t>"Podkladný betón"</t>
  </si>
  <si>
    <t>4,5*1,6*0,2</t>
  </si>
  <si>
    <t>631316180</t>
  </si>
  <si>
    <t>Povrchová úprava vsypovou zmesou Xypex Concentrate DS1 pre betónové podlahy</t>
  </si>
  <si>
    <t>"Vyspravenie stien vane"4*(1,35+0,85)+2*(1,35*0,85)</t>
  </si>
  <si>
    <t>D6</t>
  </si>
  <si>
    <t>Pol22</t>
  </si>
  <si>
    <t>Presun hmôt pre budovy (801, 803, 812), zvislá konštr. monolit. betónová výšky do 6 m</t>
  </si>
  <si>
    <t>D7</t>
  </si>
  <si>
    <t>D8</t>
  </si>
  <si>
    <t>Montáž oceľových konštrukcií</t>
  </si>
  <si>
    <t>M - Kontajnerové konštrukcie občianskej a nevýrobnej výstavby</t>
  </si>
  <si>
    <t>Kpl</t>
  </si>
  <si>
    <t>Kontajner údolnej stanice - sociálne zariadenie</t>
  </si>
  <si>
    <t>4,5*1,6</t>
  </si>
  <si>
    <t>Subdodávky - Kontajnerové konštrukcie občianskej a nevýrobnej výstavby - vybavenie kontajnera</t>
  </si>
  <si>
    <t>Doprava - Kontajnerové konštrukcie občianskej a nevýrobnej výstavby</t>
  </si>
  <si>
    <t>631316181</t>
  </si>
  <si>
    <t>-449705198</t>
  </si>
  <si>
    <t>631316182</t>
  </si>
  <si>
    <t>1293413658</t>
  </si>
  <si>
    <t>631316183</t>
  </si>
  <si>
    <t>-1610366480</t>
  </si>
  <si>
    <t>631316184</t>
  </si>
  <si>
    <t>-572595237</t>
  </si>
  <si>
    <t>631316185</t>
  </si>
  <si>
    <t>-1127805353</t>
  </si>
  <si>
    <t>SO 029.2 - Vrcholová stanica</t>
  </si>
  <si>
    <t>43905374</t>
  </si>
  <si>
    <t>Hplus, a.s.,</t>
  </si>
  <si>
    <t>SK 2022 514 879</t>
  </si>
  <si>
    <t xml:space="preserve">    3 - Zvislé a kompletné konštrukcie</t>
  </si>
  <si>
    <t xml:space="preserve">    6 - Úpravy povrchov, podlahy, osadenie</t>
  </si>
  <si>
    <t xml:space="preserve">    9 - Ostatné konštrukcie a práce-búranie</t>
  </si>
  <si>
    <t xml:space="preserve">    43-M - Montáž oceľových konštrukcií</t>
  </si>
  <si>
    <t>-1802601336</t>
  </si>
  <si>
    <t>(6,5*2,6-4,5*1,6)*1,8/2+4,5*1,6*1,8</t>
  </si>
  <si>
    <t>-461018406</t>
  </si>
  <si>
    <t>-1320004131</t>
  </si>
  <si>
    <t>"Zemina"21,69</t>
  </si>
  <si>
    <t>"Spätný dovoz na obsyp okolo objektu"(6,5*2,6-4,5*1,6)*1,8/2</t>
  </si>
  <si>
    <t>162501105.S</t>
  </si>
  <si>
    <t>1087056962</t>
  </si>
  <si>
    <t>"Celkom odvoz 30 km Zemina"</t>
  </si>
  <si>
    <t>"Zemina"(30,42-(6,5*2,6-4,5*1,5)*01,8/2)*27</t>
  </si>
  <si>
    <t>167101101.S</t>
  </si>
  <si>
    <t>-2109196556</t>
  </si>
  <si>
    <t>"Spätný dovoz na obsyp okolo objektu"(6,5*2,6-4,5*1,6)*01,8/2</t>
  </si>
  <si>
    <t>171201201.S</t>
  </si>
  <si>
    <t>2014130875</t>
  </si>
  <si>
    <t>196584593</t>
  </si>
  <si>
    <t>271533001.S</t>
  </si>
  <si>
    <t>278037840</t>
  </si>
  <si>
    <t>273326242.S</t>
  </si>
  <si>
    <t>-1169231390</t>
  </si>
  <si>
    <t>273351215.S</t>
  </si>
  <si>
    <t>-377287617</t>
  </si>
  <si>
    <t>273351216.S</t>
  </si>
  <si>
    <t>261199522</t>
  </si>
  <si>
    <t>273361821.S</t>
  </si>
  <si>
    <t>1997669060</t>
  </si>
  <si>
    <t>273362021.S</t>
  </si>
  <si>
    <t>-1457388324</t>
  </si>
  <si>
    <t>341322811.S</t>
  </si>
  <si>
    <t>-1159027095</t>
  </si>
  <si>
    <t>(4+2*1,6)*3,6*0,25-1*2*0,25</t>
  </si>
  <si>
    <t>341351105.S</t>
  </si>
  <si>
    <t>1050096588</t>
  </si>
  <si>
    <t>((4*3,6)+2*(1,35*3,6))*2*1,1-2*1*2+2*(2+1)*0,25</t>
  </si>
  <si>
    <t>341351106.S</t>
  </si>
  <si>
    <t>-706308929</t>
  </si>
  <si>
    <t>341361821.S</t>
  </si>
  <si>
    <t>-1076360001</t>
  </si>
  <si>
    <t>5,98*50/1000</t>
  </si>
  <si>
    <t>341362021.S</t>
  </si>
  <si>
    <t>1169000419</t>
  </si>
  <si>
    <t>(((4*3,6)+2*(1,35*3,6))*2-2*1*2)*4/1000</t>
  </si>
  <si>
    <t>411321811.S</t>
  </si>
  <si>
    <t>Stropy z betónu železového vodostavebného 25/30</t>
  </si>
  <si>
    <t>-1919984602</t>
  </si>
  <si>
    <t>1,6*4,5*0,25</t>
  </si>
  <si>
    <t>411352311.S</t>
  </si>
  <si>
    <t>Debnenie stropov doskových zhotovenie</t>
  </si>
  <si>
    <t>-1095573365</t>
  </si>
  <si>
    <t>"Strop a po obvode"4*1,35+(2*1,6+4,5)*0,25</t>
  </si>
  <si>
    <t>411352312.S</t>
  </si>
  <si>
    <t>Debnenie stropov doskových odstránenie</t>
  </si>
  <si>
    <t>1544843659</t>
  </si>
  <si>
    <t>4*1,35+(2*1,6+4,5)*0,25</t>
  </si>
  <si>
    <t>411354171.S</t>
  </si>
  <si>
    <t>Podporná konštrukcia stropov výšky do 4 m pre zaťaženie do 5 kPa zhotovenie</t>
  </si>
  <si>
    <t>1776626462</t>
  </si>
  <si>
    <t>4*1,35</t>
  </si>
  <si>
    <t>411354172.S</t>
  </si>
  <si>
    <t>Podporná konštrukcia stropov výšky do 4 m pre zaťaženie do 5 kPa odstránenie</t>
  </si>
  <si>
    <t>-374503148</t>
  </si>
  <si>
    <t>625250543.S</t>
  </si>
  <si>
    <t>Kontaktný zatepľovací systém soklovej alebo vodou namáhanej časti hr. 50 mm, skrutkovacie kotvy</t>
  </si>
  <si>
    <t>348687476</t>
  </si>
  <si>
    <t>"TI styrodur 50 mm - steny ŽB konštrukcie"</t>
  </si>
  <si>
    <t>4*1,35+(2*1,35+4)*3,6-2*1</t>
  </si>
  <si>
    <t>631315611.S</t>
  </si>
  <si>
    <t>1266761692</t>
  </si>
  <si>
    <t>1579532812</t>
  </si>
  <si>
    <t>"Vyspravenie stien vane"4*(1,35+2)+2*(1,35*1)</t>
  </si>
  <si>
    <t>Ostatné konštrukcie a práce-búranie</t>
  </si>
  <si>
    <t>941955002.S</t>
  </si>
  <si>
    <t>Lešenie ľahké pracovné pomocné s výškou lešeňovej podlahy nad 1,20 do 1,90 m</t>
  </si>
  <si>
    <t>1644894156</t>
  </si>
  <si>
    <t>998012021.S</t>
  </si>
  <si>
    <t>304193428</t>
  </si>
  <si>
    <t>998012035.S</t>
  </si>
  <si>
    <t>Príplatok za zväčšený presun (801,803,812) - vplyv stavu komunikácie a nadmorskej výšky</t>
  </si>
  <si>
    <t>9055009</t>
  </si>
  <si>
    <t>767251315.S</t>
  </si>
  <si>
    <t>Montáž podest z kompozitných pochôdznych skladaných roštov hmotnosti od 30 do 50 kg/m2</t>
  </si>
  <si>
    <t>-2015865673</t>
  </si>
  <si>
    <t>631260001740.S</t>
  </si>
  <si>
    <t>Rošt kompozitný pochôdzny skladaný, hr. 50 mm</t>
  </si>
  <si>
    <t>18733308</t>
  </si>
  <si>
    <t>767646520.S</t>
  </si>
  <si>
    <t>Montáž dverí hliníkových, vchodových, 1 m obvodu dverí</t>
  </si>
  <si>
    <t>4142457</t>
  </si>
  <si>
    <t>553410032700.S</t>
  </si>
  <si>
    <t>Dvere hliníkové požiarne presklené s oceľovou zárubňou pevné steny EW15 drôtosklo</t>
  </si>
  <si>
    <t>-1798164975</t>
  </si>
  <si>
    <t>29451557</t>
  </si>
  <si>
    <t>"Nosník z profilov I a U"100</t>
  </si>
  <si>
    <t>133810000200.S</t>
  </si>
  <si>
    <t>Tyč oceľová prierezu I 80 -U 180mm</t>
  </si>
  <si>
    <t>-209481650</t>
  </si>
  <si>
    <t>767995390.S</t>
  </si>
  <si>
    <t>Výroba doplnku stavebného atypického o hmotnosti od 20,01 do 300 kg stupňa zložitosti 3</t>
  </si>
  <si>
    <t>-671752793</t>
  </si>
  <si>
    <t>998767201</t>
  </si>
  <si>
    <t>-1477038070</t>
  </si>
  <si>
    <t>43-M</t>
  </si>
  <si>
    <t>430610001.01</t>
  </si>
  <si>
    <t xml:space="preserve">M - Kontajnerové konštrukcie občianskej a nevýrobnej výstavby </t>
  </si>
  <si>
    <t>874304787</t>
  </si>
  <si>
    <t>562410001001</t>
  </si>
  <si>
    <t>Kontajner vrcholovej stanice - sociálne zariadenie</t>
  </si>
  <si>
    <t>2021499891</t>
  </si>
  <si>
    <t>430610001.02</t>
  </si>
  <si>
    <t xml:space="preserve">Subdodávky - Kontajnerové konštrukcie občianskej a nevýrobnej výstavby - vybavenie kontajnera </t>
  </si>
  <si>
    <t>-865795982</t>
  </si>
  <si>
    <t>430610001.03</t>
  </si>
  <si>
    <t xml:space="preserve">Doprava - Kontajnerové konštrukcie občianskej a nevýrobnej výstavby </t>
  </si>
  <si>
    <t>-177296347</t>
  </si>
  <si>
    <t>1713702179</t>
  </si>
  <si>
    <t>-620510886</t>
  </si>
  <si>
    <t>1883348573</t>
  </si>
  <si>
    <t>458856667</t>
  </si>
  <si>
    <t>-1896846812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</si>
</sst>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30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8" fillId="0" borderId="0" xfId="0" applyFont="1" applyAlignment="1" applyProtection="1">
      <alignment horizontal="left" vertical="center"/>
    </xf>
    <xf numFmtId="164" fontId="18" fillId="0" borderId="0" xfId="0" applyNumberFormat="1" applyFont="1" applyAlignment="1" applyProtection="1">
      <alignment horizontal="left" vertical="center"/>
    </xf>
    <xf numFmtId="0" fontId="18" fillId="0" borderId="0" xfId="0" applyFont="1" applyAlignment="1" applyProtection="1">
      <alignment vertical="center"/>
    </xf>
    <xf numFmtId="4" fontId="19" fillId="0" borderId="0" xfId="0" applyNumberFormat="1" applyFont="1" applyAlignment="1" applyProtection="1">
      <alignment vertical="center"/>
    </xf>
    <xf numFmtId="0" fontId="18" fillId="0" borderId="3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1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3" fillId="0" borderId="14" xfId="0" applyFont="1" applyBorder="1" applyAlignment="1" applyProtection="1">
      <alignment horizontal="left" vertical="center"/>
    </xf>
    <xf numFmtId="0" fontId="23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4" fillId="4" borderId="6" xfId="0" applyFont="1" applyFill="1" applyBorder="1" applyAlignment="1" applyProtection="1">
      <alignment horizontal="center" vertical="center"/>
    </xf>
    <xf numFmtId="0" fontId="24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4" fillId="4" borderId="7" xfId="0" applyFont="1" applyFill="1" applyBorder="1" applyAlignment="1" applyProtection="1">
      <alignment horizontal="center" vertical="center"/>
    </xf>
    <xf numFmtId="0" fontId="24" fillId="4" borderId="7" xfId="0" applyFont="1" applyFill="1" applyBorder="1" applyAlignment="1" applyProtection="1">
      <alignment horizontal="right" vertical="center"/>
    </xf>
    <xf numFmtId="0" fontId="24" fillId="4" borderId="8" xfId="0" applyFont="1" applyFill="1" applyBorder="1" applyAlignment="1" applyProtection="1">
      <alignment horizontal="left" vertical="center"/>
    </xf>
    <xf numFmtId="0" fontId="24" fillId="4" borderId="0" xfId="0" applyFont="1" applyFill="1" applyAlignment="1" applyProtection="1">
      <alignment horizontal="center" vertical="center"/>
    </xf>
    <xf numFmtId="0" fontId="25" fillId="0" borderId="16" xfId="0" applyFont="1" applyBorder="1" applyAlignment="1" applyProtection="1">
      <alignment horizontal="center" vertical="center" wrapText="1"/>
    </xf>
    <xf numFmtId="0" fontId="25" fillId="0" borderId="17" xfId="0" applyFont="1" applyBorder="1" applyAlignment="1" applyProtection="1">
      <alignment horizontal="center" vertical="center" wrapText="1"/>
    </xf>
    <xf numFmtId="0" fontId="25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horizontal="left" vertical="center"/>
    </xf>
    <xf numFmtId="0" fontId="26" fillId="0" borderId="0" xfId="0" applyFont="1" applyAlignment="1" applyProtection="1">
      <alignment vertical="center"/>
    </xf>
    <xf numFmtId="4" fontId="26" fillId="0" borderId="0" xfId="0" applyNumberFormat="1" applyFont="1" applyAlignment="1" applyProtection="1">
      <alignment horizontal="right" vertical="center"/>
    </xf>
    <xf numFmtId="4" fontId="26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2" fillId="0" borderId="14" xfId="0" applyNumberFormat="1" applyFont="1" applyBorder="1" applyAlignment="1" applyProtection="1">
      <alignment vertical="center"/>
    </xf>
    <xf numFmtId="4" fontId="22" fillId="0" borderId="0" xfId="0" applyNumberFormat="1" applyFont="1" applyBorder="1" applyAlignment="1" applyProtection="1">
      <alignment vertical="center"/>
    </xf>
    <xf numFmtId="166" fontId="22" fillId="0" borderId="0" xfId="0" applyNumberFormat="1" applyFont="1" applyBorder="1" applyAlignment="1" applyProtection="1">
      <alignment vertical="center"/>
    </xf>
    <xf numFmtId="4" fontId="22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5" fillId="0" borderId="3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horizontal="right"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30" fillId="0" borderId="14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31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32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1" fillId="0" borderId="19" xfId="0" applyNumberFormat="1" applyFont="1" applyBorder="1" applyAlignment="1" applyProtection="1">
      <alignment vertical="center"/>
    </xf>
    <xf numFmtId="4" fontId="1" fillId="0" borderId="20" xfId="0" applyNumberFormat="1" applyFont="1" applyBorder="1" applyAlignment="1" applyProtection="1">
      <alignment vertical="center"/>
    </xf>
    <xf numFmtId="166" fontId="1" fillId="0" borderId="20" xfId="0" applyNumberFormat="1" applyFont="1" applyBorder="1" applyAlignment="1" applyProtection="1">
      <alignment vertical="center"/>
    </xf>
    <xf numFmtId="4" fontId="1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6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3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4" fontId="18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1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4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4" fillId="4" borderId="0" xfId="0" applyFont="1" applyFill="1" applyAlignment="1" applyProtection="1">
      <alignment horizontal="right" vertical="center"/>
    </xf>
    <xf numFmtId="0" fontId="34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4" fillId="4" borderId="16" xfId="0" applyFont="1" applyFill="1" applyBorder="1" applyAlignment="1" applyProtection="1">
      <alignment horizontal="center" vertical="center" wrapText="1"/>
    </xf>
    <xf numFmtId="0" fontId="24" fillId="4" borderId="17" xfId="0" applyFont="1" applyFill="1" applyBorder="1" applyAlignment="1" applyProtection="1">
      <alignment horizontal="center" vertical="center" wrapText="1"/>
    </xf>
    <xf numFmtId="0" fontId="24" fillId="4" borderId="18" xfId="0" applyFont="1" applyFill="1" applyBorder="1" applyAlignment="1" applyProtection="1">
      <alignment horizontal="center" vertical="center" wrapText="1"/>
    </xf>
    <xf numFmtId="0" fontId="24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6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5" fillId="0" borderId="12" xfId="0" applyNumberFormat="1" applyFont="1" applyBorder="1" applyAlignment="1" applyProtection="1"/>
    <xf numFmtId="4" fontId="36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0" fontId="8" fillId="0" borderId="15" xfId="0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4" fillId="0" borderId="22" xfId="0" applyFont="1" applyBorder="1" applyAlignment="1" applyProtection="1">
      <alignment horizontal="center" vertical="center"/>
    </xf>
    <xf numFmtId="49" fontId="24" fillId="0" borderId="22" xfId="0" applyNumberFormat="1" applyFont="1" applyBorder="1" applyAlignment="1" applyProtection="1">
      <alignment horizontal="left" vertical="center" wrapText="1"/>
    </xf>
    <xf numFmtId="0" fontId="24" fillId="0" borderId="22" xfId="0" applyFont="1" applyBorder="1" applyAlignment="1" applyProtection="1">
      <alignment horizontal="left" vertical="center" wrapText="1"/>
    </xf>
    <xf numFmtId="0" fontId="24" fillId="0" borderId="22" xfId="0" applyFont="1" applyBorder="1" applyAlignment="1" applyProtection="1">
      <alignment horizontal="center" vertical="center" wrapText="1"/>
    </xf>
    <xf numFmtId="167" fontId="24" fillId="0" borderId="22" xfId="0" applyNumberFormat="1" applyFont="1" applyBorder="1" applyAlignment="1" applyProtection="1">
      <alignment vertical="center"/>
    </xf>
    <xf numFmtId="4" fontId="24" fillId="2" borderId="22" xfId="0" applyNumberFormat="1" applyFont="1" applyFill="1" applyBorder="1" applyAlignment="1" applyProtection="1">
      <alignment vertical="center"/>
      <protection locked="0"/>
    </xf>
    <xf numFmtId="4" fontId="24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5" fillId="2" borderId="14" xfId="0" applyFont="1" applyFill="1" applyBorder="1" applyAlignment="1" applyProtection="1">
      <alignment horizontal="left" vertical="center"/>
      <protection locked="0"/>
    </xf>
    <xf numFmtId="0" fontId="25" fillId="0" borderId="0" xfId="0" applyFont="1" applyBorder="1" applyAlignment="1" applyProtection="1">
      <alignment horizontal="center" vertical="center"/>
    </xf>
    <xf numFmtId="166" fontId="25" fillId="0" borderId="0" xfId="0" applyNumberFormat="1" applyFont="1" applyBorder="1" applyAlignment="1" applyProtection="1">
      <alignment vertical="center"/>
    </xf>
    <xf numFmtId="0" fontId="25" fillId="0" borderId="15" xfId="0" applyFont="1" applyBorder="1" applyAlignment="1" applyProtection="1">
      <alignment horizontal="left" vertical="center"/>
    </xf>
    <xf numFmtId="0" fontId="24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5" fillId="2" borderId="19" xfId="0" applyFont="1" applyFill="1" applyBorder="1" applyAlignment="1" applyProtection="1">
      <alignment horizontal="left" vertical="center"/>
      <protection locked="0"/>
    </xf>
    <xf numFmtId="0" fontId="25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5" fillId="0" borderId="20" xfId="0" applyNumberFormat="1" applyFont="1" applyBorder="1" applyAlignment="1" applyProtection="1">
      <alignment vertical="center"/>
    </xf>
    <xf numFmtId="0" fontId="25" fillId="0" borderId="21" xfId="0" applyFont="1" applyBorder="1" applyAlignment="1" applyProtection="1">
      <alignment horizontal="left"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8" fillId="0" borderId="22" xfId="0" applyFont="1" applyBorder="1" applyAlignment="1" applyProtection="1">
      <alignment horizontal="center" vertical="center"/>
    </xf>
    <xf numFmtId="49" fontId="38" fillId="0" borderId="22" xfId="0" applyNumberFormat="1" applyFont="1" applyBorder="1" applyAlignment="1" applyProtection="1">
      <alignment horizontal="left" vertical="center" wrapText="1"/>
    </xf>
    <xf numFmtId="0" fontId="38" fillId="0" borderId="22" xfId="0" applyFont="1" applyBorder="1" applyAlignment="1" applyProtection="1">
      <alignment horizontal="left" vertical="center" wrapText="1"/>
    </xf>
    <xf numFmtId="0" fontId="38" fillId="0" borderId="22" xfId="0" applyFont="1" applyBorder="1" applyAlignment="1" applyProtection="1">
      <alignment horizontal="center" vertical="center" wrapText="1"/>
    </xf>
    <xf numFmtId="167" fontId="38" fillId="0" borderId="22" xfId="0" applyNumberFormat="1" applyFont="1" applyBorder="1" applyAlignment="1" applyProtection="1">
      <alignment vertical="center"/>
    </xf>
    <xf numFmtId="4" fontId="38" fillId="2" borderId="22" xfId="0" applyNumberFormat="1" applyFont="1" applyFill="1" applyBorder="1" applyAlignment="1" applyProtection="1">
      <alignment vertical="center"/>
      <protection locked="0"/>
    </xf>
    <xf numFmtId="4" fontId="38" fillId="0" borderId="22" xfId="0" applyNumberFormat="1" applyFont="1" applyBorder="1" applyAlignment="1" applyProtection="1">
      <alignment vertical="center"/>
    </xf>
    <xf numFmtId="0" fontId="39" fillId="0" borderId="22" xfId="0" applyFont="1" applyBorder="1" applyAlignment="1" applyProtection="1">
      <alignment vertical="center"/>
    </xf>
    <xf numFmtId="0" fontId="39" fillId="0" borderId="3" xfId="0" applyFont="1" applyBorder="1" applyAlignment="1">
      <alignment vertical="center"/>
    </xf>
    <xf numFmtId="0" fontId="38" fillId="2" borderId="14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167" fontId="24" fillId="2" borderId="22" xfId="0" applyNumberFormat="1" applyFont="1" applyFill="1" applyBorder="1" applyAlignment="1" applyProtection="1">
      <alignment vertical="center"/>
      <protection locked="0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styles" Target="styles.xml" /><Relationship Id="rId20" Type="http://schemas.openxmlformats.org/officeDocument/2006/relationships/theme" Target="theme/theme1.xml" /><Relationship Id="rId21" Type="http://schemas.openxmlformats.org/officeDocument/2006/relationships/calcChain" Target="calcChain.xml" /><Relationship Id="rId22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851563" style="1" customWidth="1"/>
    <col min="2" max="2" width="1.710938" style="1" customWidth="1"/>
    <col min="3" max="3" width="4.421875" style="1" customWidth="1"/>
    <col min="4" max="4" width="2.851563" style="1" customWidth="1"/>
    <col min="5" max="5" width="2.851563" style="1" customWidth="1"/>
    <col min="6" max="6" width="2.851563" style="1" customWidth="1"/>
    <col min="7" max="7" width="2.851563" style="1" customWidth="1"/>
    <col min="8" max="8" width="2.851563" style="1" customWidth="1"/>
    <col min="9" max="9" width="2.851563" style="1" customWidth="1"/>
    <col min="10" max="10" width="2.851563" style="1" customWidth="1"/>
    <col min="11" max="11" width="2.851563" style="1" customWidth="1"/>
    <col min="12" max="12" width="2.851563" style="1" customWidth="1"/>
    <col min="13" max="13" width="2.851563" style="1" customWidth="1"/>
    <col min="14" max="14" width="2.851563" style="1" customWidth="1"/>
    <col min="15" max="15" width="2.851563" style="1" customWidth="1"/>
    <col min="16" max="16" width="2.851563" style="1" customWidth="1"/>
    <col min="17" max="17" width="2.851563" style="1" customWidth="1"/>
    <col min="18" max="18" width="2.851563" style="1" customWidth="1"/>
    <col min="19" max="19" width="2.851563" style="1" customWidth="1"/>
    <col min="20" max="20" width="2.851563" style="1" customWidth="1"/>
    <col min="21" max="21" width="2.851563" style="1" customWidth="1"/>
    <col min="22" max="22" width="2.851563" style="1" customWidth="1"/>
    <col min="23" max="23" width="2.851563" style="1" customWidth="1"/>
    <col min="24" max="24" width="2.851563" style="1" customWidth="1"/>
    <col min="25" max="25" width="2.851563" style="1" customWidth="1"/>
    <col min="26" max="26" width="2.851563" style="1" customWidth="1"/>
    <col min="27" max="27" width="2.851563" style="1" customWidth="1"/>
    <col min="28" max="28" width="2.851563" style="1" customWidth="1"/>
    <col min="29" max="29" width="2.851563" style="1" customWidth="1"/>
    <col min="30" max="30" width="2.851563" style="1" customWidth="1"/>
    <col min="31" max="31" width="2.851563" style="1" customWidth="1"/>
    <col min="32" max="32" width="2.851563" style="1" customWidth="1"/>
    <col min="33" max="33" width="2.851563" style="1" customWidth="1"/>
    <col min="34" max="34" width="3.574219" style="1" customWidth="1"/>
    <col min="35" max="35" width="42.28125" style="1" customWidth="1"/>
    <col min="36" max="36" width="2.574219" style="1" customWidth="1"/>
    <col min="37" max="37" width="2.574219" style="1" customWidth="1"/>
    <col min="38" max="38" width="8.851563" style="1" customWidth="1"/>
    <col min="39" max="39" width="3.574219" style="1" customWidth="1"/>
    <col min="40" max="40" width="14.28125" style="1" customWidth="1"/>
    <col min="41" max="41" width="8.003906" style="1" customWidth="1"/>
    <col min="42" max="42" width="4.421875" style="1" customWidth="1"/>
    <col min="43" max="43" width="16.71094" style="1" hidden="1" customWidth="1"/>
    <col min="44" max="44" width="14.57422" style="1" customWidth="1"/>
    <col min="45" max="45" width="27.71094" style="1" hidden="1" customWidth="1"/>
    <col min="46" max="46" width="27.71094" style="1" hidden="1" customWidth="1"/>
    <col min="47" max="47" width="27.71094" style="1" hidden="1" customWidth="1"/>
    <col min="48" max="48" width="23.14063" style="1" hidden="1" customWidth="1"/>
    <col min="49" max="49" width="23.14063" style="1" hidden="1" customWidth="1"/>
    <col min="50" max="50" width="26.71094" style="1" hidden="1" customWidth="1"/>
    <col min="51" max="51" width="26.71094" style="1" hidden="1" customWidth="1"/>
    <col min="52" max="52" width="23.14063" style="1" hidden="1" customWidth="1"/>
    <col min="53" max="53" width="20.57422" style="1" hidden="1" customWidth="1"/>
    <col min="54" max="54" width="26.71094" style="1" hidden="1" customWidth="1"/>
    <col min="55" max="55" width="23.14063" style="1" hidden="1" customWidth="1"/>
    <col min="56" max="56" width="20.57422" style="1" hidden="1" customWidth="1"/>
    <col min="57" max="57" width="71.14063" style="1" customWidth="1"/>
    <col min="71" max="71" width="9.140625" style="1" hidden="1"/>
    <col min="72" max="72" width="9.140625" style="1" hidden="1"/>
    <col min="73" max="73" width="9.140625" style="1" hidden="1"/>
    <col min="74" max="74" width="9.140625" style="1" hidden="1"/>
    <col min="75" max="75" width="9.140625" style="1" hidden="1"/>
    <col min="76" max="76" width="9.140625" style="1" hidden="1"/>
    <col min="77" max="77" width="9.140625" style="1" hidden="1"/>
    <col min="78" max="78" width="9.140625" style="1" hidden="1"/>
    <col min="79" max="79" width="9.140625" style="1" hidden="1"/>
    <col min="80" max="80" width="9.140625" style="1" hidden="1"/>
    <col min="81" max="81" width="9.140625" style="1" hidden="1"/>
    <col min="82" max="82" width="9.140625" style="1" hidden="1"/>
    <col min="83" max="83" width="9.140625" style="1" hidden="1"/>
    <col min="84" max="84" width="9.140625" style="1" hidden="1"/>
    <col min="85" max="85" width="9.140625" style="1" hidden="1"/>
    <col min="86" max="86" width="9.140625" style="1" hidden="1"/>
    <col min="87" max="87" width="9.140625" style="1" hidden="1"/>
    <col min="88" max="88" width="9.140625" style="1" hidden="1"/>
    <col min="89" max="89" width="9.140625" style="1" hidden="1"/>
    <col min="90" max="90" width="9.140625" style="1" hidden="1"/>
    <col min="91" max="91" width="9.140625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7</v>
      </c>
    </row>
    <row r="4" s="1" customFormat="1" ht="24.96" customHeight="1">
      <c r="B4" s="21"/>
      <c r="C4" s="22"/>
      <c r="D4" s="23" t="s">
        <v>8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9</v>
      </c>
      <c r="BE4" s="25" t="s">
        <v>10</v>
      </c>
      <c r="BS4" s="17" t="s">
        <v>11</v>
      </c>
    </row>
    <row r="5" s="1" customFormat="1" ht="12" customHeight="1">
      <c r="B5" s="21"/>
      <c r="C5" s="22"/>
      <c r="D5" s="26" t="s">
        <v>12</v>
      </c>
      <c r="E5" s="22"/>
      <c r="F5" s="22"/>
      <c r="G5" s="22"/>
      <c r="H5" s="22"/>
      <c r="I5" s="22"/>
      <c r="J5" s="22"/>
      <c r="K5" s="27" t="s">
        <v>13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14</v>
      </c>
      <c r="BS5" s="17" t="s">
        <v>6</v>
      </c>
    </row>
    <row r="6" s="1" customFormat="1" ht="36.96" customHeight="1">
      <c r="B6" s="21"/>
      <c r="C6" s="22"/>
      <c r="D6" s="29" t="s">
        <v>15</v>
      </c>
      <c r="E6" s="22"/>
      <c r="F6" s="22"/>
      <c r="G6" s="22"/>
      <c r="H6" s="22"/>
      <c r="I6" s="22"/>
      <c r="J6" s="22"/>
      <c r="K6" s="30" t="s">
        <v>16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17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18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19</v>
      </c>
      <c r="E8" s="22"/>
      <c r="F8" s="22"/>
      <c r="G8" s="22"/>
      <c r="H8" s="22"/>
      <c r="I8" s="22"/>
      <c r="J8" s="22"/>
      <c r="K8" s="27" t="s">
        <v>20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21</v>
      </c>
      <c r="AL8" s="22"/>
      <c r="AM8" s="22"/>
      <c r="AN8" s="33" t="s">
        <v>22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23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24</v>
      </c>
      <c r="AL10" s="22"/>
      <c r="AM10" s="22"/>
      <c r="AN10" s="27" t="s">
        <v>25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26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27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28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24</v>
      </c>
      <c r="AL13" s="22"/>
      <c r="AM13" s="22"/>
      <c r="AN13" s="34" t="s">
        <v>29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29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27</v>
      </c>
      <c r="AL14" s="22"/>
      <c r="AM14" s="22"/>
      <c r="AN14" s="34" t="s">
        <v>29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30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24</v>
      </c>
      <c r="AL16" s="22"/>
      <c r="AM16" s="22"/>
      <c r="AN16" s="27" t="s">
        <v>31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32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27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33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34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24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35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27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33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36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4.4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37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38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39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40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41</v>
      </c>
      <c r="E29" s="47"/>
      <c r="F29" s="48" t="s">
        <v>42</v>
      </c>
      <c r="G29" s="47"/>
      <c r="H29" s="47"/>
      <c r="I29" s="47"/>
      <c r="J29" s="47"/>
      <c r="K29" s="47"/>
      <c r="L29" s="49">
        <v>0.23000000000000001</v>
      </c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1">
        <f>ROUND(AZ94, 2)</f>
        <v>0</v>
      </c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1">
        <f>ROUND(AV94, 2)</f>
        <v>0</v>
      </c>
      <c r="AL29" s="50"/>
      <c r="AM29" s="50"/>
      <c r="AN29" s="50"/>
      <c r="AO29" s="50"/>
      <c r="AP29" s="50"/>
      <c r="AQ29" s="50"/>
      <c r="AR29" s="52"/>
      <c r="AS29" s="53"/>
      <c r="AT29" s="53"/>
      <c r="AU29" s="53"/>
      <c r="AV29" s="53"/>
      <c r="AW29" s="53"/>
      <c r="AX29" s="53"/>
      <c r="AY29" s="53"/>
      <c r="AZ29" s="53"/>
      <c r="BE29" s="54"/>
    </row>
    <row r="30" s="3" customFormat="1" ht="14.4" customHeight="1">
      <c r="A30" s="3"/>
      <c r="B30" s="46"/>
      <c r="C30" s="47"/>
      <c r="D30" s="47"/>
      <c r="E30" s="47"/>
      <c r="F30" s="48" t="s">
        <v>43</v>
      </c>
      <c r="G30" s="47"/>
      <c r="H30" s="47"/>
      <c r="I30" s="47"/>
      <c r="J30" s="47"/>
      <c r="K30" s="47"/>
      <c r="L30" s="49">
        <v>0.23000000000000001</v>
      </c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1">
        <f>ROUND(BA94, 2)</f>
        <v>0</v>
      </c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1">
        <f>ROUND(AW94, 2)</f>
        <v>0</v>
      </c>
      <c r="AL30" s="50"/>
      <c r="AM30" s="50"/>
      <c r="AN30" s="50"/>
      <c r="AO30" s="50"/>
      <c r="AP30" s="50"/>
      <c r="AQ30" s="50"/>
      <c r="AR30" s="52"/>
      <c r="AS30" s="53"/>
      <c r="AT30" s="53"/>
      <c r="AU30" s="53"/>
      <c r="AV30" s="53"/>
      <c r="AW30" s="53"/>
      <c r="AX30" s="53"/>
      <c r="AY30" s="53"/>
      <c r="AZ30" s="53"/>
      <c r="BE30" s="54"/>
    </row>
    <row r="31" hidden="1" s="3" customFormat="1" ht="14.4" customHeight="1">
      <c r="A31" s="3"/>
      <c r="B31" s="46"/>
      <c r="C31" s="47"/>
      <c r="D31" s="47"/>
      <c r="E31" s="47"/>
      <c r="F31" s="32" t="s">
        <v>44</v>
      </c>
      <c r="G31" s="47"/>
      <c r="H31" s="47"/>
      <c r="I31" s="47"/>
      <c r="J31" s="47"/>
      <c r="K31" s="47"/>
      <c r="L31" s="55">
        <v>0.23000000000000001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56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56">
        <v>0</v>
      </c>
      <c r="AL31" s="47"/>
      <c r="AM31" s="47"/>
      <c r="AN31" s="47"/>
      <c r="AO31" s="47"/>
      <c r="AP31" s="47"/>
      <c r="AQ31" s="47"/>
      <c r="AR31" s="57"/>
      <c r="BE31" s="54"/>
    </row>
    <row r="32" hidden="1" s="3" customFormat="1" ht="14.4" customHeight="1">
      <c r="A32" s="3"/>
      <c r="B32" s="46"/>
      <c r="C32" s="47"/>
      <c r="D32" s="47"/>
      <c r="E32" s="47"/>
      <c r="F32" s="32" t="s">
        <v>45</v>
      </c>
      <c r="G32" s="47"/>
      <c r="H32" s="47"/>
      <c r="I32" s="47"/>
      <c r="J32" s="47"/>
      <c r="K32" s="47"/>
      <c r="L32" s="55">
        <v>0.23000000000000001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56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56">
        <v>0</v>
      </c>
      <c r="AL32" s="47"/>
      <c r="AM32" s="47"/>
      <c r="AN32" s="47"/>
      <c r="AO32" s="47"/>
      <c r="AP32" s="47"/>
      <c r="AQ32" s="47"/>
      <c r="AR32" s="57"/>
      <c r="BE32" s="54"/>
    </row>
    <row r="33" hidden="1" s="3" customFormat="1" ht="14.4" customHeight="1">
      <c r="A33" s="3"/>
      <c r="B33" s="46"/>
      <c r="C33" s="47"/>
      <c r="D33" s="47"/>
      <c r="E33" s="47"/>
      <c r="F33" s="48" t="s">
        <v>46</v>
      </c>
      <c r="G33" s="47"/>
      <c r="H33" s="47"/>
      <c r="I33" s="47"/>
      <c r="J33" s="47"/>
      <c r="K33" s="47"/>
      <c r="L33" s="49">
        <v>0</v>
      </c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1">
        <f>ROUND(BD94, 2)</f>
        <v>0</v>
      </c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1">
        <v>0</v>
      </c>
      <c r="AL33" s="50"/>
      <c r="AM33" s="50"/>
      <c r="AN33" s="50"/>
      <c r="AO33" s="50"/>
      <c r="AP33" s="50"/>
      <c r="AQ33" s="50"/>
      <c r="AR33" s="52"/>
      <c r="AS33" s="53"/>
      <c r="AT33" s="53"/>
      <c r="AU33" s="53"/>
      <c r="AV33" s="53"/>
      <c r="AW33" s="53"/>
      <c r="AX33" s="53"/>
      <c r="AY33" s="53"/>
      <c r="AZ33" s="53"/>
      <c r="BE33" s="54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8"/>
      <c r="D35" s="59" t="s">
        <v>47</v>
      </c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1" t="s">
        <v>48</v>
      </c>
      <c r="U35" s="60"/>
      <c r="V35" s="60"/>
      <c r="W35" s="60"/>
      <c r="X35" s="62" t="s">
        <v>49</v>
      </c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3">
        <f>SUM(AK26:AK33)</f>
        <v>0</v>
      </c>
      <c r="AL35" s="60"/>
      <c r="AM35" s="60"/>
      <c r="AN35" s="60"/>
      <c r="AO35" s="64"/>
      <c r="AP35" s="58"/>
      <c r="AQ35" s="58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65"/>
      <c r="C49" s="66"/>
      <c r="D49" s="67" t="s">
        <v>50</v>
      </c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7" t="s">
        <v>51</v>
      </c>
      <c r="AI49" s="68"/>
      <c r="AJ49" s="68"/>
      <c r="AK49" s="68"/>
      <c r="AL49" s="68"/>
      <c r="AM49" s="68"/>
      <c r="AN49" s="68"/>
      <c r="AO49" s="68"/>
      <c r="AP49" s="66"/>
      <c r="AQ49" s="66"/>
      <c r="AR49" s="69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70" t="s">
        <v>52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70" t="s">
        <v>53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70" t="s">
        <v>52</v>
      </c>
      <c r="AI60" s="42"/>
      <c r="AJ60" s="42"/>
      <c r="AK60" s="42"/>
      <c r="AL60" s="42"/>
      <c r="AM60" s="70" t="s">
        <v>53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7" t="s">
        <v>54</v>
      </c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67" t="s">
        <v>55</v>
      </c>
      <c r="AI64" s="71"/>
      <c r="AJ64" s="71"/>
      <c r="AK64" s="71"/>
      <c r="AL64" s="71"/>
      <c r="AM64" s="71"/>
      <c r="AN64" s="71"/>
      <c r="AO64" s="71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70" t="s">
        <v>52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70" t="s">
        <v>53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70" t="s">
        <v>52</v>
      </c>
      <c r="AI75" s="42"/>
      <c r="AJ75" s="42"/>
      <c r="AK75" s="42"/>
      <c r="AL75" s="42"/>
      <c r="AM75" s="70" t="s">
        <v>53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72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44"/>
      <c r="BE77" s="38"/>
    </row>
    <row r="81" s="2" customFormat="1" ht="6.96" customHeight="1">
      <c r="A81" s="38"/>
      <c r="B81" s="74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44"/>
      <c r="BE81" s="38"/>
    </row>
    <row r="82" s="2" customFormat="1" ht="24.96" customHeight="1">
      <c r="A82" s="38"/>
      <c r="B82" s="39"/>
      <c r="C82" s="23" t="s">
        <v>56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6"/>
      <c r="C84" s="32" t="s">
        <v>12</v>
      </c>
      <c r="D84" s="77"/>
      <c r="E84" s="77"/>
      <c r="F84" s="77"/>
      <c r="G84" s="77"/>
      <c r="H84" s="77"/>
      <c r="I84" s="77"/>
      <c r="J84" s="77"/>
      <c r="K84" s="77"/>
      <c r="L84" s="77" t="str">
        <f>K5</f>
        <v>2617</v>
      </c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8"/>
      <c r="BE84" s="4"/>
    </row>
    <row r="85" s="5" customFormat="1" ht="36.96" customHeight="1">
      <c r="A85" s="5"/>
      <c r="B85" s="79"/>
      <c r="C85" s="80" t="s">
        <v>15</v>
      </c>
      <c r="D85" s="81"/>
      <c r="E85" s="81"/>
      <c r="F85" s="81"/>
      <c r="G85" s="81"/>
      <c r="H85" s="81"/>
      <c r="I85" s="81"/>
      <c r="J85" s="81"/>
      <c r="K85" s="81"/>
      <c r="L85" s="82" t="str">
        <f>K6</f>
        <v>Lyžiarske stredisko MH I. etapa - 8-miestna kabínková lanovka MH-STRÁNE</v>
      </c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1"/>
      <c r="AQ85" s="81"/>
      <c r="AR85" s="83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19</v>
      </c>
      <c r="D87" s="40"/>
      <c r="E87" s="40"/>
      <c r="F87" s="40"/>
      <c r="G87" s="40"/>
      <c r="H87" s="40"/>
      <c r="I87" s="40"/>
      <c r="J87" s="40"/>
      <c r="K87" s="40"/>
      <c r="L87" s="84" t="str">
        <f>IF(K8="","",K8)</f>
        <v>Martin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21</v>
      </c>
      <c r="AJ87" s="40"/>
      <c r="AK87" s="40"/>
      <c r="AL87" s="40"/>
      <c r="AM87" s="85" t="str">
        <f>IF(AN8= "","",AN8)</f>
        <v>23. 7. 2026</v>
      </c>
      <c r="AN87" s="85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6" customHeight="1">
      <c r="A89" s="38"/>
      <c r="B89" s="39"/>
      <c r="C89" s="32" t="s">
        <v>23</v>
      </c>
      <c r="D89" s="40"/>
      <c r="E89" s="40"/>
      <c r="F89" s="40"/>
      <c r="G89" s="40"/>
      <c r="H89" s="40"/>
      <c r="I89" s="40"/>
      <c r="J89" s="40"/>
      <c r="K89" s="40"/>
      <c r="L89" s="77" t="str">
        <f>IF(E11= "","",E11)</f>
        <v>Mesto Martin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30</v>
      </c>
      <c r="AJ89" s="40"/>
      <c r="AK89" s="40"/>
      <c r="AL89" s="40"/>
      <c r="AM89" s="86" t="str">
        <f>IF(E17="","",E17)</f>
        <v>PROMT, s.r.o.</v>
      </c>
      <c r="AN89" s="77"/>
      <c r="AO89" s="77"/>
      <c r="AP89" s="77"/>
      <c r="AQ89" s="40"/>
      <c r="AR89" s="44"/>
      <c r="AS89" s="87" t="s">
        <v>57</v>
      </c>
      <c r="AT89" s="88"/>
      <c r="AU89" s="89"/>
      <c r="AV89" s="89"/>
      <c r="AW89" s="89"/>
      <c r="AX89" s="89"/>
      <c r="AY89" s="89"/>
      <c r="AZ89" s="89"/>
      <c r="BA89" s="89"/>
      <c r="BB89" s="89"/>
      <c r="BC89" s="89"/>
      <c r="BD89" s="90"/>
      <c r="BE89" s="38"/>
    </row>
    <row r="90" s="2" customFormat="1" ht="15.6" customHeight="1">
      <c r="A90" s="38"/>
      <c r="B90" s="39"/>
      <c r="C90" s="32" t="s">
        <v>28</v>
      </c>
      <c r="D90" s="40"/>
      <c r="E90" s="40"/>
      <c r="F90" s="40"/>
      <c r="G90" s="40"/>
      <c r="H90" s="40"/>
      <c r="I90" s="40"/>
      <c r="J90" s="40"/>
      <c r="K90" s="40"/>
      <c r="L90" s="77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34</v>
      </c>
      <c r="AJ90" s="40"/>
      <c r="AK90" s="40"/>
      <c r="AL90" s="40"/>
      <c r="AM90" s="86" t="str">
        <f>IF(E20="","",E20)</f>
        <v>Ing. Jaroslav Tomko</v>
      </c>
      <c r="AN90" s="77"/>
      <c r="AO90" s="77"/>
      <c r="AP90" s="77"/>
      <c r="AQ90" s="40"/>
      <c r="AR90" s="44"/>
      <c r="AS90" s="91"/>
      <c r="AT90" s="92"/>
      <c r="AU90" s="93"/>
      <c r="AV90" s="93"/>
      <c r="AW90" s="93"/>
      <c r="AX90" s="93"/>
      <c r="AY90" s="93"/>
      <c r="AZ90" s="93"/>
      <c r="BA90" s="93"/>
      <c r="BB90" s="93"/>
      <c r="BC90" s="93"/>
      <c r="BD90" s="94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95"/>
      <c r="AT91" s="96"/>
      <c r="AU91" s="97"/>
      <c r="AV91" s="97"/>
      <c r="AW91" s="97"/>
      <c r="AX91" s="97"/>
      <c r="AY91" s="97"/>
      <c r="AZ91" s="97"/>
      <c r="BA91" s="97"/>
      <c r="BB91" s="97"/>
      <c r="BC91" s="97"/>
      <c r="BD91" s="98"/>
      <c r="BE91" s="38"/>
    </row>
    <row r="92" s="2" customFormat="1" ht="29.28" customHeight="1">
      <c r="A92" s="38"/>
      <c r="B92" s="39"/>
      <c r="C92" s="99" t="s">
        <v>58</v>
      </c>
      <c r="D92" s="100"/>
      <c r="E92" s="100"/>
      <c r="F92" s="100"/>
      <c r="G92" s="100"/>
      <c r="H92" s="101"/>
      <c r="I92" s="102" t="s">
        <v>59</v>
      </c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3" t="s">
        <v>60</v>
      </c>
      <c r="AH92" s="100"/>
      <c r="AI92" s="100"/>
      <c r="AJ92" s="100"/>
      <c r="AK92" s="100"/>
      <c r="AL92" s="100"/>
      <c r="AM92" s="100"/>
      <c r="AN92" s="102" t="s">
        <v>61</v>
      </c>
      <c r="AO92" s="100"/>
      <c r="AP92" s="104"/>
      <c r="AQ92" s="105" t="s">
        <v>62</v>
      </c>
      <c r="AR92" s="44"/>
      <c r="AS92" s="106" t="s">
        <v>63</v>
      </c>
      <c r="AT92" s="107" t="s">
        <v>64</v>
      </c>
      <c r="AU92" s="107" t="s">
        <v>65</v>
      </c>
      <c r="AV92" s="107" t="s">
        <v>66</v>
      </c>
      <c r="AW92" s="107" t="s">
        <v>67</v>
      </c>
      <c r="AX92" s="107" t="s">
        <v>68</v>
      </c>
      <c r="AY92" s="107" t="s">
        <v>69</v>
      </c>
      <c r="AZ92" s="107" t="s">
        <v>70</v>
      </c>
      <c r="BA92" s="107" t="s">
        <v>71</v>
      </c>
      <c r="BB92" s="107" t="s">
        <v>72</v>
      </c>
      <c r="BC92" s="107" t="s">
        <v>73</v>
      </c>
      <c r="BD92" s="108" t="s">
        <v>74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9"/>
      <c r="AT93" s="110"/>
      <c r="AU93" s="110"/>
      <c r="AV93" s="110"/>
      <c r="AW93" s="110"/>
      <c r="AX93" s="110"/>
      <c r="AY93" s="110"/>
      <c r="AZ93" s="110"/>
      <c r="BA93" s="110"/>
      <c r="BB93" s="110"/>
      <c r="BC93" s="110"/>
      <c r="BD93" s="111"/>
      <c r="BE93" s="38"/>
    </row>
    <row r="94" s="6" customFormat="1" ht="32.4" customHeight="1">
      <c r="A94" s="6"/>
      <c r="B94" s="112"/>
      <c r="C94" s="113" t="s">
        <v>75</v>
      </c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14"/>
      <c r="AA94" s="114"/>
      <c r="AB94" s="114"/>
      <c r="AC94" s="114"/>
      <c r="AD94" s="114"/>
      <c r="AE94" s="114"/>
      <c r="AF94" s="114"/>
      <c r="AG94" s="115">
        <f>ROUND(AG95+AG100+SUM(AG103:AG107)+SUM(AG110:AG113),2)</f>
        <v>0</v>
      </c>
      <c r="AH94" s="115"/>
      <c r="AI94" s="115"/>
      <c r="AJ94" s="115"/>
      <c r="AK94" s="115"/>
      <c r="AL94" s="115"/>
      <c r="AM94" s="115"/>
      <c r="AN94" s="116">
        <f>SUM(AG94,AT94)</f>
        <v>0</v>
      </c>
      <c r="AO94" s="116"/>
      <c r="AP94" s="116"/>
      <c r="AQ94" s="117" t="s">
        <v>1</v>
      </c>
      <c r="AR94" s="118"/>
      <c r="AS94" s="119">
        <f>ROUND(AS95+AS100+SUM(AS103:AS107)+SUM(AS110:AS113),2)</f>
        <v>0</v>
      </c>
      <c r="AT94" s="120">
        <f>ROUND(SUM(AV94:AW94),2)</f>
        <v>0</v>
      </c>
      <c r="AU94" s="121">
        <f>ROUND(AU95+AU100+SUM(AU103:AU107)+SUM(AU110:AU113),5)</f>
        <v>0</v>
      </c>
      <c r="AV94" s="120">
        <f>ROUND(AZ94*L29,2)</f>
        <v>0</v>
      </c>
      <c r="AW94" s="120">
        <f>ROUND(BA94*L30,2)</f>
        <v>0</v>
      </c>
      <c r="AX94" s="120">
        <f>ROUND(BB94*L29,2)</f>
        <v>0</v>
      </c>
      <c r="AY94" s="120">
        <f>ROUND(BC94*L30,2)</f>
        <v>0</v>
      </c>
      <c r="AZ94" s="120">
        <f>ROUND(AZ95+AZ100+SUM(AZ103:AZ107)+SUM(AZ110:AZ113),2)</f>
        <v>0</v>
      </c>
      <c r="BA94" s="120">
        <f>ROUND(BA95+BA100+SUM(BA103:BA107)+SUM(BA110:BA113),2)</f>
        <v>0</v>
      </c>
      <c r="BB94" s="120">
        <f>ROUND(BB95+BB100+SUM(BB103:BB107)+SUM(BB110:BB113),2)</f>
        <v>0</v>
      </c>
      <c r="BC94" s="120">
        <f>ROUND(BC95+BC100+SUM(BC103:BC107)+SUM(BC110:BC113),2)</f>
        <v>0</v>
      </c>
      <c r="BD94" s="122">
        <f>ROUND(BD95+BD100+SUM(BD103:BD107)+SUM(BD110:BD113),2)</f>
        <v>0</v>
      </c>
      <c r="BE94" s="6"/>
      <c r="BS94" s="123" t="s">
        <v>76</v>
      </c>
      <c r="BT94" s="123" t="s">
        <v>77</v>
      </c>
      <c r="BU94" s="124" t="s">
        <v>78</v>
      </c>
      <c r="BV94" s="123" t="s">
        <v>79</v>
      </c>
      <c r="BW94" s="123" t="s">
        <v>5</v>
      </c>
      <c r="BX94" s="123" t="s">
        <v>80</v>
      </c>
      <c r="CL94" s="123" t="s">
        <v>1</v>
      </c>
    </row>
    <row r="95" s="7" customFormat="1" ht="14.4" customHeight="1">
      <c r="A95" s="7"/>
      <c r="B95" s="125"/>
      <c r="C95" s="126"/>
      <c r="D95" s="127" t="s">
        <v>81</v>
      </c>
      <c r="E95" s="127"/>
      <c r="F95" s="127"/>
      <c r="G95" s="127"/>
      <c r="H95" s="127"/>
      <c r="I95" s="128"/>
      <c r="J95" s="127" t="s">
        <v>82</v>
      </c>
      <c r="K95" s="127"/>
      <c r="L95" s="127"/>
      <c r="M95" s="127"/>
      <c r="N95" s="127"/>
      <c r="O95" s="127"/>
      <c r="P95" s="127"/>
      <c r="Q95" s="127"/>
      <c r="R95" s="127"/>
      <c r="S95" s="127"/>
      <c r="T95" s="127"/>
      <c r="U95" s="127"/>
      <c r="V95" s="127"/>
      <c r="W95" s="127"/>
      <c r="X95" s="127"/>
      <c r="Y95" s="127"/>
      <c r="Z95" s="127"/>
      <c r="AA95" s="127"/>
      <c r="AB95" s="127"/>
      <c r="AC95" s="127"/>
      <c r="AD95" s="127"/>
      <c r="AE95" s="127"/>
      <c r="AF95" s="127"/>
      <c r="AG95" s="129">
        <f>ROUND(SUM(AG96:AG99),2)</f>
        <v>0</v>
      </c>
      <c r="AH95" s="128"/>
      <c r="AI95" s="128"/>
      <c r="AJ95" s="128"/>
      <c r="AK95" s="128"/>
      <c r="AL95" s="128"/>
      <c r="AM95" s="128"/>
      <c r="AN95" s="130">
        <f>SUM(AG95,AT95)</f>
        <v>0</v>
      </c>
      <c r="AO95" s="128"/>
      <c r="AP95" s="128"/>
      <c r="AQ95" s="131" t="s">
        <v>83</v>
      </c>
      <c r="AR95" s="132"/>
      <c r="AS95" s="133">
        <f>ROUND(SUM(AS96:AS99),2)</f>
        <v>0</v>
      </c>
      <c r="AT95" s="134">
        <f>ROUND(SUM(AV95:AW95),2)</f>
        <v>0</v>
      </c>
      <c r="AU95" s="135">
        <f>ROUND(SUM(AU96:AU99),5)</f>
        <v>0</v>
      </c>
      <c r="AV95" s="134">
        <f>ROUND(AZ95*L29,2)</f>
        <v>0</v>
      </c>
      <c r="AW95" s="134">
        <f>ROUND(BA95*L30,2)</f>
        <v>0</v>
      </c>
      <c r="AX95" s="134">
        <f>ROUND(BB95*L29,2)</f>
        <v>0</v>
      </c>
      <c r="AY95" s="134">
        <f>ROUND(BC95*L30,2)</f>
        <v>0</v>
      </c>
      <c r="AZ95" s="134">
        <f>ROUND(SUM(AZ96:AZ99),2)</f>
        <v>0</v>
      </c>
      <c r="BA95" s="134">
        <f>ROUND(SUM(BA96:BA99),2)</f>
        <v>0</v>
      </c>
      <c r="BB95" s="134">
        <f>ROUND(SUM(BB96:BB99),2)</f>
        <v>0</v>
      </c>
      <c r="BC95" s="134">
        <f>ROUND(SUM(BC96:BC99),2)</f>
        <v>0</v>
      </c>
      <c r="BD95" s="136">
        <f>ROUND(SUM(BD96:BD99),2)</f>
        <v>0</v>
      </c>
      <c r="BE95" s="7"/>
      <c r="BS95" s="137" t="s">
        <v>76</v>
      </c>
      <c r="BT95" s="137" t="s">
        <v>84</v>
      </c>
      <c r="BU95" s="137" t="s">
        <v>78</v>
      </c>
      <c r="BV95" s="137" t="s">
        <v>79</v>
      </c>
      <c r="BW95" s="137" t="s">
        <v>85</v>
      </c>
      <c r="BX95" s="137" t="s">
        <v>5</v>
      </c>
      <c r="CL95" s="137" t="s">
        <v>1</v>
      </c>
      <c r="CM95" s="137" t="s">
        <v>77</v>
      </c>
    </row>
    <row r="96" s="4" customFormat="1" ht="14.4" customHeight="1">
      <c r="A96" s="138" t="s">
        <v>86</v>
      </c>
      <c r="B96" s="76"/>
      <c r="C96" s="139"/>
      <c r="D96" s="139"/>
      <c r="E96" s="140" t="s">
        <v>87</v>
      </c>
      <c r="F96" s="140"/>
      <c r="G96" s="140"/>
      <c r="H96" s="140"/>
      <c r="I96" s="140"/>
      <c r="J96" s="139"/>
      <c r="K96" s="140" t="s">
        <v>88</v>
      </c>
      <c r="L96" s="140"/>
      <c r="M96" s="140"/>
      <c r="N96" s="140"/>
      <c r="O96" s="140"/>
      <c r="P96" s="140"/>
      <c r="Q96" s="140"/>
      <c r="R96" s="140"/>
      <c r="S96" s="140"/>
      <c r="T96" s="140"/>
      <c r="U96" s="140"/>
      <c r="V96" s="140"/>
      <c r="W96" s="140"/>
      <c r="X96" s="140"/>
      <c r="Y96" s="140"/>
      <c r="Z96" s="140"/>
      <c r="AA96" s="140"/>
      <c r="AB96" s="140"/>
      <c r="AC96" s="140"/>
      <c r="AD96" s="140"/>
      <c r="AE96" s="140"/>
      <c r="AF96" s="140"/>
      <c r="AG96" s="141">
        <f>'PS 01.1 - Technológia kab...'!J32</f>
        <v>0</v>
      </c>
      <c r="AH96" s="139"/>
      <c r="AI96" s="139"/>
      <c r="AJ96" s="139"/>
      <c r="AK96" s="139"/>
      <c r="AL96" s="139"/>
      <c r="AM96" s="139"/>
      <c r="AN96" s="141">
        <f>SUM(AG96,AT96)</f>
        <v>0</v>
      </c>
      <c r="AO96" s="139"/>
      <c r="AP96" s="139"/>
      <c r="AQ96" s="142" t="s">
        <v>89</v>
      </c>
      <c r="AR96" s="78"/>
      <c r="AS96" s="143">
        <v>0</v>
      </c>
      <c r="AT96" s="144">
        <f>ROUND(SUM(AV96:AW96),2)</f>
        <v>0</v>
      </c>
      <c r="AU96" s="145">
        <f>'PS 01.1 - Technológia kab...'!P124</f>
        <v>0</v>
      </c>
      <c r="AV96" s="144">
        <f>'PS 01.1 - Technológia kab...'!J35</f>
        <v>0</v>
      </c>
      <c r="AW96" s="144">
        <f>'PS 01.1 - Technológia kab...'!J36</f>
        <v>0</v>
      </c>
      <c r="AX96" s="144">
        <f>'PS 01.1 - Technológia kab...'!J37</f>
        <v>0</v>
      </c>
      <c r="AY96" s="144">
        <f>'PS 01.1 - Technológia kab...'!J38</f>
        <v>0</v>
      </c>
      <c r="AZ96" s="144">
        <f>'PS 01.1 - Technológia kab...'!F35</f>
        <v>0</v>
      </c>
      <c r="BA96" s="144">
        <f>'PS 01.1 - Technológia kab...'!F36</f>
        <v>0</v>
      </c>
      <c r="BB96" s="144">
        <f>'PS 01.1 - Technológia kab...'!F37</f>
        <v>0</v>
      </c>
      <c r="BC96" s="144">
        <f>'PS 01.1 - Technológia kab...'!F38</f>
        <v>0</v>
      </c>
      <c r="BD96" s="146">
        <f>'PS 01.1 - Technológia kab...'!F39</f>
        <v>0</v>
      </c>
      <c r="BE96" s="4"/>
      <c r="BT96" s="147" t="s">
        <v>90</v>
      </c>
      <c r="BV96" s="147" t="s">
        <v>79</v>
      </c>
      <c r="BW96" s="147" t="s">
        <v>91</v>
      </c>
      <c r="BX96" s="147" t="s">
        <v>85</v>
      </c>
      <c r="CL96" s="147" t="s">
        <v>1</v>
      </c>
    </row>
    <row r="97" s="4" customFormat="1" ht="14.4" customHeight="1">
      <c r="A97" s="138" t="s">
        <v>86</v>
      </c>
      <c r="B97" s="76"/>
      <c r="C97" s="139"/>
      <c r="D97" s="139"/>
      <c r="E97" s="140" t="s">
        <v>92</v>
      </c>
      <c r="F97" s="140"/>
      <c r="G97" s="140"/>
      <c r="H97" s="140"/>
      <c r="I97" s="140"/>
      <c r="J97" s="139"/>
      <c r="K97" s="140" t="s">
        <v>93</v>
      </c>
      <c r="L97" s="140"/>
      <c r="M97" s="140"/>
      <c r="N97" s="140"/>
      <c r="O97" s="140"/>
      <c r="P97" s="140"/>
      <c r="Q97" s="140"/>
      <c r="R97" s="140"/>
      <c r="S97" s="140"/>
      <c r="T97" s="140"/>
      <c r="U97" s="140"/>
      <c r="V97" s="140"/>
      <c r="W97" s="140"/>
      <c r="X97" s="140"/>
      <c r="Y97" s="140"/>
      <c r="Z97" s="140"/>
      <c r="AA97" s="140"/>
      <c r="AB97" s="140"/>
      <c r="AC97" s="140"/>
      <c r="AD97" s="140"/>
      <c r="AE97" s="140"/>
      <c r="AF97" s="140"/>
      <c r="AG97" s="141">
        <f>'SO 01.1 - Stavebná časť -...'!J32</f>
        <v>0</v>
      </c>
      <c r="AH97" s="139"/>
      <c r="AI97" s="139"/>
      <c r="AJ97" s="139"/>
      <c r="AK97" s="139"/>
      <c r="AL97" s="139"/>
      <c r="AM97" s="139"/>
      <c r="AN97" s="141">
        <f>SUM(AG97,AT97)</f>
        <v>0</v>
      </c>
      <c r="AO97" s="139"/>
      <c r="AP97" s="139"/>
      <c r="AQ97" s="142" t="s">
        <v>89</v>
      </c>
      <c r="AR97" s="78"/>
      <c r="AS97" s="143">
        <v>0</v>
      </c>
      <c r="AT97" s="144">
        <f>ROUND(SUM(AV97:AW97),2)</f>
        <v>0</v>
      </c>
      <c r="AU97" s="145">
        <f>'SO 01.1 - Stavebná časť -...'!P126</f>
        <v>0</v>
      </c>
      <c r="AV97" s="144">
        <f>'SO 01.1 - Stavebná časť -...'!J35</f>
        <v>0</v>
      </c>
      <c r="AW97" s="144">
        <f>'SO 01.1 - Stavebná časť -...'!J36</f>
        <v>0</v>
      </c>
      <c r="AX97" s="144">
        <f>'SO 01.1 - Stavebná časť -...'!J37</f>
        <v>0</v>
      </c>
      <c r="AY97" s="144">
        <f>'SO 01.1 - Stavebná časť -...'!J38</f>
        <v>0</v>
      </c>
      <c r="AZ97" s="144">
        <f>'SO 01.1 - Stavebná časť -...'!F35</f>
        <v>0</v>
      </c>
      <c r="BA97" s="144">
        <f>'SO 01.1 - Stavebná časť -...'!F36</f>
        <v>0</v>
      </c>
      <c r="BB97" s="144">
        <f>'SO 01.1 - Stavebná časť -...'!F37</f>
        <v>0</v>
      </c>
      <c r="BC97" s="144">
        <f>'SO 01.1 - Stavebná časť -...'!F38</f>
        <v>0</v>
      </c>
      <c r="BD97" s="146">
        <f>'SO 01.1 - Stavebná časť -...'!F39</f>
        <v>0</v>
      </c>
      <c r="BE97" s="4"/>
      <c r="BT97" s="147" t="s">
        <v>90</v>
      </c>
      <c r="BV97" s="147" t="s">
        <v>79</v>
      </c>
      <c r="BW97" s="147" t="s">
        <v>94</v>
      </c>
      <c r="BX97" s="147" t="s">
        <v>85</v>
      </c>
      <c r="CL97" s="147" t="s">
        <v>1</v>
      </c>
    </row>
    <row r="98" s="4" customFormat="1" ht="24" customHeight="1">
      <c r="A98" s="138" t="s">
        <v>86</v>
      </c>
      <c r="B98" s="76"/>
      <c r="C98" s="139"/>
      <c r="D98" s="139"/>
      <c r="E98" s="140" t="s">
        <v>95</v>
      </c>
      <c r="F98" s="140"/>
      <c r="G98" s="140"/>
      <c r="H98" s="140"/>
      <c r="I98" s="140"/>
      <c r="J98" s="139"/>
      <c r="K98" s="140" t="s">
        <v>96</v>
      </c>
      <c r="L98" s="140"/>
      <c r="M98" s="140"/>
      <c r="N98" s="140"/>
      <c r="O98" s="140"/>
      <c r="P98" s="140"/>
      <c r="Q98" s="140"/>
      <c r="R98" s="140"/>
      <c r="S98" s="140"/>
      <c r="T98" s="140"/>
      <c r="U98" s="140"/>
      <c r="V98" s="140"/>
      <c r="W98" s="140"/>
      <c r="X98" s="140"/>
      <c r="Y98" s="140"/>
      <c r="Z98" s="140"/>
      <c r="AA98" s="140"/>
      <c r="AB98" s="140"/>
      <c r="AC98" s="140"/>
      <c r="AD98" s="140"/>
      <c r="AE98" s="140"/>
      <c r="AF98" s="140"/>
      <c r="AG98" s="141">
        <f>'SO 01.2 - Elektroinštalác...'!J32</f>
        <v>0</v>
      </c>
      <c r="AH98" s="139"/>
      <c r="AI98" s="139"/>
      <c r="AJ98" s="139"/>
      <c r="AK98" s="139"/>
      <c r="AL98" s="139"/>
      <c r="AM98" s="139"/>
      <c r="AN98" s="141">
        <f>SUM(AG98,AT98)</f>
        <v>0</v>
      </c>
      <c r="AO98" s="139"/>
      <c r="AP98" s="139"/>
      <c r="AQ98" s="142" t="s">
        <v>89</v>
      </c>
      <c r="AR98" s="78"/>
      <c r="AS98" s="143">
        <v>0</v>
      </c>
      <c r="AT98" s="144">
        <f>ROUND(SUM(AV98:AW98),2)</f>
        <v>0</v>
      </c>
      <c r="AU98" s="145">
        <f>'SO 01.2 - Elektroinštalác...'!P130</f>
        <v>0</v>
      </c>
      <c r="AV98" s="144">
        <f>'SO 01.2 - Elektroinštalác...'!J35</f>
        <v>0</v>
      </c>
      <c r="AW98" s="144">
        <f>'SO 01.2 - Elektroinštalác...'!J36</f>
        <v>0</v>
      </c>
      <c r="AX98" s="144">
        <f>'SO 01.2 - Elektroinštalác...'!J37</f>
        <v>0</v>
      </c>
      <c r="AY98" s="144">
        <f>'SO 01.2 - Elektroinštalác...'!J38</f>
        <v>0</v>
      </c>
      <c r="AZ98" s="144">
        <f>'SO 01.2 - Elektroinštalác...'!F35</f>
        <v>0</v>
      </c>
      <c r="BA98" s="144">
        <f>'SO 01.2 - Elektroinštalác...'!F36</f>
        <v>0</v>
      </c>
      <c r="BB98" s="144">
        <f>'SO 01.2 - Elektroinštalác...'!F37</f>
        <v>0</v>
      </c>
      <c r="BC98" s="144">
        <f>'SO 01.2 - Elektroinštalác...'!F38</f>
        <v>0</v>
      </c>
      <c r="BD98" s="146">
        <f>'SO 01.2 - Elektroinštalác...'!F39</f>
        <v>0</v>
      </c>
      <c r="BE98" s="4"/>
      <c r="BT98" s="147" t="s">
        <v>90</v>
      </c>
      <c r="BV98" s="147" t="s">
        <v>79</v>
      </c>
      <c r="BW98" s="147" t="s">
        <v>97</v>
      </c>
      <c r="BX98" s="147" t="s">
        <v>85</v>
      </c>
      <c r="CL98" s="147" t="s">
        <v>1</v>
      </c>
    </row>
    <row r="99" s="4" customFormat="1" ht="14.4" customHeight="1">
      <c r="A99" s="138" t="s">
        <v>86</v>
      </c>
      <c r="B99" s="76"/>
      <c r="C99" s="139"/>
      <c r="D99" s="139"/>
      <c r="E99" s="140" t="s">
        <v>98</v>
      </c>
      <c r="F99" s="140"/>
      <c r="G99" s="140"/>
      <c r="H99" s="140"/>
      <c r="I99" s="140"/>
      <c r="J99" s="139"/>
      <c r="K99" s="140" t="s">
        <v>99</v>
      </c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0"/>
      <c r="AC99" s="140"/>
      <c r="AD99" s="140"/>
      <c r="AE99" s="140"/>
      <c r="AF99" s="140"/>
      <c r="AG99" s="141">
        <f>'SO 01.3 - Protierózne úpravy'!J32</f>
        <v>0</v>
      </c>
      <c r="AH99" s="139"/>
      <c r="AI99" s="139"/>
      <c r="AJ99" s="139"/>
      <c r="AK99" s="139"/>
      <c r="AL99" s="139"/>
      <c r="AM99" s="139"/>
      <c r="AN99" s="141">
        <f>SUM(AG99,AT99)</f>
        <v>0</v>
      </c>
      <c r="AO99" s="139"/>
      <c r="AP99" s="139"/>
      <c r="AQ99" s="142" t="s">
        <v>89</v>
      </c>
      <c r="AR99" s="78"/>
      <c r="AS99" s="143">
        <v>0</v>
      </c>
      <c r="AT99" s="144">
        <f>ROUND(SUM(AV99:AW99),2)</f>
        <v>0</v>
      </c>
      <c r="AU99" s="145">
        <f>'SO 01.3 - Protierózne úpravy'!P125</f>
        <v>0</v>
      </c>
      <c r="AV99" s="144">
        <f>'SO 01.3 - Protierózne úpravy'!J35</f>
        <v>0</v>
      </c>
      <c r="AW99" s="144">
        <f>'SO 01.3 - Protierózne úpravy'!J36</f>
        <v>0</v>
      </c>
      <c r="AX99" s="144">
        <f>'SO 01.3 - Protierózne úpravy'!J37</f>
        <v>0</v>
      </c>
      <c r="AY99" s="144">
        <f>'SO 01.3 - Protierózne úpravy'!J38</f>
        <v>0</v>
      </c>
      <c r="AZ99" s="144">
        <f>'SO 01.3 - Protierózne úpravy'!F35</f>
        <v>0</v>
      </c>
      <c r="BA99" s="144">
        <f>'SO 01.3 - Protierózne úpravy'!F36</f>
        <v>0</v>
      </c>
      <c r="BB99" s="144">
        <f>'SO 01.3 - Protierózne úpravy'!F37</f>
        <v>0</v>
      </c>
      <c r="BC99" s="144">
        <f>'SO 01.3 - Protierózne úpravy'!F38</f>
        <v>0</v>
      </c>
      <c r="BD99" s="146">
        <f>'SO 01.3 - Protierózne úpravy'!F39</f>
        <v>0</v>
      </c>
      <c r="BE99" s="4"/>
      <c r="BT99" s="147" t="s">
        <v>90</v>
      </c>
      <c r="BV99" s="147" t="s">
        <v>79</v>
      </c>
      <c r="BW99" s="147" t="s">
        <v>100</v>
      </c>
      <c r="BX99" s="147" t="s">
        <v>85</v>
      </c>
      <c r="CL99" s="147" t="s">
        <v>1</v>
      </c>
    </row>
    <row r="100" s="7" customFormat="1" ht="14.4" customHeight="1">
      <c r="A100" s="7"/>
      <c r="B100" s="125"/>
      <c r="C100" s="126"/>
      <c r="D100" s="127" t="s">
        <v>101</v>
      </c>
      <c r="E100" s="127"/>
      <c r="F100" s="127"/>
      <c r="G100" s="127"/>
      <c r="H100" s="127"/>
      <c r="I100" s="128"/>
      <c r="J100" s="127" t="s">
        <v>102</v>
      </c>
      <c r="K100" s="127"/>
      <c r="L100" s="127"/>
      <c r="M100" s="127"/>
      <c r="N100" s="127"/>
      <c r="O100" s="127"/>
      <c r="P100" s="127"/>
      <c r="Q100" s="127"/>
      <c r="R100" s="127"/>
      <c r="S100" s="127"/>
      <c r="T100" s="127"/>
      <c r="U100" s="127"/>
      <c r="V100" s="127"/>
      <c r="W100" s="127"/>
      <c r="X100" s="127"/>
      <c r="Y100" s="127"/>
      <c r="Z100" s="127"/>
      <c r="AA100" s="127"/>
      <c r="AB100" s="127"/>
      <c r="AC100" s="127"/>
      <c r="AD100" s="127"/>
      <c r="AE100" s="127"/>
      <c r="AF100" s="127"/>
      <c r="AG100" s="129">
        <f>ROUND(SUM(AG101:AG102),2)</f>
        <v>0</v>
      </c>
      <c r="AH100" s="128"/>
      <c r="AI100" s="128"/>
      <c r="AJ100" s="128"/>
      <c r="AK100" s="128"/>
      <c r="AL100" s="128"/>
      <c r="AM100" s="128"/>
      <c r="AN100" s="130">
        <f>SUM(AG100,AT100)</f>
        <v>0</v>
      </c>
      <c r="AO100" s="128"/>
      <c r="AP100" s="128"/>
      <c r="AQ100" s="131" t="s">
        <v>83</v>
      </c>
      <c r="AR100" s="132"/>
      <c r="AS100" s="133">
        <f>ROUND(SUM(AS101:AS102),2)</f>
        <v>0</v>
      </c>
      <c r="AT100" s="134">
        <f>ROUND(SUM(AV100:AW100),2)</f>
        <v>0</v>
      </c>
      <c r="AU100" s="135">
        <f>ROUND(SUM(AU101:AU102),5)</f>
        <v>0</v>
      </c>
      <c r="AV100" s="134">
        <f>ROUND(AZ100*L29,2)</f>
        <v>0</v>
      </c>
      <c r="AW100" s="134">
        <f>ROUND(BA100*L30,2)</f>
        <v>0</v>
      </c>
      <c r="AX100" s="134">
        <f>ROUND(BB100*L29,2)</f>
        <v>0</v>
      </c>
      <c r="AY100" s="134">
        <f>ROUND(BC100*L30,2)</f>
        <v>0</v>
      </c>
      <c r="AZ100" s="134">
        <f>ROUND(SUM(AZ101:AZ102),2)</f>
        <v>0</v>
      </c>
      <c r="BA100" s="134">
        <f>ROUND(SUM(BA101:BA102),2)</f>
        <v>0</v>
      </c>
      <c r="BB100" s="134">
        <f>ROUND(SUM(BB101:BB102),2)</f>
        <v>0</v>
      </c>
      <c r="BC100" s="134">
        <f>ROUND(SUM(BC101:BC102),2)</f>
        <v>0</v>
      </c>
      <c r="BD100" s="136">
        <f>ROUND(SUM(BD101:BD102),2)</f>
        <v>0</v>
      </c>
      <c r="BE100" s="7"/>
      <c r="BS100" s="137" t="s">
        <v>76</v>
      </c>
      <c r="BT100" s="137" t="s">
        <v>84</v>
      </c>
      <c r="BU100" s="137" t="s">
        <v>78</v>
      </c>
      <c r="BV100" s="137" t="s">
        <v>79</v>
      </c>
      <c r="BW100" s="137" t="s">
        <v>103</v>
      </c>
      <c r="BX100" s="137" t="s">
        <v>5</v>
      </c>
      <c r="CL100" s="137" t="s">
        <v>1</v>
      </c>
      <c r="CM100" s="137" t="s">
        <v>77</v>
      </c>
    </row>
    <row r="101" s="4" customFormat="1" ht="14.4" customHeight="1">
      <c r="A101" s="138" t="s">
        <v>86</v>
      </c>
      <c r="B101" s="76"/>
      <c r="C101" s="139"/>
      <c r="D101" s="139"/>
      <c r="E101" s="140" t="s">
        <v>104</v>
      </c>
      <c r="F101" s="140"/>
      <c r="G101" s="140"/>
      <c r="H101" s="140"/>
      <c r="I101" s="140"/>
      <c r="J101" s="139"/>
      <c r="K101" s="140" t="s">
        <v>93</v>
      </c>
      <c r="L101" s="140"/>
      <c r="M101" s="140"/>
      <c r="N101" s="140"/>
      <c r="O101" s="140"/>
      <c r="P101" s="140"/>
      <c r="Q101" s="140"/>
      <c r="R101" s="140"/>
      <c r="S101" s="140"/>
      <c r="T101" s="140"/>
      <c r="U101" s="140"/>
      <c r="V101" s="140"/>
      <c r="W101" s="140"/>
      <c r="X101" s="140"/>
      <c r="Y101" s="140"/>
      <c r="Z101" s="140"/>
      <c r="AA101" s="140"/>
      <c r="AB101" s="140"/>
      <c r="AC101" s="140"/>
      <c r="AD101" s="140"/>
      <c r="AE101" s="140"/>
      <c r="AF101" s="140"/>
      <c r="AG101" s="141">
        <f>'SO 10.1 - Stavebná časť -...'!J32</f>
        <v>0</v>
      </c>
      <c r="AH101" s="139"/>
      <c r="AI101" s="139"/>
      <c r="AJ101" s="139"/>
      <c r="AK101" s="139"/>
      <c r="AL101" s="139"/>
      <c r="AM101" s="139"/>
      <c r="AN101" s="141">
        <f>SUM(AG101,AT101)</f>
        <v>0</v>
      </c>
      <c r="AO101" s="139"/>
      <c r="AP101" s="139"/>
      <c r="AQ101" s="142" t="s">
        <v>89</v>
      </c>
      <c r="AR101" s="78"/>
      <c r="AS101" s="143">
        <v>0</v>
      </c>
      <c r="AT101" s="144">
        <f>ROUND(SUM(AV101:AW101),2)</f>
        <v>0</v>
      </c>
      <c r="AU101" s="145">
        <f>'SO 10.1 - Stavebná časť -...'!P135</f>
        <v>0</v>
      </c>
      <c r="AV101" s="144">
        <f>'SO 10.1 - Stavebná časť -...'!J35</f>
        <v>0</v>
      </c>
      <c r="AW101" s="144">
        <f>'SO 10.1 - Stavebná časť -...'!J36</f>
        <v>0</v>
      </c>
      <c r="AX101" s="144">
        <f>'SO 10.1 - Stavebná časť -...'!J37</f>
        <v>0</v>
      </c>
      <c r="AY101" s="144">
        <f>'SO 10.1 - Stavebná časť -...'!J38</f>
        <v>0</v>
      </c>
      <c r="AZ101" s="144">
        <f>'SO 10.1 - Stavebná časť -...'!F35</f>
        <v>0</v>
      </c>
      <c r="BA101" s="144">
        <f>'SO 10.1 - Stavebná časť -...'!F36</f>
        <v>0</v>
      </c>
      <c r="BB101" s="144">
        <f>'SO 10.1 - Stavebná časť -...'!F37</f>
        <v>0</v>
      </c>
      <c r="BC101" s="144">
        <f>'SO 10.1 - Stavebná časť -...'!F38</f>
        <v>0</v>
      </c>
      <c r="BD101" s="146">
        <f>'SO 10.1 - Stavebná časť -...'!F39</f>
        <v>0</v>
      </c>
      <c r="BE101" s="4"/>
      <c r="BT101" s="147" t="s">
        <v>90</v>
      </c>
      <c r="BV101" s="147" t="s">
        <v>79</v>
      </c>
      <c r="BW101" s="147" t="s">
        <v>105</v>
      </c>
      <c r="BX101" s="147" t="s">
        <v>103</v>
      </c>
      <c r="CL101" s="147" t="s">
        <v>1</v>
      </c>
    </row>
    <row r="102" s="4" customFormat="1" ht="24" customHeight="1">
      <c r="A102" s="138" t="s">
        <v>86</v>
      </c>
      <c r="B102" s="76"/>
      <c r="C102" s="139"/>
      <c r="D102" s="139"/>
      <c r="E102" s="140" t="s">
        <v>106</v>
      </c>
      <c r="F102" s="140"/>
      <c r="G102" s="140"/>
      <c r="H102" s="140"/>
      <c r="I102" s="140"/>
      <c r="J102" s="139"/>
      <c r="K102" s="140" t="s">
        <v>107</v>
      </c>
      <c r="L102" s="140"/>
      <c r="M102" s="140"/>
      <c r="N102" s="140"/>
      <c r="O102" s="140"/>
      <c r="P102" s="140"/>
      <c r="Q102" s="140"/>
      <c r="R102" s="140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0"/>
      <c r="AC102" s="140"/>
      <c r="AD102" s="140"/>
      <c r="AE102" s="140"/>
      <c r="AF102" s="140"/>
      <c r="AG102" s="141">
        <f>'SO 10.2 - Elektroinštalác...'!J32</f>
        <v>0</v>
      </c>
      <c r="AH102" s="139"/>
      <c r="AI102" s="139"/>
      <c r="AJ102" s="139"/>
      <c r="AK102" s="139"/>
      <c r="AL102" s="139"/>
      <c r="AM102" s="139"/>
      <c r="AN102" s="141">
        <f>SUM(AG102,AT102)</f>
        <v>0</v>
      </c>
      <c r="AO102" s="139"/>
      <c r="AP102" s="139"/>
      <c r="AQ102" s="142" t="s">
        <v>89</v>
      </c>
      <c r="AR102" s="78"/>
      <c r="AS102" s="143">
        <v>0</v>
      </c>
      <c r="AT102" s="144">
        <f>ROUND(SUM(AV102:AW102),2)</f>
        <v>0</v>
      </c>
      <c r="AU102" s="145">
        <f>'SO 10.2 - Elektroinštalác...'!P133</f>
        <v>0</v>
      </c>
      <c r="AV102" s="144">
        <f>'SO 10.2 - Elektroinštalác...'!J35</f>
        <v>0</v>
      </c>
      <c r="AW102" s="144">
        <f>'SO 10.2 - Elektroinštalác...'!J36</f>
        <v>0</v>
      </c>
      <c r="AX102" s="144">
        <f>'SO 10.2 - Elektroinštalác...'!J37</f>
        <v>0</v>
      </c>
      <c r="AY102" s="144">
        <f>'SO 10.2 - Elektroinštalác...'!J38</f>
        <v>0</v>
      </c>
      <c r="AZ102" s="144">
        <f>'SO 10.2 - Elektroinštalác...'!F35</f>
        <v>0</v>
      </c>
      <c r="BA102" s="144">
        <f>'SO 10.2 - Elektroinštalác...'!F36</f>
        <v>0</v>
      </c>
      <c r="BB102" s="144">
        <f>'SO 10.2 - Elektroinštalác...'!F37</f>
        <v>0</v>
      </c>
      <c r="BC102" s="144">
        <f>'SO 10.2 - Elektroinštalác...'!F38</f>
        <v>0</v>
      </c>
      <c r="BD102" s="146">
        <f>'SO 10.2 - Elektroinštalác...'!F39</f>
        <v>0</v>
      </c>
      <c r="BE102" s="4"/>
      <c r="BT102" s="147" t="s">
        <v>90</v>
      </c>
      <c r="BV102" s="147" t="s">
        <v>79</v>
      </c>
      <c r="BW102" s="147" t="s">
        <v>108</v>
      </c>
      <c r="BX102" s="147" t="s">
        <v>103</v>
      </c>
      <c r="CL102" s="147" t="s">
        <v>1</v>
      </c>
    </row>
    <row r="103" s="7" customFormat="1" ht="14.4" customHeight="1">
      <c r="A103" s="138" t="s">
        <v>86</v>
      </c>
      <c r="B103" s="125"/>
      <c r="C103" s="126"/>
      <c r="D103" s="127" t="s">
        <v>109</v>
      </c>
      <c r="E103" s="127"/>
      <c r="F103" s="127"/>
      <c r="G103" s="127"/>
      <c r="H103" s="127"/>
      <c r="I103" s="128"/>
      <c r="J103" s="127" t="s">
        <v>110</v>
      </c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27"/>
      <c r="V103" s="127"/>
      <c r="W103" s="127"/>
      <c r="X103" s="127"/>
      <c r="Y103" s="127"/>
      <c r="Z103" s="127"/>
      <c r="AA103" s="127"/>
      <c r="AB103" s="127"/>
      <c r="AC103" s="127"/>
      <c r="AD103" s="127"/>
      <c r="AE103" s="127"/>
      <c r="AF103" s="127"/>
      <c r="AG103" s="130">
        <f>'SO 013 - Prípojka vodovodu'!J30</f>
        <v>0</v>
      </c>
      <c r="AH103" s="128"/>
      <c r="AI103" s="128"/>
      <c r="AJ103" s="128"/>
      <c r="AK103" s="128"/>
      <c r="AL103" s="128"/>
      <c r="AM103" s="128"/>
      <c r="AN103" s="130">
        <f>SUM(AG103,AT103)</f>
        <v>0</v>
      </c>
      <c r="AO103" s="128"/>
      <c r="AP103" s="128"/>
      <c r="AQ103" s="131" t="s">
        <v>83</v>
      </c>
      <c r="AR103" s="132"/>
      <c r="AS103" s="133">
        <v>0</v>
      </c>
      <c r="AT103" s="134">
        <f>ROUND(SUM(AV103:AW103),2)</f>
        <v>0</v>
      </c>
      <c r="AU103" s="135">
        <f>'SO 013 - Prípojka vodovodu'!P127</f>
        <v>0</v>
      </c>
      <c r="AV103" s="134">
        <f>'SO 013 - Prípojka vodovodu'!J33</f>
        <v>0</v>
      </c>
      <c r="AW103" s="134">
        <f>'SO 013 - Prípojka vodovodu'!J34</f>
        <v>0</v>
      </c>
      <c r="AX103" s="134">
        <f>'SO 013 - Prípojka vodovodu'!J35</f>
        <v>0</v>
      </c>
      <c r="AY103" s="134">
        <f>'SO 013 - Prípojka vodovodu'!J36</f>
        <v>0</v>
      </c>
      <c r="AZ103" s="134">
        <f>'SO 013 - Prípojka vodovodu'!F33</f>
        <v>0</v>
      </c>
      <c r="BA103" s="134">
        <f>'SO 013 - Prípojka vodovodu'!F34</f>
        <v>0</v>
      </c>
      <c r="BB103" s="134">
        <f>'SO 013 - Prípojka vodovodu'!F35</f>
        <v>0</v>
      </c>
      <c r="BC103" s="134">
        <f>'SO 013 - Prípojka vodovodu'!F36</f>
        <v>0</v>
      </c>
      <c r="BD103" s="136">
        <f>'SO 013 - Prípojka vodovodu'!F37</f>
        <v>0</v>
      </c>
      <c r="BE103" s="7"/>
      <c r="BT103" s="137" t="s">
        <v>84</v>
      </c>
      <c r="BV103" s="137" t="s">
        <v>79</v>
      </c>
      <c r="BW103" s="137" t="s">
        <v>111</v>
      </c>
      <c r="BX103" s="137" t="s">
        <v>5</v>
      </c>
      <c r="CL103" s="137" t="s">
        <v>1</v>
      </c>
      <c r="CM103" s="137" t="s">
        <v>77</v>
      </c>
    </row>
    <row r="104" s="7" customFormat="1" ht="14.4" customHeight="1">
      <c r="A104" s="138" t="s">
        <v>86</v>
      </c>
      <c r="B104" s="125"/>
      <c r="C104" s="126"/>
      <c r="D104" s="127" t="s">
        <v>112</v>
      </c>
      <c r="E104" s="127"/>
      <c r="F104" s="127"/>
      <c r="G104" s="127"/>
      <c r="H104" s="127"/>
      <c r="I104" s="128"/>
      <c r="J104" s="127" t="s">
        <v>113</v>
      </c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7"/>
      <c r="AG104" s="130">
        <f>'SO 014 - Splašková kanali...'!J30</f>
        <v>0</v>
      </c>
      <c r="AH104" s="128"/>
      <c r="AI104" s="128"/>
      <c r="AJ104" s="128"/>
      <c r="AK104" s="128"/>
      <c r="AL104" s="128"/>
      <c r="AM104" s="128"/>
      <c r="AN104" s="130">
        <f>SUM(AG104,AT104)</f>
        <v>0</v>
      </c>
      <c r="AO104" s="128"/>
      <c r="AP104" s="128"/>
      <c r="AQ104" s="131" t="s">
        <v>83</v>
      </c>
      <c r="AR104" s="132"/>
      <c r="AS104" s="133">
        <v>0</v>
      </c>
      <c r="AT104" s="134">
        <f>ROUND(SUM(AV104:AW104),2)</f>
        <v>0</v>
      </c>
      <c r="AU104" s="135">
        <f>'SO 014 - Splašková kanali...'!P124</f>
        <v>0</v>
      </c>
      <c r="AV104" s="134">
        <f>'SO 014 - Splašková kanali...'!J33</f>
        <v>0</v>
      </c>
      <c r="AW104" s="134">
        <f>'SO 014 - Splašková kanali...'!J34</f>
        <v>0</v>
      </c>
      <c r="AX104" s="134">
        <f>'SO 014 - Splašková kanali...'!J35</f>
        <v>0</v>
      </c>
      <c r="AY104" s="134">
        <f>'SO 014 - Splašková kanali...'!J36</f>
        <v>0</v>
      </c>
      <c r="AZ104" s="134">
        <f>'SO 014 - Splašková kanali...'!F33</f>
        <v>0</v>
      </c>
      <c r="BA104" s="134">
        <f>'SO 014 - Splašková kanali...'!F34</f>
        <v>0</v>
      </c>
      <c r="BB104" s="134">
        <f>'SO 014 - Splašková kanali...'!F35</f>
        <v>0</v>
      </c>
      <c r="BC104" s="134">
        <f>'SO 014 - Splašková kanali...'!F36</f>
        <v>0</v>
      </c>
      <c r="BD104" s="136">
        <f>'SO 014 - Splašková kanali...'!F37</f>
        <v>0</v>
      </c>
      <c r="BE104" s="7"/>
      <c r="BT104" s="137" t="s">
        <v>84</v>
      </c>
      <c r="BV104" s="137" t="s">
        <v>79</v>
      </c>
      <c r="BW104" s="137" t="s">
        <v>114</v>
      </c>
      <c r="BX104" s="137" t="s">
        <v>5</v>
      </c>
      <c r="CL104" s="137" t="s">
        <v>1</v>
      </c>
      <c r="CM104" s="137" t="s">
        <v>77</v>
      </c>
    </row>
    <row r="105" s="7" customFormat="1" ht="14.4" customHeight="1">
      <c r="A105" s="138" t="s">
        <v>86</v>
      </c>
      <c r="B105" s="125"/>
      <c r="C105" s="126"/>
      <c r="D105" s="127" t="s">
        <v>115</v>
      </c>
      <c r="E105" s="127"/>
      <c r="F105" s="127"/>
      <c r="G105" s="127"/>
      <c r="H105" s="127"/>
      <c r="I105" s="128"/>
      <c r="J105" s="127" t="s">
        <v>116</v>
      </c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7"/>
      <c r="AA105" s="127"/>
      <c r="AB105" s="127"/>
      <c r="AC105" s="127"/>
      <c r="AD105" s="127"/>
      <c r="AE105" s="127"/>
      <c r="AF105" s="127"/>
      <c r="AG105" s="130">
        <f>'SO 017 - NN káblový prívo...'!J30</f>
        <v>0</v>
      </c>
      <c r="AH105" s="128"/>
      <c r="AI105" s="128"/>
      <c r="AJ105" s="128"/>
      <c r="AK105" s="128"/>
      <c r="AL105" s="128"/>
      <c r="AM105" s="128"/>
      <c r="AN105" s="130">
        <f>SUM(AG105,AT105)</f>
        <v>0</v>
      </c>
      <c r="AO105" s="128"/>
      <c r="AP105" s="128"/>
      <c r="AQ105" s="131" t="s">
        <v>83</v>
      </c>
      <c r="AR105" s="132"/>
      <c r="AS105" s="133">
        <v>0</v>
      </c>
      <c r="AT105" s="134">
        <f>ROUND(SUM(AV105:AW105),2)</f>
        <v>0</v>
      </c>
      <c r="AU105" s="135">
        <f>'SO 017 - NN káblový prívo...'!P123</f>
        <v>0</v>
      </c>
      <c r="AV105" s="134">
        <f>'SO 017 - NN káblový prívo...'!J33</f>
        <v>0</v>
      </c>
      <c r="AW105" s="134">
        <f>'SO 017 - NN káblový prívo...'!J34</f>
        <v>0</v>
      </c>
      <c r="AX105" s="134">
        <f>'SO 017 - NN káblový prívo...'!J35</f>
        <v>0</v>
      </c>
      <c r="AY105" s="134">
        <f>'SO 017 - NN káblový prívo...'!J36</f>
        <v>0</v>
      </c>
      <c r="AZ105" s="134">
        <f>'SO 017 - NN káblový prívo...'!F33</f>
        <v>0</v>
      </c>
      <c r="BA105" s="134">
        <f>'SO 017 - NN káblový prívo...'!F34</f>
        <v>0</v>
      </c>
      <c r="BB105" s="134">
        <f>'SO 017 - NN káblový prívo...'!F35</f>
        <v>0</v>
      </c>
      <c r="BC105" s="134">
        <f>'SO 017 - NN káblový prívo...'!F36</f>
        <v>0</v>
      </c>
      <c r="BD105" s="136">
        <f>'SO 017 - NN káblový prívo...'!F37</f>
        <v>0</v>
      </c>
      <c r="BE105" s="7"/>
      <c r="BT105" s="137" t="s">
        <v>84</v>
      </c>
      <c r="BV105" s="137" t="s">
        <v>79</v>
      </c>
      <c r="BW105" s="137" t="s">
        <v>117</v>
      </c>
      <c r="BX105" s="137" t="s">
        <v>5</v>
      </c>
      <c r="CL105" s="137" t="s">
        <v>1</v>
      </c>
      <c r="CM105" s="137" t="s">
        <v>77</v>
      </c>
    </row>
    <row r="106" s="7" customFormat="1" ht="14.4" customHeight="1">
      <c r="A106" s="138" t="s">
        <v>86</v>
      </c>
      <c r="B106" s="125"/>
      <c r="C106" s="126"/>
      <c r="D106" s="127" t="s">
        <v>118</v>
      </c>
      <c r="E106" s="127"/>
      <c r="F106" s="127"/>
      <c r="G106" s="127"/>
      <c r="H106" s="127"/>
      <c r="I106" s="128"/>
      <c r="J106" s="127" t="s">
        <v>119</v>
      </c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/>
      <c r="AB106" s="127"/>
      <c r="AC106" s="127"/>
      <c r="AD106" s="127"/>
      <c r="AE106" s="127"/>
      <c r="AF106" s="127"/>
      <c r="AG106" s="130">
        <f>'SO 018 - VN prívod a traf...'!J30</f>
        <v>0</v>
      </c>
      <c r="AH106" s="128"/>
      <c r="AI106" s="128"/>
      <c r="AJ106" s="128"/>
      <c r="AK106" s="128"/>
      <c r="AL106" s="128"/>
      <c r="AM106" s="128"/>
      <c r="AN106" s="130">
        <f>SUM(AG106,AT106)</f>
        <v>0</v>
      </c>
      <c r="AO106" s="128"/>
      <c r="AP106" s="128"/>
      <c r="AQ106" s="131" t="s">
        <v>83</v>
      </c>
      <c r="AR106" s="132"/>
      <c r="AS106" s="133">
        <v>0</v>
      </c>
      <c r="AT106" s="134">
        <f>ROUND(SUM(AV106:AW106),2)</f>
        <v>0</v>
      </c>
      <c r="AU106" s="135">
        <f>'SO 018 - VN prívod a traf...'!P126</f>
        <v>0</v>
      </c>
      <c r="AV106" s="134">
        <f>'SO 018 - VN prívod a traf...'!J33</f>
        <v>0</v>
      </c>
      <c r="AW106" s="134">
        <f>'SO 018 - VN prívod a traf...'!J34</f>
        <v>0</v>
      </c>
      <c r="AX106" s="134">
        <f>'SO 018 - VN prívod a traf...'!J35</f>
        <v>0</v>
      </c>
      <c r="AY106" s="134">
        <f>'SO 018 - VN prívod a traf...'!J36</f>
        <v>0</v>
      </c>
      <c r="AZ106" s="134">
        <f>'SO 018 - VN prívod a traf...'!F33</f>
        <v>0</v>
      </c>
      <c r="BA106" s="134">
        <f>'SO 018 - VN prívod a traf...'!F34</f>
        <v>0</v>
      </c>
      <c r="BB106" s="134">
        <f>'SO 018 - VN prívod a traf...'!F35</f>
        <v>0</v>
      </c>
      <c r="BC106" s="134">
        <f>'SO 018 - VN prívod a traf...'!F36</f>
        <v>0</v>
      </c>
      <c r="BD106" s="136">
        <f>'SO 018 - VN prívod a traf...'!F37</f>
        <v>0</v>
      </c>
      <c r="BE106" s="7"/>
      <c r="BT106" s="137" t="s">
        <v>84</v>
      </c>
      <c r="BV106" s="137" t="s">
        <v>79</v>
      </c>
      <c r="BW106" s="137" t="s">
        <v>120</v>
      </c>
      <c r="BX106" s="137" t="s">
        <v>5</v>
      </c>
      <c r="CL106" s="137" t="s">
        <v>1</v>
      </c>
      <c r="CM106" s="137" t="s">
        <v>77</v>
      </c>
    </row>
    <row r="107" s="7" customFormat="1" ht="14.4" customHeight="1">
      <c r="A107" s="7"/>
      <c r="B107" s="125"/>
      <c r="C107" s="126"/>
      <c r="D107" s="127" t="s">
        <v>121</v>
      </c>
      <c r="E107" s="127"/>
      <c r="F107" s="127"/>
      <c r="G107" s="127"/>
      <c r="H107" s="127"/>
      <c r="I107" s="128"/>
      <c r="J107" s="127" t="s">
        <v>122</v>
      </c>
      <c r="K107" s="127"/>
      <c r="L107" s="127"/>
      <c r="M107" s="127"/>
      <c r="N107" s="127"/>
      <c r="O107" s="127"/>
      <c r="P107" s="127"/>
      <c r="Q107" s="127"/>
      <c r="R107" s="127"/>
      <c r="S107" s="127"/>
      <c r="T107" s="127"/>
      <c r="U107" s="127"/>
      <c r="V107" s="127"/>
      <c r="W107" s="127"/>
      <c r="X107" s="127"/>
      <c r="Y107" s="127"/>
      <c r="Z107" s="127"/>
      <c r="AA107" s="127"/>
      <c r="AB107" s="127"/>
      <c r="AC107" s="127"/>
      <c r="AD107" s="127"/>
      <c r="AE107" s="127"/>
      <c r="AF107" s="127"/>
      <c r="AG107" s="129">
        <f>ROUND(SUM(AG108:AG109),2)</f>
        <v>0</v>
      </c>
      <c r="AH107" s="128"/>
      <c r="AI107" s="128"/>
      <c r="AJ107" s="128"/>
      <c r="AK107" s="128"/>
      <c r="AL107" s="128"/>
      <c r="AM107" s="128"/>
      <c r="AN107" s="130">
        <f>SUM(AG107,AT107)</f>
        <v>0</v>
      </c>
      <c r="AO107" s="128"/>
      <c r="AP107" s="128"/>
      <c r="AQ107" s="131" t="s">
        <v>83</v>
      </c>
      <c r="AR107" s="132"/>
      <c r="AS107" s="133">
        <f>ROUND(SUM(AS108:AS109),2)</f>
        <v>0</v>
      </c>
      <c r="AT107" s="134">
        <f>ROUND(SUM(AV107:AW107),2)</f>
        <v>0</v>
      </c>
      <c r="AU107" s="135">
        <f>ROUND(SUM(AU108:AU109),5)</f>
        <v>0</v>
      </c>
      <c r="AV107" s="134">
        <f>ROUND(AZ107*L29,2)</f>
        <v>0</v>
      </c>
      <c r="AW107" s="134">
        <f>ROUND(BA107*L30,2)</f>
        <v>0</v>
      </c>
      <c r="AX107" s="134">
        <f>ROUND(BB107*L29,2)</f>
        <v>0</v>
      </c>
      <c r="AY107" s="134">
        <f>ROUND(BC107*L30,2)</f>
        <v>0</v>
      </c>
      <c r="AZ107" s="134">
        <f>ROUND(SUM(AZ108:AZ109),2)</f>
        <v>0</v>
      </c>
      <c r="BA107" s="134">
        <f>ROUND(SUM(BA108:BA109),2)</f>
        <v>0</v>
      </c>
      <c r="BB107" s="134">
        <f>ROUND(SUM(BB108:BB109),2)</f>
        <v>0</v>
      </c>
      <c r="BC107" s="134">
        <f>ROUND(SUM(BC108:BC109),2)</f>
        <v>0</v>
      </c>
      <c r="BD107" s="136">
        <f>ROUND(SUM(BD108:BD109),2)</f>
        <v>0</v>
      </c>
      <c r="BE107" s="7"/>
      <c r="BS107" s="137" t="s">
        <v>76</v>
      </c>
      <c r="BT107" s="137" t="s">
        <v>84</v>
      </c>
      <c r="BU107" s="137" t="s">
        <v>78</v>
      </c>
      <c r="BV107" s="137" t="s">
        <v>79</v>
      </c>
      <c r="BW107" s="137" t="s">
        <v>123</v>
      </c>
      <c r="BX107" s="137" t="s">
        <v>5</v>
      </c>
      <c r="CL107" s="137" t="s">
        <v>1</v>
      </c>
      <c r="CM107" s="137" t="s">
        <v>77</v>
      </c>
    </row>
    <row r="108" s="4" customFormat="1" ht="14.4" customHeight="1">
      <c r="A108" s="138" t="s">
        <v>86</v>
      </c>
      <c r="B108" s="76"/>
      <c r="C108" s="139"/>
      <c r="D108" s="139"/>
      <c r="E108" s="140" t="s">
        <v>124</v>
      </c>
      <c r="F108" s="140"/>
      <c r="G108" s="140"/>
      <c r="H108" s="140"/>
      <c r="I108" s="140"/>
      <c r="J108" s="139"/>
      <c r="K108" s="140" t="s">
        <v>93</v>
      </c>
      <c r="L108" s="140"/>
      <c r="M108" s="140"/>
      <c r="N108" s="140"/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40"/>
      <c r="Z108" s="140"/>
      <c r="AA108" s="140"/>
      <c r="AB108" s="140"/>
      <c r="AC108" s="140"/>
      <c r="AD108" s="140"/>
      <c r="AE108" s="140"/>
      <c r="AF108" s="140"/>
      <c r="AG108" s="141">
        <f>'SO 20.1 - Stavebná časť -...'!J32</f>
        <v>0</v>
      </c>
      <c r="AH108" s="139"/>
      <c r="AI108" s="139"/>
      <c r="AJ108" s="139"/>
      <c r="AK108" s="139"/>
      <c r="AL108" s="139"/>
      <c r="AM108" s="139"/>
      <c r="AN108" s="141">
        <f>SUM(AG108,AT108)</f>
        <v>0</v>
      </c>
      <c r="AO108" s="139"/>
      <c r="AP108" s="139"/>
      <c r="AQ108" s="142" t="s">
        <v>89</v>
      </c>
      <c r="AR108" s="78"/>
      <c r="AS108" s="143">
        <v>0</v>
      </c>
      <c r="AT108" s="144">
        <f>ROUND(SUM(AV108:AW108),2)</f>
        <v>0</v>
      </c>
      <c r="AU108" s="145">
        <f>'SO 20.1 - Stavebná časť -...'!P135</f>
        <v>0</v>
      </c>
      <c r="AV108" s="144">
        <f>'SO 20.1 - Stavebná časť -...'!J35</f>
        <v>0</v>
      </c>
      <c r="AW108" s="144">
        <f>'SO 20.1 - Stavebná časť -...'!J36</f>
        <v>0</v>
      </c>
      <c r="AX108" s="144">
        <f>'SO 20.1 - Stavebná časť -...'!J37</f>
        <v>0</v>
      </c>
      <c r="AY108" s="144">
        <f>'SO 20.1 - Stavebná časť -...'!J38</f>
        <v>0</v>
      </c>
      <c r="AZ108" s="144">
        <f>'SO 20.1 - Stavebná časť -...'!F35</f>
        <v>0</v>
      </c>
      <c r="BA108" s="144">
        <f>'SO 20.1 - Stavebná časť -...'!F36</f>
        <v>0</v>
      </c>
      <c r="BB108" s="144">
        <f>'SO 20.1 - Stavebná časť -...'!F37</f>
        <v>0</v>
      </c>
      <c r="BC108" s="144">
        <f>'SO 20.1 - Stavebná časť -...'!F38</f>
        <v>0</v>
      </c>
      <c r="BD108" s="146">
        <f>'SO 20.1 - Stavebná časť -...'!F39</f>
        <v>0</v>
      </c>
      <c r="BE108" s="4"/>
      <c r="BT108" s="147" t="s">
        <v>90</v>
      </c>
      <c r="BV108" s="147" t="s">
        <v>79</v>
      </c>
      <c r="BW108" s="147" t="s">
        <v>125</v>
      </c>
      <c r="BX108" s="147" t="s">
        <v>123</v>
      </c>
      <c r="CL108" s="147" t="s">
        <v>1</v>
      </c>
    </row>
    <row r="109" s="4" customFormat="1" ht="24" customHeight="1">
      <c r="A109" s="138" t="s">
        <v>86</v>
      </c>
      <c r="B109" s="76"/>
      <c r="C109" s="139"/>
      <c r="D109" s="139"/>
      <c r="E109" s="140" t="s">
        <v>126</v>
      </c>
      <c r="F109" s="140"/>
      <c r="G109" s="140"/>
      <c r="H109" s="140"/>
      <c r="I109" s="140"/>
      <c r="J109" s="139"/>
      <c r="K109" s="140" t="s">
        <v>107</v>
      </c>
      <c r="L109" s="140"/>
      <c r="M109" s="140"/>
      <c r="N109" s="140"/>
      <c r="O109" s="140"/>
      <c r="P109" s="140"/>
      <c r="Q109" s="140"/>
      <c r="R109" s="140"/>
      <c r="S109" s="140"/>
      <c r="T109" s="140"/>
      <c r="U109" s="140"/>
      <c r="V109" s="140"/>
      <c r="W109" s="140"/>
      <c r="X109" s="140"/>
      <c r="Y109" s="140"/>
      <c r="Z109" s="140"/>
      <c r="AA109" s="140"/>
      <c r="AB109" s="140"/>
      <c r="AC109" s="140"/>
      <c r="AD109" s="140"/>
      <c r="AE109" s="140"/>
      <c r="AF109" s="140"/>
      <c r="AG109" s="141">
        <f>'SO 20.2 - Elektroinštalác...'!J32</f>
        <v>0</v>
      </c>
      <c r="AH109" s="139"/>
      <c r="AI109" s="139"/>
      <c r="AJ109" s="139"/>
      <c r="AK109" s="139"/>
      <c r="AL109" s="139"/>
      <c r="AM109" s="139"/>
      <c r="AN109" s="141">
        <f>SUM(AG109,AT109)</f>
        <v>0</v>
      </c>
      <c r="AO109" s="139"/>
      <c r="AP109" s="139"/>
      <c r="AQ109" s="142" t="s">
        <v>89</v>
      </c>
      <c r="AR109" s="78"/>
      <c r="AS109" s="143">
        <v>0</v>
      </c>
      <c r="AT109" s="144">
        <f>ROUND(SUM(AV109:AW109),2)</f>
        <v>0</v>
      </c>
      <c r="AU109" s="145">
        <f>'SO 20.2 - Elektroinštalác...'!P133</f>
        <v>0</v>
      </c>
      <c r="AV109" s="144">
        <f>'SO 20.2 - Elektroinštalác...'!J35</f>
        <v>0</v>
      </c>
      <c r="AW109" s="144">
        <f>'SO 20.2 - Elektroinštalác...'!J36</f>
        <v>0</v>
      </c>
      <c r="AX109" s="144">
        <f>'SO 20.2 - Elektroinštalác...'!J37</f>
        <v>0</v>
      </c>
      <c r="AY109" s="144">
        <f>'SO 20.2 - Elektroinštalác...'!J38</f>
        <v>0</v>
      </c>
      <c r="AZ109" s="144">
        <f>'SO 20.2 - Elektroinštalác...'!F35</f>
        <v>0</v>
      </c>
      <c r="BA109" s="144">
        <f>'SO 20.2 - Elektroinštalác...'!F36</f>
        <v>0</v>
      </c>
      <c r="BB109" s="144">
        <f>'SO 20.2 - Elektroinštalác...'!F37</f>
        <v>0</v>
      </c>
      <c r="BC109" s="144">
        <f>'SO 20.2 - Elektroinštalác...'!F38</f>
        <v>0</v>
      </c>
      <c r="BD109" s="146">
        <f>'SO 20.2 - Elektroinštalác...'!F39</f>
        <v>0</v>
      </c>
      <c r="BE109" s="4"/>
      <c r="BT109" s="147" t="s">
        <v>90</v>
      </c>
      <c r="BV109" s="147" t="s">
        <v>79</v>
      </c>
      <c r="BW109" s="147" t="s">
        <v>127</v>
      </c>
      <c r="BX109" s="147" t="s">
        <v>123</v>
      </c>
      <c r="CL109" s="147" t="s">
        <v>1</v>
      </c>
    </row>
    <row r="110" s="7" customFormat="1" ht="14.4" customHeight="1">
      <c r="A110" s="138" t="s">
        <v>86</v>
      </c>
      <c r="B110" s="125"/>
      <c r="C110" s="126"/>
      <c r="D110" s="127" t="s">
        <v>128</v>
      </c>
      <c r="E110" s="127"/>
      <c r="F110" s="127"/>
      <c r="G110" s="127"/>
      <c r="H110" s="127"/>
      <c r="I110" s="128"/>
      <c r="J110" s="127" t="s">
        <v>110</v>
      </c>
      <c r="K110" s="127"/>
      <c r="L110" s="127"/>
      <c r="M110" s="127"/>
      <c r="N110" s="127"/>
      <c r="O110" s="127"/>
      <c r="P110" s="127"/>
      <c r="Q110" s="127"/>
      <c r="R110" s="127"/>
      <c r="S110" s="127"/>
      <c r="T110" s="127"/>
      <c r="U110" s="127"/>
      <c r="V110" s="127"/>
      <c r="W110" s="127"/>
      <c r="X110" s="127"/>
      <c r="Y110" s="127"/>
      <c r="Z110" s="127"/>
      <c r="AA110" s="127"/>
      <c r="AB110" s="127"/>
      <c r="AC110" s="127"/>
      <c r="AD110" s="127"/>
      <c r="AE110" s="127"/>
      <c r="AF110" s="127"/>
      <c r="AG110" s="130">
        <f>'SO 023 - Prípojka vodovodu'!J30</f>
        <v>0</v>
      </c>
      <c r="AH110" s="128"/>
      <c r="AI110" s="128"/>
      <c r="AJ110" s="128"/>
      <c r="AK110" s="128"/>
      <c r="AL110" s="128"/>
      <c r="AM110" s="128"/>
      <c r="AN110" s="130">
        <f>SUM(AG110,AT110)</f>
        <v>0</v>
      </c>
      <c r="AO110" s="128"/>
      <c r="AP110" s="128"/>
      <c r="AQ110" s="131" t="s">
        <v>83</v>
      </c>
      <c r="AR110" s="132"/>
      <c r="AS110" s="133">
        <v>0</v>
      </c>
      <c r="AT110" s="134">
        <f>ROUND(SUM(AV110:AW110),2)</f>
        <v>0</v>
      </c>
      <c r="AU110" s="135">
        <f>'SO 023 - Prípojka vodovodu'!P127</f>
        <v>0</v>
      </c>
      <c r="AV110" s="134">
        <f>'SO 023 - Prípojka vodovodu'!J33</f>
        <v>0</v>
      </c>
      <c r="AW110" s="134">
        <f>'SO 023 - Prípojka vodovodu'!J34</f>
        <v>0</v>
      </c>
      <c r="AX110" s="134">
        <f>'SO 023 - Prípojka vodovodu'!J35</f>
        <v>0</v>
      </c>
      <c r="AY110" s="134">
        <f>'SO 023 - Prípojka vodovodu'!J36</f>
        <v>0</v>
      </c>
      <c r="AZ110" s="134">
        <f>'SO 023 - Prípojka vodovodu'!F33</f>
        <v>0</v>
      </c>
      <c r="BA110" s="134">
        <f>'SO 023 - Prípojka vodovodu'!F34</f>
        <v>0</v>
      </c>
      <c r="BB110" s="134">
        <f>'SO 023 - Prípojka vodovodu'!F35</f>
        <v>0</v>
      </c>
      <c r="BC110" s="134">
        <f>'SO 023 - Prípojka vodovodu'!F36</f>
        <v>0</v>
      </c>
      <c r="BD110" s="136">
        <f>'SO 023 - Prípojka vodovodu'!F37</f>
        <v>0</v>
      </c>
      <c r="BE110" s="7"/>
      <c r="BT110" s="137" t="s">
        <v>84</v>
      </c>
      <c r="BV110" s="137" t="s">
        <v>79</v>
      </c>
      <c r="BW110" s="137" t="s">
        <v>129</v>
      </c>
      <c r="BX110" s="137" t="s">
        <v>5</v>
      </c>
      <c r="CL110" s="137" t="s">
        <v>1</v>
      </c>
      <c r="CM110" s="137" t="s">
        <v>77</v>
      </c>
    </row>
    <row r="111" s="7" customFormat="1" ht="14.4" customHeight="1">
      <c r="A111" s="138" t="s">
        <v>86</v>
      </c>
      <c r="B111" s="125"/>
      <c r="C111" s="126"/>
      <c r="D111" s="127" t="s">
        <v>130</v>
      </c>
      <c r="E111" s="127"/>
      <c r="F111" s="127"/>
      <c r="G111" s="127"/>
      <c r="H111" s="127"/>
      <c r="I111" s="128"/>
      <c r="J111" s="127" t="s">
        <v>113</v>
      </c>
      <c r="K111" s="127"/>
      <c r="L111" s="127"/>
      <c r="M111" s="127"/>
      <c r="N111" s="127"/>
      <c r="O111" s="127"/>
      <c r="P111" s="127"/>
      <c r="Q111" s="127"/>
      <c r="R111" s="127"/>
      <c r="S111" s="127"/>
      <c r="T111" s="127"/>
      <c r="U111" s="127"/>
      <c r="V111" s="127"/>
      <c r="W111" s="127"/>
      <c r="X111" s="127"/>
      <c r="Y111" s="127"/>
      <c r="Z111" s="127"/>
      <c r="AA111" s="127"/>
      <c r="AB111" s="127"/>
      <c r="AC111" s="127"/>
      <c r="AD111" s="127"/>
      <c r="AE111" s="127"/>
      <c r="AF111" s="127"/>
      <c r="AG111" s="130">
        <f>'SO 024 - Splašková kanali...'!J30</f>
        <v>0</v>
      </c>
      <c r="AH111" s="128"/>
      <c r="AI111" s="128"/>
      <c r="AJ111" s="128"/>
      <c r="AK111" s="128"/>
      <c r="AL111" s="128"/>
      <c r="AM111" s="128"/>
      <c r="AN111" s="130">
        <f>SUM(AG111,AT111)</f>
        <v>0</v>
      </c>
      <c r="AO111" s="128"/>
      <c r="AP111" s="128"/>
      <c r="AQ111" s="131" t="s">
        <v>83</v>
      </c>
      <c r="AR111" s="132"/>
      <c r="AS111" s="133">
        <v>0</v>
      </c>
      <c r="AT111" s="134">
        <f>ROUND(SUM(AV111:AW111),2)</f>
        <v>0</v>
      </c>
      <c r="AU111" s="135">
        <f>'SO 024 - Splašková kanali...'!P124</f>
        <v>0</v>
      </c>
      <c r="AV111" s="134">
        <f>'SO 024 - Splašková kanali...'!J33</f>
        <v>0</v>
      </c>
      <c r="AW111" s="134">
        <f>'SO 024 - Splašková kanali...'!J34</f>
        <v>0</v>
      </c>
      <c r="AX111" s="134">
        <f>'SO 024 - Splašková kanali...'!J35</f>
        <v>0</v>
      </c>
      <c r="AY111" s="134">
        <f>'SO 024 - Splašková kanali...'!J36</f>
        <v>0</v>
      </c>
      <c r="AZ111" s="134">
        <f>'SO 024 - Splašková kanali...'!F33</f>
        <v>0</v>
      </c>
      <c r="BA111" s="134">
        <f>'SO 024 - Splašková kanali...'!F34</f>
        <v>0</v>
      </c>
      <c r="BB111" s="134">
        <f>'SO 024 - Splašková kanali...'!F35</f>
        <v>0</v>
      </c>
      <c r="BC111" s="134">
        <f>'SO 024 - Splašková kanali...'!F36</f>
        <v>0</v>
      </c>
      <c r="BD111" s="136">
        <f>'SO 024 - Splašková kanali...'!F37</f>
        <v>0</v>
      </c>
      <c r="BE111" s="7"/>
      <c r="BT111" s="137" t="s">
        <v>84</v>
      </c>
      <c r="BV111" s="137" t="s">
        <v>79</v>
      </c>
      <c r="BW111" s="137" t="s">
        <v>131</v>
      </c>
      <c r="BX111" s="137" t="s">
        <v>5</v>
      </c>
      <c r="CL111" s="137" t="s">
        <v>1</v>
      </c>
      <c r="CM111" s="137" t="s">
        <v>77</v>
      </c>
    </row>
    <row r="112" s="7" customFormat="1" ht="14.4" customHeight="1">
      <c r="A112" s="138" t="s">
        <v>86</v>
      </c>
      <c r="B112" s="125"/>
      <c r="C112" s="126"/>
      <c r="D112" s="127" t="s">
        <v>132</v>
      </c>
      <c r="E112" s="127"/>
      <c r="F112" s="127"/>
      <c r="G112" s="127"/>
      <c r="H112" s="127"/>
      <c r="I112" s="128"/>
      <c r="J112" s="127" t="s">
        <v>133</v>
      </c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7"/>
      <c r="AG112" s="130">
        <f>'SO 026 - VN prípojka a te...'!J30</f>
        <v>0</v>
      </c>
      <c r="AH112" s="128"/>
      <c r="AI112" s="128"/>
      <c r="AJ112" s="128"/>
      <c r="AK112" s="128"/>
      <c r="AL112" s="128"/>
      <c r="AM112" s="128"/>
      <c r="AN112" s="130">
        <f>SUM(AG112,AT112)</f>
        <v>0</v>
      </c>
      <c r="AO112" s="128"/>
      <c r="AP112" s="128"/>
      <c r="AQ112" s="131" t="s">
        <v>83</v>
      </c>
      <c r="AR112" s="132"/>
      <c r="AS112" s="133">
        <v>0</v>
      </c>
      <c r="AT112" s="134">
        <f>ROUND(SUM(AV112:AW112),2)</f>
        <v>0</v>
      </c>
      <c r="AU112" s="135">
        <f>'SO 026 - VN prípojka a te...'!P123</f>
        <v>0</v>
      </c>
      <c r="AV112" s="134">
        <f>'SO 026 - VN prípojka a te...'!J33</f>
        <v>0</v>
      </c>
      <c r="AW112" s="134">
        <f>'SO 026 - VN prípojka a te...'!J34</f>
        <v>0</v>
      </c>
      <c r="AX112" s="134">
        <f>'SO 026 - VN prípojka a te...'!J35</f>
        <v>0</v>
      </c>
      <c r="AY112" s="134">
        <f>'SO 026 - VN prípojka a te...'!J36</f>
        <v>0</v>
      </c>
      <c r="AZ112" s="134">
        <f>'SO 026 - VN prípojka a te...'!F33</f>
        <v>0</v>
      </c>
      <c r="BA112" s="134">
        <f>'SO 026 - VN prípojka a te...'!F34</f>
        <v>0</v>
      </c>
      <c r="BB112" s="134">
        <f>'SO 026 - VN prípojka a te...'!F35</f>
        <v>0</v>
      </c>
      <c r="BC112" s="134">
        <f>'SO 026 - VN prípojka a te...'!F36</f>
        <v>0</v>
      </c>
      <c r="BD112" s="136">
        <f>'SO 026 - VN prípojka a te...'!F37</f>
        <v>0</v>
      </c>
      <c r="BE112" s="7"/>
      <c r="BT112" s="137" t="s">
        <v>84</v>
      </c>
      <c r="BV112" s="137" t="s">
        <v>79</v>
      </c>
      <c r="BW112" s="137" t="s">
        <v>134</v>
      </c>
      <c r="BX112" s="137" t="s">
        <v>5</v>
      </c>
      <c r="CL112" s="137" t="s">
        <v>1</v>
      </c>
      <c r="CM112" s="137" t="s">
        <v>77</v>
      </c>
    </row>
    <row r="113" s="7" customFormat="1" ht="14.4" customHeight="1">
      <c r="A113" s="7"/>
      <c r="B113" s="125"/>
      <c r="C113" s="126"/>
      <c r="D113" s="127" t="s">
        <v>135</v>
      </c>
      <c r="E113" s="127"/>
      <c r="F113" s="127"/>
      <c r="G113" s="127"/>
      <c r="H113" s="127"/>
      <c r="I113" s="128"/>
      <c r="J113" s="127" t="s">
        <v>136</v>
      </c>
      <c r="K113" s="127"/>
      <c r="L113" s="127"/>
      <c r="M113" s="127"/>
      <c r="N113" s="127"/>
      <c r="O113" s="127"/>
      <c r="P113" s="127"/>
      <c r="Q113" s="127"/>
      <c r="R113" s="127"/>
      <c r="S113" s="127"/>
      <c r="T113" s="127"/>
      <c r="U113" s="127"/>
      <c r="V113" s="127"/>
      <c r="W113" s="127"/>
      <c r="X113" s="127"/>
      <c r="Y113" s="127"/>
      <c r="Z113" s="127"/>
      <c r="AA113" s="127"/>
      <c r="AB113" s="127"/>
      <c r="AC113" s="127"/>
      <c r="AD113" s="127"/>
      <c r="AE113" s="127"/>
      <c r="AF113" s="127"/>
      <c r="AG113" s="129">
        <f>ROUND(SUM(AG114:AG115),2)</f>
        <v>0</v>
      </c>
      <c r="AH113" s="128"/>
      <c r="AI113" s="128"/>
      <c r="AJ113" s="128"/>
      <c r="AK113" s="128"/>
      <c r="AL113" s="128"/>
      <c r="AM113" s="128"/>
      <c r="AN113" s="130">
        <f>SUM(AG113,AT113)</f>
        <v>0</v>
      </c>
      <c r="AO113" s="128"/>
      <c r="AP113" s="128"/>
      <c r="AQ113" s="131" t="s">
        <v>83</v>
      </c>
      <c r="AR113" s="132"/>
      <c r="AS113" s="133">
        <f>ROUND(SUM(AS114:AS115),2)</f>
        <v>0</v>
      </c>
      <c r="AT113" s="134">
        <f>ROUND(SUM(AV113:AW113),2)</f>
        <v>0</v>
      </c>
      <c r="AU113" s="135">
        <f>ROUND(SUM(AU114:AU115),5)</f>
        <v>0</v>
      </c>
      <c r="AV113" s="134">
        <f>ROUND(AZ113*L29,2)</f>
        <v>0</v>
      </c>
      <c r="AW113" s="134">
        <f>ROUND(BA113*L30,2)</f>
        <v>0</v>
      </c>
      <c r="AX113" s="134">
        <f>ROUND(BB113*L29,2)</f>
        <v>0</v>
      </c>
      <c r="AY113" s="134">
        <f>ROUND(BC113*L30,2)</f>
        <v>0</v>
      </c>
      <c r="AZ113" s="134">
        <f>ROUND(SUM(AZ114:AZ115),2)</f>
        <v>0</v>
      </c>
      <c r="BA113" s="134">
        <f>ROUND(SUM(BA114:BA115),2)</f>
        <v>0</v>
      </c>
      <c r="BB113" s="134">
        <f>ROUND(SUM(BB114:BB115),2)</f>
        <v>0</v>
      </c>
      <c r="BC113" s="134">
        <f>ROUND(SUM(BC114:BC115),2)</f>
        <v>0</v>
      </c>
      <c r="BD113" s="136">
        <f>ROUND(SUM(BD114:BD115),2)</f>
        <v>0</v>
      </c>
      <c r="BE113" s="7"/>
      <c r="BS113" s="137" t="s">
        <v>76</v>
      </c>
      <c r="BT113" s="137" t="s">
        <v>84</v>
      </c>
      <c r="BU113" s="137" t="s">
        <v>78</v>
      </c>
      <c r="BV113" s="137" t="s">
        <v>79</v>
      </c>
      <c r="BW113" s="137" t="s">
        <v>137</v>
      </c>
      <c r="BX113" s="137" t="s">
        <v>5</v>
      </c>
      <c r="CL113" s="137" t="s">
        <v>1</v>
      </c>
      <c r="CM113" s="137" t="s">
        <v>77</v>
      </c>
    </row>
    <row r="114" s="4" customFormat="1" ht="24" customHeight="1">
      <c r="A114" s="138" t="s">
        <v>86</v>
      </c>
      <c r="B114" s="76"/>
      <c r="C114" s="139"/>
      <c r="D114" s="139"/>
      <c r="E114" s="140" t="s">
        <v>138</v>
      </c>
      <c r="F114" s="140"/>
      <c r="G114" s="140"/>
      <c r="H114" s="140"/>
      <c r="I114" s="140"/>
      <c r="J114" s="139"/>
      <c r="K114" s="140" t="s">
        <v>139</v>
      </c>
      <c r="L114" s="140"/>
      <c r="M114" s="140"/>
      <c r="N114" s="140"/>
      <c r="O114" s="140"/>
      <c r="P114" s="140"/>
      <c r="Q114" s="140"/>
      <c r="R114" s="140"/>
      <c r="S114" s="140"/>
      <c r="T114" s="140"/>
      <c r="U114" s="140"/>
      <c r="V114" s="140"/>
      <c r="W114" s="140"/>
      <c r="X114" s="140"/>
      <c r="Y114" s="140"/>
      <c r="Z114" s="140"/>
      <c r="AA114" s="140"/>
      <c r="AB114" s="140"/>
      <c r="AC114" s="140"/>
      <c r="AD114" s="140"/>
      <c r="AE114" s="140"/>
      <c r="AF114" s="140"/>
      <c r="AG114" s="141">
        <f>'SO 029.1 - Údolná stanica...'!J32</f>
        <v>0</v>
      </c>
      <c r="AH114" s="139"/>
      <c r="AI114" s="139"/>
      <c r="AJ114" s="139"/>
      <c r="AK114" s="139"/>
      <c r="AL114" s="139"/>
      <c r="AM114" s="139"/>
      <c r="AN114" s="141">
        <f>SUM(AG114,AT114)</f>
        <v>0</v>
      </c>
      <c r="AO114" s="139"/>
      <c r="AP114" s="139"/>
      <c r="AQ114" s="142" t="s">
        <v>89</v>
      </c>
      <c r="AR114" s="78"/>
      <c r="AS114" s="143">
        <v>0</v>
      </c>
      <c r="AT114" s="144">
        <f>ROUND(SUM(AV114:AW114),2)</f>
        <v>0</v>
      </c>
      <c r="AU114" s="145">
        <f>'SO 029.1 - Údolná stanica...'!P130</f>
        <v>0</v>
      </c>
      <c r="AV114" s="144">
        <f>'SO 029.1 - Údolná stanica...'!J35</f>
        <v>0</v>
      </c>
      <c r="AW114" s="144">
        <f>'SO 029.1 - Údolná stanica...'!J36</f>
        <v>0</v>
      </c>
      <c r="AX114" s="144">
        <f>'SO 029.1 - Údolná stanica...'!J37</f>
        <v>0</v>
      </c>
      <c r="AY114" s="144">
        <f>'SO 029.1 - Údolná stanica...'!J38</f>
        <v>0</v>
      </c>
      <c r="AZ114" s="144">
        <f>'SO 029.1 - Údolná stanica...'!F35</f>
        <v>0</v>
      </c>
      <c r="BA114" s="144">
        <f>'SO 029.1 - Údolná stanica...'!F36</f>
        <v>0</v>
      </c>
      <c r="BB114" s="144">
        <f>'SO 029.1 - Údolná stanica...'!F37</f>
        <v>0</v>
      </c>
      <c r="BC114" s="144">
        <f>'SO 029.1 - Údolná stanica...'!F38</f>
        <v>0</v>
      </c>
      <c r="BD114" s="146">
        <f>'SO 029.1 - Údolná stanica...'!F39</f>
        <v>0</v>
      </c>
      <c r="BE114" s="4"/>
      <c r="BT114" s="147" t="s">
        <v>90</v>
      </c>
      <c r="BV114" s="147" t="s">
        <v>79</v>
      </c>
      <c r="BW114" s="147" t="s">
        <v>140</v>
      </c>
      <c r="BX114" s="147" t="s">
        <v>137</v>
      </c>
      <c r="CL114" s="147" t="s">
        <v>1</v>
      </c>
    </row>
    <row r="115" s="4" customFormat="1" ht="24" customHeight="1">
      <c r="A115" s="138" t="s">
        <v>86</v>
      </c>
      <c r="B115" s="76"/>
      <c r="C115" s="139"/>
      <c r="D115" s="139"/>
      <c r="E115" s="140" t="s">
        <v>141</v>
      </c>
      <c r="F115" s="140"/>
      <c r="G115" s="140"/>
      <c r="H115" s="140"/>
      <c r="I115" s="140"/>
      <c r="J115" s="139"/>
      <c r="K115" s="140" t="s">
        <v>122</v>
      </c>
      <c r="L115" s="140"/>
      <c r="M115" s="140"/>
      <c r="N115" s="140"/>
      <c r="O115" s="140"/>
      <c r="P115" s="140"/>
      <c r="Q115" s="140"/>
      <c r="R115" s="140"/>
      <c r="S115" s="140"/>
      <c r="T115" s="140"/>
      <c r="U115" s="140"/>
      <c r="V115" s="140"/>
      <c r="W115" s="140"/>
      <c r="X115" s="140"/>
      <c r="Y115" s="140"/>
      <c r="Z115" s="140"/>
      <c r="AA115" s="140"/>
      <c r="AB115" s="140"/>
      <c r="AC115" s="140"/>
      <c r="AD115" s="140"/>
      <c r="AE115" s="140"/>
      <c r="AF115" s="140"/>
      <c r="AG115" s="141">
        <f>'SO 029.2 - Vrcholová stanica'!J32</f>
        <v>0</v>
      </c>
      <c r="AH115" s="139"/>
      <c r="AI115" s="139"/>
      <c r="AJ115" s="139"/>
      <c r="AK115" s="139"/>
      <c r="AL115" s="139"/>
      <c r="AM115" s="139"/>
      <c r="AN115" s="141">
        <f>SUM(AG115,AT115)</f>
        <v>0</v>
      </c>
      <c r="AO115" s="139"/>
      <c r="AP115" s="139"/>
      <c r="AQ115" s="142" t="s">
        <v>89</v>
      </c>
      <c r="AR115" s="78"/>
      <c r="AS115" s="148">
        <v>0</v>
      </c>
      <c r="AT115" s="149">
        <f>ROUND(SUM(AV115:AW115),2)</f>
        <v>0</v>
      </c>
      <c r="AU115" s="150">
        <f>'SO 029.2 - Vrcholová stanica'!P134</f>
        <v>0</v>
      </c>
      <c r="AV115" s="149">
        <f>'SO 029.2 - Vrcholová stanica'!J35</f>
        <v>0</v>
      </c>
      <c r="AW115" s="149">
        <f>'SO 029.2 - Vrcholová stanica'!J36</f>
        <v>0</v>
      </c>
      <c r="AX115" s="149">
        <f>'SO 029.2 - Vrcholová stanica'!J37</f>
        <v>0</v>
      </c>
      <c r="AY115" s="149">
        <f>'SO 029.2 - Vrcholová stanica'!J38</f>
        <v>0</v>
      </c>
      <c r="AZ115" s="149">
        <f>'SO 029.2 - Vrcholová stanica'!F35</f>
        <v>0</v>
      </c>
      <c r="BA115" s="149">
        <f>'SO 029.2 - Vrcholová stanica'!F36</f>
        <v>0</v>
      </c>
      <c r="BB115" s="149">
        <f>'SO 029.2 - Vrcholová stanica'!F37</f>
        <v>0</v>
      </c>
      <c r="BC115" s="149">
        <f>'SO 029.2 - Vrcholová stanica'!F38</f>
        <v>0</v>
      </c>
      <c r="BD115" s="151">
        <f>'SO 029.2 - Vrcholová stanica'!F39</f>
        <v>0</v>
      </c>
      <c r="BE115" s="4"/>
      <c r="BT115" s="147" t="s">
        <v>90</v>
      </c>
      <c r="BV115" s="147" t="s">
        <v>79</v>
      </c>
      <c r="BW115" s="147" t="s">
        <v>142</v>
      </c>
      <c r="BX115" s="147" t="s">
        <v>137</v>
      </c>
      <c r="CL115" s="147" t="s">
        <v>1</v>
      </c>
    </row>
    <row r="116" s="2" customFormat="1" ht="30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  <c r="AR116" s="44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="2" customFormat="1" ht="6.96" customHeight="1">
      <c r="A117" s="38"/>
      <c r="B117" s="72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  <c r="AA117" s="73"/>
      <c r="AB117" s="73"/>
      <c r="AC117" s="73"/>
      <c r="AD117" s="73"/>
      <c r="AE117" s="73"/>
      <c r="AF117" s="73"/>
      <c r="AG117" s="73"/>
      <c r="AH117" s="73"/>
      <c r="AI117" s="73"/>
      <c r="AJ117" s="73"/>
      <c r="AK117" s="73"/>
      <c r="AL117" s="73"/>
      <c r="AM117" s="73"/>
      <c r="AN117" s="73"/>
      <c r="AO117" s="73"/>
      <c r="AP117" s="73"/>
      <c r="AQ117" s="73"/>
      <c r="AR117" s="44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</sheetData>
  <sheetProtection sheet="1" formatColumns="0" formatRows="0" objects="1" scenarios="1" spinCount="100000" saltValue="pRIgZihD632oG5yUSUN8+KKw6+Cci7bFO7b6E7n5YoYy/I1Vqv6Z+kofvFWBqak/8aXlXevFQI/0FFmN7Co64w==" hashValue="HtLiT8qjhmj4XoLZmZO9aaSBM63F8swSqQW4PqWM9Ijj0HoGLW/yf7Z7V+8+hrizED7fpC7NelRq4a5a5++P0A==" algorithmName="SHA-512" password="CC35"/>
  <mergeCells count="122">
    <mergeCell ref="C92:G92"/>
    <mergeCell ref="D104:H104"/>
    <mergeCell ref="D103:H103"/>
    <mergeCell ref="D95:H95"/>
    <mergeCell ref="D100:H100"/>
    <mergeCell ref="E98:I98"/>
    <mergeCell ref="E97:I97"/>
    <mergeCell ref="E96:I96"/>
    <mergeCell ref="E102:I102"/>
    <mergeCell ref="E101:I101"/>
    <mergeCell ref="E99:I99"/>
    <mergeCell ref="I92:AF92"/>
    <mergeCell ref="J100:AF100"/>
    <mergeCell ref="J103:AF103"/>
    <mergeCell ref="J95:AF95"/>
    <mergeCell ref="J104:AF104"/>
    <mergeCell ref="K97:AF97"/>
    <mergeCell ref="K101:AF101"/>
    <mergeCell ref="K102:AF102"/>
    <mergeCell ref="K96:AF96"/>
    <mergeCell ref="K99:AF99"/>
    <mergeCell ref="K98:AF98"/>
    <mergeCell ref="L85:AJ85"/>
    <mergeCell ref="D105:H105"/>
    <mergeCell ref="J105:AF105"/>
    <mergeCell ref="D106:H106"/>
    <mergeCell ref="J106:AF106"/>
    <mergeCell ref="D107:H107"/>
    <mergeCell ref="J107:AF107"/>
    <mergeCell ref="E108:I108"/>
    <mergeCell ref="K108:AF108"/>
    <mergeCell ref="E109:I109"/>
    <mergeCell ref="K109:AF109"/>
    <mergeCell ref="D110:H110"/>
    <mergeCell ref="J110:AF110"/>
    <mergeCell ref="D111:H111"/>
    <mergeCell ref="J111:AF111"/>
    <mergeCell ref="D112:H112"/>
    <mergeCell ref="J112:AF112"/>
    <mergeCell ref="D113:H113"/>
    <mergeCell ref="J113:AF113"/>
    <mergeCell ref="E114:I114"/>
    <mergeCell ref="K114:AF114"/>
    <mergeCell ref="E115:I115"/>
    <mergeCell ref="K115:AF115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L33:P33"/>
    <mergeCell ref="AK33:AO33"/>
    <mergeCell ref="W33:AE33"/>
    <mergeCell ref="AK35:AO35"/>
    <mergeCell ref="X35:AB35"/>
    <mergeCell ref="AR2:BE2"/>
    <mergeCell ref="AG92:AM92"/>
    <mergeCell ref="AG101:AM101"/>
    <mergeCell ref="AG97:AM97"/>
    <mergeCell ref="AG100:AM100"/>
    <mergeCell ref="AG103:AM103"/>
    <mergeCell ref="AG102:AM102"/>
    <mergeCell ref="AG95:AM95"/>
    <mergeCell ref="AG96:AM96"/>
    <mergeCell ref="AG98:AM98"/>
    <mergeCell ref="AG104:AM104"/>
    <mergeCell ref="AG99:AM99"/>
    <mergeCell ref="AM89:AP89"/>
    <mergeCell ref="AM87:AN87"/>
    <mergeCell ref="AM90:AP90"/>
    <mergeCell ref="AN103:AP103"/>
    <mergeCell ref="AN104:AP104"/>
    <mergeCell ref="AN92:AP92"/>
    <mergeCell ref="AN97:AP97"/>
    <mergeCell ref="AN101:AP101"/>
    <mergeCell ref="AN100:AP100"/>
    <mergeCell ref="AN95:AP95"/>
    <mergeCell ref="AN99:AP99"/>
    <mergeCell ref="AN96:AP96"/>
    <mergeCell ref="AN102:AP102"/>
    <mergeCell ref="AN98:AP98"/>
    <mergeCell ref="AS89:AT91"/>
    <mergeCell ref="AN105:AP105"/>
    <mergeCell ref="AG105:AM105"/>
    <mergeCell ref="AN106:AP106"/>
    <mergeCell ref="AG106:AM106"/>
    <mergeCell ref="AN107:AP107"/>
    <mergeCell ref="AG107:AM107"/>
    <mergeCell ref="AN108:AP108"/>
    <mergeCell ref="AG108:AM108"/>
    <mergeCell ref="AN109:AP109"/>
    <mergeCell ref="AG109:AM109"/>
    <mergeCell ref="AN110:AP110"/>
    <mergeCell ref="AG110:AM110"/>
    <mergeCell ref="AN111:AP111"/>
    <mergeCell ref="AG111:AM111"/>
    <mergeCell ref="AN112:AP112"/>
    <mergeCell ref="AG112:AM112"/>
    <mergeCell ref="AN113:AP113"/>
    <mergeCell ref="AG113:AM113"/>
    <mergeCell ref="AN114:AP114"/>
    <mergeCell ref="AG114:AM114"/>
    <mergeCell ref="AN115:AP115"/>
    <mergeCell ref="AG115:AM115"/>
    <mergeCell ref="AG94:AM94"/>
    <mergeCell ref="AN94:AP94"/>
  </mergeCells>
  <hyperlinks>
    <hyperlink ref="A96" location="'PS 01.1 - Technológia kab...'!C2" display="/"/>
    <hyperlink ref="A97" location="'SO 01.1 - Stavebná časť -...'!C2" display="/"/>
    <hyperlink ref="A98" location="'SO 01.2 - Elektroinštalác...'!C2" display="/"/>
    <hyperlink ref="A99" location="'SO 01.3 - Protierózne úpravy'!C2" display="/"/>
    <hyperlink ref="A101" location="'SO 10.1 - Stavebná časť -...'!C2" display="/"/>
    <hyperlink ref="A102" location="'SO 10.2 - Elektroinštalác...'!C2" display="/"/>
    <hyperlink ref="A103" location="'SO 013 - Prípojka vodovodu'!C2" display="/"/>
    <hyperlink ref="A104" location="'SO 014 - Splašková kanali...'!C2" display="/"/>
    <hyperlink ref="A105" location="'SO 017 - NN káblový prívo...'!C2" display="/"/>
    <hyperlink ref="A106" location="'SO 018 - VN prívod a traf...'!C2" display="/"/>
    <hyperlink ref="A108" location="'SO 20.1 - Stavebná časť -...'!C2" display="/"/>
    <hyperlink ref="A109" location="'SO 20.2 - Elektroinštalác...'!C2" display="/"/>
    <hyperlink ref="A110" location="'SO 023 - Prípojka vodovodu'!C2" display="/"/>
    <hyperlink ref="A111" location="'SO 024 - Splašková kanali...'!C2" display="/"/>
    <hyperlink ref="A112" location="'SO 026 - VN prípojka a te...'!C2" display="/"/>
    <hyperlink ref="A114" location="'SO 029.1 - Údolná stanica...'!C2" display="/"/>
    <hyperlink ref="A115" location="'SO 029.2 - Vrcholová stanica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5.14063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91</v>
      </c>
    </row>
    <row r="3" s="1" customFormat="1" ht="6.96" customHeight="1">
      <c r="B3" s="152"/>
      <c r="C3" s="153"/>
      <c r="D3" s="153"/>
      <c r="E3" s="153"/>
      <c r="F3" s="153"/>
      <c r="G3" s="153"/>
      <c r="H3" s="153"/>
      <c r="I3" s="153"/>
      <c r="J3" s="153"/>
      <c r="K3" s="153"/>
      <c r="L3" s="20"/>
      <c r="AT3" s="17" t="s">
        <v>77</v>
      </c>
    </row>
    <row r="4" s="1" customFormat="1" ht="24.96" customHeight="1">
      <c r="B4" s="20"/>
      <c r="D4" s="154" t="s">
        <v>143</v>
      </c>
      <c r="L4" s="20"/>
      <c r="M4" s="155" t="s">
        <v>9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6" t="s">
        <v>15</v>
      </c>
      <c r="L6" s="20"/>
    </row>
    <row r="7" s="1" customFormat="1" ht="27" customHeight="1">
      <c r="B7" s="20"/>
      <c r="E7" s="157" t="str">
        <f>'Rekapitulácia stavby'!K6</f>
        <v>Lyžiarske stredisko MH I. etapa - 8-miestna kabínková lanovka MH-STRÁNE</v>
      </c>
      <c r="F7" s="156"/>
      <c r="G7" s="156"/>
      <c r="H7" s="156"/>
      <c r="L7" s="20"/>
    </row>
    <row r="8" s="1" customFormat="1" ht="12" customHeight="1">
      <c r="B8" s="20"/>
      <c r="D8" s="156" t="s">
        <v>144</v>
      </c>
      <c r="L8" s="20"/>
    </row>
    <row r="9" s="2" customFormat="1" ht="14.4" customHeight="1">
      <c r="A9" s="38"/>
      <c r="B9" s="44"/>
      <c r="C9" s="38"/>
      <c r="D9" s="38"/>
      <c r="E9" s="157" t="s">
        <v>145</v>
      </c>
      <c r="F9" s="38"/>
      <c r="G9" s="38"/>
      <c r="H9" s="38"/>
      <c r="I9" s="38"/>
      <c r="J9" s="38"/>
      <c r="K9" s="38"/>
      <c r="L9" s="69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6" t="s">
        <v>146</v>
      </c>
      <c r="E10" s="38"/>
      <c r="F10" s="38"/>
      <c r="G10" s="38"/>
      <c r="H10" s="38"/>
      <c r="I10" s="38"/>
      <c r="J10" s="38"/>
      <c r="K10" s="38"/>
      <c r="L10" s="69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5.6" customHeight="1">
      <c r="A11" s="38"/>
      <c r="B11" s="44"/>
      <c r="C11" s="38"/>
      <c r="D11" s="38"/>
      <c r="E11" s="158" t="s">
        <v>147</v>
      </c>
      <c r="F11" s="38"/>
      <c r="G11" s="38"/>
      <c r="H11" s="38"/>
      <c r="I11" s="38"/>
      <c r="J11" s="38"/>
      <c r="K11" s="38"/>
      <c r="L11" s="69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9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6" t="s">
        <v>17</v>
      </c>
      <c r="E13" s="38"/>
      <c r="F13" s="147" t="s">
        <v>1</v>
      </c>
      <c r="G13" s="38"/>
      <c r="H13" s="38"/>
      <c r="I13" s="156" t="s">
        <v>18</v>
      </c>
      <c r="J13" s="147" t="s">
        <v>1</v>
      </c>
      <c r="K13" s="38"/>
      <c r="L13" s="69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6" t="s">
        <v>19</v>
      </c>
      <c r="E14" s="38"/>
      <c r="F14" s="147" t="s">
        <v>20</v>
      </c>
      <c r="G14" s="38"/>
      <c r="H14" s="38"/>
      <c r="I14" s="156" t="s">
        <v>21</v>
      </c>
      <c r="J14" s="159" t="str">
        <f>'Rekapitulácia stavby'!AN8</f>
        <v>23. 7. 2026</v>
      </c>
      <c r="K14" s="38"/>
      <c r="L14" s="69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9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6" t="s">
        <v>23</v>
      </c>
      <c r="E16" s="38"/>
      <c r="F16" s="38"/>
      <c r="G16" s="38"/>
      <c r="H16" s="38"/>
      <c r="I16" s="156" t="s">
        <v>24</v>
      </c>
      <c r="J16" s="147" t="s">
        <v>25</v>
      </c>
      <c r="K16" s="38"/>
      <c r="L16" s="69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7" t="s">
        <v>26</v>
      </c>
      <c r="F17" s="38"/>
      <c r="G17" s="38"/>
      <c r="H17" s="38"/>
      <c r="I17" s="156" t="s">
        <v>27</v>
      </c>
      <c r="J17" s="147" t="s">
        <v>1</v>
      </c>
      <c r="K17" s="38"/>
      <c r="L17" s="69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9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6" t="s">
        <v>28</v>
      </c>
      <c r="E19" s="38"/>
      <c r="F19" s="38"/>
      <c r="G19" s="38"/>
      <c r="H19" s="38"/>
      <c r="I19" s="156" t="s">
        <v>24</v>
      </c>
      <c r="J19" s="33" t="str">
        <f>'Rekapitulácia stavby'!AN13</f>
        <v>Vyplň údaj</v>
      </c>
      <c r="K19" s="38"/>
      <c r="L19" s="69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'Rekapitulácia stavby'!E14</f>
        <v>Vyplň údaj</v>
      </c>
      <c r="F20" s="147"/>
      <c r="G20" s="147"/>
      <c r="H20" s="147"/>
      <c r="I20" s="156" t="s">
        <v>27</v>
      </c>
      <c r="J20" s="33" t="str">
        <f>'Rekapitulácia stavby'!AN14</f>
        <v>Vyplň údaj</v>
      </c>
      <c r="K20" s="38"/>
      <c r="L20" s="69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9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6" t="s">
        <v>30</v>
      </c>
      <c r="E22" s="38"/>
      <c r="F22" s="38"/>
      <c r="G22" s="38"/>
      <c r="H22" s="38"/>
      <c r="I22" s="156" t="s">
        <v>24</v>
      </c>
      <c r="J22" s="147" t="s">
        <v>31</v>
      </c>
      <c r="K22" s="38"/>
      <c r="L22" s="69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7" t="s">
        <v>148</v>
      </c>
      <c r="F23" s="38"/>
      <c r="G23" s="38"/>
      <c r="H23" s="38"/>
      <c r="I23" s="156" t="s">
        <v>27</v>
      </c>
      <c r="J23" s="147" t="s">
        <v>1</v>
      </c>
      <c r="K23" s="38"/>
      <c r="L23" s="69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9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6" t="s">
        <v>34</v>
      </c>
      <c r="E25" s="38"/>
      <c r="F25" s="38"/>
      <c r="G25" s="38"/>
      <c r="H25" s="38"/>
      <c r="I25" s="156" t="s">
        <v>24</v>
      </c>
      <c r="J25" s="147" t="s">
        <v>1</v>
      </c>
      <c r="K25" s="38"/>
      <c r="L25" s="69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7" t="s">
        <v>35</v>
      </c>
      <c r="F26" s="38"/>
      <c r="G26" s="38"/>
      <c r="H26" s="38"/>
      <c r="I26" s="156" t="s">
        <v>27</v>
      </c>
      <c r="J26" s="147" t="s">
        <v>1</v>
      </c>
      <c r="K26" s="38"/>
      <c r="L26" s="69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9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6" t="s">
        <v>36</v>
      </c>
      <c r="E28" s="38"/>
      <c r="F28" s="38"/>
      <c r="G28" s="38"/>
      <c r="H28" s="38"/>
      <c r="I28" s="38"/>
      <c r="J28" s="38"/>
      <c r="K28" s="38"/>
      <c r="L28" s="69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4.4" customHeight="1">
      <c r="A29" s="160"/>
      <c r="B29" s="161"/>
      <c r="C29" s="160"/>
      <c r="D29" s="160"/>
      <c r="E29" s="162" t="s">
        <v>1</v>
      </c>
      <c r="F29" s="162"/>
      <c r="G29" s="162"/>
      <c r="H29" s="162"/>
      <c r="I29" s="160"/>
      <c r="J29" s="160"/>
      <c r="K29" s="160"/>
      <c r="L29" s="163"/>
      <c r="S29" s="160"/>
      <c r="T29" s="160"/>
      <c r="U29" s="160"/>
      <c r="V29" s="160"/>
      <c r="W29" s="160"/>
      <c r="X29" s="160"/>
      <c r="Y29" s="160"/>
      <c r="Z29" s="160"/>
      <c r="AA29" s="160"/>
      <c r="AB29" s="160"/>
      <c r="AC29" s="160"/>
      <c r="AD29" s="160"/>
      <c r="AE29" s="160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9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64"/>
      <c r="E31" s="164"/>
      <c r="F31" s="164"/>
      <c r="G31" s="164"/>
      <c r="H31" s="164"/>
      <c r="I31" s="164"/>
      <c r="J31" s="164"/>
      <c r="K31" s="164"/>
      <c r="L31" s="69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65" t="s">
        <v>37</v>
      </c>
      <c r="E32" s="38"/>
      <c r="F32" s="38"/>
      <c r="G32" s="38"/>
      <c r="H32" s="38"/>
      <c r="I32" s="38"/>
      <c r="J32" s="166">
        <f>ROUND(J124, 2)</f>
        <v>0</v>
      </c>
      <c r="K32" s="38"/>
      <c r="L32" s="69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64"/>
      <c r="E33" s="164"/>
      <c r="F33" s="164"/>
      <c r="G33" s="164"/>
      <c r="H33" s="164"/>
      <c r="I33" s="164"/>
      <c r="J33" s="164"/>
      <c r="K33" s="164"/>
      <c r="L33" s="69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7" t="s">
        <v>39</v>
      </c>
      <c r="G34" s="38"/>
      <c r="H34" s="38"/>
      <c r="I34" s="167" t="s">
        <v>38</v>
      </c>
      <c r="J34" s="167" t="s">
        <v>40</v>
      </c>
      <c r="K34" s="38"/>
      <c r="L34" s="69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8" t="s">
        <v>41</v>
      </c>
      <c r="E35" s="169" t="s">
        <v>42</v>
      </c>
      <c r="F35" s="170">
        <f>ROUND((SUM(BE124:BE140)),  2)</f>
        <v>0</v>
      </c>
      <c r="G35" s="171"/>
      <c r="H35" s="171"/>
      <c r="I35" s="172">
        <v>0.23000000000000001</v>
      </c>
      <c r="J35" s="170">
        <f>ROUND(((SUM(BE124:BE140))*I35),  2)</f>
        <v>0</v>
      </c>
      <c r="K35" s="38"/>
      <c r="L35" s="69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69" t="s">
        <v>43</v>
      </c>
      <c r="F36" s="170">
        <f>ROUND((SUM(BF124:BF140)),  2)</f>
        <v>0</v>
      </c>
      <c r="G36" s="171"/>
      <c r="H36" s="171"/>
      <c r="I36" s="172">
        <v>0.23000000000000001</v>
      </c>
      <c r="J36" s="170">
        <f>ROUND(((SUM(BF124:BF140))*I36),  2)</f>
        <v>0</v>
      </c>
      <c r="K36" s="38"/>
      <c r="L36" s="69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6" t="s">
        <v>44</v>
      </c>
      <c r="F37" s="173">
        <f>ROUND((SUM(BG124:BG140)),  2)</f>
        <v>0</v>
      </c>
      <c r="G37" s="38"/>
      <c r="H37" s="38"/>
      <c r="I37" s="174">
        <v>0.23000000000000001</v>
      </c>
      <c r="J37" s="173">
        <f>0</f>
        <v>0</v>
      </c>
      <c r="K37" s="38"/>
      <c r="L37" s="69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6" t="s">
        <v>45</v>
      </c>
      <c r="F38" s="173">
        <f>ROUND((SUM(BH124:BH140)),  2)</f>
        <v>0</v>
      </c>
      <c r="G38" s="38"/>
      <c r="H38" s="38"/>
      <c r="I38" s="174">
        <v>0.23000000000000001</v>
      </c>
      <c r="J38" s="173">
        <f>0</f>
        <v>0</v>
      </c>
      <c r="K38" s="38"/>
      <c r="L38" s="69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69" t="s">
        <v>46</v>
      </c>
      <c r="F39" s="170">
        <f>ROUND((SUM(BI124:BI140)),  2)</f>
        <v>0</v>
      </c>
      <c r="G39" s="171"/>
      <c r="H39" s="171"/>
      <c r="I39" s="172">
        <v>0</v>
      </c>
      <c r="J39" s="170">
        <f>0</f>
        <v>0</v>
      </c>
      <c r="K39" s="38"/>
      <c r="L39" s="69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9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75"/>
      <c r="D41" s="176" t="s">
        <v>47</v>
      </c>
      <c r="E41" s="177"/>
      <c r="F41" s="177"/>
      <c r="G41" s="178" t="s">
        <v>48</v>
      </c>
      <c r="H41" s="179" t="s">
        <v>49</v>
      </c>
      <c r="I41" s="177"/>
      <c r="J41" s="180">
        <f>SUM(J32:J39)</f>
        <v>0</v>
      </c>
      <c r="K41" s="181"/>
      <c r="L41" s="69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9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9"/>
      <c r="D50" s="182" t="s">
        <v>50</v>
      </c>
      <c r="E50" s="183"/>
      <c r="F50" s="183"/>
      <c r="G50" s="182" t="s">
        <v>51</v>
      </c>
      <c r="H50" s="183"/>
      <c r="I50" s="183"/>
      <c r="J50" s="183"/>
      <c r="K50" s="183"/>
      <c r="L50" s="69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84" t="s">
        <v>52</v>
      </c>
      <c r="E61" s="185"/>
      <c r="F61" s="186" t="s">
        <v>53</v>
      </c>
      <c r="G61" s="184" t="s">
        <v>52</v>
      </c>
      <c r="H61" s="185"/>
      <c r="I61" s="185"/>
      <c r="J61" s="187" t="s">
        <v>53</v>
      </c>
      <c r="K61" s="185"/>
      <c r="L61" s="69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82" t="s">
        <v>54</v>
      </c>
      <c r="E65" s="188"/>
      <c r="F65" s="188"/>
      <c r="G65" s="182" t="s">
        <v>55</v>
      </c>
      <c r="H65" s="188"/>
      <c r="I65" s="188"/>
      <c r="J65" s="188"/>
      <c r="K65" s="188"/>
      <c r="L65" s="69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84" t="s">
        <v>52</v>
      </c>
      <c r="E76" s="185"/>
      <c r="F76" s="186" t="s">
        <v>53</v>
      </c>
      <c r="G76" s="184" t="s">
        <v>52</v>
      </c>
      <c r="H76" s="185"/>
      <c r="I76" s="185"/>
      <c r="J76" s="187" t="s">
        <v>53</v>
      </c>
      <c r="K76" s="185"/>
      <c r="L76" s="69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9"/>
      <c r="C77" s="190"/>
      <c r="D77" s="190"/>
      <c r="E77" s="190"/>
      <c r="F77" s="190"/>
      <c r="G77" s="190"/>
      <c r="H77" s="190"/>
      <c r="I77" s="190"/>
      <c r="J77" s="190"/>
      <c r="K77" s="190"/>
      <c r="L77" s="69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hidden="1" s="2" customFormat="1" ht="6.96" customHeight="1">
      <c r="A81" s="38"/>
      <c r="B81" s="191"/>
      <c r="C81" s="192"/>
      <c r="D81" s="192"/>
      <c r="E81" s="192"/>
      <c r="F81" s="192"/>
      <c r="G81" s="192"/>
      <c r="H81" s="192"/>
      <c r="I81" s="192"/>
      <c r="J81" s="192"/>
      <c r="K81" s="192"/>
      <c r="L81" s="69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hidden="1" s="2" customFormat="1" ht="24.96" customHeight="1">
      <c r="A82" s="38"/>
      <c r="B82" s="39"/>
      <c r="C82" s="23" t="s">
        <v>149</v>
      </c>
      <c r="D82" s="40"/>
      <c r="E82" s="40"/>
      <c r="F82" s="40"/>
      <c r="G82" s="40"/>
      <c r="H82" s="40"/>
      <c r="I82" s="40"/>
      <c r="J82" s="40"/>
      <c r="K82" s="40"/>
      <c r="L82" s="69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hidden="1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9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hidden="1" s="2" customFormat="1" ht="12" customHeight="1">
      <c r="A84" s="38"/>
      <c r="B84" s="39"/>
      <c r="C84" s="32" t="s">
        <v>15</v>
      </c>
      <c r="D84" s="40"/>
      <c r="E84" s="40"/>
      <c r="F84" s="40"/>
      <c r="G84" s="40"/>
      <c r="H84" s="40"/>
      <c r="I84" s="40"/>
      <c r="J84" s="40"/>
      <c r="K84" s="40"/>
      <c r="L84" s="69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hidden="1" s="2" customFormat="1" ht="27" customHeight="1">
      <c r="A85" s="38"/>
      <c r="B85" s="39"/>
      <c r="C85" s="40"/>
      <c r="D85" s="40"/>
      <c r="E85" s="193" t="str">
        <f>E7</f>
        <v>Lyžiarske stredisko MH I. etapa - 8-miestna kabínková lanovka MH-STRÁNE</v>
      </c>
      <c r="F85" s="32"/>
      <c r="G85" s="32"/>
      <c r="H85" s="32"/>
      <c r="I85" s="40"/>
      <c r="J85" s="40"/>
      <c r="K85" s="40"/>
      <c r="L85" s="69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hidden="1" s="1" customFormat="1" ht="12" customHeight="1">
      <c r="B86" s="21"/>
      <c r="C86" s="32" t="s">
        <v>144</v>
      </c>
      <c r="D86" s="22"/>
      <c r="E86" s="22"/>
      <c r="F86" s="22"/>
      <c r="G86" s="22"/>
      <c r="H86" s="22"/>
      <c r="I86" s="22"/>
      <c r="J86" s="22"/>
      <c r="K86" s="22"/>
      <c r="L86" s="20"/>
    </row>
    <row r="87" hidden="1" s="2" customFormat="1" ht="14.4" customHeight="1">
      <c r="A87" s="38"/>
      <c r="B87" s="39"/>
      <c r="C87" s="40"/>
      <c r="D87" s="40"/>
      <c r="E87" s="193" t="s">
        <v>145</v>
      </c>
      <c r="F87" s="40"/>
      <c r="G87" s="40"/>
      <c r="H87" s="40"/>
      <c r="I87" s="40"/>
      <c r="J87" s="40"/>
      <c r="K87" s="40"/>
      <c r="L87" s="69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hidden="1" s="2" customFormat="1" ht="12" customHeight="1">
      <c r="A88" s="38"/>
      <c r="B88" s="39"/>
      <c r="C88" s="32" t="s">
        <v>146</v>
      </c>
      <c r="D88" s="40"/>
      <c r="E88" s="40"/>
      <c r="F88" s="40"/>
      <c r="G88" s="40"/>
      <c r="H88" s="40"/>
      <c r="I88" s="40"/>
      <c r="J88" s="40"/>
      <c r="K88" s="40"/>
      <c r="L88" s="69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hidden="1" s="2" customFormat="1" ht="15.6" customHeight="1">
      <c r="A89" s="38"/>
      <c r="B89" s="39"/>
      <c r="C89" s="40"/>
      <c r="D89" s="40"/>
      <c r="E89" s="82" t="str">
        <f>E11</f>
        <v>PS 01.1 - Technológia kabínkovej lanovky</v>
      </c>
      <c r="F89" s="40"/>
      <c r="G89" s="40"/>
      <c r="H89" s="40"/>
      <c r="I89" s="40"/>
      <c r="J89" s="40"/>
      <c r="K89" s="40"/>
      <c r="L89" s="69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hidden="1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9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hidden="1" s="2" customFormat="1" ht="12" customHeight="1">
      <c r="A91" s="38"/>
      <c r="B91" s="39"/>
      <c r="C91" s="32" t="s">
        <v>19</v>
      </c>
      <c r="D91" s="40"/>
      <c r="E91" s="40"/>
      <c r="F91" s="27" t="str">
        <f>F14</f>
        <v>Martin</v>
      </c>
      <c r="G91" s="40"/>
      <c r="H91" s="40"/>
      <c r="I91" s="32" t="s">
        <v>21</v>
      </c>
      <c r="J91" s="85" t="str">
        <f>IF(J14="","",J14)</f>
        <v>23. 7. 2026</v>
      </c>
      <c r="K91" s="40"/>
      <c r="L91" s="69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hidden="1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9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hidden="1" s="2" customFormat="1" ht="15.6" customHeight="1">
      <c r="A93" s="38"/>
      <c r="B93" s="39"/>
      <c r="C93" s="32" t="s">
        <v>23</v>
      </c>
      <c r="D93" s="40"/>
      <c r="E93" s="40"/>
      <c r="F93" s="27" t="str">
        <f>E17</f>
        <v>Mesto Martin</v>
      </c>
      <c r="G93" s="40"/>
      <c r="H93" s="40"/>
      <c r="I93" s="32" t="s">
        <v>30</v>
      </c>
      <c r="J93" s="36" t="str">
        <f>E23</f>
        <v>PROMT, s.r.o. Martin</v>
      </c>
      <c r="K93" s="40"/>
      <c r="L93" s="69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hidden="1" s="2" customFormat="1" ht="15.6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34</v>
      </c>
      <c r="J94" s="36" t="str">
        <f>E26</f>
        <v>Ing. Jaroslav Tomko</v>
      </c>
      <c r="K94" s="40"/>
      <c r="L94" s="69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hidden="1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9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hidden="1" s="2" customFormat="1" ht="29.28" customHeight="1">
      <c r="A96" s="38"/>
      <c r="B96" s="39"/>
      <c r="C96" s="194" t="s">
        <v>150</v>
      </c>
      <c r="D96" s="195"/>
      <c r="E96" s="195"/>
      <c r="F96" s="195"/>
      <c r="G96" s="195"/>
      <c r="H96" s="195"/>
      <c r="I96" s="195"/>
      <c r="J96" s="196" t="s">
        <v>151</v>
      </c>
      <c r="K96" s="195"/>
      <c r="L96" s="69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hidden="1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9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hidden="1" s="2" customFormat="1" ht="22.8" customHeight="1">
      <c r="A98" s="38"/>
      <c r="B98" s="39"/>
      <c r="C98" s="197" t="s">
        <v>152</v>
      </c>
      <c r="D98" s="40"/>
      <c r="E98" s="40"/>
      <c r="F98" s="40"/>
      <c r="G98" s="40"/>
      <c r="H98" s="40"/>
      <c r="I98" s="40"/>
      <c r="J98" s="116">
        <f>J124</f>
        <v>0</v>
      </c>
      <c r="K98" s="40"/>
      <c r="L98" s="69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153</v>
      </c>
    </row>
    <row r="99" hidden="1" s="9" customFormat="1" ht="24.96" customHeight="1">
      <c r="A99" s="9"/>
      <c r="B99" s="198"/>
      <c r="C99" s="199"/>
      <c r="D99" s="200" t="s">
        <v>154</v>
      </c>
      <c r="E99" s="201"/>
      <c r="F99" s="201"/>
      <c r="G99" s="201"/>
      <c r="H99" s="201"/>
      <c r="I99" s="201"/>
      <c r="J99" s="202">
        <f>J125</f>
        <v>0</v>
      </c>
      <c r="K99" s="199"/>
      <c r="L99" s="20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hidden="1" s="10" customFormat="1" ht="19.92" customHeight="1">
      <c r="A100" s="10"/>
      <c r="B100" s="204"/>
      <c r="C100" s="139"/>
      <c r="D100" s="205" t="s">
        <v>155</v>
      </c>
      <c r="E100" s="206"/>
      <c r="F100" s="206"/>
      <c r="G100" s="206"/>
      <c r="H100" s="206"/>
      <c r="I100" s="206"/>
      <c r="J100" s="207">
        <f>J126</f>
        <v>0</v>
      </c>
      <c r="K100" s="139"/>
      <c r="L100" s="20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9" customFormat="1" ht="24.96" customHeight="1">
      <c r="A101" s="9"/>
      <c r="B101" s="198"/>
      <c r="C101" s="199"/>
      <c r="D101" s="200" t="s">
        <v>156</v>
      </c>
      <c r="E101" s="201"/>
      <c r="F101" s="201"/>
      <c r="G101" s="201"/>
      <c r="H101" s="201"/>
      <c r="I101" s="201"/>
      <c r="J101" s="202">
        <f>J134</f>
        <v>0</v>
      </c>
      <c r="K101" s="199"/>
      <c r="L101" s="203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hidden="1" s="10" customFormat="1" ht="19.92" customHeight="1">
      <c r="A102" s="10"/>
      <c r="B102" s="204"/>
      <c r="C102" s="139"/>
      <c r="D102" s="205" t="s">
        <v>157</v>
      </c>
      <c r="E102" s="206"/>
      <c r="F102" s="206"/>
      <c r="G102" s="206"/>
      <c r="H102" s="206"/>
      <c r="I102" s="206"/>
      <c r="J102" s="207">
        <f>J135</f>
        <v>0</v>
      </c>
      <c r="K102" s="139"/>
      <c r="L102" s="20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2" customFormat="1" ht="21.84" customHeight="1">
      <c r="A103" s="38"/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69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hidden="1" s="2" customFormat="1" ht="6.96" customHeight="1">
      <c r="A104" s="38"/>
      <c r="B104" s="72"/>
      <c r="C104" s="73"/>
      <c r="D104" s="73"/>
      <c r="E104" s="73"/>
      <c r="F104" s="73"/>
      <c r="G104" s="73"/>
      <c r="H104" s="73"/>
      <c r="I104" s="73"/>
      <c r="J104" s="73"/>
      <c r="K104" s="73"/>
      <c r="L104" s="69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hidden="1"/>
    <row r="106" hidden="1"/>
    <row r="107" hidden="1"/>
    <row r="108" s="2" customFormat="1" ht="6.96" customHeight="1">
      <c r="A108" s="38"/>
      <c r="B108" s="74"/>
      <c r="C108" s="75"/>
      <c r="D108" s="75"/>
      <c r="E108" s="75"/>
      <c r="F108" s="75"/>
      <c r="G108" s="75"/>
      <c r="H108" s="75"/>
      <c r="I108" s="75"/>
      <c r="J108" s="75"/>
      <c r="K108" s="75"/>
      <c r="L108" s="69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24.96" customHeight="1">
      <c r="A109" s="38"/>
      <c r="B109" s="39"/>
      <c r="C109" s="23" t="s">
        <v>158</v>
      </c>
      <c r="D109" s="40"/>
      <c r="E109" s="40"/>
      <c r="F109" s="40"/>
      <c r="G109" s="40"/>
      <c r="H109" s="40"/>
      <c r="I109" s="40"/>
      <c r="J109" s="40"/>
      <c r="K109" s="40"/>
      <c r="L109" s="69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69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15</v>
      </c>
      <c r="D111" s="40"/>
      <c r="E111" s="40"/>
      <c r="F111" s="40"/>
      <c r="G111" s="40"/>
      <c r="H111" s="40"/>
      <c r="I111" s="40"/>
      <c r="J111" s="40"/>
      <c r="K111" s="40"/>
      <c r="L111" s="69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27" customHeight="1">
      <c r="A112" s="38"/>
      <c r="B112" s="39"/>
      <c r="C112" s="40"/>
      <c r="D112" s="40"/>
      <c r="E112" s="193" t="str">
        <f>E7</f>
        <v>Lyžiarske stredisko MH I. etapa - 8-miestna kabínková lanovka MH-STRÁNE</v>
      </c>
      <c r="F112" s="32"/>
      <c r="G112" s="32"/>
      <c r="H112" s="32"/>
      <c r="I112" s="40"/>
      <c r="J112" s="40"/>
      <c r="K112" s="40"/>
      <c r="L112" s="69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1" customFormat="1" ht="12" customHeight="1">
      <c r="B113" s="21"/>
      <c r="C113" s="32" t="s">
        <v>144</v>
      </c>
      <c r="D113" s="22"/>
      <c r="E113" s="22"/>
      <c r="F113" s="22"/>
      <c r="G113" s="22"/>
      <c r="H113" s="22"/>
      <c r="I113" s="22"/>
      <c r="J113" s="22"/>
      <c r="K113" s="22"/>
      <c r="L113" s="20"/>
    </row>
    <row r="114" s="2" customFormat="1" ht="14.4" customHeight="1">
      <c r="A114" s="38"/>
      <c r="B114" s="39"/>
      <c r="C114" s="40"/>
      <c r="D114" s="40"/>
      <c r="E114" s="193" t="s">
        <v>145</v>
      </c>
      <c r="F114" s="40"/>
      <c r="G114" s="40"/>
      <c r="H114" s="40"/>
      <c r="I114" s="40"/>
      <c r="J114" s="40"/>
      <c r="K114" s="40"/>
      <c r="L114" s="69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146</v>
      </c>
      <c r="D115" s="40"/>
      <c r="E115" s="40"/>
      <c r="F115" s="40"/>
      <c r="G115" s="40"/>
      <c r="H115" s="40"/>
      <c r="I115" s="40"/>
      <c r="J115" s="40"/>
      <c r="K115" s="40"/>
      <c r="L115" s="69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5.6" customHeight="1">
      <c r="A116" s="38"/>
      <c r="B116" s="39"/>
      <c r="C116" s="40"/>
      <c r="D116" s="40"/>
      <c r="E116" s="82" t="str">
        <f>E11</f>
        <v>PS 01.1 - Technológia kabínkovej lanovky</v>
      </c>
      <c r="F116" s="40"/>
      <c r="G116" s="40"/>
      <c r="H116" s="40"/>
      <c r="I116" s="40"/>
      <c r="J116" s="40"/>
      <c r="K116" s="40"/>
      <c r="L116" s="69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9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2" customHeight="1">
      <c r="A118" s="38"/>
      <c r="B118" s="39"/>
      <c r="C118" s="32" t="s">
        <v>19</v>
      </c>
      <c r="D118" s="40"/>
      <c r="E118" s="40"/>
      <c r="F118" s="27" t="str">
        <f>F14</f>
        <v>Martin</v>
      </c>
      <c r="G118" s="40"/>
      <c r="H118" s="40"/>
      <c r="I118" s="32" t="s">
        <v>21</v>
      </c>
      <c r="J118" s="85" t="str">
        <f>IF(J14="","",J14)</f>
        <v>23. 7. 2026</v>
      </c>
      <c r="K118" s="40"/>
      <c r="L118" s="69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9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6" customHeight="1">
      <c r="A120" s="38"/>
      <c r="B120" s="39"/>
      <c r="C120" s="32" t="s">
        <v>23</v>
      </c>
      <c r="D120" s="40"/>
      <c r="E120" s="40"/>
      <c r="F120" s="27" t="str">
        <f>E17</f>
        <v>Mesto Martin</v>
      </c>
      <c r="G120" s="40"/>
      <c r="H120" s="40"/>
      <c r="I120" s="32" t="s">
        <v>30</v>
      </c>
      <c r="J120" s="36" t="str">
        <f>E23</f>
        <v>PROMT, s.r.o. Martin</v>
      </c>
      <c r="K120" s="40"/>
      <c r="L120" s="69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5.6" customHeight="1">
      <c r="A121" s="38"/>
      <c r="B121" s="39"/>
      <c r="C121" s="32" t="s">
        <v>28</v>
      </c>
      <c r="D121" s="40"/>
      <c r="E121" s="40"/>
      <c r="F121" s="27" t="str">
        <f>IF(E20="","",E20)</f>
        <v>Vyplň údaj</v>
      </c>
      <c r="G121" s="40"/>
      <c r="H121" s="40"/>
      <c r="I121" s="32" t="s">
        <v>34</v>
      </c>
      <c r="J121" s="36" t="str">
        <f>E26</f>
        <v>Ing. Jaroslav Tomko</v>
      </c>
      <c r="K121" s="40"/>
      <c r="L121" s="69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0.32" customHeight="1">
      <c r="A122" s="38"/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69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11" customFormat="1" ht="29.28" customHeight="1">
      <c r="A123" s="209"/>
      <c r="B123" s="210"/>
      <c r="C123" s="211" t="s">
        <v>159</v>
      </c>
      <c r="D123" s="212" t="s">
        <v>62</v>
      </c>
      <c r="E123" s="212" t="s">
        <v>58</v>
      </c>
      <c r="F123" s="212" t="s">
        <v>59</v>
      </c>
      <c r="G123" s="212" t="s">
        <v>160</v>
      </c>
      <c r="H123" s="212" t="s">
        <v>161</v>
      </c>
      <c r="I123" s="212" t="s">
        <v>162</v>
      </c>
      <c r="J123" s="213" t="s">
        <v>151</v>
      </c>
      <c r="K123" s="214" t="s">
        <v>163</v>
      </c>
      <c r="L123" s="215"/>
      <c r="M123" s="106" t="s">
        <v>1</v>
      </c>
      <c r="N123" s="107" t="s">
        <v>41</v>
      </c>
      <c r="O123" s="107" t="s">
        <v>164</v>
      </c>
      <c r="P123" s="107" t="s">
        <v>165</v>
      </c>
      <c r="Q123" s="107" t="s">
        <v>166</v>
      </c>
      <c r="R123" s="107" t="s">
        <v>167</v>
      </c>
      <c r="S123" s="107" t="s">
        <v>168</v>
      </c>
      <c r="T123" s="107" t="s">
        <v>169</v>
      </c>
      <c r="U123" s="108" t="s">
        <v>170</v>
      </c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</row>
    <row r="124" s="2" customFormat="1" ht="22.8" customHeight="1">
      <c r="A124" s="38"/>
      <c r="B124" s="39"/>
      <c r="C124" s="113" t="s">
        <v>152</v>
      </c>
      <c r="D124" s="40"/>
      <c r="E124" s="40"/>
      <c r="F124" s="40"/>
      <c r="G124" s="40"/>
      <c r="H124" s="40"/>
      <c r="I124" s="40"/>
      <c r="J124" s="216">
        <f>BK124</f>
        <v>0</v>
      </c>
      <c r="K124" s="40"/>
      <c r="L124" s="44"/>
      <c r="M124" s="109"/>
      <c r="N124" s="217"/>
      <c r="O124" s="110"/>
      <c r="P124" s="218">
        <f>P125+P134</f>
        <v>0</v>
      </c>
      <c r="Q124" s="110"/>
      <c r="R124" s="218">
        <f>R125+R134</f>
        <v>0</v>
      </c>
      <c r="S124" s="110"/>
      <c r="T124" s="218">
        <f>T125+T134</f>
        <v>0</v>
      </c>
      <c r="U124" s="111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76</v>
      </c>
      <c r="AU124" s="17" t="s">
        <v>153</v>
      </c>
      <c r="BK124" s="219">
        <f>BK125+BK134</f>
        <v>0</v>
      </c>
    </row>
    <row r="125" s="12" customFormat="1" ht="25.92" customHeight="1">
      <c r="A125" s="12"/>
      <c r="B125" s="220"/>
      <c r="C125" s="221"/>
      <c r="D125" s="222" t="s">
        <v>76</v>
      </c>
      <c r="E125" s="223" t="s">
        <v>171</v>
      </c>
      <c r="F125" s="223" t="s">
        <v>172</v>
      </c>
      <c r="G125" s="221"/>
      <c r="H125" s="221"/>
      <c r="I125" s="224"/>
      <c r="J125" s="225">
        <f>BK125</f>
        <v>0</v>
      </c>
      <c r="K125" s="221"/>
      <c r="L125" s="226"/>
      <c r="M125" s="227"/>
      <c r="N125" s="228"/>
      <c r="O125" s="228"/>
      <c r="P125" s="229">
        <f>P126</f>
        <v>0</v>
      </c>
      <c r="Q125" s="228"/>
      <c r="R125" s="229">
        <f>R126</f>
        <v>0</v>
      </c>
      <c r="S125" s="228"/>
      <c r="T125" s="229">
        <f>T126</f>
        <v>0</v>
      </c>
      <c r="U125" s="230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31" t="s">
        <v>173</v>
      </c>
      <c r="AT125" s="232" t="s">
        <v>76</v>
      </c>
      <c r="AU125" s="232" t="s">
        <v>77</v>
      </c>
      <c r="AY125" s="231" t="s">
        <v>174</v>
      </c>
      <c r="BK125" s="233">
        <f>BK126</f>
        <v>0</v>
      </c>
    </row>
    <row r="126" s="12" customFormat="1" ht="22.8" customHeight="1">
      <c r="A126" s="12"/>
      <c r="B126" s="220"/>
      <c r="C126" s="221"/>
      <c r="D126" s="222" t="s">
        <v>76</v>
      </c>
      <c r="E126" s="234" t="s">
        <v>175</v>
      </c>
      <c r="F126" s="234" t="s">
        <v>176</v>
      </c>
      <c r="G126" s="221"/>
      <c r="H126" s="221"/>
      <c r="I126" s="224"/>
      <c r="J126" s="235">
        <f>BK126</f>
        <v>0</v>
      </c>
      <c r="K126" s="221"/>
      <c r="L126" s="226"/>
      <c r="M126" s="227"/>
      <c r="N126" s="228"/>
      <c r="O126" s="228"/>
      <c r="P126" s="229">
        <f>SUM(P127:P133)</f>
        <v>0</v>
      </c>
      <c r="Q126" s="228"/>
      <c r="R126" s="229">
        <f>SUM(R127:R133)</f>
        <v>0</v>
      </c>
      <c r="S126" s="228"/>
      <c r="T126" s="229">
        <f>SUM(T127:T133)</f>
        <v>0</v>
      </c>
      <c r="U126" s="230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31" t="s">
        <v>173</v>
      </c>
      <c r="AT126" s="232" t="s">
        <v>76</v>
      </c>
      <c r="AU126" s="232" t="s">
        <v>84</v>
      </c>
      <c r="AY126" s="231" t="s">
        <v>174</v>
      </c>
      <c r="BK126" s="233">
        <f>SUM(BK127:BK133)</f>
        <v>0</v>
      </c>
    </row>
    <row r="127" s="2" customFormat="1" ht="22.2" customHeight="1">
      <c r="A127" s="38"/>
      <c r="B127" s="39"/>
      <c r="C127" s="236" t="s">
        <v>84</v>
      </c>
      <c r="D127" s="236" t="s">
        <v>177</v>
      </c>
      <c r="E127" s="237" t="s">
        <v>178</v>
      </c>
      <c r="F127" s="238" t="s">
        <v>179</v>
      </c>
      <c r="G127" s="239" t="s">
        <v>180</v>
      </c>
      <c r="H127" s="240">
        <v>1</v>
      </c>
      <c r="I127" s="241"/>
      <c r="J127" s="242">
        <f>ROUND(I127*H127,2)</f>
        <v>0</v>
      </c>
      <c r="K127" s="243"/>
      <c r="L127" s="44"/>
      <c r="M127" s="244" t="s">
        <v>1</v>
      </c>
      <c r="N127" s="245" t="s">
        <v>43</v>
      </c>
      <c r="O127" s="97"/>
      <c r="P127" s="246">
        <f>O127*H127</f>
        <v>0</v>
      </c>
      <c r="Q127" s="246">
        <v>0</v>
      </c>
      <c r="R127" s="246">
        <f>Q127*H127</f>
        <v>0</v>
      </c>
      <c r="S127" s="246">
        <v>0</v>
      </c>
      <c r="T127" s="246">
        <f>S127*H127</f>
        <v>0</v>
      </c>
      <c r="U127" s="247" t="s">
        <v>1</v>
      </c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48" t="s">
        <v>181</v>
      </c>
      <c r="AT127" s="248" t="s">
        <v>177</v>
      </c>
      <c r="AU127" s="248" t="s">
        <v>90</v>
      </c>
      <c r="AY127" s="17" t="s">
        <v>174</v>
      </c>
      <c r="BE127" s="249">
        <f>IF(N127="základná",J127,0)</f>
        <v>0</v>
      </c>
      <c r="BF127" s="249">
        <f>IF(N127="znížená",J127,0)</f>
        <v>0</v>
      </c>
      <c r="BG127" s="249">
        <f>IF(N127="zákl. prenesená",J127,0)</f>
        <v>0</v>
      </c>
      <c r="BH127" s="249">
        <f>IF(N127="zníž. prenesená",J127,0)</f>
        <v>0</v>
      </c>
      <c r="BI127" s="249">
        <f>IF(N127="nulová",J127,0)</f>
        <v>0</v>
      </c>
      <c r="BJ127" s="17" t="s">
        <v>90</v>
      </c>
      <c r="BK127" s="249">
        <f>ROUND(I127*H127,2)</f>
        <v>0</v>
      </c>
      <c r="BL127" s="17" t="s">
        <v>181</v>
      </c>
      <c r="BM127" s="248" t="s">
        <v>182</v>
      </c>
    </row>
    <row r="128" s="2" customFormat="1" ht="30" customHeight="1">
      <c r="A128" s="38"/>
      <c r="B128" s="39"/>
      <c r="C128" s="236" t="s">
        <v>90</v>
      </c>
      <c r="D128" s="236" t="s">
        <v>177</v>
      </c>
      <c r="E128" s="237" t="s">
        <v>183</v>
      </c>
      <c r="F128" s="238" t="s">
        <v>184</v>
      </c>
      <c r="G128" s="239" t="s">
        <v>180</v>
      </c>
      <c r="H128" s="240">
        <v>1</v>
      </c>
      <c r="I128" s="241"/>
      <c r="J128" s="242">
        <f>ROUND(I128*H128,2)</f>
        <v>0</v>
      </c>
      <c r="K128" s="243"/>
      <c r="L128" s="44"/>
      <c r="M128" s="244" t="s">
        <v>1</v>
      </c>
      <c r="N128" s="245" t="s">
        <v>43</v>
      </c>
      <c r="O128" s="97"/>
      <c r="P128" s="246">
        <f>O128*H128</f>
        <v>0</v>
      </c>
      <c r="Q128" s="246">
        <v>0</v>
      </c>
      <c r="R128" s="246">
        <f>Q128*H128</f>
        <v>0</v>
      </c>
      <c r="S128" s="246">
        <v>0</v>
      </c>
      <c r="T128" s="246">
        <f>S128*H128</f>
        <v>0</v>
      </c>
      <c r="U128" s="247" t="s">
        <v>1</v>
      </c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48" t="s">
        <v>181</v>
      </c>
      <c r="AT128" s="248" t="s">
        <v>177</v>
      </c>
      <c r="AU128" s="248" t="s">
        <v>90</v>
      </c>
      <c r="AY128" s="17" t="s">
        <v>174</v>
      </c>
      <c r="BE128" s="249">
        <f>IF(N128="základná",J128,0)</f>
        <v>0</v>
      </c>
      <c r="BF128" s="249">
        <f>IF(N128="znížená",J128,0)</f>
        <v>0</v>
      </c>
      <c r="BG128" s="249">
        <f>IF(N128="zákl. prenesená",J128,0)</f>
        <v>0</v>
      </c>
      <c r="BH128" s="249">
        <f>IF(N128="zníž. prenesená",J128,0)</f>
        <v>0</v>
      </c>
      <c r="BI128" s="249">
        <f>IF(N128="nulová",J128,0)</f>
        <v>0</v>
      </c>
      <c r="BJ128" s="17" t="s">
        <v>90</v>
      </c>
      <c r="BK128" s="249">
        <f>ROUND(I128*H128,2)</f>
        <v>0</v>
      </c>
      <c r="BL128" s="17" t="s">
        <v>181</v>
      </c>
      <c r="BM128" s="248" t="s">
        <v>185</v>
      </c>
    </row>
    <row r="129" s="2" customFormat="1" ht="22.2" customHeight="1">
      <c r="A129" s="38"/>
      <c r="B129" s="39"/>
      <c r="C129" s="236" t="s">
        <v>173</v>
      </c>
      <c r="D129" s="236" t="s">
        <v>177</v>
      </c>
      <c r="E129" s="237" t="s">
        <v>186</v>
      </c>
      <c r="F129" s="238" t="s">
        <v>187</v>
      </c>
      <c r="G129" s="239" t="s">
        <v>188</v>
      </c>
      <c r="H129" s="240">
        <v>20</v>
      </c>
      <c r="I129" s="241"/>
      <c r="J129" s="242">
        <f>ROUND(I129*H129,2)</f>
        <v>0</v>
      </c>
      <c r="K129" s="243"/>
      <c r="L129" s="44"/>
      <c r="M129" s="244" t="s">
        <v>1</v>
      </c>
      <c r="N129" s="245" t="s">
        <v>43</v>
      </c>
      <c r="O129" s="97"/>
      <c r="P129" s="246">
        <f>O129*H129</f>
        <v>0</v>
      </c>
      <c r="Q129" s="246">
        <v>0</v>
      </c>
      <c r="R129" s="246">
        <f>Q129*H129</f>
        <v>0</v>
      </c>
      <c r="S129" s="246">
        <v>0</v>
      </c>
      <c r="T129" s="246">
        <f>S129*H129</f>
        <v>0</v>
      </c>
      <c r="U129" s="247" t="s">
        <v>1</v>
      </c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48" t="s">
        <v>181</v>
      </c>
      <c r="AT129" s="248" t="s">
        <v>177</v>
      </c>
      <c r="AU129" s="248" t="s">
        <v>90</v>
      </c>
      <c r="AY129" s="17" t="s">
        <v>174</v>
      </c>
      <c r="BE129" s="249">
        <f>IF(N129="základná",J129,0)</f>
        <v>0</v>
      </c>
      <c r="BF129" s="249">
        <f>IF(N129="znížená",J129,0)</f>
        <v>0</v>
      </c>
      <c r="BG129" s="249">
        <f>IF(N129="zákl. prenesená",J129,0)</f>
        <v>0</v>
      </c>
      <c r="BH129" s="249">
        <f>IF(N129="zníž. prenesená",J129,0)</f>
        <v>0</v>
      </c>
      <c r="BI129" s="249">
        <f>IF(N129="nulová",J129,0)</f>
        <v>0</v>
      </c>
      <c r="BJ129" s="17" t="s">
        <v>90</v>
      </c>
      <c r="BK129" s="249">
        <f>ROUND(I129*H129,2)</f>
        <v>0</v>
      </c>
      <c r="BL129" s="17" t="s">
        <v>181</v>
      </c>
      <c r="BM129" s="248" t="s">
        <v>189</v>
      </c>
    </row>
    <row r="130" s="2" customFormat="1" ht="22.2" customHeight="1">
      <c r="A130" s="38"/>
      <c r="B130" s="39"/>
      <c r="C130" s="236" t="s">
        <v>190</v>
      </c>
      <c r="D130" s="236" t="s">
        <v>177</v>
      </c>
      <c r="E130" s="237" t="s">
        <v>191</v>
      </c>
      <c r="F130" s="238" t="s">
        <v>192</v>
      </c>
      <c r="G130" s="239" t="s">
        <v>188</v>
      </c>
      <c r="H130" s="240">
        <v>1</v>
      </c>
      <c r="I130" s="241"/>
      <c r="J130" s="242">
        <f>ROUND(I130*H130,2)</f>
        <v>0</v>
      </c>
      <c r="K130" s="243"/>
      <c r="L130" s="44"/>
      <c r="M130" s="244" t="s">
        <v>1</v>
      </c>
      <c r="N130" s="245" t="s">
        <v>43</v>
      </c>
      <c r="O130" s="97"/>
      <c r="P130" s="246">
        <f>O130*H130</f>
        <v>0</v>
      </c>
      <c r="Q130" s="246">
        <v>0</v>
      </c>
      <c r="R130" s="246">
        <f>Q130*H130</f>
        <v>0</v>
      </c>
      <c r="S130" s="246">
        <v>0</v>
      </c>
      <c r="T130" s="246">
        <f>S130*H130</f>
        <v>0</v>
      </c>
      <c r="U130" s="247" t="s">
        <v>1</v>
      </c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48" t="s">
        <v>181</v>
      </c>
      <c r="AT130" s="248" t="s">
        <v>177</v>
      </c>
      <c r="AU130" s="248" t="s">
        <v>90</v>
      </c>
      <c r="AY130" s="17" t="s">
        <v>174</v>
      </c>
      <c r="BE130" s="249">
        <f>IF(N130="základná",J130,0)</f>
        <v>0</v>
      </c>
      <c r="BF130" s="249">
        <f>IF(N130="znížená",J130,0)</f>
        <v>0</v>
      </c>
      <c r="BG130" s="249">
        <f>IF(N130="zákl. prenesená",J130,0)</f>
        <v>0</v>
      </c>
      <c r="BH130" s="249">
        <f>IF(N130="zníž. prenesená",J130,0)</f>
        <v>0</v>
      </c>
      <c r="BI130" s="249">
        <f>IF(N130="nulová",J130,0)</f>
        <v>0</v>
      </c>
      <c r="BJ130" s="17" t="s">
        <v>90</v>
      </c>
      <c r="BK130" s="249">
        <f>ROUND(I130*H130,2)</f>
        <v>0</v>
      </c>
      <c r="BL130" s="17" t="s">
        <v>181</v>
      </c>
      <c r="BM130" s="248" t="s">
        <v>193</v>
      </c>
    </row>
    <row r="131" s="2" customFormat="1" ht="22.2" customHeight="1">
      <c r="A131" s="38"/>
      <c r="B131" s="39"/>
      <c r="C131" s="236" t="s">
        <v>194</v>
      </c>
      <c r="D131" s="236" t="s">
        <v>177</v>
      </c>
      <c r="E131" s="237" t="s">
        <v>195</v>
      </c>
      <c r="F131" s="238" t="s">
        <v>196</v>
      </c>
      <c r="G131" s="239" t="s">
        <v>180</v>
      </c>
      <c r="H131" s="240">
        <v>1</v>
      </c>
      <c r="I131" s="241"/>
      <c r="J131" s="242">
        <f>ROUND(I131*H131,2)</f>
        <v>0</v>
      </c>
      <c r="K131" s="243"/>
      <c r="L131" s="44"/>
      <c r="M131" s="244" t="s">
        <v>1</v>
      </c>
      <c r="N131" s="245" t="s">
        <v>43</v>
      </c>
      <c r="O131" s="97"/>
      <c r="P131" s="246">
        <f>O131*H131</f>
        <v>0</v>
      </c>
      <c r="Q131" s="246">
        <v>0</v>
      </c>
      <c r="R131" s="246">
        <f>Q131*H131</f>
        <v>0</v>
      </c>
      <c r="S131" s="246">
        <v>0</v>
      </c>
      <c r="T131" s="246">
        <f>S131*H131</f>
        <v>0</v>
      </c>
      <c r="U131" s="247" t="s">
        <v>1</v>
      </c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48" t="s">
        <v>181</v>
      </c>
      <c r="AT131" s="248" t="s">
        <v>177</v>
      </c>
      <c r="AU131" s="248" t="s">
        <v>90</v>
      </c>
      <c r="AY131" s="17" t="s">
        <v>174</v>
      </c>
      <c r="BE131" s="249">
        <f>IF(N131="základná",J131,0)</f>
        <v>0</v>
      </c>
      <c r="BF131" s="249">
        <f>IF(N131="znížená",J131,0)</f>
        <v>0</v>
      </c>
      <c r="BG131" s="249">
        <f>IF(N131="zákl. prenesená",J131,0)</f>
        <v>0</v>
      </c>
      <c r="BH131" s="249">
        <f>IF(N131="zníž. prenesená",J131,0)</f>
        <v>0</v>
      </c>
      <c r="BI131" s="249">
        <f>IF(N131="nulová",J131,0)</f>
        <v>0</v>
      </c>
      <c r="BJ131" s="17" t="s">
        <v>90</v>
      </c>
      <c r="BK131" s="249">
        <f>ROUND(I131*H131,2)</f>
        <v>0</v>
      </c>
      <c r="BL131" s="17" t="s">
        <v>181</v>
      </c>
      <c r="BM131" s="248" t="s">
        <v>197</v>
      </c>
    </row>
    <row r="132" s="2" customFormat="1" ht="22.2" customHeight="1">
      <c r="A132" s="38"/>
      <c r="B132" s="39"/>
      <c r="C132" s="236" t="s">
        <v>198</v>
      </c>
      <c r="D132" s="236" t="s">
        <v>177</v>
      </c>
      <c r="E132" s="237" t="s">
        <v>199</v>
      </c>
      <c r="F132" s="238" t="s">
        <v>200</v>
      </c>
      <c r="G132" s="239" t="s">
        <v>180</v>
      </c>
      <c r="H132" s="240">
        <v>1</v>
      </c>
      <c r="I132" s="241"/>
      <c r="J132" s="242">
        <f>ROUND(I132*H132,2)</f>
        <v>0</v>
      </c>
      <c r="K132" s="243"/>
      <c r="L132" s="44"/>
      <c r="M132" s="244" t="s">
        <v>1</v>
      </c>
      <c r="N132" s="245" t="s">
        <v>43</v>
      </c>
      <c r="O132" s="97"/>
      <c r="P132" s="246">
        <f>O132*H132</f>
        <v>0</v>
      </c>
      <c r="Q132" s="246">
        <v>0</v>
      </c>
      <c r="R132" s="246">
        <f>Q132*H132</f>
        <v>0</v>
      </c>
      <c r="S132" s="246">
        <v>0</v>
      </c>
      <c r="T132" s="246">
        <f>S132*H132</f>
        <v>0</v>
      </c>
      <c r="U132" s="247" t="s">
        <v>1</v>
      </c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48" t="s">
        <v>181</v>
      </c>
      <c r="AT132" s="248" t="s">
        <v>177</v>
      </c>
      <c r="AU132" s="248" t="s">
        <v>90</v>
      </c>
      <c r="AY132" s="17" t="s">
        <v>174</v>
      </c>
      <c r="BE132" s="249">
        <f>IF(N132="základná",J132,0)</f>
        <v>0</v>
      </c>
      <c r="BF132" s="249">
        <f>IF(N132="znížená",J132,0)</f>
        <v>0</v>
      </c>
      <c r="BG132" s="249">
        <f>IF(N132="zákl. prenesená",J132,0)</f>
        <v>0</v>
      </c>
      <c r="BH132" s="249">
        <f>IF(N132="zníž. prenesená",J132,0)</f>
        <v>0</v>
      </c>
      <c r="BI132" s="249">
        <f>IF(N132="nulová",J132,0)</f>
        <v>0</v>
      </c>
      <c r="BJ132" s="17" t="s">
        <v>90</v>
      </c>
      <c r="BK132" s="249">
        <f>ROUND(I132*H132,2)</f>
        <v>0</v>
      </c>
      <c r="BL132" s="17" t="s">
        <v>181</v>
      </c>
      <c r="BM132" s="248" t="s">
        <v>201</v>
      </c>
    </row>
    <row r="133" s="2" customFormat="1" ht="22.2" customHeight="1">
      <c r="A133" s="38"/>
      <c r="B133" s="39"/>
      <c r="C133" s="236" t="s">
        <v>202</v>
      </c>
      <c r="D133" s="236" t="s">
        <v>177</v>
      </c>
      <c r="E133" s="237" t="s">
        <v>203</v>
      </c>
      <c r="F133" s="238" t="s">
        <v>204</v>
      </c>
      <c r="G133" s="239" t="s">
        <v>180</v>
      </c>
      <c r="H133" s="240">
        <v>1</v>
      </c>
      <c r="I133" s="241"/>
      <c r="J133" s="242">
        <f>ROUND(I133*H133,2)</f>
        <v>0</v>
      </c>
      <c r="K133" s="243"/>
      <c r="L133" s="44"/>
      <c r="M133" s="244" t="s">
        <v>1</v>
      </c>
      <c r="N133" s="245" t="s">
        <v>43</v>
      </c>
      <c r="O133" s="97"/>
      <c r="P133" s="246">
        <f>O133*H133</f>
        <v>0</v>
      </c>
      <c r="Q133" s="246">
        <v>0</v>
      </c>
      <c r="R133" s="246">
        <f>Q133*H133</f>
        <v>0</v>
      </c>
      <c r="S133" s="246">
        <v>0</v>
      </c>
      <c r="T133" s="246">
        <f>S133*H133</f>
        <v>0</v>
      </c>
      <c r="U133" s="247" t="s">
        <v>1</v>
      </c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48" t="s">
        <v>181</v>
      </c>
      <c r="AT133" s="248" t="s">
        <v>177</v>
      </c>
      <c r="AU133" s="248" t="s">
        <v>90</v>
      </c>
      <c r="AY133" s="17" t="s">
        <v>174</v>
      </c>
      <c r="BE133" s="249">
        <f>IF(N133="základná",J133,0)</f>
        <v>0</v>
      </c>
      <c r="BF133" s="249">
        <f>IF(N133="znížená",J133,0)</f>
        <v>0</v>
      </c>
      <c r="BG133" s="249">
        <f>IF(N133="zákl. prenesená",J133,0)</f>
        <v>0</v>
      </c>
      <c r="BH133" s="249">
        <f>IF(N133="zníž. prenesená",J133,0)</f>
        <v>0</v>
      </c>
      <c r="BI133" s="249">
        <f>IF(N133="nulová",J133,0)</f>
        <v>0</v>
      </c>
      <c r="BJ133" s="17" t="s">
        <v>90</v>
      </c>
      <c r="BK133" s="249">
        <f>ROUND(I133*H133,2)</f>
        <v>0</v>
      </c>
      <c r="BL133" s="17" t="s">
        <v>181</v>
      </c>
      <c r="BM133" s="248" t="s">
        <v>205</v>
      </c>
    </row>
    <row r="134" s="12" customFormat="1" ht="25.92" customHeight="1">
      <c r="A134" s="12"/>
      <c r="B134" s="220"/>
      <c r="C134" s="221"/>
      <c r="D134" s="222" t="s">
        <v>76</v>
      </c>
      <c r="E134" s="223" t="s">
        <v>206</v>
      </c>
      <c r="F134" s="223" t="s">
        <v>207</v>
      </c>
      <c r="G134" s="221"/>
      <c r="H134" s="221"/>
      <c r="I134" s="224"/>
      <c r="J134" s="225">
        <f>BK134</f>
        <v>0</v>
      </c>
      <c r="K134" s="221"/>
      <c r="L134" s="226"/>
      <c r="M134" s="227"/>
      <c r="N134" s="228"/>
      <c r="O134" s="228"/>
      <c r="P134" s="229">
        <f>P135</f>
        <v>0</v>
      </c>
      <c r="Q134" s="228"/>
      <c r="R134" s="229">
        <f>R135</f>
        <v>0</v>
      </c>
      <c r="S134" s="228"/>
      <c r="T134" s="229">
        <f>T135</f>
        <v>0</v>
      </c>
      <c r="U134" s="230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31" t="s">
        <v>190</v>
      </c>
      <c r="AT134" s="232" t="s">
        <v>76</v>
      </c>
      <c r="AU134" s="232" t="s">
        <v>77</v>
      </c>
      <c r="AY134" s="231" t="s">
        <v>174</v>
      </c>
      <c r="BK134" s="233">
        <f>BK135</f>
        <v>0</v>
      </c>
    </row>
    <row r="135" s="12" customFormat="1" ht="22.8" customHeight="1">
      <c r="A135" s="12"/>
      <c r="B135" s="220"/>
      <c r="C135" s="221"/>
      <c r="D135" s="222" t="s">
        <v>76</v>
      </c>
      <c r="E135" s="234" t="s">
        <v>207</v>
      </c>
      <c r="F135" s="234" t="s">
        <v>208</v>
      </c>
      <c r="G135" s="221"/>
      <c r="H135" s="221"/>
      <c r="I135" s="224"/>
      <c r="J135" s="235">
        <f>BK135</f>
        <v>0</v>
      </c>
      <c r="K135" s="221"/>
      <c r="L135" s="226"/>
      <c r="M135" s="227"/>
      <c r="N135" s="228"/>
      <c r="O135" s="228"/>
      <c r="P135" s="229">
        <f>SUM(P136:P140)</f>
        <v>0</v>
      </c>
      <c r="Q135" s="228"/>
      <c r="R135" s="229">
        <f>SUM(R136:R140)</f>
        <v>0</v>
      </c>
      <c r="S135" s="228"/>
      <c r="T135" s="229">
        <f>SUM(T136:T140)</f>
        <v>0</v>
      </c>
      <c r="U135" s="230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31" t="s">
        <v>190</v>
      </c>
      <c r="AT135" s="232" t="s">
        <v>76</v>
      </c>
      <c r="AU135" s="232" t="s">
        <v>84</v>
      </c>
      <c r="AY135" s="231" t="s">
        <v>174</v>
      </c>
      <c r="BK135" s="233">
        <f>SUM(BK136:BK140)</f>
        <v>0</v>
      </c>
    </row>
    <row r="136" s="2" customFormat="1" ht="14.4" customHeight="1">
      <c r="A136" s="38"/>
      <c r="B136" s="39"/>
      <c r="C136" s="236" t="s">
        <v>209</v>
      </c>
      <c r="D136" s="236" t="s">
        <v>177</v>
      </c>
      <c r="E136" s="237" t="s">
        <v>210</v>
      </c>
      <c r="F136" s="238" t="s">
        <v>211</v>
      </c>
      <c r="G136" s="239" t="s">
        <v>180</v>
      </c>
      <c r="H136" s="240">
        <v>1</v>
      </c>
      <c r="I136" s="241"/>
      <c r="J136" s="242">
        <f>ROUND(I136*H136,2)</f>
        <v>0</v>
      </c>
      <c r="K136" s="243"/>
      <c r="L136" s="44"/>
      <c r="M136" s="244" t="s">
        <v>1</v>
      </c>
      <c r="N136" s="245" t="s">
        <v>43</v>
      </c>
      <c r="O136" s="97"/>
      <c r="P136" s="246">
        <f>O136*H136</f>
        <v>0</v>
      </c>
      <c r="Q136" s="246">
        <v>0</v>
      </c>
      <c r="R136" s="246">
        <f>Q136*H136</f>
        <v>0</v>
      </c>
      <c r="S136" s="246">
        <v>0</v>
      </c>
      <c r="T136" s="246">
        <f>S136*H136</f>
        <v>0</v>
      </c>
      <c r="U136" s="247" t="s">
        <v>1</v>
      </c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48" t="s">
        <v>181</v>
      </c>
      <c r="AT136" s="248" t="s">
        <v>177</v>
      </c>
      <c r="AU136" s="248" t="s">
        <v>90</v>
      </c>
      <c r="AY136" s="17" t="s">
        <v>174</v>
      </c>
      <c r="BE136" s="249">
        <f>IF(N136="základná",J136,0)</f>
        <v>0</v>
      </c>
      <c r="BF136" s="249">
        <f>IF(N136="znížená",J136,0)</f>
        <v>0</v>
      </c>
      <c r="BG136" s="249">
        <f>IF(N136="zákl. prenesená",J136,0)</f>
        <v>0</v>
      </c>
      <c r="BH136" s="249">
        <f>IF(N136="zníž. prenesená",J136,0)</f>
        <v>0</v>
      </c>
      <c r="BI136" s="249">
        <f>IF(N136="nulová",J136,0)</f>
        <v>0</v>
      </c>
      <c r="BJ136" s="17" t="s">
        <v>90</v>
      </c>
      <c r="BK136" s="249">
        <f>ROUND(I136*H136,2)</f>
        <v>0</v>
      </c>
      <c r="BL136" s="17" t="s">
        <v>181</v>
      </c>
      <c r="BM136" s="248" t="s">
        <v>212</v>
      </c>
    </row>
    <row r="137" s="2" customFormat="1" ht="14.4" customHeight="1">
      <c r="A137" s="38"/>
      <c r="B137" s="39"/>
      <c r="C137" s="236" t="s">
        <v>213</v>
      </c>
      <c r="D137" s="236" t="s">
        <v>177</v>
      </c>
      <c r="E137" s="237" t="s">
        <v>214</v>
      </c>
      <c r="F137" s="238" t="s">
        <v>215</v>
      </c>
      <c r="G137" s="239" t="s">
        <v>180</v>
      </c>
      <c r="H137" s="240">
        <v>1</v>
      </c>
      <c r="I137" s="241"/>
      <c r="J137" s="242">
        <f>ROUND(I137*H137,2)</f>
        <v>0</v>
      </c>
      <c r="K137" s="243"/>
      <c r="L137" s="44"/>
      <c r="M137" s="244" t="s">
        <v>1</v>
      </c>
      <c r="N137" s="245" t="s">
        <v>43</v>
      </c>
      <c r="O137" s="97"/>
      <c r="P137" s="246">
        <f>O137*H137</f>
        <v>0</v>
      </c>
      <c r="Q137" s="246">
        <v>0</v>
      </c>
      <c r="R137" s="246">
        <f>Q137*H137</f>
        <v>0</v>
      </c>
      <c r="S137" s="246">
        <v>0</v>
      </c>
      <c r="T137" s="246">
        <f>S137*H137</f>
        <v>0</v>
      </c>
      <c r="U137" s="247" t="s">
        <v>1</v>
      </c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48" t="s">
        <v>181</v>
      </c>
      <c r="AT137" s="248" t="s">
        <v>177</v>
      </c>
      <c r="AU137" s="248" t="s">
        <v>90</v>
      </c>
      <c r="AY137" s="17" t="s">
        <v>174</v>
      </c>
      <c r="BE137" s="249">
        <f>IF(N137="základná",J137,0)</f>
        <v>0</v>
      </c>
      <c r="BF137" s="249">
        <f>IF(N137="znížená",J137,0)</f>
        <v>0</v>
      </c>
      <c r="BG137" s="249">
        <f>IF(N137="zákl. prenesená",J137,0)</f>
        <v>0</v>
      </c>
      <c r="BH137" s="249">
        <f>IF(N137="zníž. prenesená",J137,0)</f>
        <v>0</v>
      </c>
      <c r="BI137" s="249">
        <f>IF(N137="nulová",J137,0)</f>
        <v>0</v>
      </c>
      <c r="BJ137" s="17" t="s">
        <v>90</v>
      </c>
      <c r="BK137" s="249">
        <f>ROUND(I137*H137,2)</f>
        <v>0</v>
      </c>
      <c r="BL137" s="17" t="s">
        <v>181</v>
      </c>
      <c r="BM137" s="248" t="s">
        <v>216</v>
      </c>
    </row>
    <row r="138" s="2" customFormat="1" ht="14.4" customHeight="1">
      <c r="A138" s="38"/>
      <c r="B138" s="39"/>
      <c r="C138" s="236" t="s">
        <v>217</v>
      </c>
      <c r="D138" s="236" t="s">
        <v>177</v>
      </c>
      <c r="E138" s="237" t="s">
        <v>218</v>
      </c>
      <c r="F138" s="238" t="s">
        <v>219</v>
      </c>
      <c r="G138" s="239" t="s">
        <v>180</v>
      </c>
      <c r="H138" s="240">
        <v>1</v>
      </c>
      <c r="I138" s="241"/>
      <c r="J138" s="242">
        <f>ROUND(I138*H138,2)</f>
        <v>0</v>
      </c>
      <c r="K138" s="243"/>
      <c r="L138" s="44"/>
      <c r="M138" s="244" t="s">
        <v>1</v>
      </c>
      <c r="N138" s="245" t="s">
        <v>43</v>
      </c>
      <c r="O138" s="97"/>
      <c r="P138" s="246">
        <f>O138*H138</f>
        <v>0</v>
      </c>
      <c r="Q138" s="246">
        <v>0</v>
      </c>
      <c r="R138" s="246">
        <f>Q138*H138</f>
        <v>0</v>
      </c>
      <c r="S138" s="246">
        <v>0</v>
      </c>
      <c r="T138" s="246">
        <f>S138*H138</f>
        <v>0</v>
      </c>
      <c r="U138" s="247" t="s">
        <v>1</v>
      </c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48" t="s">
        <v>181</v>
      </c>
      <c r="AT138" s="248" t="s">
        <v>177</v>
      </c>
      <c r="AU138" s="248" t="s">
        <v>90</v>
      </c>
      <c r="AY138" s="17" t="s">
        <v>174</v>
      </c>
      <c r="BE138" s="249">
        <f>IF(N138="základná",J138,0)</f>
        <v>0</v>
      </c>
      <c r="BF138" s="249">
        <f>IF(N138="znížená",J138,0)</f>
        <v>0</v>
      </c>
      <c r="BG138" s="249">
        <f>IF(N138="zákl. prenesená",J138,0)</f>
        <v>0</v>
      </c>
      <c r="BH138" s="249">
        <f>IF(N138="zníž. prenesená",J138,0)</f>
        <v>0</v>
      </c>
      <c r="BI138" s="249">
        <f>IF(N138="nulová",J138,0)</f>
        <v>0</v>
      </c>
      <c r="BJ138" s="17" t="s">
        <v>90</v>
      </c>
      <c r="BK138" s="249">
        <f>ROUND(I138*H138,2)</f>
        <v>0</v>
      </c>
      <c r="BL138" s="17" t="s">
        <v>181</v>
      </c>
      <c r="BM138" s="248" t="s">
        <v>220</v>
      </c>
    </row>
    <row r="139" s="2" customFormat="1" ht="14.4" customHeight="1">
      <c r="A139" s="38"/>
      <c r="B139" s="39"/>
      <c r="C139" s="236" t="s">
        <v>221</v>
      </c>
      <c r="D139" s="236" t="s">
        <v>177</v>
      </c>
      <c r="E139" s="237" t="s">
        <v>222</v>
      </c>
      <c r="F139" s="238" t="s">
        <v>223</v>
      </c>
      <c r="G139" s="239" t="s">
        <v>180</v>
      </c>
      <c r="H139" s="240">
        <v>1</v>
      </c>
      <c r="I139" s="241"/>
      <c r="J139" s="242">
        <f>ROUND(I139*H139,2)</f>
        <v>0</v>
      </c>
      <c r="K139" s="243"/>
      <c r="L139" s="44"/>
      <c r="M139" s="244" t="s">
        <v>1</v>
      </c>
      <c r="N139" s="245" t="s">
        <v>43</v>
      </c>
      <c r="O139" s="97"/>
      <c r="P139" s="246">
        <f>O139*H139</f>
        <v>0</v>
      </c>
      <c r="Q139" s="246">
        <v>0</v>
      </c>
      <c r="R139" s="246">
        <f>Q139*H139</f>
        <v>0</v>
      </c>
      <c r="S139" s="246">
        <v>0</v>
      </c>
      <c r="T139" s="246">
        <f>S139*H139</f>
        <v>0</v>
      </c>
      <c r="U139" s="247" t="s">
        <v>1</v>
      </c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48" t="s">
        <v>181</v>
      </c>
      <c r="AT139" s="248" t="s">
        <v>177</v>
      </c>
      <c r="AU139" s="248" t="s">
        <v>90</v>
      </c>
      <c r="AY139" s="17" t="s">
        <v>174</v>
      </c>
      <c r="BE139" s="249">
        <f>IF(N139="základná",J139,0)</f>
        <v>0</v>
      </c>
      <c r="BF139" s="249">
        <f>IF(N139="znížená",J139,0)</f>
        <v>0</v>
      </c>
      <c r="BG139" s="249">
        <f>IF(N139="zákl. prenesená",J139,0)</f>
        <v>0</v>
      </c>
      <c r="BH139" s="249">
        <f>IF(N139="zníž. prenesená",J139,0)</f>
        <v>0</v>
      </c>
      <c r="BI139" s="249">
        <f>IF(N139="nulová",J139,0)</f>
        <v>0</v>
      </c>
      <c r="BJ139" s="17" t="s">
        <v>90</v>
      </c>
      <c r="BK139" s="249">
        <f>ROUND(I139*H139,2)</f>
        <v>0</v>
      </c>
      <c r="BL139" s="17" t="s">
        <v>181</v>
      </c>
      <c r="BM139" s="248" t="s">
        <v>224</v>
      </c>
    </row>
    <row r="140" s="2" customFormat="1" ht="14.4" customHeight="1">
      <c r="A140" s="38"/>
      <c r="B140" s="39"/>
      <c r="C140" s="236" t="s">
        <v>225</v>
      </c>
      <c r="D140" s="236" t="s">
        <v>177</v>
      </c>
      <c r="E140" s="237" t="s">
        <v>226</v>
      </c>
      <c r="F140" s="238" t="s">
        <v>227</v>
      </c>
      <c r="G140" s="239" t="s">
        <v>180</v>
      </c>
      <c r="H140" s="240">
        <v>1</v>
      </c>
      <c r="I140" s="241"/>
      <c r="J140" s="242">
        <f>ROUND(I140*H140,2)</f>
        <v>0</v>
      </c>
      <c r="K140" s="243"/>
      <c r="L140" s="44"/>
      <c r="M140" s="250" t="s">
        <v>1</v>
      </c>
      <c r="N140" s="251" t="s">
        <v>43</v>
      </c>
      <c r="O140" s="252"/>
      <c r="P140" s="253">
        <f>O140*H140</f>
        <v>0</v>
      </c>
      <c r="Q140" s="253">
        <v>0</v>
      </c>
      <c r="R140" s="253">
        <f>Q140*H140</f>
        <v>0</v>
      </c>
      <c r="S140" s="253">
        <v>0</v>
      </c>
      <c r="T140" s="253">
        <f>S140*H140</f>
        <v>0</v>
      </c>
      <c r="U140" s="254" t="s">
        <v>1</v>
      </c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48" t="s">
        <v>181</v>
      </c>
      <c r="AT140" s="248" t="s">
        <v>177</v>
      </c>
      <c r="AU140" s="248" t="s">
        <v>90</v>
      </c>
      <c r="AY140" s="17" t="s">
        <v>174</v>
      </c>
      <c r="BE140" s="249">
        <f>IF(N140="základná",J140,0)</f>
        <v>0</v>
      </c>
      <c r="BF140" s="249">
        <f>IF(N140="znížená",J140,0)</f>
        <v>0</v>
      </c>
      <c r="BG140" s="249">
        <f>IF(N140="zákl. prenesená",J140,0)</f>
        <v>0</v>
      </c>
      <c r="BH140" s="249">
        <f>IF(N140="zníž. prenesená",J140,0)</f>
        <v>0</v>
      </c>
      <c r="BI140" s="249">
        <f>IF(N140="nulová",J140,0)</f>
        <v>0</v>
      </c>
      <c r="BJ140" s="17" t="s">
        <v>90</v>
      </c>
      <c r="BK140" s="249">
        <f>ROUND(I140*H140,2)</f>
        <v>0</v>
      </c>
      <c r="BL140" s="17" t="s">
        <v>181</v>
      </c>
      <c r="BM140" s="248" t="s">
        <v>228</v>
      </c>
    </row>
    <row r="141" s="2" customFormat="1" ht="6.96" customHeight="1">
      <c r="A141" s="38"/>
      <c r="B141" s="72"/>
      <c r="C141" s="73"/>
      <c r="D141" s="73"/>
      <c r="E141" s="73"/>
      <c r="F141" s="73"/>
      <c r="G141" s="73"/>
      <c r="H141" s="73"/>
      <c r="I141" s="73"/>
      <c r="J141" s="73"/>
      <c r="K141" s="73"/>
      <c r="L141" s="44"/>
      <c r="M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</row>
  </sheetData>
  <sheetProtection sheet="1" autoFilter="0" formatColumns="0" formatRows="0" objects="1" scenarios="1" spinCount="100000" saltValue="xcb9mJbtDJ1EdG/NmO5tezl1NYff+8O8/rwT0eqeIdCJu/etUtF+0afHvHWhUrcdQfWURVGVXQ/x2T0v2w+bJA==" hashValue="Byccy+HwNC2Gh1aIiPe7S5IPPZ956H8V9XJXNY/11WIR6BlmzMpSk54c52S2vrEhABj7Qa9qSR0AU4K/JlAYLg==" algorithmName="SHA-512" password="CC35"/>
  <autoFilter ref="C123:K140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2:H112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5.14063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94</v>
      </c>
    </row>
    <row r="3" s="1" customFormat="1" ht="6.96" customHeight="1">
      <c r="B3" s="152"/>
      <c r="C3" s="153"/>
      <c r="D3" s="153"/>
      <c r="E3" s="153"/>
      <c r="F3" s="153"/>
      <c r="G3" s="153"/>
      <c r="H3" s="153"/>
      <c r="I3" s="153"/>
      <c r="J3" s="153"/>
      <c r="K3" s="153"/>
      <c r="L3" s="20"/>
      <c r="AT3" s="17" t="s">
        <v>77</v>
      </c>
    </row>
    <row r="4" s="1" customFormat="1" ht="24.96" customHeight="1">
      <c r="B4" s="20"/>
      <c r="D4" s="154" t="s">
        <v>143</v>
      </c>
      <c r="L4" s="20"/>
      <c r="M4" s="155" t="s">
        <v>9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6" t="s">
        <v>15</v>
      </c>
      <c r="L6" s="20"/>
    </row>
    <row r="7" s="1" customFormat="1" ht="27" customHeight="1">
      <c r="B7" s="20"/>
      <c r="E7" s="157" t="str">
        <f>'Rekapitulácia stavby'!K6</f>
        <v>Lyžiarske stredisko MH I. etapa - 8-miestna kabínková lanovka MH-STRÁNE</v>
      </c>
      <c r="F7" s="156"/>
      <c r="G7" s="156"/>
      <c r="H7" s="156"/>
      <c r="L7" s="20"/>
    </row>
    <row r="8" s="1" customFormat="1" ht="12" customHeight="1">
      <c r="B8" s="20"/>
      <c r="D8" s="156" t="s">
        <v>144</v>
      </c>
      <c r="L8" s="20"/>
    </row>
    <row r="9" s="2" customFormat="1" ht="14.4" customHeight="1">
      <c r="A9" s="38"/>
      <c r="B9" s="44"/>
      <c r="C9" s="38"/>
      <c r="D9" s="38"/>
      <c r="E9" s="157" t="s">
        <v>145</v>
      </c>
      <c r="F9" s="38"/>
      <c r="G9" s="38"/>
      <c r="H9" s="38"/>
      <c r="I9" s="38"/>
      <c r="J9" s="38"/>
      <c r="K9" s="38"/>
      <c r="L9" s="69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6" t="s">
        <v>146</v>
      </c>
      <c r="E10" s="38"/>
      <c r="F10" s="38"/>
      <c r="G10" s="38"/>
      <c r="H10" s="38"/>
      <c r="I10" s="38"/>
      <c r="J10" s="38"/>
      <c r="K10" s="38"/>
      <c r="L10" s="69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5.6" customHeight="1">
      <c r="A11" s="38"/>
      <c r="B11" s="44"/>
      <c r="C11" s="38"/>
      <c r="D11" s="38"/>
      <c r="E11" s="158" t="s">
        <v>229</v>
      </c>
      <c r="F11" s="38"/>
      <c r="G11" s="38"/>
      <c r="H11" s="38"/>
      <c r="I11" s="38"/>
      <c r="J11" s="38"/>
      <c r="K11" s="38"/>
      <c r="L11" s="69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9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6" t="s">
        <v>17</v>
      </c>
      <c r="E13" s="38"/>
      <c r="F13" s="147" t="s">
        <v>1</v>
      </c>
      <c r="G13" s="38"/>
      <c r="H13" s="38"/>
      <c r="I13" s="156" t="s">
        <v>18</v>
      </c>
      <c r="J13" s="147" t="s">
        <v>1</v>
      </c>
      <c r="K13" s="38"/>
      <c r="L13" s="69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6" t="s">
        <v>19</v>
      </c>
      <c r="E14" s="38"/>
      <c r="F14" s="147" t="s">
        <v>20</v>
      </c>
      <c r="G14" s="38"/>
      <c r="H14" s="38"/>
      <c r="I14" s="156" t="s">
        <v>21</v>
      </c>
      <c r="J14" s="159" t="str">
        <f>'Rekapitulácia stavby'!AN8</f>
        <v>23. 7. 2026</v>
      </c>
      <c r="K14" s="38"/>
      <c r="L14" s="69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9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6" t="s">
        <v>23</v>
      </c>
      <c r="E16" s="38"/>
      <c r="F16" s="38"/>
      <c r="G16" s="38"/>
      <c r="H16" s="38"/>
      <c r="I16" s="156" t="s">
        <v>24</v>
      </c>
      <c r="J16" s="147" t="s">
        <v>25</v>
      </c>
      <c r="K16" s="38"/>
      <c r="L16" s="69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7" t="s">
        <v>26</v>
      </c>
      <c r="F17" s="38"/>
      <c r="G17" s="38"/>
      <c r="H17" s="38"/>
      <c r="I17" s="156" t="s">
        <v>27</v>
      </c>
      <c r="J17" s="147" t="s">
        <v>1</v>
      </c>
      <c r="K17" s="38"/>
      <c r="L17" s="69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9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6" t="s">
        <v>28</v>
      </c>
      <c r="E19" s="38"/>
      <c r="F19" s="38"/>
      <c r="G19" s="38"/>
      <c r="H19" s="38"/>
      <c r="I19" s="156" t="s">
        <v>24</v>
      </c>
      <c r="J19" s="33" t="str">
        <f>'Rekapitulácia stavby'!AN13</f>
        <v>Vyplň údaj</v>
      </c>
      <c r="K19" s="38"/>
      <c r="L19" s="69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'Rekapitulácia stavby'!E14</f>
        <v>Vyplň údaj</v>
      </c>
      <c r="F20" s="147"/>
      <c r="G20" s="147"/>
      <c r="H20" s="147"/>
      <c r="I20" s="156" t="s">
        <v>27</v>
      </c>
      <c r="J20" s="33" t="str">
        <f>'Rekapitulácia stavby'!AN14</f>
        <v>Vyplň údaj</v>
      </c>
      <c r="K20" s="38"/>
      <c r="L20" s="69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9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6" t="s">
        <v>30</v>
      </c>
      <c r="E22" s="38"/>
      <c r="F22" s="38"/>
      <c r="G22" s="38"/>
      <c r="H22" s="38"/>
      <c r="I22" s="156" t="s">
        <v>24</v>
      </c>
      <c r="J22" s="147" t="s">
        <v>31</v>
      </c>
      <c r="K22" s="38"/>
      <c r="L22" s="69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7" t="s">
        <v>148</v>
      </c>
      <c r="F23" s="38"/>
      <c r="G23" s="38"/>
      <c r="H23" s="38"/>
      <c r="I23" s="156" t="s">
        <v>27</v>
      </c>
      <c r="J23" s="147" t="s">
        <v>1</v>
      </c>
      <c r="K23" s="38"/>
      <c r="L23" s="69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9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6" t="s">
        <v>34</v>
      </c>
      <c r="E25" s="38"/>
      <c r="F25" s="38"/>
      <c r="G25" s="38"/>
      <c r="H25" s="38"/>
      <c r="I25" s="156" t="s">
        <v>24</v>
      </c>
      <c r="J25" s="147" t="s">
        <v>1</v>
      </c>
      <c r="K25" s="38"/>
      <c r="L25" s="69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7" t="s">
        <v>35</v>
      </c>
      <c r="F26" s="38"/>
      <c r="G26" s="38"/>
      <c r="H26" s="38"/>
      <c r="I26" s="156" t="s">
        <v>27</v>
      </c>
      <c r="J26" s="147" t="s">
        <v>1</v>
      </c>
      <c r="K26" s="38"/>
      <c r="L26" s="69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9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6" t="s">
        <v>36</v>
      </c>
      <c r="E28" s="38"/>
      <c r="F28" s="38"/>
      <c r="G28" s="38"/>
      <c r="H28" s="38"/>
      <c r="I28" s="38"/>
      <c r="J28" s="38"/>
      <c r="K28" s="38"/>
      <c r="L28" s="69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4.4" customHeight="1">
      <c r="A29" s="160"/>
      <c r="B29" s="161"/>
      <c r="C29" s="160"/>
      <c r="D29" s="160"/>
      <c r="E29" s="162" t="s">
        <v>1</v>
      </c>
      <c r="F29" s="162"/>
      <c r="G29" s="162"/>
      <c r="H29" s="162"/>
      <c r="I29" s="160"/>
      <c r="J29" s="160"/>
      <c r="K29" s="160"/>
      <c r="L29" s="163"/>
      <c r="S29" s="160"/>
      <c r="T29" s="160"/>
      <c r="U29" s="160"/>
      <c r="V29" s="160"/>
      <c r="W29" s="160"/>
      <c r="X29" s="160"/>
      <c r="Y29" s="160"/>
      <c r="Z29" s="160"/>
      <c r="AA29" s="160"/>
      <c r="AB29" s="160"/>
      <c r="AC29" s="160"/>
      <c r="AD29" s="160"/>
      <c r="AE29" s="160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9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64"/>
      <c r="E31" s="164"/>
      <c r="F31" s="164"/>
      <c r="G31" s="164"/>
      <c r="H31" s="164"/>
      <c r="I31" s="164"/>
      <c r="J31" s="164"/>
      <c r="K31" s="164"/>
      <c r="L31" s="69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65" t="s">
        <v>37</v>
      </c>
      <c r="E32" s="38"/>
      <c r="F32" s="38"/>
      <c r="G32" s="38"/>
      <c r="H32" s="38"/>
      <c r="I32" s="38"/>
      <c r="J32" s="166">
        <f>ROUND(J126, 2)</f>
        <v>0</v>
      </c>
      <c r="K32" s="38"/>
      <c r="L32" s="69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64"/>
      <c r="E33" s="164"/>
      <c r="F33" s="164"/>
      <c r="G33" s="164"/>
      <c r="H33" s="164"/>
      <c r="I33" s="164"/>
      <c r="J33" s="164"/>
      <c r="K33" s="164"/>
      <c r="L33" s="69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7" t="s">
        <v>39</v>
      </c>
      <c r="G34" s="38"/>
      <c r="H34" s="38"/>
      <c r="I34" s="167" t="s">
        <v>38</v>
      </c>
      <c r="J34" s="167" t="s">
        <v>40</v>
      </c>
      <c r="K34" s="38"/>
      <c r="L34" s="69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8" t="s">
        <v>41</v>
      </c>
      <c r="E35" s="169" t="s">
        <v>42</v>
      </c>
      <c r="F35" s="170">
        <f>ROUND((SUM(BE126:BE174)),  2)</f>
        <v>0</v>
      </c>
      <c r="G35" s="171"/>
      <c r="H35" s="171"/>
      <c r="I35" s="172">
        <v>0.23000000000000001</v>
      </c>
      <c r="J35" s="170">
        <f>ROUND(((SUM(BE126:BE174))*I35),  2)</f>
        <v>0</v>
      </c>
      <c r="K35" s="38"/>
      <c r="L35" s="69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69" t="s">
        <v>43</v>
      </c>
      <c r="F36" s="170">
        <f>ROUND((SUM(BF126:BF174)),  2)</f>
        <v>0</v>
      </c>
      <c r="G36" s="171"/>
      <c r="H36" s="171"/>
      <c r="I36" s="172">
        <v>0.23000000000000001</v>
      </c>
      <c r="J36" s="170">
        <f>ROUND(((SUM(BF126:BF174))*I36),  2)</f>
        <v>0</v>
      </c>
      <c r="K36" s="38"/>
      <c r="L36" s="69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6" t="s">
        <v>44</v>
      </c>
      <c r="F37" s="173">
        <f>ROUND((SUM(BG126:BG174)),  2)</f>
        <v>0</v>
      </c>
      <c r="G37" s="38"/>
      <c r="H37" s="38"/>
      <c r="I37" s="174">
        <v>0.23000000000000001</v>
      </c>
      <c r="J37" s="173">
        <f>0</f>
        <v>0</v>
      </c>
      <c r="K37" s="38"/>
      <c r="L37" s="69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6" t="s">
        <v>45</v>
      </c>
      <c r="F38" s="173">
        <f>ROUND((SUM(BH126:BH174)),  2)</f>
        <v>0</v>
      </c>
      <c r="G38" s="38"/>
      <c r="H38" s="38"/>
      <c r="I38" s="174">
        <v>0.23000000000000001</v>
      </c>
      <c r="J38" s="173">
        <f>0</f>
        <v>0</v>
      </c>
      <c r="K38" s="38"/>
      <c r="L38" s="69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69" t="s">
        <v>46</v>
      </c>
      <c r="F39" s="170">
        <f>ROUND((SUM(BI126:BI174)),  2)</f>
        <v>0</v>
      </c>
      <c r="G39" s="171"/>
      <c r="H39" s="171"/>
      <c r="I39" s="172">
        <v>0</v>
      </c>
      <c r="J39" s="170">
        <f>0</f>
        <v>0</v>
      </c>
      <c r="K39" s="38"/>
      <c r="L39" s="69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9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75"/>
      <c r="D41" s="176" t="s">
        <v>47</v>
      </c>
      <c r="E41" s="177"/>
      <c r="F41" s="177"/>
      <c r="G41" s="178" t="s">
        <v>48</v>
      </c>
      <c r="H41" s="179" t="s">
        <v>49</v>
      </c>
      <c r="I41" s="177"/>
      <c r="J41" s="180">
        <f>SUM(J32:J39)</f>
        <v>0</v>
      </c>
      <c r="K41" s="181"/>
      <c r="L41" s="69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9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9"/>
      <c r="D50" s="182" t="s">
        <v>50</v>
      </c>
      <c r="E50" s="183"/>
      <c r="F50" s="183"/>
      <c r="G50" s="182" t="s">
        <v>51</v>
      </c>
      <c r="H50" s="183"/>
      <c r="I50" s="183"/>
      <c r="J50" s="183"/>
      <c r="K50" s="183"/>
      <c r="L50" s="69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84" t="s">
        <v>52</v>
      </c>
      <c r="E61" s="185"/>
      <c r="F61" s="186" t="s">
        <v>53</v>
      </c>
      <c r="G61" s="184" t="s">
        <v>52</v>
      </c>
      <c r="H61" s="185"/>
      <c r="I61" s="185"/>
      <c r="J61" s="187" t="s">
        <v>53</v>
      </c>
      <c r="K61" s="185"/>
      <c r="L61" s="69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82" t="s">
        <v>54</v>
      </c>
      <c r="E65" s="188"/>
      <c r="F65" s="188"/>
      <c r="G65" s="182" t="s">
        <v>55</v>
      </c>
      <c r="H65" s="188"/>
      <c r="I65" s="188"/>
      <c r="J65" s="188"/>
      <c r="K65" s="188"/>
      <c r="L65" s="69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84" t="s">
        <v>52</v>
      </c>
      <c r="E76" s="185"/>
      <c r="F76" s="186" t="s">
        <v>53</v>
      </c>
      <c r="G76" s="184" t="s">
        <v>52</v>
      </c>
      <c r="H76" s="185"/>
      <c r="I76" s="185"/>
      <c r="J76" s="187" t="s">
        <v>53</v>
      </c>
      <c r="K76" s="185"/>
      <c r="L76" s="69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9"/>
      <c r="C77" s="190"/>
      <c r="D77" s="190"/>
      <c r="E77" s="190"/>
      <c r="F77" s="190"/>
      <c r="G77" s="190"/>
      <c r="H77" s="190"/>
      <c r="I77" s="190"/>
      <c r="J77" s="190"/>
      <c r="K77" s="190"/>
      <c r="L77" s="69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hidden="1" s="2" customFormat="1" ht="6.96" customHeight="1">
      <c r="A81" s="38"/>
      <c r="B81" s="191"/>
      <c r="C81" s="192"/>
      <c r="D81" s="192"/>
      <c r="E81" s="192"/>
      <c r="F81" s="192"/>
      <c r="G81" s="192"/>
      <c r="H81" s="192"/>
      <c r="I81" s="192"/>
      <c r="J81" s="192"/>
      <c r="K81" s="192"/>
      <c r="L81" s="69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hidden="1" s="2" customFormat="1" ht="24.96" customHeight="1">
      <c r="A82" s="38"/>
      <c r="B82" s="39"/>
      <c r="C82" s="23" t="s">
        <v>149</v>
      </c>
      <c r="D82" s="40"/>
      <c r="E82" s="40"/>
      <c r="F82" s="40"/>
      <c r="G82" s="40"/>
      <c r="H82" s="40"/>
      <c r="I82" s="40"/>
      <c r="J82" s="40"/>
      <c r="K82" s="40"/>
      <c r="L82" s="69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hidden="1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9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hidden="1" s="2" customFormat="1" ht="12" customHeight="1">
      <c r="A84" s="38"/>
      <c r="B84" s="39"/>
      <c r="C84" s="32" t="s">
        <v>15</v>
      </c>
      <c r="D84" s="40"/>
      <c r="E84" s="40"/>
      <c r="F84" s="40"/>
      <c r="G84" s="40"/>
      <c r="H84" s="40"/>
      <c r="I84" s="40"/>
      <c r="J84" s="40"/>
      <c r="K84" s="40"/>
      <c r="L84" s="69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hidden="1" s="2" customFormat="1" ht="27" customHeight="1">
      <c r="A85" s="38"/>
      <c r="B85" s="39"/>
      <c r="C85" s="40"/>
      <c r="D85" s="40"/>
      <c r="E85" s="193" t="str">
        <f>E7</f>
        <v>Lyžiarske stredisko MH I. etapa - 8-miestna kabínková lanovka MH-STRÁNE</v>
      </c>
      <c r="F85" s="32"/>
      <c r="G85" s="32"/>
      <c r="H85" s="32"/>
      <c r="I85" s="40"/>
      <c r="J85" s="40"/>
      <c r="K85" s="40"/>
      <c r="L85" s="69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hidden="1" s="1" customFormat="1" ht="12" customHeight="1">
      <c r="B86" s="21"/>
      <c r="C86" s="32" t="s">
        <v>144</v>
      </c>
      <c r="D86" s="22"/>
      <c r="E86" s="22"/>
      <c r="F86" s="22"/>
      <c r="G86" s="22"/>
      <c r="H86" s="22"/>
      <c r="I86" s="22"/>
      <c r="J86" s="22"/>
      <c r="K86" s="22"/>
      <c r="L86" s="20"/>
    </row>
    <row r="87" hidden="1" s="2" customFormat="1" ht="14.4" customHeight="1">
      <c r="A87" s="38"/>
      <c r="B87" s="39"/>
      <c r="C87" s="40"/>
      <c r="D87" s="40"/>
      <c r="E87" s="193" t="s">
        <v>145</v>
      </c>
      <c r="F87" s="40"/>
      <c r="G87" s="40"/>
      <c r="H87" s="40"/>
      <c r="I87" s="40"/>
      <c r="J87" s="40"/>
      <c r="K87" s="40"/>
      <c r="L87" s="69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hidden="1" s="2" customFormat="1" ht="12" customHeight="1">
      <c r="A88" s="38"/>
      <c r="B88" s="39"/>
      <c r="C88" s="32" t="s">
        <v>146</v>
      </c>
      <c r="D88" s="40"/>
      <c r="E88" s="40"/>
      <c r="F88" s="40"/>
      <c r="G88" s="40"/>
      <c r="H88" s="40"/>
      <c r="I88" s="40"/>
      <c r="J88" s="40"/>
      <c r="K88" s="40"/>
      <c r="L88" s="69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hidden="1" s="2" customFormat="1" ht="15.6" customHeight="1">
      <c r="A89" s="38"/>
      <c r="B89" s="39"/>
      <c r="C89" s="40"/>
      <c r="D89" s="40"/>
      <c r="E89" s="82" t="str">
        <f>E11</f>
        <v>SO 01.1 - Stavebná časť - Práce HSV a PSV</v>
      </c>
      <c r="F89" s="40"/>
      <c r="G89" s="40"/>
      <c r="H89" s="40"/>
      <c r="I89" s="40"/>
      <c r="J89" s="40"/>
      <c r="K89" s="40"/>
      <c r="L89" s="69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hidden="1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9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hidden="1" s="2" customFormat="1" ht="12" customHeight="1">
      <c r="A91" s="38"/>
      <c r="B91" s="39"/>
      <c r="C91" s="32" t="s">
        <v>19</v>
      </c>
      <c r="D91" s="40"/>
      <c r="E91" s="40"/>
      <c r="F91" s="27" t="str">
        <f>F14</f>
        <v>Martin</v>
      </c>
      <c r="G91" s="40"/>
      <c r="H91" s="40"/>
      <c r="I91" s="32" t="s">
        <v>21</v>
      </c>
      <c r="J91" s="85" t="str">
        <f>IF(J14="","",J14)</f>
        <v>23. 7. 2026</v>
      </c>
      <c r="K91" s="40"/>
      <c r="L91" s="69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hidden="1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9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hidden="1" s="2" customFormat="1" ht="15.6" customHeight="1">
      <c r="A93" s="38"/>
      <c r="B93" s="39"/>
      <c r="C93" s="32" t="s">
        <v>23</v>
      </c>
      <c r="D93" s="40"/>
      <c r="E93" s="40"/>
      <c r="F93" s="27" t="str">
        <f>E17</f>
        <v>Mesto Martin</v>
      </c>
      <c r="G93" s="40"/>
      <c r="H93" s="40"/>
      <c r="I93" s="32" t="s">
        <v>30</v>
      </c>
      <c r="J93" s="36" t="str">
        <f>E23</f>
        <v>PROMT, s.r.o. Martin</v>
      </c>
      <c r="K93" s="40"/>
      <c r="L93" s="69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hidden="1" s="2" customFormat="1" ht="15.6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34</v>
      </c>
      <c r="J94" s="36" t="str">
        <f>E26</f>
        <v>Ing. Jaroslav Tomko</v>
      </c>
      <c r="K94" s="40"/>
      <c r="L94" s="69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hidden="1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9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hidden="1" s="2" customFormat="1" ht="29.28" customHeight="1">
      <c r="A96" s="38"/>
      <c r="B96" s="39"/>
      <c r="C96" s="194" t="s">
        <v>150</v>
      </c>
      <c r="D96" s="195"/>
      <c r="E96" s="195"/>
      <c r="F96" s="195"/>
      <c r="G96" s="195"/>
      <c r="H96" s="195"/>
      <c r="I96" s="195"/>
      <c r="J96" s="196" t="s">
        <v>151</v>
      </c>
      <c r="K96" s="195"/>
      <c r="L96" s="69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hidden="1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9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hidden="1" s="2" customFormat="1" ht="22.8" customHeight="1">
      <c r="A98" s="38"/>
      <c r="B98" s="39"/>
      <c r="C98" s="197" t="s">
        <v>152</v>
      </c>
      <c r="D98" s="40"/>
      <c r="E98" s="40"/>
      <c r="F98" s="40"/>
      <c r="G98" s="40"/>
      <c r="H98" s="40"/>
      <c r="I98" s="40"/>
      <c r="J98" s="116">
        <f>J126</f>
        <v>0</v>
      </c>
      <c r="K98" s="40"/>
      <c r="L98" s="69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153</v>
      </c>
    </row>
    <row r="99" hidden="1" s="9" customFormat="1" ht="24.96" customHeight="1">
      <c r="A99" s="9"/>
      <c r="B99" s="198"/>
      <c r="C99" s="199"/>
      <c r="D99" s="200" t="s">
        <v>230</v>
      </c>
      <c r="E99" s="201"/>
      <c r="F99" s="201"/>
      <c r="G99" s="201"/>
      <c r="H99" s="201"/>
      <c r="I99" s="201"/>
      <c r="J99" s="202">
        <f>J127</f>
        <v>0</v>
      </c>
      <c r="K99" s="199"/>
      <c r="L99" s="20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hidden="1" s="10" customFormat="1" ht="19.92" customHeight="1">
      <c r="A100" s="10"/>
      <c r="B100" s="204"/>
      <c r="C100" s="139"/>
      <c r="D100" s="205" t="s">
        <v>231</v>
      </c>
      <c r="E100" s="206"/>
      <c r="F100" s="206"/>
      <c r="G100" s="206"/>
      <c r="H100" s="206"/>
      <c r="I100" s="206"/>
      <c r="J100" s="207">
        <f>J128</f>
        <v>0</v>
      </c>
      <c r="K100" s="139"/>
      <c r="L100" s="20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10" customFormat="1" ht="19.92" customHeight="1">
      <c r="A101" s="10"/>
      <c r="B101" s="204"/>
      <c r="C101" s="139"/>
      <c r="D101" s="205" t="s">
        <v>232</v>
      </c>
      <c r="E101" s="206"/>
      <c r="F101" s="206"/>
      <c r="G101" s="206"/>
      <c r="H101" s="206"/>
      <c r="I101" s="206"/>
      <c r="J101" s="207">
        <f>J149</f>
        <v>0</v>
      </c>
      <c r="K101" s="139"/>
      <c r="L101" s="20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10" customFormat="1" ht="19.92" customHeight="1">
      <c r="A102" s="10"/>
      <c r="B102" s="204"/>
      <c r="C102" s="139"/>
      <c r="D102" s="205" t="s">
        <v>233</v>
      </c>
      <c r="E102" s="206"/>
      <c r="F102" s="206"/>
      <c r="G102" s="206"/>
      <c r="H102" s="206"/>
      <c r="I102" s="206"/>
      <c r="J102" s="207">
        <f>J165</f>
        <v>0</v>
      </c>
      <c r="K102" s="139"/>
      <c r="L102" s="20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9" customFormat="1" ht="24.96" customHeight="1">
      <c r="A103" s="9"/>
      <c r="B103" s="198"/>
      <c r="C103" s="199"/>
      <c r="D103" s="200" t="s">
        <v>156</v>
      </c>
      <c r="E103" s="201"/>
      <c r="F103" s="201"/>
      <c r="G103" s="201"/>
      <c r="H103" s="201"/>
      <c r="I103" s="201"/>
      <c r="J103" s="202">
        <f>J168</f>
        <v>0</v>
      </c>
      <c r="K103" s="199"/>
      <c r="L103" s="203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hidden="1" s="10" customFormat="1" ht="19.92" customHeight="1">
      <c r="A104" s="10"/>
      <c r="B104" s="204"/>
      <c r="C104" s="139"/>
      <c r="D104" s="205" t="s">
        <v>157</v>
      </c>
      <c r="E104" s="206"/>
      <c r="F104" s="206"/>
      <c r="G104" s="206"/>
      <c r="H104" s="206"/>
      <c r="I104" s="206"/>
      <c r="J104" s="207">
        <f>J169</f>
        <v>0</v>
      </c>
      <c r="K104" s="139"/>
      <c r="L104" s="208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hidden="1" s="2" customFormat="1" ht="21.84" customHeight="1">
      <c r="A105" s="38"/>
      <c r="B105" s="39"/>
      <c r="C105" s="40"/>
      <c r="D105" s="40"/>
      <c r="E105" s="40"/>
      <c r="F105" s="40"/>
      <c r="G105" s="40"/>
      <c r="H105" s="40"/>
      <c r="I105" s="40"/>
      <c r="J105" s="40"/>
      <c r="K105" s="40"/>
      <c r="L105" s="69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hidden="1" s="2" customFormat="1" ht="6.96" customHeight="1">
      <c r="A106" s="38"/>
      <c r="B106" s="72"/>
      <c r="C106" s="73"/>
      <c r="D106" s="73"/>
      <c r="E106" s="73"/>
      <c r="F106" s="73"/>
      <c r="G106" s="73"/>
      <c r="H106" s="73"/>
      <c r="I106" s="73"/>
      <c r="J106" s="73"/>
      <c r="K106" s="73"/>
      <c r="L106" s="69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hidden="1"/>
    <row r="108" hidden="1"/>
    <row r="109" hidden="1"/>
    <row r="110" s="2" customFormat="1" ht="6.96" customHeight="1">
      <c r="A110" s="38"/>
      <c r="B110" s="74"/>
      <c r="C110" s="75"/>
      <c r="D110" s="75"/>
      <c r="E110" s="75"/>
      <c r="F110" s="75"/>
      <c r="G110" s="75"/>
      <c r="H110" s="75"/>
      <c r="I110" s="75"/>
      <c r="J110" s="75"/>
      <c r="K110" s="75"/>
      <c r="L110" s="69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24.96" customHeight="1">
      <c r="A111" s="38"/>
      <c r="B111" s="39"/>
      <c r="C111" s="23" t="s">
        <v>158</v>
      </c>
      <c r="D111" s="40"/>
      <c r="E111" s="40"/>
      <c r="F111" s="40"/>
      <c r="G111" s="40"/>
      <c r="H111" s="40"/>
      <c r="I111" s="40"/>
      <c r="J111" s="40"/>
      <c r="K111" s="40"/>
      <c r="L111" s="69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6.96" customHeight="1">
      <c r="A112" s="38"/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69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15</v>
      </c>
      <c r="D113" s="40"/>
      <c r="E113" s="40"/>
      <c r="F113" s="40"/>
      <c r="G113" s="40"/>
      <c r="H113" s="40"/>
      <c r="I113" s="40"/>
      <c r="J113" s="40"/>
      <c r="K113" s="40"/>
      <c r="L113" s="69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27" customHeight="1">
      <c r="A114" s="38"/>
      <c r="B114" s="39"/>
      <c r="C114" s="40"/>
      <c r="D114" s="40"/>
      <c r="E114" s="193" t="str">
        <f>E7</f>
        <v>Lyžiarske stredisko MH I. etapa - 8-miestna kabínková lanovka MH-STRÁNE</v>
      </c>
      <c r="F114" s="32"/>
      <c r="G114" s="32"/>
      <c r="H114" s="32"/>
      <c r="I114" s="40"/>
      <c r="J114" s="40"/>
      <c r="K114" s="40"/>
      <c r="L114" s="69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1" customFormat="1" ht="12" customHeight="1">
      <c r="B115" s="21"/>
      <c r="C115" s="32" t="s">
        <v>144</v>
      </c>
      <c r="D115" s="22"/>
      <c r="E115" s="22"/>
      <c r="F115" s="22"/>
      <c r="G115" s="22"/>
      <c r="H115" s="22"/>
      <c r="I115" s="22"/>
      <c r="J115" s="22"/>
      <c r="K115" s="22"/>
      <c r="L115" s="20"/>
    </row>
    <row r="116" s="2" customFormat="1" ht="14.4" customHeight="1">
      <c r="A116" s="38"/>
      <c r="B116" s="39"/>
      <c r="C116" s="40"/>
      <c r="D116" s="40"/>
      <c r="E116" s="193" t="s">
        <v>145</v>
      </c>
      <c r="F116" s="40"/>
      <c r="G116" s="40"/>
      <c r="H116" s="40"/>
      <c r="I116" s="40"/>
      <c r="J116" s="40"/>
      <c r="K116" s="40"/>
      <c r="L116" s="69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146</v>
      </c>
      <c r="D117" s="40"/>
      <c r="E117" s="40"/>
      <c r="F117" s="40"/>
      <c r="G117" s="40"/>
      <c r="H117" s="40"/>
      <c r="I117" s="40"/>
      <c r="J117" s="40"/>
      <c r="K117" s="40"/>
      <c r="L117" s="69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5.6" customHeight="1">
      <c r="A118" s="38"/>
      <c r="B118" s="39"/>
      <c r="C118" s="40"/>
      <c r="D118" s="40"/>
      <c r="E118" s="82" t="str">
        <f>E11</f>
        <v>SO 01.1 - Stavebná časť - Práce HSV a PSV</v>
      </c>
      <c r="F118" s="40"/>
      <c r="G118" s="40"/>
      <c r="H118" s="40"/>
      <c r="I118" s="40"/>
      <c r="J118" s="40"/>
      <c r="K118" s="40"/>
      <c r="L118" s="69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9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2" customHeight="1">
      <c r="A120" s="38"/>
      <c r="B120" s="39"/>
      <c r="C120" s="32" t="s">
        <v>19</v>
      </c>
      <c r="D120" s="40"/>
      <c r="E120" s="40"/>
      <c r="F120" s="27" t="str">
        <f>F14</f>
        <v>Martin</v>
      </c>
      <c r="G120" s="40"/>
      <c r="H120" s="40"/>
      <c r="I120" s="32" t="s">
        <v>21</v>
      </c>
      <c r="J120" s="85" t="str">
        <f>IF(J14="","",J14)</f>
        <v>23. 7. 2026</v>
      </c>
      <c r="K120" s="40"/>
      <c r="L120" s="69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6.96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9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6" customHeight="1">
      <c r="A122" s="38"/>
      <c r="B122" s="39"/>
      <c r="C122" s="32" t="s">
        <v>23</v>
      </c>
      <c r="D122" s="40"/>
      <c r="E122" s="40"/>
      <c r="F122" s="27" t="str">
        <f>E17</f>
        <v>Mesto Martin</v>
      </c>
      <c r="G122" s="40"/>
      <c r="H122" s="40"/>
      <c r="I122" s="32" t="s">
        <v>30</v>
      </c>
      <c r="J122" s="36" t="str">
        <f>E23</f>
        <v>PROMT, s.r.o. Martin</v>
      </c>
      <c r="K122" s="40"/>
      <c r="L122" s="69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5.6" customHeight="1">
      <c r="A123" s="38"/>
      <c r="B123" s="39"/>
      <c r="C123" s="32" t="s">
        <v>28</v>
      </c>
      <c r="D123" s="40"/>
      <c r="E123" s="40"/>
      <c r="F123" s="27" t="str">
        <f>IF(E20="","",E20)</f>
        <v>Vyplň údaj</v>
      </c>
      <c r="G123" s="40"/>
      <c r="H123" s="40"/>
      <c r="I123" s="32" t="s">
        <v>34</v>
      </c>
      <c r="J123" s="36" t="str">
        <f>E26</f>
        <v>Ing. Jaroslav Tomko</v>
      </c>
      <c r="K123" s="40"/>
      <c r="L123" s="69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0.32" customHeight="1">
      <c r="A124" s="38"/>
      <c r="B124" s="39"/>
      <c r="C124" s="40"/>
      <c r="D124" s="40"/>
      <c r="E124" s="40"/>
      <c r="F124" s="40"/>
      <c r="G124" s="40"/>
      <c r="H124" s="40"/>
      <c r="I124" s="40"/>
      <c r="J124" s="40"/>
      <c r="K124" s="40"/>
      <c r="L124" s="69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11" customFormat="1" ht="29.28" customHeight="1">
      <c r="A125" s="209"/>
      <c r="B125" s="210"/>
      <c r="C125" s="211" t="s">
        <v>159</v>
      </c>
      <c r="D125" s="212" t="s">
        <v>62</v>
      </c>
      <c r="E125" s="212" t="s">
        <v>58</v>
      </c>
      <c r="F125" s="212" t="s">
        <v>59</v>
      </c>
      <c r="G125" s="212" t="s">
        <v>160</v>
      </c>
      <c r="H125" s="212" t="s">
        <v>161</v>
      </c>
      <c r="I125" s="212" t="s">
        <v>162</v>
      </c>
      <c r="J125" s="213" t="s">
        <v>151</v>
      </c>
      <c r="K125" s="214" t="s">
        <v>163</v>
      </c>
      <c r="L125" s="215"/>
      <c r="M125" s="106" t="s">
        <v>1</v>
      </c>
      <c r="N125" s="107" t="s">
        <v>41</v>
      </c>
      <c r="O125" s="107" t="s">
        <v>164</v>
      </c>
      <c r="P125" s="107" t="s">
        <v>165</v>
      </c>
      <c r="Q125" s="107" t="s">
        <v>166</v>
      </c>
      <c r="R125" s="107" t="s">
        <v>167</v>
      </c>
      <c r="S125" s="107" t="s">
        <v>168</v>
      </c>
      <c r="T125" s="107" t="s">
        <v>169</v>
      </c>
      <c r="U125" s="108" t="s">
        <v>170</v>
      </c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</row>
    <row r="126" s="2" customFormat="1" ht="22.8" customHeight="1">
      <c r="A126" s="38"/>
      <c r="B126" s="39"/>
      <c r="C126" s="113" t="s">
        <v>152</v>
      </c>
      <c r="D126" s="40"/>
      <c r="E126" s="40"/>
      <c r="F126" s="40"/>
      <c r="G126" s="40"/>
      <c r="H126" s="40"/>
      <c r="I126" s="40"/>
      <c r="J126" s="216">
        <f>BK126</f>
        <v>0</v>
      </c>
      <c r="K126" s="40"/>
      <c r="L126" s="44"/>
      <c r="M126" s="109"/>
      <c r="N126" s="217"/>
      <c r="O126" s="110"/>
      <c r="P126" s="218">
        <f>P127+P168</f>
        <v>0</v>
      </c>
      <c r="Q126" s="110"/>
      <c r="R126" s="218">
        <f>R127+R168</f>
        <v>1164.7766930509004</v>
      </c>
      <c r="S126" s="110"/>
      <c r="T126" s="218">
        <f>T127+T168</f>
        <v>0</v>
      </c>
      <c r="U126" s="111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76</v>
      </c>
      <c r="AU126" s="17" t="s">
        <v>153</v>
      </c>
      <c r="BK126" s="219">
        <f>BK127+BK168</f>
        <v>0</v>
      </c>
    </row>
    <row r="127" s="12" customFormat="1" ht="25.92" customHeight="1">
      <c r="A127" s="12"/>
      <c r="B127" s="220"/>
      <c r="C127" s="221"/>
      <c r="D127" s="222" t="s">
        <v>76</v>
      </c>
      <c r="E127" s="223" t="s">
        <v>234</v>
      </c>
      <c r="F127" s="223" t="s">
        <v>235</v>
      </c>
      <c r="G127" s="221"/>
      <c r="H127" s="221"/>
      <c r="I127" s="224"/>
      <c r="J127" s="225">
        <f>BK127</f>
        <v>0</v>
      </c>
      <c r="K127" s="221"/>
      <c r="L127" s="226"/>
      <c r="M127" s="227"/>
      <c r="N127" s="228"/>
      <c r="O127" s="228"/>
      <c r="P127" s="229">
        <f>P128+P149+P165</f>
        <v>0</v>
      </c>
      <c r="Q127" s="228"/>
      <c r="R127" s="229">
        <f>R128+R149+R165</f>
        <v>1164.7766930509004</v>
      </c>
      <c r="S127" s="228"/>
      <c r="T127" s="229">
        <f>T128+T149+T165</f>
        <v>0</v>
      </c>
      <c r="U127" s="230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31" t="s">
        <v>84</v>
      </c>
      <c r="AT127" s="232" t="s">
        <v>76</v>
      </c>
      <c r="AU127" s="232" t="s">
        <v>77</v>
      </c>
      <c r="AY127" s="231" t="s">
        <v>174</v>
      </c>
      <c r="BK127" s="233">
        <f>BK128+BK149+BK165</f>
        <v>0</v>
      </c>
    </row>
    <row r="128" s="12" customFormat="1" ht="22.8" customHeight="1">
      <c r="A128" s="12"/>
      <c r="B128" s="220"/>
      <c r="C128" s="221"/>
      <c r="D128" s="222" t="s">
        <v>76</v>
      </c>
      <c r="E128" s="234" t="s">
        <v>84</v>
      </c>
      <c r="F128" s="234" t="s">
        <v>236</v>
      </c>
      <c r="G128" s="221"/>
      <c r="H128" s="221"/>
      <c r="I128" s="224"/>
      <c r="J128" s="235">
        <f>BK128</f>
        <v>0</v>
      </c>
      <c r="K128" s="221"/>
      <c r="L128" s="226"/>
      <c r="M128" s="227"/>
      <c r="N128" s="228"/>
      <c r="O128" s="228"/>
      <c r="P128" s="229">
        <f>SUM(P129:P148)</f>
        <v>0</v>
      </c>
      <c r="Q128" s="228"/>
      <c r="R128" s="229">
        <f>SUM(R129:R148)</f>
        <v>14.630602544999999</v>
      </c>
      <c r="S128" s="228"/>
      <c r="T128" s="229">
        <f>SUM(T129:T148)</f>
        <v>0</v>
      </c>
      <c r="U128" s="230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31" t="s">
        <v>84</v>
      </c>
      <c r="AT128" s="232" t="s">
        <v>76</v>
      </c>
      <c r="AU128" s="232" t="s">
        <v>84</v>
      </c>
      <c r="AY128" s="231" t="s">
        <v>174</v>
      </c>
      <c r="BK128" s="233">
        <f>SUM(BK129:BK148)</f>
        <v>0</v>
      </c>
    </row>
    <row r="129" s="2" customFormat="1" ht="14.4" customHeight="1">
      <c r="A129" s="38"/>
      <c r="B129" s="39"/>
      <c r="C129" s="236" t="s">
        <v>84</v>
      </c>
      <c r="D129" s="236" t="s">
        <v>177</v>
      </c>
      <c r="E129" s="237" t="s">
        <v>237</v>
      </c>
      <c r="F129" s="238" t="s">
        <v>238</v>
      </c>
      <c r="G129" s="239" t="s">
        <v>239</v>
      </c>
      <c r="H129" s="240">
        <v>1</v>
      </c>
      <c r="I129" s="241"/>
      <c r="J129" s="242">
        <f>ROUND(I129*H129,2)</f>
        <v>0</v>
      </c>
      <c r="K129" s="243"/>
      <c r="L129" s="44"/>
      <c r="M129" s="244" t="s">
        <v>1</v>
      </c>
      <c r="N129" s="245" t="s">
        <v>43</v>
      </c>
      <c r="O129" s="97"/>
      <c r="P129" s="246">
        <f>O129*H129</f>
        <v>0</v>
      </c>
      <c r="Q129" s="246">
        <v>0</v>
      </c>
      <c r="R129" s="246">
        <f>Q129*H129</f>
        <v>0</v>
      </c>
      <c r="S129" s="246">
        <v>0</v>
      </c>
      <c r="T129" s="246">
        <f>S129*H129</f>
        <v>0</v>
      </c>
      <c r="U129" s="247" t="s">
        <v>1</v>
      </c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48" t="s">
        <v>190</v>
      </c>
      <c r="AT129" s="248" t="s">
        <v>177</v>
      </c>
      <c r="AU129" s="248" t="s">
        <v>90</v>
      </c>
      <c r="AY129" s="17" t="s">
        <v>174</v>
      </c>
      <c r="BE129" s="249">
        <f>IF(N129="základná",J129,0)</f>
        <v>0</v>
      </c>
      <c r="BF129" s="249">
        <f>IF(N129="znížená",J129,0)</f>
        <v>0</v>
      </c>
      <c r="BG129" s="249">
        <f>IF(N129="zákl. prenesená",J129,0)</f>
        <v>0</v>
      </c>
      <c r="BH129" s="249">
        <f>IF(N129="zníž. prenesená",J129,0)</f>
        <v>0</v>
      </c>
      <c r="BI129" s="249">
        <f>IF(N129="nulová",J129,0)</f>
        <v>0</v>
      </c>
      <c r="BJ129" s="17" t="s">
        <v>90</v>
      </c>
      <c r="BK129" s="249">
        <f>ROUND(I129*H129,2)</f>
        <v>0</v>
      </c>
      <c r="BL129" s="17" t="s">
        <v>190</v>
      </c>
      <c r="BM129" s="248" t="s">
        <v>240</v>
      </c>
    </row>
    <row r="130" s="2" customFormat="1" ht="19.8" customHeight="1">
      <c r="A130" s="38"/>
      <c r="B130" s="39"/>
      <c r="C130" s="236" t="s">
        <v>90</v>
      </c>
      <c r="D130" s="236" t="s">
        <v>177</v>
      </c>
      <c r="E130" s="237" t="s">
        <v>241</v>
      </c>
      <c r="F130" s="238" t="s">
        <v>242</v>
      </c>
      <c r="G130" s="239" t="s">
        <v>243</v>
      </c>
      <c r="H130" s="240">
        <v>1783.8499999999999</v>
      </c>
      <c r="I130" s="241"/>
      <c r="J130" s="242">
        <f>ROUND(I130*H130,2)</f>
        <v>0</v>
      </c>
      <c r="K130" s="243"/>
      <c r="L130" s="44"/>
      <c r="M130" s="244" t="s">
        <v>1</v>
      </c>
      <c r="N130" s="245" t="s">
        <v>43</v>
      </c>
      <c r="O130" s="97"/>
      <c r="P130" s="246">
        <f>O130*H130</f>
        <v>0</v>
      </c>
      <c r="Q130" s="246">
        <v>0.0082016999999999993</v>
      </c>
      <c r="R130" s="246">
        <f>Q130*H130</f>
        <v>14.630602544999999</v>
      </c>
      <c r="S130" s="246">
        <v>0</v>
      </c>
      <c r="T130" s="246">
        <f>S130*H130</f>
        <v>0</v>
      </c>
      <c r="U130" s="247" t="s">
        <v>1</v>
      </c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48" t="s">
        <v>190</v>
      </c>
      <c r="AT130" s="248" t="s">
        <v>177</v>
      </c>
      <c r="AU130" s="248" t="s">
        <v>90</v>
      </c>
      <c r="AY130" s="17" t="s">
        <v>174</v>
      </c>
      <c r="BE130" s="249">
        <f>IF(N130="základná",J130,0)</f>
        <v>0</v>
      </c>
      <c r="BF130" s="249">
        <f>IF(N130="znížená",J130,0)</f>
        <v>0</v>
      </c>
      <c r="BG130" s="249">
        <f>IF(N130="zákl. prenesená",J130,0)</f>
        <v>0</v>
      </c>
      <c r="BH130" s="249">
        <f>IF(N130="zníž. prenesená",J130,0)</f>
        <v>0</v>
      </c>
      <c r="BI130" s="249">
        <f>IF(N130="nulová",J130,0)</f>
        <v>0</v>
      </c>
      <c r="BJ130" s="17" t="s">
        <v>90</v>
      </c>
      <c r="BK130" s="249">
        <f>ROUND(I130*H130,2)</f>
        <v>0</v>
      </c>
      <c r="BL130" s="17" t="s">
        <v>190</v>
      </c>
      <c r="BM130" s="248" t="s">
        <v>244</v>
      </c>
    </row>
    <row r="131" s="13" customFormat="1">
      <c r="A131" s="13"/>
      <c r="B131" s="255"/>
      <c r="C131" s="256"/>
      <c r="D131" s="257" t="s">
        <v>245</v>
      </c>
      <c r="E131" s="258" t="s">
        <v>1</v>
      </c>
      <c r="F131" s="259" t="s">
        <v>246</v>
      </c>
      <c r="G131" s="256"/>
      <c r="H131" s="260">
        <v>961.90999999999997</v>
      </c>
      <c r="I131" s="261"/>
      <c r="J131" s="256"/>
      <c r="K131" s="256"/>
      <c r="L131" s="262"/>
      <c r="M131" s="263"/>
      <c r="N131" s="264"/>
      <c r="O131" s="264"/>
      <c r="P131" s="264"/>
      <c r="Q131" s="264"/>
      <c r="R131" s="264"/>
      <c r="S131" s="264"/>
      <c r="T131" s="264"/>
      <c r="U131" s="265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66" t="s">
        <v>245</v>
      </c>
      <c r="AU131" s="266" t="s">
        <v>90</v>
      </c>
      <c r="AV131" s="13" t="s">
        <v>90</v>
      </c>
      <c r="AW131" s="13" t="s">
        <v>33</v>
      </c>
      <c r="AX131" s="13" t="s">
        <v>77</v>
      </c>
      <c r="AY131" s="266" t="s">
        <v>174</v>
      </c>
    </row>
    <row r="132" s="13" customFormat="1">
      <c r="A132" s="13"/>
      <c r="B132" s="255"/>
      <c r="C132" s="256"/>
      <c r="D132" s="257" t="s">
        <v>245</v>
      </c>
      <c r="E132" s="258" t="s">
        <v>1</v>
      </c>
      <c r="F132" s="259" t="s">
        <v>247</v>
      </c>
      <c r="G132" s="256"/>
      <c r="H132" s="260">
        <v>821.94000000000005</v>
      </c>
      <c r="I132" s="261"/>
      <c r="J132" s="256"/>
      <c r="K132" s="256"/>
      <c r="L132" s="262"/>
      <c r="M132" s="263"/>
      <c r="N132" s="264"/>
      <c r="O132" s="264"/>
      <c r="P132" s="264"/>
      <c r="Q132" s="264"/>
      <c r="R132" s="264"/>
      <c r="S132" s="264"/>
      <c r="T132" s="264"/>
      <c r="U132" s="265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66" t="s">
        <v>245</v>
      </c>
      <c r="AU132" s="266" t="s">
        <v>90</v>
      </c>
      <c r="AV132" s="13" t="s">
        <v>90</v>
      </c>
      <c r="AW132" s="13" t="s">
        <v>33</v>
      </c>
      <c r="AX132" s="13" t="s">
        <v>77</v>
      </c>
      <c r="AY132" s="266" t="s">
        <v>174</v>
      </c>
    </row>
    <row r="133" s="14" customFormat="1">
      <c r="A133" s="14"/>
      <c r="B133" s="267"/>
      <c r="C133" s="268"/>
      <c r="D133" s="257" t="s">
        <v>245</v>
      </c>
      <c r="E133" s="269" t="s">
        <v>1</v>
      </c>
      <c r="F133" s="270" t="s">
        <v>248</v>
      </c>
      <c r="G133" s="268"/>
      <c r="H133" s="271">
        <v>1783.8499999999999</v>
      </c>
      <c r="I133" s="272"/>
      <c r="J133" s="268"/>
      <c r="K133" s="268"/>
      <c r="L133" s="273"/>
      <c r="M133" s="274"/>
      <c r="N133" s="275"/>
      <c r="O133" s="275"/>
      <c r="P133" s="275"/>
      <c r="Q133" s="275"/>
      <c r="R133" s="275"/>
      <c r="S133" s="275"/>
      <c r="T133" s="275"/>
      <c r="U133" s="276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77" t="s">
        <v>245</v>
      </c>
      <c r="AU133" s="277" t="s">
        <v>90</v>
      </c>
      <c r="AV133" s="14" t="s">
        <v>190</v>
      </c>
      <c r="AW133" s="14" t="s">
        <v>33</v>
      </c>
      <c r="AX133" s="14" t="s">
        <v>84</v>
      </c>
      <c r="AY133" s="277" t="s">
        <v>174</v>
      </c>
    </row>
    <row r="134" s="2" customFormat="1" ht="30" customHeight="1">
      <c r="A134" s="38"/>
      <c r="B134" s="39"/>
      <c r="C134" s="236" t="s">
        <v>173</v>
      </c>
      <c r="D134" s="236" t="s">
        <v>177</v>
      </c>
      <c r="E134" s="237" t="s">
        <v>249</v>
      </c>
      <c r="F134" s="238" t="s">
        <v>250</v>
      </c>
      <c r="G134" s="239" t="s">
        <v>243</v>
      </c>
      <c r="H134" s="240">
        <v>3182.3499999999999</v>
      </c>
      <c r="I134" s="241"/>
      <c r="J134" s="242">
        <f>ROUND(I134*H134,2)</f>
        <v>0</v>
      </c>
      <c r="K134" s="243"/>
      <c r="L134" s="44"/>
      <c r="M134" s="244" t="s">
        <v>1</v>
      </c>
      <c r="N134" s="245" t="s">
        <v>43</v>
      </c>
      <c r="O134" s="97"/>
      <c r="P134" s="246">
        <f>O134*H134</f>
        <v>0</v>
      </c>
      <c r="Q134" s="246">
        <v>0</v>
      </c>
      <c r="R134" s="246">
        <f>Q134*H134</f>
        <v>0</v>
      </c>
      <c r="S134" s="246">
        <v>0</v>
      </c>
      <c r="T134" s="246">
        <f>S134*H134</f>
        <v>0</v>
      </c>
      <c r="U134" s="247" t="s">
        <v>1</v>
      </c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48" t="s">
        <v>190</v>
      </c>
      <c r="AT134" s="248" t="s">
        <v>177</v>
      </c>
      <c r="AU134" s="248" t="s">
        <v>90</v>
      </c>
      <c r="AY134" s="17" t="s">
        <v>174</v>
      </c>
      <c r="BE134" s="249">
        <f>IF(N134="základná",J134,0)</f>
        <v>0</v>
      </c>
      <c r="BF134" s="249">
        <f>IF(N134="znížená",J134,0)</f>
        <v>0</v>
      </c>
      <c r="BG134" s="249">
        <f>IF(N134="zákl. prenesená",J134,0)</f>
        <v>0</v>
      </c>
      <c r="BH134" s="249">
        <f>IF(N134="zníž. prenesená",J134,0)</f>
        <v>0</v>
      </c>
      <c r="BI134" s="249">
        <f>IF(N134="nulová",J134,0)</f>
        <v>0</v>
      </c>
      <c r="BJ134" s="17" t="s">
        <v>90</v>
      </c>
      <c r="BK134" s="249">
        <f>ROUND(I134*H134,2)</f>
        <v>0</v>
      </c>
      <c r="BL134" s="17" t="s">
        <v>190</v>
      </c>
      <c r="BM134" s="248" t="s">
        <v>251</v>
      </c>
    </row>
    <row r="135" s="13" customFormat="1">
      <c r="A135" s="13"/>
      <c r="B135" s="255"/>
      <c r="C135" s="256"/>
      <c r="D135" s="257" t="s">
        <v>245</v>
      </c>
      <c r="E135" s="258" t="s">
        <v>1</v>
      </c>
      <c r="F135" s="259" t="s">
        <v>252</v>
      </c>
      <c r="G135" s="256"/>
      <c r="H135" s="260">
        <v>1783.8499999999999</v>
      </c>
      <c r="I135" s="261"/>
      <c r="J135" s="256"/>
      <c r="K135" s="256"/>
      <c r="L135" s="262"/>
      <c r="M135" s="263"/>
      <c r="N135" s="264"/>
      <c r="O135" s="264"/>
      <c r="P135" s="264"/>
      <c r="Q135" s="264"/>
      <c r="R135" s="264"/>
      <c r="S135" s="264"/>
      <c r="T135" s="264"/>
      <c r="U135" s="265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66" t="s">
        <v>245</v>
      </c>
      <c r="AU135" s="266" t="s">
        <v>90</v>
      </c>
      <c r="AV135" s="13" t="s">
        <v>90</v>
      </c>
      <c r="AW135" s="13" t="s">
        <v>33</v>
      </c>
      <c r="AX135" s="13" t="s">
        <v>77</v>
      </c>
      <c r="AY135" s="266" t="s">
        <v>174</v>
      </c>
    </row>
    <row r="136" s="13" customFormat="1">
      <c r="A136" s="13"/>
      <c r="B136" s="255"/>
      <c r="C136" s="256"/>
      <c r="D136" s="257" t="s">
        <v>245</v>
      </c>
      <c r="E136" s="258" t="s">
        <v>1</v>
      </c>
      <c r="F136" s="259" t="s">
        <v>253</v>
      </c>
      <c r="G136" s="256"/>
      <c r="H136" s="260">
        <v>1398.5</v>
      </c>
      <c r="I136" s="261"/>
      <c r="J136" s="256"/>
      <c r="K136" s="256"/>
      <c r="L136" s="262"/>
      <c r="M136" s="263"/>
      <c r="N136" s="264"/>
      <c r="O136" s="264"/>
      <c r="P136" s="264"/>
      <c r="Q136" s="264"/>
      <c r="R136" s="264"/>
      <c r="S136" s="264"/>
      <c r="T136" s="264"/>
      <c r="U136" s="265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66" t="s">
        <v>245</v>
      </c>
      <c r="AU136" s="266" t="s">
        <v>90</v>
      </c>
      <c r="AV136" s="13" t="s">
        <v>90</v>
      </c>
      <c r="AW136" s="13" t="s">
        <v>33</v>
      </c>
      <c r="AX136" s="13" t="s">
        <v>77</v>
      </c>
      <c r="AY136" s="266" t="s">
        <v>174</v>
      </c>
    </row>
    <row r="137" s="14" customFormat="1">
      <c r="A137" s="14"/>
      <c r="B137" s="267"/>
      <c r="C137" s="268"/>
      <c r="D137" s="257" t="s">
        <v>245</v>
      </c>
      <c r="E137" s="269" t="s">
        <v>1</v>
      </c>
      <c r="F137" s="270" t="s">
        <v>248</v>
      </c>
      <c r="G137" s="268"/>
      <c r="H137" s="271">
        <v>3182.3499999999999</v>
      </c>
      <c r="I137" s="272"/>
      <c r="J137" s="268"/>
      <c r="K137" s="268"/>
      <c r="L137" s="273"/>
      <c r="M137" s="274"/>
      <c r="N137" s="275"/>
      <c r="O137" s="275"/>
      <c r="P137" s="275"/>
      <c r="Q137" s="275"/>
      <c r="R137" s="275"/>
      <c r="S137" s="275"/>
      <c r="T137" s="275"/>
      <c r="U137" s="276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77" t="s">
        <v>245</v>
      </c>
      <c r="AU137" s="277" t="s">
        <v>90</v>
      </c>
      <c r="AV137" s="14" t="s">
        <v>190</v>
      </c>
      <c r="AW137" s="14" t="s">
        <v>33</v>
      </c>
      <c r="AX137" s="14" t="s">
        <v>84</v>
      </c>
      <c r="AY137" s="277" t="s">
        <v>174</v>
      </c>
    </row>
    <row r="138" s="2" customFormat="1" ht="22.2" customHeight="1">
      <c r="A138" s="38"/>
      <c r="B138" s="39"/>
      <c r="C138" s="236" t="s">
        <v>190</v>
      </c>
      <c r="D138" s="236" t="s">
        <v>177</v>
      </c>
      <c r="E138" s="237" t="s">
        <v>254</v>
      </c>
      <c r="F138" s="238" t="s">
        <v>255</v>
      </c>
      <c r="G138" s="239" t="s">
        <v>243</v>
      </c>
      <c r="H138" s="240">
        <v>1783.8499999999999</v>
      </c>
      <c r="I138" s="241"/>
      <c r="J138" s="242">
        <f>ROUND(I138*H138,2)</f>
        <v>0</v>
      </c>
      <c r="K138" s="243"/>
      <c r="L138" s="44"/>
      <c r="M138" s="244" t="s">
        <v>1</v>
      </c>
      <c r="N138" s="245" t="s">
        <v>43</v>
      </c>
      <c r="O138" s="97"/>
      <c r="P138" s="246">
        <f>O138*H138</f>
        <v>0</v>
      </c>
      <c r="Q138" s="246">
        <v>0</v>
      </c>
      <c r="R138" s="246">
        <f>Q138*H138</f>
        <v>0</v>
      </c>
      <c r="S138" s="246">
        <v>0</v>
      </c>
      <c r="T138" s="246">
        <f>S138*H138</f>
        <v>0</v>
      </c>
      <c r="U138" s="247" t="s">
        <v>1</v>
      </c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48" t="s">
        <v>190</v>
      </c>
      <c r="AT138" s="248" t="s">
        <v>177</v>
      </c>
      <c r="AU138" s="248" t="s">
        <v>90</v>
      </c>
      <c r="AY138" s="17" t="s">
        <v>174</v>
      </c>
      <c r="BE138" s="249">
        <f>IF(N138="základná",J138,0)</f>
        <v>0</v>
      </c>
      <c r="BF138" s="249">
        <f>IF(N138="znížená",J138,0)</f>
        <v>0</v>
      </c>
      <c r="BG138" s="249">
        <f>IF(N138="zákl. prenesená",J138,0)</f>
        <v>0</v>
      </c>
      <c r="BH138" s="249">
        <f>IF(N138="zníž. prenesená",J138,0)</f>
        <v>0</v>
      </c>
      <c r="BI138" s="249">
        <f>IF(N138="nulová",J138,0)</f>
        <v>0</v>
      </c>
      <c r="BJ138" s="17" t="s">
        <v>90</v>
      </c>
      <c r="BK138" s="249">
        <f>ROUND(I138*H138,2)</f>
        <v>0</v>
      </c>
      <c r="BL138" s="17" t="s">
        <v>190</v>
      </c>
      <c r="BM138" s="248" t="s">
        <v>256</v>
      </c>
    </row>
    <row r="139" s="13" customFormat="1">
      <c r="A139" s="13"/>
      <c r="B139" s="255"/>
      <c r="C139" s="256"/>
      <c r="D139" s="257" t="s">
        <v>245</v>
      </c>
      <c r="E139" s="258" t="s">
        <v>1</v>
      </c>
      <c r="F139" s="259" t="s">
        <v>257</v>
      </c>
      <c r="G139" s="256"/>
      <c r="H139" s="260">
        <v>1783.8499999999999</v>
      </c>
      <c r="I139" s="261"/>
      <c r="J139" s="256"/>
      <c r="K139" s="256"/>
      <c r="L139" s="262"/>
      <c r="M139" s="263"/>
      <c r="N139" s="264"/>
      <c r="O139" s="264"/>
      <c r="P139" s="264"/>
      <c r="Q139" s="264"/>
      <c r="R139" s="264"/>
      <c r="S139" s="264"/>
      <c r="T139" s="264"/>
      <c r="U139" s="265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66" t="s">
        <v>245</v>
      </c>
      <c r="AU139" s="266" t="s">
        <v>90</v>
      </c>
      <c r="AV139" s="13" t="s">
        <v>90</v>
      </c>
      <c r="AW139" s="13" t="s">
        <v>33</v>
      </c>
      <c r="AX139" s="13" t="s">
        <v>84</v>
      </c>
      <c r="AY139" s="266" t="s">
        <v>174</v>
      </c>
    </row>
    <row r="140" s="2" customFormat="1" ht="22.2" customHeight="1">
      <c r="A140" s="38"/>
      <c r="B140" s="39"/>
      <c r="C140" s="236" t="s">
        <v>194</v>
      </c>
      <c r="D140" s="236" t="s">
        <v>177</v>
      </c>
      <c r="E140" s="237" t="s">
        <v>258</v>
      </c>
      <c r="F140" s="238" t="s">
        <v>259</v>
      </c>
      <c r="G140" s="239" t="s">
        <v>243</v>
      </c>
      <c r="H140" s="240">
        <v>1783.8499999999999</v>
      </c>
      <c r="I140" s="241"/>
      <c r="J140" s="242">
        <f>ROUND(I140*H140,2)</f>
        <v>0</v>
      </c>
      <c r="K140" s="243"/>
      <c r="L140" s="44"/>
      <c r="M140" s="244" t="s">
        <v>1</v>
      </c>
      <c r="N140" s="245" t="s">
        <v>43</v>
      </c>
      <c r="O140" s="97"/>
      <c r="P140" s="246">
        <f>O140*H140</f>
        <v>0</v>
      </c>
      <c r="Q140" s="246">
        <v>0</v>
      </c>
      <c r="R140" s="246">
        <f>Q140*H140</f>
        <v>0</v>
      </c>
      <c r="S140" s="246">
        <v>0</v>
      </c>
      <c r="T140" s="246">
        <f>S140*H140</f>
        <v>0</v>
      </c>
      <c r="U140" s="247" t="s">
        <v>1</v>
      </c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48" t="s">
        <v>190</v>
      </c>
      <c r="AT140" s="248" t="s">
        <v>177</v>
      </c>
      <c r="AU140" s="248" t="s">
        <v>90</v>
      </c>
      <c r="AY140" s="17" t="s">
        <v>174</v>
      </c>
      <c r="BE140" s="249">
        <f>IF(N140="základná",J140,0)</f>
        <v>0</v>
      </c>
      <c r="BF140" s="249">
        <f>IF(N140="znížená",J140,0)</f>
        <v>0</v>
      </c>
      <c r="BG140" s="249">
        <f>IF(N140="zákl. prenesená",J140,0)</f>
        <v>0</v>
      </c>
      <c r="BH140" s="249">
        <f>IF(N140="zníž. prenesená",J140,0)</f>
        <v>0</v>
      </c>
      <c r="BI140" s="249">
        <f>IF(N140="nulová",J140,0)</f>
        <v>0</v>
      </c>
      <c r="BJ140" s="17" t="s">
        <v>90</v>
      </c>
      <c r="BK140" s="249">
        <f>ROUND(I140*H140,2)</f>
        <v>0</v>
      </c>
      <c r="BL140" s="17" t="s">
        <v>190</v>
      </c>
      <c r="BM140" s="248" t="s">
        <v>260</v>
      </c>
    </row>
    <row r="141" s="13" customFormat="1">
      <c r="A141" s="13"/>
      <c r="B141" s="255"/>
      <c r="C141" s="256"/>
      <c r="D141" s="257" t="s">
        <v>245</v>
      </c>
      <c r="E141" s="258" t="s">
        <v>1</v>
      </c>
      <c r="F141" s="259" t="s">
        <v>257</v>
      </c>
      <c r="G141" s="256"/>
      <c r="H141" s="260">
        <v>1783.8499999999999</v>
      </c>
      <c r="I141" s="261"/>
      <c r="J141" s="256"/>
      <c r="K141" s="256"/>
      <c r="L141" s="262"/>
      <c r="M141" s="263"/>
      <c r="N141" s="264"/>
      <c r="O141" s="264"/>
      <c r="P141" s="264"/>
      <c r="Q141" s="264"/>
      <c r="R141" s="264"/>
      <c r="S141" s="264"/>
      <c r="T141" s="264"/>
      <c r="U141" s="265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66" t="s">
        <v>245</v>
      </c>
      <c r="AU141" s="266" t="s">
        <v>90</v>
      </c>
      <c r="AV141" s="13" t="s">
        <v>90</v>
      </c>
      <c r="AW141" s="13" t="s">
        <v>33</v>
      </c>
      <c r="AX141" s="13" t="s">
        <v>84</v>
      </c>
      <c r="AY141" s="266" t="s">
        <v>174</v>
      </c>
    </row>
    <row r="142" s="2" customFormat="1" ht="22.2" customHeight="1">
      <c r="A142" s="38"/>
      <c r="B142" s="39"/>
      <c r="C142" s="236" t="s">
        <v>198</v>
      </c>
      <c r="D142" s="236" t="s">
        <v>177</v>
      </c>
      <c r="E142" s="237" t="s">
        <v>261</v>
      </c>
      <c r="F142" s="238" t="s">
        <v>262</v>
      </c>
      <c r="G142" s="239" t="s">
        <v>243</v>
      </c>
      <c r="H142" s="240">
        <v>1398.56</v>
      </c>
      <c r="I142" s="241"/>
      <c r="J142" s="242">
        <f>ROUND(I142*H142,2)</f>
        <v>0</v>
      </c>
      <c r="K142" s="243"/>
      <c r="L142" s="44"/>
      <c r="M142" s="244" t="s">
        <v>1</v>
      </c>
      <c r="N142" s="245" t="s">
        <v>43</v>
      </c>
      <c r="O142" s="97"/>
      <c r="P142" s="246">
        <f>O142*H142</f>
        <v>0</v>
      </c>
      <c r="Q142" s="246">
        <v>0</v>
      </c>
      <c r="R142" s="246">
        <f>Q142*H142</f>
        <v>0</v>
      </c>
      <c r="S142" s="246">
        <v>0</v>
      </c>
      <c r="T142" s="246">
        <f>S142*H142</f>
        <v>0</v>
      </c>
      <c r="U142" s="247" t="s">
        <v>1</v>
      </c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48" t="s">
        <v>190</v>
      </c>
      <c r="AT142" s="248" t="s">
        <v>177</v>
      </c>
      <c r="AU142" s="248" t="s">
        <v>90</v>
      </c>
      <c r="AY142" s="17" t="s">
        <v>174</v>
      </c>
      <c r="BE142" s="249">
        <f>IF(N142="základná",J142,0)</f>
        <v>0</v>
      </c>
      <c r="BF142" s="249">
        <f>IF(N142="znížená",J142,0)</f>
        <v>0</v>
      </c>
      <c r="BG142" s="249">
        <f>IF(N142="zákl. prenesená",J142,0)</f>
        <v>0</v>
      </c>
      <c r="BH142" s="249">
        <f>IF(N142="zníž. prenesená",J142,0)</f>
        <v>0</v>
      </c>
      <c r="BI142" s="249">
        <f>IF(N142="nulová",J142,0)</f>
        <v>0</v>
      </c>
      <c r="BJ142" s="17" t="s">
        <v>90</v>
      </c>
      <c r="BK142" s="249">
        <f>ROUND(I142*H142,2)</f>
        <v>0</v>
      </c>
      <c r="BL142" s="17" t="s">
        <v>190</v>
      </c>
      <c r="BM142" s="248" t="s">
        <v>263</v>
      </c>
    </row>
    <row r="143" s="15" customFormat="1">
      <c r="A143" s="15"/>
      <c r="B143" s="278"/>
      <c r="C143" s="279"/>
      <c r="D143" s="257" t="s">
        <v>245</v>
      </c>
      <c r="E143" s="280" t="s">
        <v>1</v>
      </c>
      <c r="F143" s="281" t="s">
        <v>264</v>
      </c>
      <c r="G143" s="279"/>
      <c r="H143" s="280" t="s">
        <v>1</v>
      </c>
      <c r="I143" s="282"/>
      <c r="J143" s="279"/>
      <c r="K143" s="279"/>
      <c r="L143" s="283"/>
      <c r="M143" s="284"/>
      <c r="N143" s="285"/>
      <c r="O143" s="285"/>
      <c r="P143" s="285"/>
      <c r="Q143" s="285"/>
      <c r="R143" s="285"/>
      <c r="S143" s="285"/>
      <c r="T143" s="285"/>
      <c r="U143" s="286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T143" s="287" t="s">
        <v>245</v>
      </c>
      <c r="AU143" s="287" t="s">
        <v>90</v>
      </c>
      <c r="AV143" s="15" t="s">
        <v>84</v>
      </c>
      <c r="AW143" s="15" t="s">
        <v>33</v>
      </c>
      <c r="AX143" s="15" t="s">
        <v>77</v>
      </c>
      <c r="AY143" s="287" t="s">
        <v>174</v>
      </c>
    </row>
    <row r="144" s="13" customFormat="1">
      <c r="A144" s="13"/>
      <c r="B144" s="255"/>
      <c r="C144" s="256"/>
      <c r="D144" s="257" t="s">
        <v>245</v>
      </c>
      <c r="E144" s="258" t="s">
        <v>1</v>
      </c>
      <c r="F144" s="259" t="s">
        <v>265</v>
      </c>
      <c r="G144" s="256"/>
      <c r="H144" s="260">
        <v>745.19000000000005</v>
      </c>
      <c r="I144" s="261"/>
      <c r="J144" s="256"/>
      <c r="K144" s="256"/>
      <c r="L144" s="262"/>
      <c r="M144" s="263"/>
      <c r="N144" s="264"/>
      <c r="O144" s="264"/>
      <c r="P144" s="264"/>
      <c r="Q144" s="264"/>
      <c r="R144" s="264"/>
      <c r="S144" s="264"/>
      <c r="T144" s="264"/>
      <c r="U144" s="265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66" t="s">
        <v>245</v>
      </c>
      <c r="AU144" s="266" t="s">
        <v>90</v>
      </c>
      <c r="AV144" s="13" t="s">
        <v>90</v>
      </c>
      <c r="AW144" s="13" t="s">
        <v>33</v>
      </c>
      <c r="AX144" s="13" t="s">
        <v>77</v>
      </c>
      <c r="AY144" s="266" t="s">
        <v>174</v>
      </c>
    </row>
    <row r="145" s="13" customFormat="1">
      <c r="A145" s="13"/>
      <c r="B145" s="255"/>
      <c r="C145" s="256"/>
      <c r="D145" s="257" t="s">
        <v>245</v>
      </c>
      <c r="E145" s="258" t="s">
        <v>1</v>
      </c>
      <c r="F145" s="259" t="s">
        <v>266</v>
      </c>
      <c r="G145" s="256"/>
      <c r="H145" s="260">
        <v>653.37</v>
      </c>
      <c r="I145" s="261"/>
      <c r="J145" s="256"/>
      <c r="K145" s="256"/>
      <c r="L145" s="262"/>
      <c r="M145" s="263"/>
      <c r="N145" s="264"/>
      <c r="O145" s="264"/>
      <c r="P145" s="264"/>
      <c r="Q145" s="264"/>
      <c r="R145" s="264"/>
      <c r="S145" s="264"/>
      <c r="T145" s="264"/>
      <c r="U145" s="265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66" t="s">
        <v>245</v>
      </c>
      <c r="AU145" s="266" t="s">
        <v>90</v>
      </c>
      <c r="AV145" s="13" t="s">
        <v>90</v>
      </c>
      <c r="AW145" s="13" t="s">
        <v>33</v>
      </c>
      <c r="AX145" s="13" t="s">
        <v>77</v>
      </c>
      <c r="AY145" s="266" t="s">
        <v>174</v>
      </c>
    </row>
    <row r="146" s="14" customFormat="1">
      <c r="A146" s="14"/>
      <c r="B146" s="267"/>
      <c r="C146" s="268"/>
      <c r="D146" s="257" t="s">
        <v>245</v>
      </c>
      <c r="E146" s="269" t="s">
        <v>1</v>
      </c>
      <c r="F146" s="270" t="s">
        <v>248</v>
      </c>
      <c r="G146" s="268"/>
      <c r="H146" s="271">
        <v>1398.56</v>
      </c>
      <c r="I146" s="272"/>
      <c r="J146" s="268"/>
      <c r="K146" s="268"/>
      <c r="L146" s="273"/>
      <c r="M146" s="274"/>
      <c r="N146" s="275"/>
      <c r="O146" s="275"/>
      <c r="P146" s="275"/>
      <c r="Q146" s="275"/>
      <c r="R146" s="275"/>
      <c r="S146" s="275"/>
      <c r="T146" s="275"/>
      <c r="U146" s="276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77" t="s">
        <v>245</v>
      </c>
      <c r="AU146" s="277" t="s">
        <v>90</v>
      </c>
      <c r="AV146" s="14" t="s">
        <v>190</v>
      </c>
      <c r="AW146" s="14" t="s">
        <v>33</v>
      </c>
      <c r="AX146" s="14" t="s">
        <v>84</v>
      </c>
      <c r="AY146" s="277" t="s">
        <v>174</v>
      </c>
    </row>
    <row r="147" s="2" customFormat="1" ht="14.4" customHeight="1">
      <c r="A147" s="38"/>
      <c r="B147" s="39"/>
      <c r="C147" s="236" t="s">
        <v>202</v>
      </c>
      <c r="D147" s="236" t="s">
        <v>177</v>
      </c>
      <c r="E147" s="237" t="s">
        <v>267</v>
      </c>
      <c r="F147" s="238" t="s">
        <v>268</v>
      </c>
      <c r="G147" s="239" t="s">
        <v>269</v>
      </c>
      <c r="H147" s="240">
        <v>1315.3699999999999</v>
      </c>
      <c r="I147" s="241"/>
      <c r="J147" s="242">
        <f>ROUND(I147*H147,2)</f>
        <v>0</v>
      </c>
      <c r="K147" s="243"/>
      <c r="L147" s="44"/>
      <c r="M147" s="244" t="s">
        <v>1</v>
      </c>
      <c r="N147" s="245" t="s">
        <v>43</v>
      </c>
      <c r="O147" s="97"/>
      <c r="P147" s="246">
        <f>O147*H147</f>
        <v>0</v>
      </c>
      <c r="Q147" s="246">
        <v>0</v>
      </c>
      <c r="R147" s="246">
        <f>Q147*H147</f>
        <v>0</v>
      </c>
      <c r="S147" s="246">
        <v>0</v>
      </c>
      <c r="T147" s="246">
        <f>S147*H147</f>
        <v>0</v>
      </c>
      <c r="U147" s="247" t="s">
        <v>1</v>
      </c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48" t="s">
        <v>190</v>
      </c>
      <c r="AT147" s="248" t="s">
        <v>177</v>
      </c>
      <c r="AU147" s="248" t="s">
        <v>90</v>
      </c>
      <c r="AY147" s="17" t="s">
        <v>174</v>
      </c>
      <c r="BE147" s="249">
        <f>IF(N147="základná",J147,0)</f>
        <v>0</v>
      </c>
      <c r="BF147" s="249">
        <f>IF(N147="znížená",J147,0)</f>
        <v>0</v>
      </c>
      <c r="BG147" s="249">
        <f>IF(N147="zákl. prenesená",J147,0)</f>
        <v>0</v>
      </c>
      <c r="BH147" s="249">
        <f>IF(N147="zníž. prenesená",J147,0)</f>
        <v>0</v>
      </c>
      <c r="BI147" s="249">
        <f>IF(N147="nulová",J147,0)</f>
        <v>0</v>
      </c>
      <c r="BJ147" s="17" t="s">
        <v>90</v>
      </c>
      <c r="BK147" s="249">
        <f>ROUND(I147*H147,2)</f>
        <v>0</v>
      </c>
      <c r="BL147" s="17" t="s">
        <v>190</v>
      </c>
      <c r="BM147" s="248" t="s">
        <v>270</v>
      </c>
    </row>
    <row r="148" s="13" customFormat="1">
      <c r="A148" s="13"/>
      <c r="B148" s="255"/>
      <c r="C148" s="256"/>
      <c r="D148" s="257" t="s">
        <v>245</v>
      </c>
      <c r="E148" s="258" t="s">
        <v>1</v>
      </c>
      <c r="F148" s="259" t="s">
        <v>271</v>
      </c>
      <c r="G148" s="256"/>
      <c r="H148" s="260">
        <v>1315.3699999999999</v>
      </c>
      <c r="I148" s="261"/>
      <c r="J148" s="256"/>
      <c r="K148" s="256"/>
      <c r="L148" s="262"/>
      <c r="M148" s="263"/>
      <c r="N148" s="264"/>
      <c r="O148" s="264"/>
      <c r="P148" s="264"/>
      <c r="Q148" s="264"/>
      <c r="R148" s="264"/>
      <c r="S148" s="264"/>
      <c r="T148" s="264"/>
      <c r="U148" s="265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66" t="s">
        <v>245</v>
      </c>
      <c r="AU148" s="266" t="s">
        <v>90</v>
      </c>
      <c r="AV148" s="13" t="s">
        <v>90</v>
      </c>
      <c r="AW148" s="13" t="s">
        <v>33</v>
      </c>
      <c r="AX148" s="13" t="s">
        <v>84</v>
      </c>
      <c r="AY148" s="266" t="s">
        <v>174</v>
      </c>
    </row>
    <row r="149" s="12" customFormat="1" ht="22.8" customHeight="1">
      <c r="A149" s="12"/>
      <c r="B149" s="220"/>
      <c r="C149" s="221"/>
      <c r="D149" s="222" t="s">
        <v>76</v>
      </c>
      <c r="E149" s="234" t="s">
        <v>90</v>
      </c>
      <c r="F149" s="234" t="s">
        <v>272</v>
      </c>
      <c r="G149" s="221"/>
      <c r="H149" s="221"/>
      <c r="I149" s="224"/>
      <c r="J149" s="235">
        <f>BK149</f>
        <v>0</v>
      </c>
      <c r="K149" s="221"/>
      <c r="L149" s="226"/>
      <c r="M149" s="227"/>
      <c r="N149" s="228"/>
      <c r="O149" s="228"/>
      <c r="P149" s="229">
        <f>SUM(P150:P164)</f>
        <v>0</v>
      </c>
      <c r="Q149" s="228"/>
      <c r="R149" s="229">
        <f>SUM(R150:R164)</f>
        <v>1150.1460905059003</v>
      </c>
      <c r="S149" s="228"/>
      <c r="T149" s="229">
        <f>SUM(T150:T164)</f>
        <v>0</v>
      </c>
      <c r="U149" s="230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31" t="s">
        <v>84</v>
      </c>
      <c r="AT149" s="232" t="s">
        <v>76</v>
      </c>
      <c r="AU149" s="232" t="s">
        <v>84</v>
      </c>
      <c r="AY149" s="231" t="s">
        <v>174</v>
      </c>
      <c r="BK149" s="233">
        <f>SUM(BK150:BK164)</f>
        <v>0</v>
      </c>
    </row>
    <row r="150" s="2" customFormat="1" ht="14.4" customHeight="1">
      <c r="A150" s="38"/>
      <c r="B150" s="39"/>
      <c r="C150" s="236" t="s">
        <v>209</v>
      </c>
      <c r="D150" s="236" t="s">
        <v>177</v>
      </c>
      <c r="E150" s="237" t="s">
        <v>273</v>
      </c>
      <c r="F150" s="238" t="s">
        <v>274</v>
      </c>
      <c r="G150" s="239" t="s">
        <v>243</v>
      </c>
      <c r="H150" s="240">
        <v>33.829999999999998</v>
      </c>
      <c r="I150" s="241"/>
      <c r="J150" s="242">
        <f>ROUND(I150*H150,2)</f>
        <v>0</v>
      </c>
      <c r="K150" s="243"/>
      <c r="L150" s="44"/>
      <c r="M150" s="244" t="s">
        <v>1</v>
      </c>
      <c r="N150" s="245" t="s">
        <v>43</v>
      </c>
      <c r="O150" s="97"/>
      <c r="P150" s="246">
        <f>O150*H150</f>
        <v>0</v>
      </c>
      <c r="Q150" s="246">
        <v>2.2151342000000001</v>
      </c>
      <c r="R150" s="246">
        <f>Q150*H150</f>
        <v>74.937989985999991</v>
      </c>
      <c r="S150" s="246">
        <v>0</v>
      </c>
      <c r="T150" s="246">
        <f>S150*H150</f>
        <v>0</v>
      </c>
      <c r="U150" s="247" t="s">
        <v>1</v>
      </c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48" t="s">
        <v>190</v>
      </c>
      <c r="AT150" s="248" t="s">
        <v>177</v>
      </c>
      <c r="AU150" s="248" t="s">
        <v>90</v>
      </c>
      <c r="AY150" s="17" t="s">
        <v>174</v>
      </c>
      <c r="BE150" s="249">
        <f>IF(N150="základná",J150,0)</f>
        <v>0</v>
      </c>
      <c r="BF150" s="249">
        <f>IF(N150="znížená",J150,0)</f>
        <v>0</v>
      </c>
      <c r="BG150" s="249">
        <f>IF(N150="zákl. prenesená",J150,0)</f>
        <v>0</v>
      </c>
      <c r="BH150" s="249">
        <f>IF(N150="zníž. prenesená",J150,0)</f>
        <v>0</v>
      </c>
      <c r="BI150" s="249">
        <f>IF(N150="nulová",J150,0)</f>
        <v>0</v>
      </c>
      <c r="BJ150" s="17" t="s">
        <v>90</v>
      </c>
      <c r="BK150" s="249">
        <f>ROUND(I150*H150,2)</f>
        <v>0</v>
      </c>
      <c r="BL150" s="17" t="s">
        <v>190</v>
      </c>
      <c r="BM150" s="248" t="s">
        <v>275</v>
      </c>
    </row>
    <row r="151" s="13" customFormat="1">
      <c r="A151" s="13"/>
      <c r="B151" s="255"/>
      <c r="C151" s="256"/>
      <c r="D151" s="257" t="s">
        <v>245</v>
      </c>
      <c r="E151" s="258" t="s">
        <v>1</v>
      </c>
      <c r="F151" s="259" t="s">
        <v>276</v>
      </c>
      <c r="G151" s="256"/>
      <c r="H151" s="260">
        <v>18.829999999999998</v>
      </c>
      <c r="I151" s="261"/>
      <c r="J151" s="256"/>
      <c r="K151" s="256"/>
      <c r="L151" s="262"/>
      <c r="M151" s="263"/>
      <c r="N151" s="264"/>
      <c r="O151" s="264"/>
      <c r="P151" s="264"/>
      <c r="Q151" s="264"/>
      <c r="R151" s="264"/>
      <c r="S151" s="264"/>
      <c r="T151" s="264"/>
      <c r="U151" s="265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66" t="s">
        <v>245</v>
      </c>
      <c r="AU151" s="266" t="s">
        <v>90</v>
      </c>
      <c r="AV151" s="13" t="s">
        <v>90</v>
      </c>
      <c r="AW151" s="13" t="s">
        <v>33</v>
      </c>
      <c r="AX151" s="13" t="s">
        <v>77</v>
      </c>
      <c r="AY151" s="266" t="s">
        <v>174</v>
      </c>
    </row>
    <row r="152" s="13" customFormat="1">
      <c r="A152" s="13"/>
      <c r="B152" s="255"/>
      <c r="C152" s="256"/>
      <c r="D152" s="257" t="s">
        <v>245</v>
      </c>
      <c r="E152" s="258" t="s">
        <v>1</v>
      </c>
      <c r="F152" s="259" t="s">
        <v>277</v>
      </c>
      <c r="G152" s="256"/>
      <c r="H152" s="260">
        <v>15</v>
      </c>
      <c r="I152" s="261"/>
      <c r="J152" s="256"/>
      <c r="K152" s="256"/>
      <c r="L152" s="262"/>
      <c r="M152" s="263"/>
      <c r="N152" s="264"/>
      <c r="O152" s="264"/>
      <c r="P152" s="264"/>
      <c r="Q152" s="264"/>
      <c r="R152" s="264"/>
      <c r="S152" s="264"/>
      <c r="T152" s="264"/>
      <c r="U152" s="265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66" t="s">
        <v>245</v>
      </c>
      <c r="AU152" s="266" t="s">
        <v>90</v>
      </c>
      <c r="AV152" s="13" t="s">
        <v>90</v>
      </c>
      <c r="AW152" s="13" t="s">
        <v>33</v>
      </c>
      <c r="AX152" s="13" t="s">
        <v>77</v>
      </c>
      <c r="AY152" s="266" t="s">
        <v>174</v>
      </c>
    </row>
    <row r="153" s="14" customFormat="1">
      <c r="A153" s="14"/>
      <c r="B153" s="267"/>
      <c r="C153" s="268"/>
      <c r="D153" s="257" t="s">
        <v>245</v>
      </c>
      <c r="E153" s="269" t="s">
        <v>1</v>
      </c>
      <c r="F153" s="270" t="s">
        <v>248</v>
      </c>
      <c r="G153" s="268"/>
      <c r="H153" s="271">
        <v>33.829999999999998</v>
      </c>
      <c r="I153" s="272"/>
      <c r="J153" s="268"/>
      <c r="K153" s="268"/>
      <c r="L153" s="273"/>
      <c r="M153" s="274"/>
      <c r="N153" s="275"/>
      <c r="O153" s="275"/>
      <c r="P153" s="275"/>
      <c r="Q153" s="275"/>
      <c r="R153" s="275"/>
      <c r="S153" s="275"/>
      <c r="T153" s="275"/>
      <c r="U153" s="276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77" t="s">
        <v>245</v>
      </c>
      <c r="AU153" s="277" t="s">
        <v>90</v>
      </c>
      <c r="AV153" s="14" t="s">
        <v>190</v>
      </c>
      <c r="AW153" s="14" t="s">
        <v>33</v>
      </c>
      <c r="AX153" s="14" t="s">
        <v>84</v>
      </c>
      <c r="AY153" s="277" t="s">
        <v>174</v>
      </c>
    </row>
    <row r="154" s="2" customFormat="1" ht="22.2" customHeight="1">
      <c r="A154" s="38"/>
      <c r="B154" s="39"/>
      <c r="C154" s="236" t="s">
        <v>213</v>
      </c>
      <c r="D154" s="236" t="s">
        <v>177</v>
      </c>
      <c r="E154" s="237" t="s">
        <v>278</v>
      </c>
      <c r="F154" s="238" t="s">
        <v>279</v>
      </c>
      <c r="G154" s="239" t="s">
        <v>243</v>
      </c>
      <c r="H154" s="240">
        <v>478.31999999999999</v>
      </c>
      <c r="I154" s="241"/>
      <c r="J154" s="242">
        <f>ROUND(I154*H154,2)</f>
        <v>0</v>
      </c>
      <c r="K154" s="243"/>
      <c r="L154" s="44"/>
      <c r="M154" s="244" t="s">
        <v>1</v>
      </c>
      <c r="N154" s="245" t="s">
        <v>43</v>
      </c>
      <c r="O154" s="97"/>
      <c r="P154" s="246">
        <f>O154*H154</f>
        <v>0</v>
      </c>
      <c r="Q154" s="246">
        <v>2.2151342000000001</v>
      </c>
      <c r="R154" s="246">
        <f>Q154*H154</f>
        <v>1059.5429905440001</v>
      </c>
      <c r="S154" s="246">
        <v>0</v>
      </c>
      <c r="T154" s="246">
        <f>S154*H154</f>
        <v>0</v>
      </c>
      <c r="U154" s="247" t="s">
        <v>1</v>
      </c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48" t="s">
        <v>190</v>
      </c>
      <c r="AT154" s="248" t="s">
        <v>177</v>
      </c>
      <c r="AU154" s="248" t="s">
        <v>90</v>
      </c>
      <c r="AY154" s="17" t="s">
        <v>174</v>
      </c>
      <c r="BE154" s="249">
        <f>IF(N154="základná",J154,0)</f>
        <v>0</v>
      </c>
      <c r="BF154" s="249">
        <f>IF(N154="znížená",J154,0)</f>
        <v>0</v>
      </c>
      <c r="BG154" s="249">
        <f>IF(N154="zákl. prenesená",J154,0)</f>
        <v>0</v>
      </c>
      <c r="BH154" s="249">
        <f>IF(N154="zníž. prenesená",J154,0)</f>
        <v>0</v>
      </c>
      <c r="BI154" s="249">
        <f>IF(N154="nulová",J154,0)</f>
        <v>0</v>
      </c>
      <c r="BJ154" s="17" t="s">
        <v>90</v>
      </c>
      <c r="BK154" s="249">
        <f>ROUND(I154*H154,2)</f>
        <v>0</v>
      </c>
      <c r="BL154" s="17" t="s">
        <v>190</v>
      </c>
      <c r="BM154" s="248" t="s">
        <v>280</v>
      </c>
    </row>
    <row r="155" s="13" customFormat="1">
      <c r="A155" s="13"/>
      <c r="B155" s="255"/>
      <c r="C155" s="256"/>
      <c r="D155" s="257" t="s">
        <v>245</v>
      </c>
      <c r="E155" s="258" t="s">
        <v>1</v>
      </c>
      <c r="F155" s="259" t="s">
        <v>281</v>
      </c>
      <c r="G155" s="256"/>
      <c r="H155" s="260">
        <v>198.30000000000001</v>
      </c>
      <c r="I155" s="261"/>
      <c r="J155" s="256"/>
      <c r="K155" s="256"/>
      <c r="L155" s="262"/>
      <c r="M155" s="263"/>
      <c r="N155" s="264"/>
      <c r="O155" s="264"/>
      <c r="P155" s="264"/>
      <c r="Q155" s="264"/>
      <c r="R155" s="264"/>
      <c r="S155" s="264"/>
      <c r="T155" s="264"/>
      <c r="U155" s="265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66" t="s">
        <v>245</v>
      </c>
      <c r="AU155" s="266" t="s">
        <v>90</v>
      </c>
      <c r="AV155" s="13" t="s">
        <v>90</v>
      </c>
      <c r="AW155" s="13" t="s">
        <v>33</v>
      </c>
      <c r="AX155" s="13" t="s">
        <v>77</v>
      </c>
      <c r="AY155" s="266" t="s">
        <v>174</v>
      </c>
    </row>
    <row r="156" s="13" customFormat="1">
      <c r="A156" s="13"/>
      <c r="B156" s="255"/>
      <c r="C156" s="256"/>
      <c r="D156" s="257" t="s">
        <v>245</v>
      </c>
      <c r="E156" s="258" t="s">
        <v>1</v>
      </c>
      <c r="F156" s="259" t="s">
        <v>282</v>
      </c>
      <c r="G156" s="256"/>
      <c r="H156" s="260">
        <v>280.01999999999998</v>
      </c>
      <c r="I156" s="261"/>
      <c r="J156" s="256"/>
      <c r="K156" s="256"/>
      <c r="L156" s="262"/>
      <c r="M156" s="263"/>
      <c r="N156" s="264"/>
      <c r="O156" s="264"/>
      <c r="P156" s="264"/>
      <c r="Q156" s="264"/>
      <c r="R156" s="264"/>
      <c r="S156" s="264"/>
      <c r="T156" s="264"/>
      <c r="U156" s="265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66" t="s">
        <v>245</v>
      </c>
      <c r="AU156" s="266" t="s">
        <v>90</v>
      </c>
      <c r="AV156" s="13" t="s">
        <v>90</v>
      </c>
      <c r="AW156" s="13" t="s">
        <v>33</v>
      </c>
      <c r="AX156" s="13" t="s">
        <v>77</v>
      </c>
      <c r="AY156" s="266" t="s">
        <v>174</v>
      </c>
    </row>
    <row r="157" s="14" customFormat="1">
      <c r="A157" s="14"/>
      <c r="B157" s="267"/>
      <c r="C157" s="268"/>
      <c r="D157" s="257" t="s">
        <v>245</v>
      </c>
      <c r="E157" s="269" t="s">
        <v>1</v>
      </c>
      <c r="F157" s="270" t="s">
        <v>248</v>
      </c>
      <c r="G157" s="268"/>
      <c r="H157" s="271">
        <v>478.31999999999999</v>
      </c>
      <c r="I157" s="272"/>
      <c r="J157" s="268"/>
      <c r="K157" s="268"/>
      <c r="L157" s="273"/>
      <c r="M157" s="274"/>
      <c r="N157" s="275"/>
      <c r="O157" s="275"/>
      <c r="P157" s="275"/>
      <c r="Q157" s="275"/>
      <c r="R157" s="275"/>
      <c r="S157" s="275"/>
      <c r="T157" s="275"/>
      <c r="U157" s="276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77" t="s">
        <v>245</v>
      </c>
      <c r="AU157" s="277" t="s">
        <v>90</v>
      </c>
      <c r="AV157" s="14" t="s">
        <v>190</v>
      </c>
      <c r="AW157" s="14" t="s">
        <v>33</v>
      </c>
      <c r="AX157" s="14" t="s">
        <v>84</v>
      </c>
      <c r="AY157" s="277" t="s">
        <v>174</v>
      </c>
    </row>
    <row r="158" s="2" customFormat="1" ht="14.4" customHeight="1">
      <c r="A158" s="38"/>
      <c r="B158" s="39"/>
      <c r="C158" s="236" t="s">
        <v>217</v>
      </c>
      <c r="D158" s="236" t="s">
        <v>177</v>
      </c>
      <c r="E158" s="237" t="s">
        <v>283</v>
      </c>
      <c r="F158" s="238" t="s">
        <v>284</v>
      </c>
      <c r="G158" s="239" t="s">
        <v>269</v>
      </c>
      <c r="H158" s="240">
        <v>654.05999999999995</v>
      </c>
      <c r="I158" s="241"/>
      <c r="J158" s="242">
        <f>ROUND(I158*H158,2)</f>
        <v>0</v>
      </c>
      <c r="K158" s="243"/>
      <c r="L158" s="44"/>
      <c r="M158" s="244" t="s">
        <v>1</v>
      </c>
      <c r="N158" s="245" t="s">
        <v>43</v>
      </c>
      <c r="O158" s="97"/>
      <c r="P158" s="246">
        <f>O158*H158</f>
        <v>0</v>
      </c>
      <c r="Q158" s="246">
        <v>0.0015947400000000001</v>
      </c>
      <c r="R158" s="246">
        <f>Q158*H158</f>
        <v>1.0430556443999999</v>
      </c>
      <c r="S158" s="246">
        <v>0</v>
      </c>
      <c r="T158" s="246">
        <f>S158*H158</f>
        <v>0</v>
      </c>
      <c r="U158" s="247" t="s">
        <v>1</v>
      </c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48" t="s">
        <v>190</v>
      </c>
      <c r="AT158" s="248" t="s">
        <v>177</v>
      </c>
      <c r="AU158" s="248" t="s">
        <v>90</v>
      </c>
      <c r="AY158" s="17" t="s">
        <v>174</v>
      </c>
      <c r="BE158" s="249">
        <f>IF(N158="základná",J158,0)</f>
        <v>0</v>
      </c>
      <c r="BF158" s="249">
        <f>IF(N158="znížená",J158,0)</f>
        <v>0</v>
      </c>
      <c r="BG158" s="249">
        <f>IF(N158="zákl. prenesená",J158,0)</f>
        <v>0</v>
      </c>
      <c r="BH158" s="249">
        <f>IF(N158="zníž. prenesená",J158,0)</f>
        <v>0</v>
      </c>
      <c r="BI158" s="249">
        <f>IF(N158="nulová",J158,0)</f>
        <v>0</v>
      </c>
      <c r="BJ158" s="17" t="s">
        <v>90</v>
      </c>
      <c r="BK158" s="249">
        <f>ROUND(I158*H158,2)</f>
        <v>0</v>
      </c>
      <c r="BL158" s="17" t="s">
        <v>190</v>
      </c>
      <c r="BM158" s="248" t="s">
        <v>285</v>
      </c>
    </row>
    <row r="159" s="13" customFormat="1">
      <c r="A159" s="13"/>
      <c r="B159" s="255"/>
      <c r="C159" s="256"/>
      <c r="D159" s="257" t="s">
        <v>245</v>
      </c>
      <c r="E159" s="258" t="s">
        <v>1</v>
      </c>
      <c r="F159" s="259" t="s">
        <v>286</v>
      </c>
      <c r="G159" s="256"/>
      <c r="H159" s="260">
        <v>361.55000000000001</v>
      </c>
      <c r="I159" s="261"/>
      <c r="J159" s="256"/>
      <c r="K159" s="256"/>
      <c r="L159" s="262"/>
      <c r="M159" s="263"/>
      <c r="N159" s="264"/>
      <c r="O159" s="264"/>
      <c r="P159" s="264"/>
      <c r="Q159" s="264"/>
      <c r="R159" s="264"/>
      <c r="S159" s="264"/>
      <c r="T159" s="264"/>
      <c r="U159" s="265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66" t="s">
        <v>245</v>
      </c>
      <c r="AU159" s="266" t="s">
        <v>90</v>
      </c>
      <c r="AV159" s="13" t="s">
        <v>90</v>
      </c>
      <c r="AW159" s="13" t="s">
        <v>33</v>
      </c>
      <c r="AX159" s="13" t="s">
        <v>77</v>
      </c>
      <c r="AY159" s="266" t="s">
        <v>174</v>
      </c>
    </row>
    <row r="160" s="13" customFormat="1">
      <c r="A160" s="13"/>
      <c r="B160" s="255"/>
      <c r="C160" s="256"/>
      <c r="D160" s="257" t="s">
        <v>245</v>
      </c>
      <c r="E160" s="258" t="s">
        <v>1</v>
      </c>
      <c r="F160" s="259" t="s">
        <v>287</v>
      </c>
      <c r="G160" s="256"/>
      <c r="H160" s="260">
        <v>292.50999999999999</v>
      </c>
      <c r="I160" s="261"/>
      <c r="J160" s="256"/>
      <c r="K160" s="256"/>
      <c r="L160" s="262"/>
      <c r="M160" s="263"/>
      <c r="N160" s="264"/>
      <c r="O160" s="264"/>
      <c r="P160" s="264"/>
      <c r="Q160" s="264"/>
      <c r="R160" s="264"/>
      <c r="S160" s="264"/>
      <c r="T160" s="264"/>
      <c r="U160" s="265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66" t="s">
        <v>245</v>
      </c>
      <c r="AU160" s="266" t="s">
        <v>90</v>
      </c>
      <c r="AV160" s="13" t="s">
        <v>90</v>
      </c>
      <c r="AW160" s="13" t="s">
        <v>33</v>
      </c>
      <c r="AX160" s="13" t="s">
        <v>77</v>
      </c>
      <c r="AY160" s="266" t="s">
        <v>174</v>
      </c>
    </row>
    <row r="161" s="14" customFormat="1">
      <c r="A161" s="14"/>
      <c r="B161" s="267"/>
      <c r="C161" s="268"/>
      <c r="D161" s="257" t="s">
        <v>245</v>
      </c>
      <c r="E161" s="269" t="s">
        <v>1</v>
      </c>
      <c r="F161" s="270" t="s">
        <v>248</v>
      </c>
      <c r="G161" s="268"/>
      <c r="H161" s="271">
        <v>654.05999999999995</v>
      </c>
      <c r="I161" s="272"/>
      <c r="J161" s="268"/>
      <c r="K161" s="268"/>
      <c r="L161" s="273"/>
      <c r="M161" s="274"/>
      <c r="N161" s="275"/>
      <c r="O161" s="275"/>
      <c r="P161" s="275"/>
      <c r="Q161" s="275"/>
      <c r="R161" s="275"/>
      <c r="S161" s="275"/>
      <c r="T161" s="275"/>
      <c r="U161" s="276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77" t="s">
        <v>245</v>
      </c>
      <c r="AU161" s="277" t="s">
        <v>90</v>
      </c>
      <c r="AV161" s="14" t="s">
        <v>190</v>
      </c>
      <c r="AW161" s="14" t="s">
        <v>33</v>
      </c>
      <c r="AX161" s="14" t="s">
        <v>84</v>
      </c>
      <c r="AY161" s="277" t="s">
        <v>174</v>
      </c>
    </row>
    <row r="162" s="2" customFormat="1" ht="19.8" customHeight="1">
      <c r="A162" s="38"/>
      <c r="B162" s="39"/>
      <c r="C162" s="236" t="s">
        <v>221</v>
      </c>
      <c r="D162" s="236" t="s">
        <v>177</v>
      </c>
      <c r="E162" s="237" t="s">
        <v>288</v>
      </c>
      <c r="F162" s="238" t="s">
        <v>289</v>
      </c>
      <c r="G162" s="239" t="s">
        <v>269</v>
      </c>
      <c r="H162" s="240">
        <v>654.05999999999995</v>
      </c>
      <c r="I162" s="241"/>
      <c r="J162" s="242">
        <f>ROUND(I162*H162,2)</f>
        <v>0</v>
      </c>
      <c r="K162" s="243"/>
      <c r="L162" s="44"/>
      <c r="M162" s="244" t="s">
        <v>1</v>
      </c>
      <c r="N162" s="245" t="s">
        <v>43</v>
      </c>
      <c r="O162" s="97"/>
      <c r="P162" s="246">
        <f>O162*H162</f>
        <v>0</v>
      </c>
      <c r="Q162" s="246">
        <v>0</v>
      </c>
      <c r="R162" s="246">
        <f>Q162*H162</f>
        <v>0</v>
      </c>
      <c r="S162" s="246">
        <v>0</v>
      </c>
      <c r="T162" s="246">
        <f>S162*H162</f>
        <v>0</v>
      </c>
      <c r="U162" s="247" t="s">
        <v>1</v>
      </c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48" t="s">
        <v>190</v>
      </c>
      <c r="AT162" s="248" t="s">
        <v>177</v>
      </c>
      <c r="AU162" s="248" t="s">
        <v>90</v>
      </c>
      <c r="AY162" s="17" t="s">
        <v>174</v>
      </c>
      <c r="BE162" s="249">
        <f>IF(N162="základná",J162,0)</f>
        <v>0</v>
      </c>
      <c r="BF162" s="249">
        <f>IF(N162="znížená",J162,0)</f>
        <v>0</v>
      </c>
      <c r="BG162" s="249">
        <f>IF(N162="zákl. prenesená",J162,0)</f>
        <v>0</v>
      </c>
      <c r="BH162" s="249">
        <f>IF(N162="zníž. prenesená",J162,0)</f>
        <v>0</v>
      </c>
      <c r="BI162" s="249">
        <f>IF(N162="nulová",J162,0)</f>
        <v>0</v>
      </c>
      <c r="BJ162" s="17" t="s">
        <v>90</v>
      </c>
      <c r="BK162" s="249">
        <f>ROUND(I162*H162,2)</f>
        <v>0</v>
      </c>
      <c r="BL162" s="17" t="s">
        <v>190</v>
      </c>
      <c r="BM162" s="248" t="s">
        <v>290</v>
      </c>
    </row>
    <row r="163" s="2" customFormat="1" ht="14.4" customHeight="1">
      <c r="A163" s="38"/>
      <c r="B163" s="39"/>
      <c r="C163" s="236" t="s">
        <v>225</v>
      </c>
      <c r="D163" s="236" t="s">
        <v>177</v>
      </c>
      <c r="E163" s="237" t="s">
        <v>291</v>
      </c>
      <c r="F163" s="238" t="s">
        <v>292</v>
      </c>
      <c r="G163" s="239" t="s">
        <v>293</v>
      </c>
      <c r="H163" s="240">
        <v>14.35</v>
      </c>
      <c r="I163" s="241"/>
      <c r="J163" s="242">
        <f>ROUND(I163*H163,2)</f>
        <v>0</v>
      </c>
      <c r="K163" s="243"/>
      <c r="L163" s="44"/>
      <c r="M163" s="244" t="s">
        <v>1</v>
      </c>
      <c r="N163" s="245" t="s">
        <v>43</v>
      </c>
      <c r="O163" s="97"/>
      <c r="P163" s="246">
        <f>O163*H163</f>
        <v>0</v>
      </c>
      <c r="Q163" s="246">
        <v>1.0189584899999999</v>
      </c>
      <c r="R163" s="246">
        <f>Q163*H163</f>
        <v>14.622054331499999</v>
      </c>
      <c r="S163" s="246">
        <v>0</v>
      </c>
      <c r="T163" s="246">
        <f>S163*H163</f>
        <v>0</v>
      </c>
      <c r="U163" s="247" t="s">
        <v>1</v>
      </c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48" t="s">
        <v>190</v>
      </c>
      <c r="AT163" s="248" t="s">
        <v>177</v>
      </c>
      <c r="AU163" s="248" t="s">
        <v>90</v>
      </c>
      <c r="AY163" s="17" t="s">
        <v>174</v>
      </c>
      <c r="BE163" s="249">
        <f>IF(N163="základná",J163,0)</f>
        <v>0</v>
      </c>
      <c r="BF163" s="249">
        <f>IF(N163="znížená",J163,0)</f>
        <v>0</v>
      </c>
      <c r="BG163" s="249">
        <f>IF(N163="zákl. prenesená",J163,0)</f>
        <v>0</v>
      </c>
      <c r="BH163" s="249">
        <f>IF(N163="zníž. prenesená",J163,0)</f>
        <v>0</v>
      </c>
      <c r="BI163" s="249">
        <f>IF(N163="nulová",J163,0)</f>
        <v>0</v>
      </c>
      <c r="BJ163" s="17" t="s">
        <v>90</v>
      </c>
      <c r="BK163" s="249">
        <f>ROUND(I163*H163,2)</f>
        <v>0</v>
      </c>
      <c r="BL163" s="17" t="s">
        <v>190</v>
      </c>
      <c r="BM163" s="248" t="s">
        <v>294</v>
      </c>
    </row>
    <row r="164" s="13" customFormat="1">
      <c r="A164" s="13"/>
      <c r="B164" s="255"/>
      <c r="C164" s="256"/>
      <c r="D164" s="257" t="s">
        <v>245</v>
      </c>
      <c r="E164" s="258" t="s">
        <v>1</v>
      </c>
      <c r="F164" s="259" t="s">
        <v>295</v>
      </c>
      <c r="G164" s="256"/>
      <c r="H164" s="260">
        <v>14.35</v>
      </c>
      <c r="I164" s="261"/>
      <c r="J164" s="256"/>
      <c r="K164" s="256"/>
      <c r="L164" s="262"/>
      <c r="M164" s="263"/>
      <c r="N164" s="264"/>
      <c r="O164" s="264"/>
      <c r="P164" s="264"/>
      <c r="Q164" s="264"/>
      <c r="R164" s="264"/>
      <c r="S164" s="264"/>
      <c r="T164" s="264"/>
      <c r="U164" s="265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66" t="s">
        <v>245</v>
      </c>
      <c r="AU164" s="266" t="s">
        <v>90</v>
      </c>
      <c r="AV164" s="13" t="s">
        <v>90</v>
      </c>
      <c r="AW164" s="13" t="s">
        <v>33</v>
      </c>
      <c r="AX164" s="13" t="s">
        <v>84</v>
      </c>
      <c r="AY164" s="266" t="s">
        <v>174</v>
      </c>
    </row>
    <row r="165" s="12" customFormat="1" ht="22.8" customHeight="1">
      <c r="A165" s="12"/>
      <c r="B165" s="220"/>
      <c r="C165" s="221"/>
      <c r="D165" s="222" t="s">
        <v>76</v>
      </c>
      <c r="E165" s="234" t="s">
        <v>296</v>
      </c>
      <c r="F165" s="234" t="s">
        <v>297</v>
      </c>
      <c r="G165" s="221"/>
      <c r="H165" s="221"/>
      <c r="I165" s="224"/>
      <c r="J165" s="235">
        <f>BK165</f>
        <v>0</v>
      </c>
      <c r="K165" s="221"/>
      <c r="L165" s="226"/>
      <c r="M165" s="227"/>
      <c r="N165" s="228"/>
      <c r="O165" s="228"/>
      <c r="P165" s="229">
        <f>SUM(P166:P167)</f>
        <v>0</v>
      </c>
      <c r="Q165" s="228"/>
      <c r="R165" s="229">
        <f>SUM(R166:R167)</f>
        <v>0</v>
      </c>
      <c r="S165" s="228"/>
      <c r="T165" s="229">
        <f>SUM(T166:T167)</f>
        <v>0</v>
      </c>
      <c r="U165" s="230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R165" s="231" t="s">
        <v>84</v>
      </c>
      <c r="AT165" s="232" t="s">
        <v>76</v>
      </c>
      <c r="AU165" s="232" t="s">
        <v>84</v>
      </c>
      <c r="AY165" s="231" t="s">
        <v>174</v>
      </c>
      <c r="BK165" s="233">
        <f>SUM(BK166:BK167)</f>
        <v>0</v>
      </c>
    </row>
    <row r="166" s="2" customFormat="1" ht="34.8" customHeight="1">
      <c r="A166" s="38"/>
      <c r="B166" s="39"/>
      <c r="C166" s="236" t="s">
        <v>298</v>
      </c>
      <c r="D166" s="236" t="s">
        <v>177</v>
      </c>
      <c r="E166" s="237" t="s">
        <v>299</v>
      </c>
      <c r="F166" s="238" t="s">
        <v>300</v>
      </c>
      <c r="G166" s="239" t="s">
        <v>293</v>
      </c>
      <c r="H166" s="240">
        <v>1164.777</v>
      </c>
      <c r="I166" s="241"/>
      <c r="J166" s="242">
        <f>ROUND(I166*H166,2)</f>
        <v>0</v>
      </c>
      <c r="K166" s="243"/>
      <c r="L166" s="44"/>
      <c r="M166" s="244" t="s">
        <v>1</v>
      </c>
      <c r="N166" s="245" t="s">
        <v>43</v>
      </c>
      <c r="O166" s="97"/>
      <c r="P166" s="246">
        <f>O166*H166</f>
        <v>0</v>
      </c>
      <c r="Q166" s="246">
        <v>0</v>
      </c>
      <c r="R166" s="246">
        <f>Q166*H166</f>
        <v>0</v>
      </c>
      <c r="S166" s="246">
        <v>0</v>
      </c>
      <c r="T166" s="246">
        <f>S166*H166</f>
        <v>0</v>
      </c>
      <c r="U166" s="247" t="s">
        <v>1</v>
      </c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48" t="s">
        <v>190</v>
      </c>
      <c r="AT166" s="248" t="s">
        <v>177</v>
      </c>
      <c r="AU166" s="248" t="s">
        <v>90</v>
      </c>
      <c r="AY166" s="17" t="s">
        <v>174</v>
      </c>
      <c r="BE166" s="249">
        <f>IF(N166="základná",J166,0)</f>
        <v>0</v>
      </c>
      <c r="BF166" s="249">
        <f>IF(N166="znížená",J166,0)</f>
        <v>0</v>
      </c>
      <c r="BG166" s="249">
        <f>IF(N166="zákl. prenesená",J166,0)</f>
        <v>0</v>
      </c>
      <c r="BH166" s="249">
        <f>IF(N166="zníž. prenesená",J166,0)</f>
        <v>0</v>
      </c>
      <c r="BI166" s="249">
        <f>IF(N166="nulová",J166,0)</f>
        <v>0</v>
      </c>
      <c r="BJ166" s="17" t="s">
        <v>90</v>
      </c>
      <c r="BK166" s="249">
        <f>ROUND(I166*H166,2)</f>
        <v>0</v>
      </c>
      <c r="BL166" s="17" t="s">
        <v>190</v>
      </c>
      <c r="BM166" s="248" t="s">
        <v>301</v>
      </c>
    </row>
    <row r="167" s="2" customFormat="1" ht="40.2" customHeight="1">
      <c r="A167" s="38"/>
      <c r="B167" s="39"/>
      <c r="C167" s="236" t="s">
        <v>302</v>
      </c>
      <c r="D167" s="236" t="s">
        <v>177</v>
      </c>
      <c r="E167" s="237" t="s">
        <v>303</v>
      </c>
      <c r="F167" s="238" t="s">
        <v>304</v>
      </c>
      <c r="G167" s="239" t="s">
        <v>293</v>
      </c>
      <c r="H167" s="240">
        <v>1164.777</v>
      </c>
      <c r="I167" s="241"/>
      <c r="J167" s="242">
        <f>ROUND(I167*H167,2)</f>
        <v>0</v>
      </c>
      <c r="K167" s="243"/>
      <c r="L167" s="44"/>
      <c r="M167" s="244" t="s">
        <v>1</v>
      </c>
      <c r="N167" s="245" t="s">
        <v>43</v>
      </c>
      <c r="O167" s="97"/>
      <c r="P167" s="246">
        <f>O167*H167</f>
        <v>0</v>
      </c>
      <c r="Q167" s="246">
        <v>0</v>
      </c>
      <c r="R167" s="246">
        <f>Q167*H167</f>
        <v>0</v>
      </c>
      <c r="S167" s="246">
        <v>0</v>
      </c>
      <c r="T167" s="246">
        <f>S167*H167</f>
        <v>0</v>
      </c>
      <c r="U167" s="247" t="s">
        <v>1</v>
      </c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48" t="s">
        <v>190</v>
      </c>
      <c r="AT167" s="248" t="s">
        <v>177</v>
      </c>
      <c r="AU167" s="248" t="s">
        <v>90</v>
      </c>
      <c r="AY167" s="17" t="s">
        <v>174</v>
      </c>
      <c r="BE167" s="249">
        <f>IF(N167="základná",J167,0)</f>
        <v>0</v>
      </c>
      <c r="BF167" s="249">
        <f>IF(N167="znížená",J167,0)</f>
        <v>0</v>
      </c>
      <c r="BG167" s="249">
        <f>IF(N167="zákl. prenesená",J167,0)</f>
        <v>0</v>
      </c>
      <c r="BH167" s="249">
        <f>IF(N167="zníž. prenesená",J167,0)</f>
        <v>0</v>
      </c>
      <c r="BI167" s="249">
        <f>IF(N167="nulová",J167,0)</f>
        <v>0</v>
      </c>
      <c r="BJ167" s="17" t="s">
        <v>90</v>
      </c>
      <c r="BK167" s="249">
        <f>ROUND(I167*H167,2)</f>
        <v>0</v>
      </c>
      <c r="BL167" s="17" t="s">
        <v>190</v>
      </c>
      <c r="BM167" s="248" t="s">
        <v>305</v>
      </c>
    </row>
    <row r="168" s="12" customFormat="1" ht="25.92" customHeight="1">
      <c r="A168" s="12"/>
      <c r="B168" s="220"/>
      <c r="C168" s="221"/>
      <c r="D168" s="222" t="s">
        <v>76</v>
      </c>
      <c r="E168" s="223" t="s">
        <v>206</v>
      </c>
      <c r="F168" s="223" t="s">
        <v>207</v>
      </c>
      <c r="G168" s="221"/>
      <c r="H168" s="221"/>
      <c r="I168" s="224"/>
      <c r="J168" s="225">
        <f>BK168</f>
        <v>0</v>
      </c>
      <c r="K168" s="221"/>
      <c r="L168" s="226"/>
      <c r="M168" s="227"/>
      <c r="N168" s="228"/>
      <c r="O168" s="228"/>
      <c r="P168" s="229">
        <f>P169</f>
        <v>0</v>
      </c>
      <c r="Q168" s="228"/>
      <c r="R168" s="229">
        <f>R169</f>
        <v>0</v>
      </c>
      <c r="S168" s="228"/>
      <c r="T168" s="229">
        <f>T169</f>
        <v>0</v>
      </c>
      <c r="U168" s="230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R168" s="231" t="s">
        <v>190</v>
      </c>
      <c r="AT168" s="232" t="s">
        <v>76</v>
      </c>
      <c r="AU168" s="232" t="s">
        <v>77</v>
      </c>
      <c r="AY168" s="231" t="s">
        <v>174</v>
      </c>
      <c r="BK168" s="233">
        <f>BK169</f>
        <v>0</v>
      </c>
    </row>
    <row r="169" s="12" customFormat="1" ht="22.8" customHeight="1">
      <c r="A169" s="12"/>
      <c r="B169" s="220"/>
      <c r="C169" s="221"/>
      <c r="D169" s="222" t="s">
        <v>76</v>
      </c>
      <c r="E169" s="234" t="s">
        <v>207</v>
      </c>
      <c r="F169" s="234" t="s">
        <v>208</v>
      </c>
      <c r="G169" s="221"/>
      <c r="H169" s="221"/>
      <c r="I169" s="224"/>
      <c r="J169" s="235">
        <f>BK169</f>
        <v>0</v>
      </c>
      <c r="K169" s="221"/>
      <c r="L169" s="226"/>
      <c r="M169" s="227"/>
      <c r="N169" s="228"/>
      <c r="O169" s="228"/>
      <c r="P169" s="229">
        <f>SUM(P170:P174)</f>
        <v>0</v>
      </c>
      <c r="Q169" s="228"/>
      <c r="R169" s="229">
        <f>SUM(R170:R174)</f>
        <v>0</v>
      </c>
      <c r="S169" s="228"/>
      <c r="T169" s="229">
        <f>SUM(T170:T174)</f>
        <v>0</v>
      </c>
      <c r="U169" s="230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R169" s="231" t="s">
        <v>190</v>
      </c>
      <c r="AT169" s="232" t="s">
        <v>76</v>
      </c>
      <c r="AU169" s="232" t="s">
        <v>84</v>
      </c>
      <c r="AY169" s="231" t="s">
        <v>174</v>
      </c>
      <c r="BK169" s="233">
        <f>SUM(BK170:BK174)</f>
        <v>0</v>
      </c>
    </row>
    <row r="170" s="2" customFormat="1" ht="14.4" customHeight="1">
      <c r="A170" s="38"/>
      <c r="B170" s="39"/>
      <c r="C170" s="236" t="s">
        <v>306</v>
      </c>
      <c r="D170" s="236" t="s">
        <v>177</v>
      </c>
      <c r="E170" s="237" t="s">
        <v>210</v>
      </c>
      <c r="F170" s="238" t="s">
        <v>211</v>
      </c>
      <c r="G170" s="239" t="s">
        <v>180</v>
      </c>
      <c r="H170" s="240">
        <v>1</v>
      </c>
      <c r="I170" s="241"/>
      <c r="J170" s="242">
        <f>ROUND(I170*H170,2)</f>
        <v>0</v>
      </c>
      <c r="K170" s="243"/>
      <c r="L170" s="44"/>
      <c r="M170" s="244" t="s">
        <v>1</v>
      </c>
      <c r="N170" s="245" t="s">
        <v>43</v>
      </c>
      <c r="O170" s="97"/>
      <c r="P170" s="246">
        <f>O170*H170</f>
        <v>0</v>
      </c>
      <c r="Q170" s="246">
        <v>0</v>
      </c>
      <c r="R170" s="246">
        <f>Q170*H170</f>
        <v>0</v>
      </c>
      <c r="S170" s="246">
        <v>0</v>
      </c>
      <c r="T170" s="246">
        <f>S170*H170</f>
        <v>0</v>
      </c>
      <c r="U170" s="247" t="s">
        <v>1</v>
      </c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48" t="s">
        <v>181</v>
      </c>
      <c r="AT170" s="248" t="s">
        <v>177</v>
      </c>
      <c r="AU170" s="248" t="s">
        <v>90</v>
      </c>
      <c r="AY170" s="17" t="s">
        <v>174</v>
      </c>
      <c r="BE170" s="249">
        <f>IF(N170="základná",J170,0)</f>
        <v>0</v>
      </c>
      <c r="BF170" s="249">
        <f>IF(N170="znížená",J170,0)</f>
        <v>0</v>
      </c>
      <c r="BG170" s="249">
        <f>IF(N170="zákl. prenesená",J170,0)</f>
        <v>0</v>
      </c>
      <c r="BH170" s="249">
        <f>IF(N170="zníž. prenesená",J170,0)</f>
        <v>0</v>
      </c>
      <c r="BI170" s="249">
        <f>IF(N170="nulová",J170,0)</f>
        <v>0</v>
      </c>
      <c r="BJ170" s="17" t="s">
        <v>90</v>
      </c>
      <c r="BK170" s="249">
        <f>ROUND(I170*H170,2)</f>
        <v>0</v>
      </c>
      <c r="BL170" s="17" t="s">
        <v>181</v>
      </c>
      <c r="BM170" s="248" t="s">
        <v>307</v>
      </c>
    </row>
    <row r="171" s="2" customFormat="1" ht="14.4" customHeight="1">
      <c r="A171" s="38"/>
      <c r="B171" s="39"/>
      <c r="C171" s="236" t="s">
        <v>308</v>
      </c>
      <c r="D171" s="236" t="s">
        <v>177</v>
      </c>
      <c r="E171" s="237" t="s">
        <v>214</v>
      </c>
      <c r="F171" s="238" t="s">
        <v>215</v>
      </c>
      <c r="G171" s="239" t="s">
        <v>180</v>
      </c>
      <c r="H171" s="240">
        <v>1</v>
      </c>
      <c r="I171" s="241"/>
      <c r="J171" s="242">
        <f>ROUND(I171*H171,2)</f>
        <v>0</v>
      </c>
      <c r="K171" s="243"/>
      <c r="L171" s="44"/>
      <c r="M171" s="244" t="s">
        <v>1</v>
      </c>
      <c r="N171" s="245" t="s">
        <v>43</v>
      </c>
      <c r="O171" s="97"/>
      <c r="P171" s="246">
        <f>O171*H171</f>
        <v>0</v>
      </c>
      <c r="Q171" s="246">
        <v>0</v>
      </c>
      <c r="R171" s="246">
        <f>Q171*H171</f>
        <v>0</v>
      </c>
      <c r="S171" s="246">
        <v>0</v>
      </c>
      <c r="T171" s="246">
        <f>S171*H171</f>
        <v>0</v>
      </c>
      <c r="U171" s="247" t="s">
        <v>1</v>
      </c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48" t="s">
        <v>181</v>
      </c>
      <c r="AT171" s="248" t="s">
        <v>177</v>
      </c>
      <c r="AU171" s="248" t="s">
        <v>90</v>
      </c>
      <c r="AY171" s="17" t="s">
        <v>174</v>
      </c>
      <c r="BE171" s="249">
        <f>IF(N171="základná",J171,0)</f>
        <v>0</v>
      </c>
      <c r="BF171" s="249">
        <f>IF(N171="znížená",J171,0)</f>
        <v>0</v>
      </c>
      <c r="BG171" s="249">
        <f>IF(N171="zákl. prenesená",J171,0)</f>
        <v>0</v>
      </c>
      <c r="BH171" s="249">
        <f>IF(N171="zníž. prenesená",J171,0)</f>
        <v>0</v>
      </c>
      <c r="BI171" s="249">
        <f>IF(N171="nulová",J171,0)</f>
        <v>0</v>
      </c>
      <c r="BJ171" s="17" t="s">
        <v>90</v>
      </c>
      <c r="BK171" s="249">
        <f>ROUND(I171*H171,2)</f>
        <v>0</v>
      </c>
      <c r="BL171" s="17" t="s">
        <v>181</v>
      </c>
      <c r="BM171" s="248" t="s">
        <v>309</v>
      </c>
    </row>
    <row r="172" s="2" customFormat="1" ht="14.4" customHeight="1">
      <c r="A172" s="38"/>
      <c r="B172" s="39"/>
      <c r="C172" s="236" t="s">
        <v>310</v>
      </c>
      <c r="D172" s="236" t="s">
        <v>177</v>
      </c>
      <c r="E172" s="237" t="s">
        <v>218</v>
      </c>
      <c r="F172" s="238" t="s">
        <v>219</v>
      </c>
      <c r="G172" s="239" t="s">
        <v>180</v>
      </c>
      <c r="H172" s="240">
        <v>1</v>
      </c>
      <c r="I172" s="241"/>
      <c r="J172" s="242">
        <f>ROUND(I172*H172,2)</f>
        <v>0</v>
      </c>
      <c r="K172" s="243"/>
      <c r="L172" s="44"/>
      <c r="M172" s="244" t="s">
        <v>1</v>
      </c>
      <c r="N172" s="245" t="s">
        <v>43</v>
      </c>
      <c r="O172" s="97"/>
      <c r="P172" s="246">
        <f>O172*H172</f>
        <v>0</v>
      </c>
      <c r="Q172" s="246">
        <v>0</v>
      </c>
      <c r="R172" s="246">
        <f>Q172*H172</f>
        <v>0</v>
      </c>
      <c r="S172" s="246">
        <v>0</v>
      </c>
      <c r="T172" s="246">
        <f>S172*H172</f>
        <v>0</v>
      </c>
      <c r="U172" s="247" t="s">
        <v>1</v>
      </c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48" t="s">
        <v>181</v>
      </c>
      <c r="AT172" s="248" t="s">
        <v>177</v>
      </c>
      <c r="AU172" s="248" t="s">
        <v>90</v>
      </c>
      <c r="AY172" s="17" t="s">
        <v>174</v>
      </c>
      <c r="BE172" s="249">
        <f>IF(N172="základná",J172,0)</f>
        <v>0</v>
      </c>
      <c r="BF172" s="249">
        <f>IF(N172="znížená",J172,0)</f>
        <v>0</v>
      </c>
      <c r="BG172" s="249">
        <f>IF(N172="zákl. prenesená",J172,0)</f>
        <v>0</v>
      </c>
      <c r="BH172" s="249">
        <f>IF(N172="zníž. prenesená",J172,0)</f>
        <v>0</v>
      </c>
      <c r="BI172" s="249">
        <f>IF(N172="nulová",J172,0)</f>
        <v>0</v>
      </c>
      <c r="BJ172" s="17" t="s">
        <v>90</v>
      </c>
      <c r="BK172" s="249">
        <f>ROUND(I172*H172,2)</f>
        <v>0</v>
      </c>
      <c r="BL172" s="17" t="s">
        <v>181</v>
      </c>
      <c r="BM172" s="248" t="s">
        <v>311</v>
      </c>
    </row>
    <row r="173" s="2" customFormat="1" ht="14.4" customHeight="1">
      <c r="A173" s="38"/>
      <c r="B173" s="39"/>
      <c r="C173" s="236" t="s">
        <v>312</v>
      </c>
      <c r="D173" s="236" t="s">
        <v>177</v>
      </c>
      <c r="E173" s="237" t="s">
        <v>222</v>
      </c>
      <c r="F173" s="238" t="s">
        <v>313</v>
      </c>
      <c r="G173" s="239" t="s">
        <v>180</v>
      </c>
      <c r="H173" s="240">
        <v>1</v>
      </c>
      <c r="I173" s="241"/>
      <c r="J173" s="242">
        <f>ROUND(I173*H173,2)</f>
        <v>0</v>
      </c>
      <c r="K173" s="243"/>
      <c r="L173" s="44"/>
      <c r="M173" s="244" t="s">
        <v>1</v>
      </c>
      <c r="N173" s="245" t="s">
        <v>43</v>
      </c>
      <c r="O173" s="97"/>
      <c r="P173" s="246">
        <f>O173*H173</f>
        <v>0</v>
      </c>
      <c r="Q173" s="246">
        <v>0</v>
      </c>
      <c r="R173" s="246">
        <f>Q173*H173</f>
        <v>0</v>
      </c>
      <c r="S173" s="246">
        <v>0</v>
      </c>
      <c r="T173" s="246">
        <f>S173*H173</f>
        <v>0</v>
      </c>
      <c r="U173" s="247" t="s">
        <v>1</v>
      </c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48" t="s">
        <v>181</v>
      </c>
      <c r="AT173" s="248" t="s">
        <v>177</v>
      </c>
      <c r="AU173" s="248" t="s">
        <v>90</v>
      </c>
      <c r="AY173" s="17" t="s">
        <v>174</v>
      </c>
      <c r="BE173" s="249">
        <f>IF(N173="základná",J173,0)</f>
        <v>0</v>
      </c>
      <c r="BF173" s="249">
        <f>IF(N173="znížená",J173,0)</f>
        <v>0</v>
      </c>
      <c r="BG173" s="249">
        <f>IF(N173="zákl. prenesená",J173,0)</f>
        <v>0</v>
      </c>
      <c r="BH173" s="249">
        <f>IF(N173="zníž. prenesená",J173,0)</f>
        <v>0</v>
      </c>
      <c r="BI173" s="249">
        <f>IF(N173="nulová",J173,0)</f>
        <v>0</v>
      </c>
      <c r="BJ173" s="17" t="s">
        <v>90</v>
      </c>
      <c r="BK173" s="249">
        <f>ROUND(I173*H173,2)</f>
        <v>0</v>
      </c>
      <c r="BL173" s="17" t="s">
        <v>181</v>
      </c>
      <c r="BM173" s="248" t="s">
        <v>314</v>
      </c>
    </row>
    <row r="174" s="2" customFormat="1" ht="14.4" customHeight="1">
      <c r="A174" s="38"/>
      <c r="B174" s="39"/>
      <c r="C174" s="236" t="s">
        <v>315</v>
      </c>
      <c r="D174" s="236" t="s">
        <v>177</v>
      </c>
      <c r="E174" s="237" t="s">
        <v>226</v>
      </c>
      <c r="F174" s="238" t="s">
        <v>227</v>
      </c>
      <c r="G174" s="239" t="s">
        <v>180</v>
      </c>
      <c r="H174" s="240">
        <v>1</v>
      </c>
      <c r="I174" s="241"/>
      <c r="J174" s="242">
        <f>ROUND(I174*H174,2)</f>
        <v>0</v>
      </c>
      <c r="K174" s="243"/>
      <c r="L174" s="44"/>
      <c r="M174" s="250" t="s">
        <v>1</v>
      </c>
      <c r="N174" s="251" t="s">
        <v>43</v>
      </c>
      <c r="O174" s="252"/>
      <c r="P174" s="253">
        <f>O174*H174</f>
        <v>0</v>
      </c>
      <c r="Q174" s="253">
        <v>0</v>
      </c>
      <c r="R174" s="253">
        <f>Q174*H174</f>
        <v>0</v>
      </c>
      <c r="S174" s="253">
        <v>0</v>
      </c>
      <c r="T174" s="253">
        <f>S174*H174</f>
        <v>0</v>
      </c>
      <c r="U174" s="254" t="s">
        <v>1</v>
      </c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48" t="s">
        <v>181</v>
      </c>
      <c r="AT174" s="248" t="s">
        <v>177</v>
      </c>
      <c r="AU174" s="248" t="s">
        <v>90</v>
      </c>
      <c r="AY174" s="17" t="s">
        <v>174</v>
      </c>
      <c r="BE174" s="249">
        <f>IF(N174="základná",J174,0)</f>
        <v>0</v>
      </c>
      <c r="BF174" s="249">
        <f>IF(N174="znížená",J174,0)</f>
        <v>0</v>
      </c>
      <c r="BG174" s="249">
        <f>IF(N174="zákl. prenesená",J174,0)</f>
        <v>0</v>
      </c>
      <c r="BH174" s="249">
        <f>IF(N174="zníž. prenesená",J174,0)</f>
        <v>0</v>
      </c>
      <c r="BI174" s="249">
        <f>IF(N174="nulová",J174,0)</f>
        <v>0</v>
      </c>
      <c r="BJ174" s="17" t="s">
        <v>90</v>
      </c>
      <c r="BK174" s="249">
        <f>ROUND(I174*H174,2)</f>
        <v>0</v>
      </c>
      <c r="BL174" s="17" t="s">
        <v>181</v>
      </c>
      <c r="BM174" s="248" t="s">
        <v>316</v>
      </c>
    </row>
    <row r="175" s="2" customFormat="1" ht="6.96" customHeight="1">
      <c r="A175" s="38"/>
      <c r="B175" s="72"/>
      <c r="C175" s="73"/>
      <c r="D175" s="73"/>
      <c r="E175" s="73"/>
      <c r="F175" s="73"/>
      <c r="G175" s="73"/>
      <c r="H175" s="73"/>
      <c r="I175" s="73"/>
      <c r="J175" s="73"/>
      <c r="K175" s="73"/>
      <c r="L175" s="44"/>
      <c r="M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</row>
  </sheetData>
  <sheetProtection sheet="1" autoFilter="0" formatColumns="0" formatRows="0" objects="1" scenarios="1" spinCount="100000" saltValue="3jBVJ7hwvhWrhHpq5hDci9eUfHyivOeLFWYsFbfqTIPT/5DDgifHAYlaQFwjEChyI7ugih5Oo5m1fhjJ/MBfXw==" hashValue="y+BaKcCm4Dj18uSLo4N1d9cWkZqp3cXMeN6h8ZVPTKoUWXLTtG/VT7TNqjJgygGmmsgf+2ItVlYYS1HMSlew9A==" algorithmName="SHA-512" password="CC35"/>
  <autoFilter ref="C125:K174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4:H114"/>
    <mergeCell ref="E116:H116"/>
    <mergeCell ref="E118:H11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5.14063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97</v>
      </c>
    </row>
    <row r="3" s="1" customFormat="1" ht="6.96" customHeight="1">
      <c r="B3" s="152"/>
      <c r="C3" s="153"/>
      <c r="D3" s="153"/>
      <c r="E3" s="153"/>
      <c r="F3" s="153"/>
      <c r="G3" s="153"/>
      <c r="H3" s="153"/>
      <c r="I3" s="153"/>
      <c r="J3" s="153"/>
      <c r="K3" s="153"/>
      <c r="L3" s="20"/>
      <c r="AT3" s="17" t="s">
        <v>77</v>
      </c>
    </row>
    <row r="4" s="1" customFormat="1" ht="24.96" customHeight="1">
      <c r="B4" s="20"/>
      <c r="D4" s="154" t="s">
        <v>143</v>
      </c>
      <c r="L4" s="20"/>
      <c r="M4" s="155" t="s">
        <v>9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6" t="s">
        <v>15</v>
      </c>
      <c r="L6" s="20"/>
    </row>
    <row r="7" s="1" customFormat="1" ht="27" customHeight="1">
      <c r="B7" s="20"/>
      <c r="E7" s="157" t="str">
        <f>'Rekapitulácia stavby'!K6</f>
        <v>Lyžiarske stredisko MH I. etapa - 8-miestna kabínková lanovka MH-STRÁNE</v>
      </c>
      <c r="F7" s="156"/>
      <c r="G7" s="156"/>
      <c r="H7" s="156"/>
      <c r="L7" s="20"/>
    </row>
    <row r="8" s="1" customFormat="1" ht="12" customHeight="1">
      <c r="B8" s="20"/>
      <c r="D8" s="156" t="s">
        <v>144</v>
      </c>
      <c r="L8" s="20"/>
    </row>
    <row r="9" s="2" customFormat="1" ht="14.4" customHeight="1">
      <c r="A9" s="38"/>
      <c r="B9" s="44"/>
      <c r="C9" s="38"/>
      <c r="D9" s="38"/>
      <c r="E9" s="157" t="s">
        <v>145</v>
      </c>
      <c r="F9" s="38"/>
      <c r="G9" s="38"/>
      <c r="H9" s="38"/>
      <c r="I9" s="38"/>
      <c r="J9" s="38"/>
      <c r="K9" s="38"/>
      <c r="L9" s="69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6" t="s">
        <v>146</v>
      </c>
      <c r="E10" s="38"/>
      <c r="F10" s="38"/>
      <c r="G10" s="38"/>
      <c r="H10" s="38"/>
      <c r="I10" s="38"/>
      <c r="J10" s="38"/>
      <c r="K10" s="38"/>
      <c r="L10" s="69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5.6" customHeight="1">
      <c r="A11" s="38"/>
      <c r="B11" s="44"/>
      <c r="C11" s="38"/>
      <c r="D11" s="38"/>
      <c r="E11" s="158" t="s">
        <v>317</v>
      </c>
      <c r="F11" s="38"/>
      <c r="G11" s="38"/>
      <c r="H11" s="38"/>
      <c r="I11" s="38"/>
      <c r="J11" s="38"/>
      <c r="K11" s="38"/>
      <c r="L11" s="69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9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6" t="s">
        <v>17</v>
      </c>
      <c r="E13" s="38"/>
      <c r="F13" s="147" t="s">
        <v>1</v>
      </c>
      <c r="G13" s="38"/>
      <c r="H13" s="38"/>
      <c r="I13" s="156" t="s">
        <v>18</v>
      </c>
      <c r="J13" s="147" t="s">
        <v>1</v>
      </c>
      <c r="K13" s="38"/>
      <c r="L13" s="69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6" t="s">
        <v>19</v>
      </c>
      <c r="E14" s="38"/>
      <c r="F14" s="147" t="s">
        <v>20</v>
      </c>
      <c r="G14" s="38"/>
      <c r="H14" s="38"/>
      <c r="I14" s="156" t="s">
        <v>21</v>
      </c>
      <c r="J14" s="159" t="str">
        <f>'Rekapitulácia stavby'!AN8</f>
        <v>23. 7. 2026</v>
      </c>
      <c r="K14" s="38"/>
      <c r="L14" s="69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9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6" t="s">
        <v>23</v>
      </c>
      <c r="E16" s="38"/>
      <c r="F16" s="38"/>
      <c r="G16" s="38"/>
      <c r="H16" s="38"/>
      <c r="I16" s="156" t="s">
        <v>24</v>
      </c>
      <c r="J16" s="147" t="s">
        <v>25</v>
      </c>
      <c r="K16" s="38"/>
      <c r="L16" s="69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7" t="s">
        <v>26</v>
      </c>
      <c r="F17" s="38"/>
      <c r="G17" s="38"/>
      <c r="H17" s="38"/>
      <c r="I17" s="156" t="s">
        <v>27</v>
      </c>
      <c r="J17" s="147" t="s">
        <v>1</v>
      </c>
      <c r="K17" s="38"/>
      <c r="L17" s="69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9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6" t="s">
        <v>28</v>
      </c>
      <c r="E19" s="38"/>
      <c r="F19" s="38"/>
      <c r="G19" s="38"/>
      <c r="H19" s="38"/>
      <c r="I19" s="156" t="s">
        <v>24</v>
      </c>
      <c r="J19" s="33" t="str">
        <f>'Rekapitulácia stavby'!AN13</f>
        <v>Vyplň údaj</v>
      </c>
      <c r="K19" s="38"/>
      <c r="L19" s="69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'Rekapitulácia stavby'!E14</f>
        <v>Vyplň údaj</v>
      </c>
      <c r="F20" s="147"/>
      <c r="G20" s="147"/>
      <c r="H20" s="147"/>
      <c r="I20" s="156" t="s">
        <v>27</v>
      </c>
      <c r="J20" s="33" t="str">
        <f>'Rekapitulácia stavby'!AN14</f>
        <v>Vyplň údaj</v>
      </c>
      <c r="K20" s="38"/>
      <c r="L20" s="69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9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6" t="s">
        <v>30</v>
      </c>
      <c r="E22" s="38"/>
      <c r="F22" s="38"/>
      <c r="G22" s="38"/>
      <c r="H22" s="38"/>
      <c r="I22" s="156" t="s">
        <v>24</v>
      </c>
      <c r="J22" s="147" t="s">
        <v>31</v>
      </c>
      <c r="K22" s="38"/>
      <c r="L22" s="69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7" t="s">
        <v>148</v>
      </c>
      <c r="F23" s="38"/>
      <c r="G23" s="38"/>
      <c r="H23" s="38"/>
      <c r="I23" s="156" t="s">
        <v>27</v>
      </c>
      <c r="J23" s="147" t="s">
        <v>1</v>
      </c>
      <c r="K23" s="38"/>
      <c r="L23" s="69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9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6" t="s">
        <v>34</v>
      </c>
      <c r="E25" s="38"/>
      <c r="F25" s="38"/>
      <c r="G25" s="38"/>
      <c r="H25" s="38"/>
      <c r="I25" s="156" t="s">
        <v>24</v>
      </c>
      <c r="J25" s="147" t="s">
        <v>1</v>
      </c>
      <c r="K25" s="38"/>
      <c r="L25" s="69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7" t="s">
        <v>35</v>
      </c>
      <c r="F26" s="38"/>
      <c r="G26" s="38"/>
      <c r="H26" s="38"/>
      <c r="I26" s="156" t="s">
        <v>27</v>
      </c>
      <c r="J26" s="147" t="s">
        <v>1</v>
      </c>
      <c r="K26" s="38"/>
      <c r="L26" s="69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9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6" t="s">
        <v>36</v>
      </c>
      <c r="E28" s="38"/>
      <c r="F28" s="38"/>
      <c r="G28" s="38"/>
      <c r="H28" s="38"/>
      <c r="I28" s="38"/>
      <c r="J28" s="38"/>
      <c r="K28" s="38"/>
      <c r="L28" s="69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4.4" customHeight="1">
      <c r="A29" s="160"/>
      <c r="B29" s="161"/>
      <c r="C29" s="160"/>
      <c r="D29" s="160"/>
      <c r="E29" s="162" t="s">
        <v>1</v>
      </c>
      <c r="F29" s="162"/>
      <c r="G29" s="162"/>
      <c r="H29" s="162"/>
      <c r="I29" s="160"/>
      <c r="J29" s="160"/>
      <c r="K29" s="160"/>
      <c r="L29" s="163"/>
      <c r="S29" s="160"/>
      <c r="T29" s="160"/>
      <c r="U29" s="160"/>
      <c r="V29" s="160"/>
      <c r="W29" s="160"/>
      <c r="X29" s="160"/>
      <c r="Y29" s="160"/>
      <c r="Z29" s="160"/>
      <c r="AA29" s="160"/>
      <c r="AB29" s="160"/>
      <c r="AC29" s="160"/>
      <c r="AD29" s="160"/>
      <c r="AE29" s="160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9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64"/>
      <c r="E31" s="164"/>
      <c r="F31" s="164"/>
      <c r="G31" s="164"/>
      <c r="H31" s="164"/>
      <c r="I31" s="164"/>
      <c r="J31" s="164"/>
      <c r="K31" s="164"/>
      <c r="L31" s="69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65" t="s">
        <v>37</v>
      </c>
      <c r="E32" s="38"/>
      <c r="F32" s="38"/>
      <c r="G32" s="38"/>
      <c r="H32" s="38"/>
      <c r="I32" s="38"/>
      <c r="J32" s="166">
        <f>ROUND(J130, 2)</f>
        <v>0</v>
      </c>
      <c r="K32" s="38"/>
      <c r="L32" s="69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64"/>
      <c r="E33" s="164"/>
      <c r="F33" s="164"/>
      <c r="G33" s="164"/>
      <c r="H33" s="164"/>
      <c r="I33" s="164"/>
      <c r="J33" s="164"/>
      <c r="K33" s="164"/>
      <c r="L33" s="69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7" t="s">
        <v>39</v>
      </c>
      <c r="G34" s="38"/>
      <c r="H34" s="38"/>
      <c r="I34" s="167" t="s">
        <v>38</v>
      </c>
      <c r="J34" s="167" t="s">
        <v>40</v>
      </c>
      <c r="K34" s="38"/>
      <c r="L34" s="69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8" t="s">
        <v>41</v>
      </c>
      <c r="E35" s="169" t="s">
        <v>42</v>
      </c>
      <c r="F35" s="170">
        <f>ROUND((SUM(BE130:BE172)),  2)</f>
        <v>0</v>
      </c>
      <c r="G35" s="171"/>
      <c r="H35" s="171"/>
      <c r="I35" s="172">
        <v>0.23000000000000001</v>
      </c>
      <c r="J35" s="170">
        <f>ROUND(((SUM(BE130:BE172))*I35),  2)</f>
        <v>0</v>
      </c>
      <c r="K35" s="38"/>
      <c r="L35" s="69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69" t="s">
        <v>43</v>
      </c>
      <c r="F36" s="170">
        <f>ROUND((SUM(BF130:BF172)),  2)</f>
        <v>0</v>
      </c>
      <c r="G36" s="171"/>
      <c r="H36" s="171"/>
      <c r="I36" s="172">
        <v>0.23000000000000001</v>
      </c>
      <c r="J36" s="170">
        <f>ROUND(((SUM(BF130:BF172))*I36),  2)</f>
        <v>0</v>
      </c>
      <c r="K36" s="38"/>
      <c r="L36" s="69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6" t="s">
        <v>44</v>
      </c>
      <c r="F37" s="173">
        <f>ROUND((SUM(BG130:BG172)),  2)</f>
        <v>0</v>
      </c>
      <c r="G37" s="38"/>
      <c r="H37" s="38"/>
      <c r="I37" s="174">
        <v>0.23000000000000001</v>
      </c>
      <c r="J37" s="173">
        <f>0</f>
        <v>0</v>
      </c>
      <c r="K37" s="38"/>
      <c r="L37" s="69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6" t="s">
        <v>45</v>
      </c>
      <c r="F38" s="173">
        <f>ROUND((SUM(BH130:BH172)),  2)</f>
        <v>0</v>
      </c>
      <c r="G38" s="38"/>
      <c r="H38" s="38"/>
      <c r="I38" s="174">
        <v>0.23000000000000001</v>
      </c>
      <c r="J38" s="173">
        <f>0</f>
        <v>0</v>
      </c>
      <c r="K38" s="38"/>
      <c r="L38" s="69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69" t="s">
        <v>46</v>
      </c>
      <c r="F39" s="170">
        <f>ROUND((SUM(BI130:BI172)),  2)</f>
        <v>0</v>
      </c>
      <c r="G39" s="171"/>
      <c r="H39" s="171"/>
      <c r="I39" s="172">
        <v>0</v>
      </c>
      <c r="J39" s="170">
        <f>0</f>
        <v>0</v>
      </c>
      <c r="K39" s="38"/>
      <c r="L39" s="69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9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75"/>
      <c r="D41" s="176" t="s">
        <v>47</v>
      </c>
      <c r="E41" s="177"/>
      <c r="F41" s="177"/>
      <c r="G41" s="178" t="s">
        <v>48</v>
      </c>
      <c r="H41" s="179" t="s">
        <v>49</v>
      </c>
      <c r="I41" s="177"/>
      <c r="J41" s="180">
        <f>SUM(J32:J39)</f>
        <v>0</v>
      </c>
      <c r="K41" s="181"/>
      <c r="L41" s="69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9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9"/>
      <c r="D50" s="182" t="s">
        <v>50</v>
      </c>
      <c r="E50" s="183"/>
      <c r="F50" s="183"/>
      <c r="G50" s="182" t="s">
        <v>51</v>
      </c>
      <c r="H50" s="183"/>
      <c r="I50" s="183"/>
      <c r="J50" s="183"/>
      <c r="K50" s="183"/>
      <c r="L50" s="69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84" t="s">
        <v>52</v>
      </c>
      <c r="E61" s="185"/>
      <c r="F61" s="186" t="s">
        <v>53</v>
      </c>
      <c r="G61" s="184" t="s">
        <v>52</v>
      </c>
      <c r="H61" s="185"/>
      <c r="I61" s="185"/>
      <c r="J61" s="187" t="s">
        <v>53</v>
      </c>
      <c r="K61" s="185"/>
      <c r="L61" s="69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82" t="s">
        <v>54</v>
      </c>
      <c r="E65" s="188"/>
      <c r="F65" s="188"/>
      <c r="G65" s="182" t="s">
        <v>55</v>
      </c>
      <c r="H65" s="188"/>
      <c r="I65" s="188"/>
      <c r="J65" s="188"/>
      <c r="K65" s="188"/>
      <c r="L65" s="69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84" t="s">
        <v>52</v>
      </c>
      <c r="E76" s="185"/>
      <c r="F76" s="186" t="s">
        <v>53</v>
      </c>
      <c r="G76" s="184" t="s">
        <v>52</v>
      </c>
      <c r="H76" s="185"/>
      <c r="I76" s="185"/>
      <c r="J76" s="187" t="s">
        <v>53</v>
      </c>
      <c r="K76" s="185"/>
      <c r="L76" s="69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9"/>
      <c r="C77" s="190"/>
      <c r="D77" s="190"/>
      <c r="E77" s="190"/>
      <c r="F77" s="190"/>
      <c r="G77" s="190"/>
      <c r="H77" s="190"/>
      <c r="I77" s="190"/>
      <c r="J77" s="190"/>
      <c r="K77" s="190"/>
      <c r="L77" s="69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hidden="1" s="2" customFormat="1" ht="6.96" customHeight="1">
      <c r="A81" s="38"/>
      <c r="B81" s="191"/>
      <c r="C81" s="192"/>
      <c r="D81" s="192"/>
      <c r="E81" s="192"/>
      <c r="F81" s="192"/>
      <c r="G81" s="192"/>
      <c r="H81" s="192"/>
      <c r="I81" s="192"/>
      <c r="J81" s="192"/>
      <c r="K81" s="192"/>
      <c r="L81" s="69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hidden="1" s="2" customFormat="1" ht="24.96" customHeight="1">
      <c r="A82" s="38"/>
      <c r="B82" s="39"/>
      <c r="C82" s="23" t="s">
        <v>149</v>
      </c>
      <c r="D82" s="40"/>
      <c r="E82" s="40"/>
      <c r="F82" s="40"/>
      <c r="G82" s="40"/>
      <c r="H82" s="40"/>
      <c r="I82" s="40"/>
      <c r="J82" s="40"/>
      <c r="K82" s="40"/>
      <c r="L82" s="69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hidden="1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9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hidden="1" s="2" customFormat="1" ht="12" customHeight="1">
      <c r="A84" s="38"/>
      <c r="B84" s="39"/>
      <c r="C84" s="32" t="s">
        <v>15</v>
      </c>
      <c r="D84" s="40"/>
      <c r="E84" s="40"/>
      <c r="F84" s="40"/>
      <c r="G84" s="40"/>
      <c r="H84" s="40"/>
      <c r="I84" s="40"/>
      <c r="J84" s="40"/>
      <c r="K84" s="40"/>
      <c r="L84" s="69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hidden="1" s="2" customFormat="1" ht="27" customHeight="1">
      <c r="A85" s="38"/>
      <c r="B85" s="39"/>
      <c r="C85" s="40"/>
      <c r="D85" s="40"/>
      <c r="E85" s="193" t="str">
        <f>E7</f>
        <v>Lyžiarske stredisko MH I. etapa - 8-miestna kabínková lanovka MH-STRÁNE</v>
      </c>
      <c r="F85" s="32"/>
      <c r="G85" s="32"/>
      <c r="H85" s="32"/>
      <c r="I85" s="40"/>
      <c r="J85" s="40"/>
      <c r="K85" s="40"/>
      <c r="L85" s="69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hidden="1" s="1" customFormat="1" ht="12" customHeight="1">
      <c r="B86" s="21"/>
      <c r="C86" s="32" t="s">
        <v>144</v>
      </c>
      <c r="D86" s="22"/>
      <c r="E86" s="22"/>
      <c r="F86" s="22"/>
      <c r="G86" s="22"/>
      <c r="H86" s="22"/>
      <c r="I86" s="22"/>
      <c r="J86" s="22"/>
      <c r="K86" s="22"/>
      <c r="L86" s="20"/>
    </row>
    <row r="87" hidden="1" s="2" customFormat="1" ht="14.4" customHeight="1">
      <c r="A87" s="38"/>
      <c r="B87" s="39"/>
      <c r="C87" s="40"/>
      <c r="D87" s="40"/>
      <c r="E87" s="193" t="s">
        <v>145</v>
      </c>
      <c r="F87" s="40"/>
      <c r="G87" s="40"/>
      <c r="H87" s="40"/>
      <c r="I87" s="40"/>
      <c r="J87" s="40"/>
      <c r="K87" s="40"/>
      <c r="L87" s="69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hidden="1" s="2" customFormat="1" ht="12" customHeight="1">
      <c r="A88" s="38"/>
      <c r="B88" s="39"/>
      <c r="C88" s="32" t="s">
        <v>146</v>
      </c>
      <c r="D88" s="40"/>
      <c r="E88" s="40"/>
      <c r="F88" s="40"/>
      <c r="G88" s="40"/>
      <c r="H88" s="40"/>
      <c r="I88" s="40"/>
      <c r="J88" s="40"/>
      <c r="K88" s="40"/>
      <c r="L88" s="69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hidden="1" s="2" customFormat="1" ht="15.6" customHeight="1">
      <c r="A89" s="38"/>
      <c r="B89" s="39"/>
      <c r="C89" s="40"/>
      <c r="D89" s="40"/>
      <c r="E89" s="82" t="str">
        <f>E11</f>
        <v>SO 01.2 - Elektroinštalácie - Zemnenie stĺpov lanovky</v>
      </c>
      <c r="F89" s="40"/>
      <c r="G89" s="40"/>
      <c r="H89" s="40"/>
      <c r="I89" s="40"/>
      <c r="J89" s="40"/>
      <c r="K89" s="40"/>
      <c r="L89" s="69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hidden="1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9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hidden="1" s="2" customFormat="1" ht="12" customHeight="1">
      <c r="A91" s="38"/>
      <c r="B91" s="39"/>
      <c r="C91" s="32" t="s">
        <v>19</v>
      </c>
      <c r="D91" s="40"/>
      <c r="E91" s="40"/>
      <c r="F91" s="27" t="str">
        <f>F14</f>
        <v>Martin</v>
      </c>
      <c r="G91" s="40"/>
      <c r="H91" s="40"/>
      <c r="I91" s="32" t="s">
        <v>21</v>
      </c>
      <c r="J91" s="85" t="str">
        <f>IF(J14="","",J14)</f>
        <v>23. 7. 2026</v>
      </c>
      <c r="K91" s="40"/>
      <c r="L91" s="69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hidden="1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9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hidden="1" s="2" customFormat="1" ht="15.6" customHeight="1">
      <c r="A93" s="38"/>
      <c r="B93" s="39"/>
      <c r="C93" s="32" t="s">
        <v>23</v>
      </c>
      <c r="D93" s="40"/>
      <c r="E93" s="40"/>
      <c r="F93" s="27" t="str">
        <f>E17</f>
        <v>Mesto Martin</v>
      </c>
      <c r="G93" s="40"/>
      <c r="H93" s="40"/>
      <c r="I93" s="32" t="s">
        <v>30</v>
      </c>
      <c r="J93" s="36" t="str">
        <f>E23</f>
        <v>PROMT, s.r.o. Martin</v>
      </c>
      <c r="K93" s="40"/>
      <c r="L93" s="69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hidden="1" s="2" customFormat="1" ht="15.6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34</v>
      </c>
      <c r="J94" s="36" t="str">
        <f>E26</f>
        <v>Ing. Jaroslav Tomko</v>
      </c>
      <c r="K94" s="40"/>
      <c r="L94" s="69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hidden="1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9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hidden="1" s="2" customFormat="1" ht="29.28" customHeight="1">
      <c r="A96" s="38"/>
      <c r="B96" s="39"/>
      <c r="C96" s="194" t="s">
        <v>150</v>
      </c>
      <c r="D96" s="195"/>
      <c r="E96" s="195"/>
      <c r="F96" s="195"/>
      <c r="G96" s="195"/>
      <c r="H96" s="195"/>
      <c r="I96" s="195"/>
      <c r="J96" s="196" t="s">
        <v>151</v>
      </c>
      <c r="K96" s="195"/>
      <c r="L96" s="69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hidden="1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9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hidden="1" s="2" customFormat="1" ht="22.8" customHeight="1">
      <c r="A98" s="38"/>
      <c r="B98" s="39"/>
      <c r="C98" s="197" t="s">
        <v>152</v>
      </c>
      <c r="D98" s="40"/>
      <c r="E98" s="40"/>
      <c r="F98" s="40"/>
      <c r="G98" s="40"/>
      <c r="H98" s="40"/>
      <c r="I98" s="40"/>
      <c r="J98" s="116">
        <f>J130</f>
        <v>0</v>
      </c>
      <c r="K98" s="40"/>
      <c r="L98" s="69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153</v>
      </c>
    </row>
    <row r="99" hidden="1" s="9" customFormat="1" ht="24.96" customHeight="1">
      <c r="A99" s="9"/>
      <c r="B99" s="198"/>
      <c r="C99" s="199"/>
      <c r="D99" s="200" t="s">
        <v>230</v>
      </c>
      <c r="E99" s="201"/>
      <c r="F99" s="201"/>
      <c r="G99" s="201"/>
      <c r="H99" s="201"/>
      <c r="I99" s="201"/>
      <c r="J99" s="202">
        <f>J131</f>
        <v>0</v>
      </c>
      <c r="K99" s="199"/>
      <c r="L99" s="20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hidden="1" s="10" customFormat="1" ht="19.92" customHeight="1">
      <c r="A100" s="10"/>
      <c r="B100" s="204"/>
      <c r="C100" s="139"/>
      <c r="D100" s="205" t="s">
        <v>318</v>
      </c>
      <c r="E100" s="206"/>
      <c r="F100" s="206"/>
      <c r="G100" s="206"/>
      <c r="H100" s="206"/>
      <c r="I100" s="206"/>
      <c r="J100" s="207">
        <f>J132</f>
        <v>0</v>
      </c>
      <c r="K100" s="139"/>
      <c r="L100" s="20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9" customFormat="1" ht="24.96" customHeight="1">
      <c r="A101" s="9"/>
      <c r="B101" s="198"/>
      <c r="C101" s="199"/>
      <c r="D101" s="200" t="s">
        <v>154</v>
      </c>
      <c r="E101" s="201"/>
      <c r="F101" s="201"/>
      <c r="G101" s="201"/>
      <c r="H101" s="201"/>
      <c r="I101" s="201"/>
      <c r="J101" s="202">
        <f>J135</f>
        <v>0</v>
      </c>
      <c r="K101" s="199"/>
      <c r="L101" s="203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hidden="1" s="10" customFormat="1" ht="19.92" customHeight="1">
      <c r="A102" s="10"/>
      <c r="B102" s="204"/>
      <c r="C102" s="139"/>
      <c r="D102" s="205" t="s">
        <v>319</v>
      </c>
      <c r="E102" s="206"/>
      <c r="F102" s="206"/>
      <c r="G102" s="206"/>
      <c r="H102" s="206"/>
      <c r="I102" s="206"/>
      <c r="J102" s="207">
        <f>J136</f>
        <v>0</v>
      </c>
      <c r="K102" s="139"/>
      <c r="L102" s="20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10" customFormat="1" ht="19.92" customHeight="1">
      <c r="A103" s="10"/>
      <c r="B103" s="204"/>
      <c r="C103" s="139"/>
      <c r="D103" s="205" t="s">
        <v>320</v>
      </c>
      <c r="E103" s="206"/>
      <c r="F103" s="206"/>
      <c r="G103" s="206"/>
      <c r="H103" s="206"/>
      <c r="I103" s="206"/>
      <c r="J103" s="207">
        <f>J146</f>
        <v>0</v>
      </c>
      <c r="K103" s="139"/>
      <c r="L103" s="208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10" customFormat="1" ht="19.92" customHeight="1">
      <c r="A104" s="10"/>
      <c r="B104" s="204"/>
      <c r="C104" s="139"/>
      <c r="D104" s="205" t="s">
        <v>321</v>
      </c>
      <c r="E104" s="206"/>
      <c r="F104" s="206"/>
      <c r="G104" s="206"/>
      <c r="H104" s="206"/>
      <c r="I104" s="206"/>
      <c r="J104" s="207">
        <f>J150</f>
        <v>0</v>
      </c>
      <c r="K104" s="139"/>
      <c r="L104" s="208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hidden="1" s="10" customFormat="1" ht="19.92" customHeight="1">
      <c r="A105" s="10"/>
      <c r="B105" s="204"/>
      <c r="C105" s="139"/>
      <c r="D105" s="205" t="s">
        <v>322</v>
      </c>
      <c r="E105" s="206"/>
      <c r="F105" s="206"/>
      <c r="G105" s="206"/>
      <c r="H105" s="206"/>
      <c r="I105" s="206"/>
      <c r="J105" s="207">
        <f>J162</f>
        <v>0</v>
      </c>
      <c r="K105" s="139"/>
      <c r="L105" s="208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hidden="1" s="9" customFormat="1" ht="24.96" customHeight="1">
      <c r="A106" s="9"/>
      <c r="B106" s="198"/>
      <c r="C106" s="199"/>
      <c r="D106" s="200" t="s">
        <v>323</v>
      </c>
      <c r="E106" s="201"/>
      <c r="F106" s="201"/>
      <c r="G106" s="201"/>
      <c r="H106" s="201"/>
      <c r="I106" s="201"/>
      <c r="J106" s="202">
        <f>J164</f>
        <v>0</v>
      </c>
      <c r="K106" s="199"/>
      <c r="L106" s="203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hidden="1" s="9" customFormat="1" ht="24.96" customHeight="1">
      <c r="A107" s="9"/>
      <c r="B107" s="198"/>
      <c r="C107" s="199"/>
      <c r="D107" s="200" t="s">
        <v>156</v>
      </c>
      <c r="E107" s="201"/>
      <c r="F107" s="201"/>
      <c r="G107" s="201"/>
      <c r="H107" s="201"/>
      <c r="I107" s="201"/>
      <c r="J107" s="202">
        <f>J166</f>
        <v>0</v>
      </c>
      <c r="K107" s="199"/>
      <c r="L107" s="203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hidden="1" s="10" customFormat="1" ht="19.92" customHeight="1">
      <c r="A108" s="10"/>
      <c r="B108" s="204"/>
      <c r="C108" s="139"/>
      <c r="D108" s="205" t="s">
        <v>157</v>
      </c>
      <c r="E108" s="206"/>
      <c r="F108" s="206"/>
      <c r="G108" s="206"/>
      <c r="H108" s="206"/>
      <c r="I108" s="206"/>
      <c r="J108" s="207">
        <f>J167</f>
        <v>0</v>
      </c>
      <c r="K108" s="139"/>
      <c r="L108" s="208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hidden="1" s="2" customFormat="1" ht="21.84" customHeight="1">
      <c r="A109" s="38"/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69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hidden="1" s="2" customFormat="1" ht="6.96" customHeight="1">
      <c r="A110" s="38"/>
      <c r="B110" s="72"/>
      <c r="C110" s="73"/>
      <c r="D110" s="73"/>
      <c r="E110" s="73"/>
      <c r="F110" s="73"/>
      <c r="G110" s="73"/>
      <c r="H110" s="73"/>
      <c r="I110" s="73"/>
      <c r="J110" s="73"/>
      <c r="K110" s="73"/>
      <c r="L110" s="69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hidden="1"/>
    <row r="112" hidden="1"/>
    <row r="113" hidden="1"/>
    <row r="114" s="2" customFormat="1" ht="6.96" customHeight="1">
      <c r="A114" s="38"/>
      <c r="B114" s="74"/>
      <c r="C114" s="75"/>
      <c r="D114" s="75"/>
      <c r="E114" s="75"/>
      <c r="F114" s="75"/>
      <c r="G114" s="75"/>
      <c r="H114" s="75"/>
      <c r="I114" s="75"/>
      <c r="J114" s="75"/>
      <c r="K114" s="75"/>
      <c r="L114" s="69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24.96" customHeight="1">
      <c r="A115" s="38"/>
      <c r="B115" s="39"/>
      <c r="C115" s="23" t="s">
        <v>158</v>
      </c>
      <c r="D115" s="40"/>
      <c r="E115" s="40"/>
      <c r="F115" s="40"/>
      <c r="G115" s="40"/>
      <c r="H115" s="40"/>
      <c r="I115" s="40"/>
      <c r="J115" s="40"/>
      <c r="K115" s="40"/>
      <c r="L115" s="69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9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15</v>
      </c>
      <c r="D117" s="40"/>
      <c r="E117" s="40"/>
      <c r="F117" s="40"/>
      <c r="G117" s="40"/>
      <c r="H117" s="40"/>
      <c r="I117" s="40"/>
      <c r="J117" s="40"/>
      <c r="K117" s="40"/>
      <c r="L117" s="69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7" customHeight="1">
      <c r="A118" s="38"/>
      <c r="B118" s="39"/>
      <c r="C118" s="40"/>
      <c r="D118" s="40"/>
      <c r="E118" s="193" t="str">
        <f>E7</f>
        <v>Lyžiarske stredisko MH I. etapa - 8-miestna kabínková lanovka MH-STRÁNE</v>
      </c>
      <c r="F118" s="32"/>
      <c r="G118" s="32"/>
      <c r="H118" s="32"/>
      <c r="I118" s="40"/>
      <c r="J118" s="40"/>
      <c r="K118" s="40"/>
      <c r="L118" s="69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1" customFormat="1" ht="12" customHeight="1">
      <c r="B119" s="21"/>
      <c r="C119" s="32" t="s">
        <v>144</v>
      </c>
      <c r="D119" s="22"/>
      <c r="E119" s="22"/>
      <c r="F119" s="22"/>
      <c r="G119" s="22"/>
      <c r="H119" s="22"/>
      <c r="I119" s="22"/>
      <c r="J119" s="22"/>
      <c r="K119" s="22"/>
      <c r="L119" s="20"/>
    </row>
    <row r="120" s="2" customFormat="1" ht="14.4" customHeight="1">
      <c r="A120" s="38"/>
      <c r="B120" s="39"/>
      <c r="C120" s="40"/>
      <c r="D120" s="40"/>
      <c r="E120" s="193" t="s">
        <v>145</v>
      </c>
      <c r="F120" s="40"/>
      <c r="G120" s="40"/>
      <c r="H120" s="40"/>
      <c r="I120" s="40"/>
      <c r="J120" s="40"/>
      <c r="K120" s="40"/>
      <c r="L120" s="69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2" customHeight="1">
      <c r="A121" s="38"/>
      <c r="B121" s="39"/>
      <c r="C121" s="32" t="s">
        <v>146</v>
      </c>
      <c r="D121" s="40"/>
      <c r="E121" s="40"/>
      <c r="F121" s="40"/>
      <c r="G121" s="40"/>
      <c r="H121" s="40"/>
      <c r="I121" s="40"/>
      <c r="J121" s="40"/>
      <c r="K121" s="40"/>
      <c r="L121" s="69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6" customHeight="1">
      <c r="A122" s="38"/>
      <c r="B122" s="39"/>
      <c r="C122" s="40"/>
      <c r="D122" s="40"/>
      <c r="E122" s="82" t="str">
        <f>E11</f>
        <v>SO 01.2 - Elektroinštalácie - Zemnenie stĺpov lanovky</v>
      </c>
      <c r="F122" s="40"/>
      <c r="G122" s="40"/>
      <c r="H122" s="40"/>
      <c r="I122" s="40"/>
      <c r="J122" s="40"/>
      <c r="K122" s="40"/>
      <c r="L122" s="69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6.96" customHeight="1">
      <c r="A123" s="38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69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2" customHeight="1">
      <c r="A124" s="38"/>
      <c r="B124" s="39"/>
      <c r="C124" s="32" t="s">
        <v>19</v>
      </c>
      <c r="D124" s="40"/>
      <c r="E124" s="40"/>
      <c r="F124" s="27" t="str">
        <f>F14</f>
        <v>Martin</v>
      </c>
      <c r="G124" s="40"/>
      <c r="H124" s="40"/>
      <c r="I124" s="32" t="s">
        <v>21</v>
      </c>
      <c r="J124" s="85" t="str">
        <f>IF(J14="","",J14)</f>
        <v>23. 7. 2026</v>
      </c>
      <c r="K124" s="40"/>
      <c r="L124" s="69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6.96" customHeight="1">
      <c r="A125" s="38"/>
      <c r="B125" s="39"/>
      <c r="C125" s="40"/>
      <c r="D125" s="40"/>
      <c r="E125" s="40"/>
      <c r="F125" s="40"/>
      <c r="G125" s="40"/>
      <c r="H125" s="40"/>
      <c r="I125" s="40"/>
      <c r="J125" s="40"/>
      <c r="K125" s="40"/>
      <c r="L125" s="69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5.6" customHeight="1">
      <c r="A126" s="38"/>
      <c r="B126" s="39"/>
      <c r="C126" s="32" t="s">
        <v>23</v>
      </c>
      <c r="D126" s="40"/>
      <c r="E126" s="40"/>
      <c r="F126" s="27" t="str">
        <f>E17</f>
        <v>Mesto Martin</v>
      </c>
      <c r="G126" s="40"/>
      <c r="H126" s="40"/>
      <c r="I126" s="32" t="s">
        <v>30</v>
      </c>
      <c r="J126" s="36" t="str">
        <f>E23</f>
        <v>PROMT, s.r.o. Martin</v>
      </c>
      <c r="K126" s="40"/>
      <c r="L126" s="69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5.6" customHeight="1">
      <c r="A127" s="38"/>
      <c r="B127" s="39"/>
      <c r="C127" s="32" t="s">
        <v>28</v>
      </c>
      <c r="D127" s="40"/>
      <c r="E127" s="40"/>
      <c r="F127" s="27" t="str">
        <f>IF(E20="","",E20)</f>
        <v>Vyplň údaj</v>
      </c>
      <c r="G127" s="40"/>
      <c r="H127" s="40"/>
      <c r="I127" s="32" t="s">
        <v>34</v>
      </c>
      <c r="J127" s="36" t="str">
        <f>E26</f>
        <v>Ing. Jaroslav Tomko</v>
      </c>
      <c r="K127" s="40"/>
      <c r="L127" s="69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10.32" customHeight="1">
      <c r="A128" s="38"/>
      <c r="B128" s="39"/>
      <c r="C128" s="40"/>
      <c r="D128" s="40"/>
      <c r="E128" s="40"/>
      <c r="F128" s="40"/>
      <c r="G128" s="40"/>
      <c r="H128" s="40"/>
      <c r="I128" s="40"/>
      <c r="J128" s="40"/>
      <c r="K128" s="40"/>
      <c r="L128" s="69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11" customFormat="1" ht="29.28" customHeight="1">
      <c r="A129" s="209"/>
      <c r="B129" s="210"/>
      <c r="C129" s="211" t="s">
        <v>159</v>
      </c>
      <c r="D129" s="212" t="s">
        <v>62</v>
      </c>
      <c r="E129" s="212" t="s">
        <v>58</v>
      </c>
      <c r="F129" s="212" t="s">
        <v>59</v>
      </c>
      <c r="G129" s="212" t="s">
        <v>160</v>
      </c>
      <c r="H129" s="212" t="s">
        <v>161</v>
      </c>
      <c r="I129" s="212" t="s">
        <v>162</v>
      </c>
      <c r="J129" s="213" t="s">
        <v>151</v>
      </c>
      <c r="K129" s="214" t="s">
        <v>163</v>
      </c>
      <c r="L129" s="215"/>
      <c r="M129" s="106" t="s">
        <v>1</v>
      </c>
      <c r="N129" s="107" t="s">
        <v>41</v>
      </c>
      <c r="O129" s="107" t="s">
        <v>164</v>
      </c>
      <c r="P129" s="107" t="s">
        <v>165</v>
      </c>
      <c r="Q129" s="107" t="s">
        <v>166</v>
      </c>
      <c r="R129" s="107" t="s">
        <v>167</v>
      </c>
      <c r="S129" s="107" t="s">
        <v>168</v>
      </c>
      <c r="T129" s="107" t="s">
        <v>169</v>
      </c>
      <c r="U129" s="108" t="s">
        <v>170</v>
      </c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</row>
    <row r="130" s="2" customFormat="1" ht="22.8" customHeight="1">
      <c r="A130" s="38"/>
      <c r="B130" s="39"/>
      <c r="C130" s="113" t="s">
        <v>152</v>
      </c>
      <c r="D130" s="40"/>
      <c r="E130" s="40"/>
      <c r="F130" s="40"/>
      <c r="G130" s="40"/>
      <c r="H130" s="40"/>
      <c r="I130" s="40"/>
      <c r="J130" s="216">
        <f>BK130</f>
        <v>0</v>
      </c>
      <c r="K130" s="40"/>
      <c r="L130" s="44"/>
      <c r="M130" s="109"/>
      <c r="N130" s="217"/>
      <c r="O130" s="110"/>
      <c r="P130" s="218">
        <f>P131+P135+P164+P166</f>
        <v>0</v>
      </c>
      <c r="Q130" s="110"/>
      <c r="R130" s="218">
        <f>R131+R135+R164+R166</f>
        <v>17.057860000000002</v>
      </c>
      <c r="S130" s="110"/>
      <c r="T130" s="218">
        <f>T131+T135+T164+T166</f>
        <v>0</v>
      </c>
      <c r="U130" s="111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7" t="s">
        <v>76</v>
      </c>
      <c r="AU130" s="17" t="s">
        <v>153</v>
      </c>
      <c r="BK130" s="219">
        <f>BK131+BK135+BK164+BK166</f>
        <v>0</v>
      </c>
    </row>
    <row r="131" s="12" customFormat="1" ht="25.92" customHeight="1">
      <c r="A131" s="12"/>
      <c r="B131" s="220"/>
      <c r="C131" s="221"/>
      <c r="D131" s="222" t="s">
        <v>76</v>
      </c>
      <c r="E131" s="223" t="s">
        <v>234</v>
      </c>
      <c r="F131" s="223" t="s">
        <v>235</v>
      </c>
      <c r="G131" s="221"/>
      <c r="H131" s="221"/>
      <c r="I131" s="224"/>
      <c r="J131" s="225">
        <f>BK131</f>
        <v>0</v>
      </c>
      <c r="K131" s="221"/>
      <c r="L131" s="226"/>
      <c r="M131" s="227"/>
      <c r="N131" s="228"/>
      <c r="O131" s="228"/>
      <c r="P131" s="229">
        <f>P132</f>
        <v>0</v>
      </c>
      <c r="Q131" s="228"/>
      <c r="R131" s="229">
        <f>R132</f>
        <v>0.26699999999999996</v>
      </c>
      <c r="S131" s="228"/>
      <c r="T131" s="229">
        <f>T132</f>
        <v>0</v>
      </c>
      <c r="U131" s="230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31" t="s">
        <v>84</v>
      </c>
      <c r="AT131" s="232" t="s">
        <v>76</v>
      </c>
      <c r="AU131" s="232" t="s">
        <v>77</v>
      </c>
      <c r="AY131" s="231" t="s">
        <v>174</v>
      </c>
      <c r="BK131" s="233">
        <f>BK132</f>
        <v>0</v>
      </c>
    </row>
    <row r="132" s="12" customFormat="1" ht="22.8" customHeight="1">
      <c r="A132" s="12"/>
      <c r="B132" s="220"/>
      <c r="C132" s="221"/>
      <c r="D132" s="222" t="s">
        <v>76</v>
      </c>
      <c r="E132" s="234" t="s">
        <v>209</v>
      </c>
      <c r="F132" s="234" t="s">
        <v>324</v>
      </c>
      <c r="G132" s="221"/>
      <c r="H132" s="221"/>
      <c r="I132" s="224"/>
      <c r="J132" s="235">
        <f>BK132</f>
        <v>0</v>
      </c>
      <c r="K132" s="221"/>
      <c r="L132" s="226"/>
      <c r="M132" s="227"/>
      <c r="N132" s="228"/>
      <c r="O132" s="228"/>
      <c r="P132" s="229">
        <f>SUM(P133:P134)</f>
        <v>0</v>
      </c>
      <c r="Q132" s="228"/>
      <c r="R132" s="229">
        <f>SUM(R133:R134)</f>
        <v>0.26699999999999996</v>
      </c>
      <c r="S132" s="228"/>
      <c r="T132" s="229">
        <f>SUM(T133:T134)</f>
        <v>0</v>
      </c>
      <c r="U132" s="230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31" t="s">
        <v>84</v>
      </c>
      <c r="AT132" s="232" t="s">
        <v>76</v>
      </c>
      <c r="AU132" s="232" t="s">
        <v>84</v>
      </c>
      <c r="AY132" s="231" t="s">
        <v>174</v>
      </c>
      <c r="BK132" s="233">
        <f>SUM(BK133:BK134)</f>
        <v>0</v>
      </c>
    </row>
    <row r="133" s="2" customFormat="1" ht="14.4" customHeight="1">
      <c r="A133" s="38"/>
      <c r="B133" s="39"/>
      <c r="C133" s="236" t="s">
        <v>84</v>
      </c>
      <c r="D133" s="236" t="s">
        <v>177</v>
      </c>
      <c r="E133" s="237" t="s">
        <v>325</v>
      </c>
      <c r="F133" s="238" t="s">
        <v>326</v>
      </c>
      <c r="G133" s="239" t="s">
        <v>327</v>
      </c>
      <c r="H133" s="240">
        <v>3000</v>
      </c>
      <c r="I133" s="241"/>
      <c r="J133" s="242">
        <f>ROUND(I133*H133,2)</f>
        <v>0</v>
      </c>
      <c r="K133" s="243"/>
      <c r="L133" s="44"/>
      <c r="M133" s="244" t="s">
        <v>1</v>
      </c>
      <c r="N133" s="245" t="s">
        <v>43</v>
      </c>
      <c r="O133" s="97"/>
      <c r="P133" s="246">
        <f>O133*H133</f>
        <v>0</v>
      </c>
      <c r="Q133" s="246">
        <v>8.8999999999999995E-05</v>
      </c>
      <c r="R133" s="246">
        <f>Q133*H133</f>
        <v>0.26699999999999996</v>
      </c>
      <c r="S133" s="246">
        <v>0</v>
      </c>
      <c r="T133" s="246">
        <f>S133*H133</f>
        <v>0</v>
      </c>
      <c r="U133" s="247" t="s">
        <v>1</v>
      </c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48" t="s">
        <v>190</v>
      </c>
      <c r="AT133" s="248" t="s">
        <v>177</v>
      </c>
      <c r="AU133" s="248" t="s">
        <v>90</v>
      </c>
      <c r="AY133" s="17" t="s">
        <v>174</v>
      </c>
      <c r="BE133" s="249">
        <f>IF(N133="základná",J133,0)</f>
        <v>0</v>
      </c>
      <c r="BF133" s="249">
        <f>IF(N133="znížená",J133,0)</f>
        <v>0</v>
      </c>
      <c r="BG133" s="249">
        <f>IF(N133="zákl. prenesená",J133,0)</f>
        <v>0</v>
      </c>
      <c r="BH133" s="249">
        <f>IF(N133="zníž. prenesená",J133,0)</f>
        <v>0</v>
      </c>
      <c r="BI133" s="249">
        <f>IF(N133="nulová",J133,0)</f>
        <v>0</v>
      </c>
      <c r="BJ133" s="17" t="s">
        <v>90</v>
      </c>
      <c r="BK133" s="249">
        <f>ROUND(I133*H133,2)</f>
        <v>0</v>
      </c>
      <c r="BL133" s="17" t="s">
        <v>190</v>
      </c>
      <c r="BM133" s="248" t="s">
        <v>328</v>
      </c>
    </row>
    <row r="134" s="13" customFormat="1">
      <c r="A134" s="13"/>
      <c r="B134" s="255"/>
      <c r="C134" s="256"/>
      <c r="D134" s="257" t="s">
        <v>245</v>
      </c>
      <c r="E134" s="258" t="s">
        <v>1</v>
      </c>
      <c r="F134" s="259" t="s">
        <v>329</v>
      </c>
      <c r="G134" s="256"/>
      <c r="H134" s="260">
        <v>3000</v>
      </c>
      <c r="I134" s="261"/>
      <c r="J134" s="256"/>
      <c r="K134" s="256"/>
      <c r="L134" s="262"/>
      <c r="M134" s="263"/>
      <c r="N134" s="264"/>
      <c r="O134" s="264"/>
      <c r="P134" s="264"/>
      <c r="Q134" s="264"/>
      <c r="R134" s="264"/>
      <c r="S134" s="264"/>
      <c r="T134" s="264"/>
      <c r="U134" s="265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66" t="s">
        <v>245</v>
      </c>
      <c r="AU134" s="266" t="s">
        <v>90</v>
      </c>
      <c r="AV134" s="13" t="s">
        <v>90</v>
      </c>
      <c r="AW134" s="13" t="s">
        <v>33</v>
      </c>
      <c r="AX134" s="13" t="s">
        <v>84</v>
      </c>
      <c r="AY134" s="266" t="s">
        <v>174</v>
      </c>
    </row>
    <row r="135" s="12" customFormat="1" ht="25.92" customHeight="1">
      <c r="A135" s="12"/>
      <c r="B135" s="220"/>
      <c r="C135" s="221"/>
      <c r="D135" s="222" t="s">
        <v>76</v>
      </c>
      <c r="E135" s="223" t="s">
        <v>171</v>
      </c>
      <c r="F135" s="223" t="s">
        <v>172</v>
      </c>
      <c r="G135" s="221"/>
      <c r="H135" s="221"/>
      <c r="I135" s="224"/>
      <c r="J135" s="225">
        <f>BK135</f>
        <v>0</v>
      </c>
      <c r="K135" s="221"/>
      <c r="L135" s="226"/>
      <c r="M135" s="227"/>
      <c r="N135" s="228"/>
      <c r="O135" s="228"/>
      <c r="P135" s="229">
        <f>P136+P146+P150+P162</f>
        <v>0</v>
      </c>
      <c r="Q135" s="228"/>
      <c r="R135" s="229">
        <f>R136+R146+R150+R162</f>
        <v>16.790860000000002</v>
      </c>
      <c r="S135" s="228"/>
      <c r="T135" s="229">
        <f>T136+T146+T150+T162</f>
        <v>0</v>
      </c>
      <c r="U135" s="230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31" t="s">
        <v>173</v>
      </c>
      <c r="AT135" s="232" t="s">
        <v>76</v>
      </c>
      <c r="AU135" s="232" t="s">
        <v>77</v>
      </c>
      <c r="AY135" s="231" t="s">
        <v>174</v>
      </c>
      <c r="BK135" s="233">
        <f>BK136+BK146+BK150+BK162</f>
        <v>0</v>
      </c>
    </row>
    <row r="136" s="12" customFormat="1" ht="22.8" customHeight="1">
      <c r="A136" s="12"/>
      <c r="B136" s="220"/>
      <c r="C136" s="221"/>
      <c r="D136" s="222" t="s">
        <v>76</v>
      </c>
      <c r="E136" s="234" t="s">
        <v>330</v>
      </c>
      <c r="F136" s="234" t="s">
        <v>331</v>
      </c>
      <c r="G136" s="221"/>
      <c r="H136" s="221"/>
      <c r="I136" s="224"/>
      <c r="J136" s="235">
        <f>BK136</f>
        <v>0</v>
      </c>
      <c r="K136" s="221"/>
      <c r="L136" s="226"/>
      <c r="M136" s="227"/>
      <c r="N136" s="228"/>
      <c r="O136" s="228"/>
      <c r="P136" s="229">
        <f>SUM(P137:P145)</f>
        <v>0</v>
      </c>
      <c r="Q136" s="228"/>
      <c r="R136" s="229">
        <f>SUM(R137:R145)</f>
        <v>3.3262600000000004</v>
      </c>
      <c r="S136" s="228"/>
      <c r="T136" s="229">
        <f>SUM(T137:T145)</f>
        <v>0</v>
      </c>
      <c r="U136" s="230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31" t="s">
        <v>173</v>
      </c>
      <c r="AT136" s="232" t="s">
        <v>76</v>
      </c>
      <c r="AU136" s="232" t="s">
        <v>84</v>
      </c>
      <c r="AY136" s="231" t="s">
        <v>174</v>
      </c>
      <c r="BK136" s="233">
        <f>SUM(BK137:BK145)</f>
        <v>0</v>
      </c>
    </row>
    <row r="137" s="2" customFormat="1" ht="22.2" customHeight="1">
      <c r="A137" s="38"/>
      <c r="B137" s="39"/>
      <c r="C137" s="236" t="s">
        <v>90</v>
      </c>
      <c r="D137" s="236" t="s">
        <v>177</v>
      </c>
      <c r="E137" s="237" t="s">
        <v>332</v>
      </c>
      <c r="F137" s="238" t="s">
        <v>333</v>
      </c>
      <c r="G137" s="239" t="s">
        <v>327</v>
      </c>
      <c r="H137" s="240">
        <v>3000</v>
      </c>
      <c r="I137" s="241"/>
      <c r="J137" s="242">
        <f>ROUND(I137*H137,2)</f>
        <v>0</v>
      </c>
      <c r="K137" s="243"/>
      <c r="L137" s="44"/>
      <c r="M137" s="244" t="s">
        <v>1</v>
      </c>
      <c r="N137" s="245" t="s">
        <v>43</v>
      </c>
      <c r="O137" s="97"/>
      <c r="P137" s="246">
        <f>O137*H137</f>
        <v>0</v>
      </c>
      <c r="Q137" s="246">
        <v>0</v>
      </c>
      <c r="R137" s="246">
        <f>Q137*H137</f>
        <v>0</v>
      </c>
      <c r="S137" s="246">
        <v>0</v>
      </c>
      <c r="T137" s="246">
        <f>S137*H137</f>
        <v>0</v>
      </c>
      <c r="U137" s="247" t="s">
        <v>1</v>
      </c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48" t="s">
        <v>181</v>
      </c>
      <c r="AT137" s="248" t="s">
        <v>177</v>
      </c>
      <c r="AU137" s="248" t="s">
        <v>90</v>
      </c>
      <c r="AY137" s="17" t="s">
        <v>174</v>
      </c>
      <c r="BE137" s="249">
        <f>IF(N137="základná",J137,0)</f>
        <v>0</v>
      </c>
      <c r="BF137" s="249">
        <f>IF(N137="znížená",J137,0)</f>
        <v>0</v>
      </c>
      <c r="BG137" s="249">
        <f>IF(N137="zákl. prenesená",J137,0)</f>
        <v>0</v>
      </c>
      <c r="BH137" s="249">
        <f>IF(N137="zníž. prenesená",J137,0)</f>
        <v>0</v>
      </c>
      <c r="BI137" s="249">
        <f>IF(N137="nulová",J137,0)</f>
        <v>0</v>
      </c>
      <c r="BJ137" s="17" t="s">
        <v>90</v>
      </c>
      <c r="BK137" s="249">
        <f>ROUND(I137*H137,2)</f>
        <v>0</v>
      </c>
      <c r="BL137" s="17" t="s">
        <v>181</v>
      </c>
      <c r="BM137" s="248" t="s">
        <v>334</v>
      </c>
    </row>
    <row r="138" s="2" customFormat="1" ht="14.4" customHeight="1">
      <c r="A138" s="38"/>
      <c r="B138" s="39"/>
      <c r="C138" s="288" t="s">
        <v>173</v>
      </c>
      <c r="D138" s="288" t="s">
        <v>171</v>
      </c>
      <c r="E138" s="289" t="s">
        <v>335</v>
      </c>
      <c r="F138" s="290" t="s">
        <v>336</v>
      </c>
      <c r="G138" s="291" t="s">
        <v>337</v>
      </c>
      <c r="H138" s="292">
        <v>3249.9000000000001</v>
      </c>
      <c r="I138" s="293"/>
      <c r="J138" s="294">
        <f>ROUND(I138*H138,2)</f>
        <v>0</v>
      </c>
      <c r="K138" s="295"/>
      <c r="L138" s="296"/>
      <c r="M138" s="297" t="s">
        <v>1</v>
      </c>
      <c r="N138" s="298" t="s">
        <v>43</v>
      </c>
      <c r="O138" s="97"/>
      <c r="P138" s="246">
        <f>O138*H138</f>
        <v>0</v>
      </c>
      <c r="Q138" s="246">
        <v>0.001</v>
      </c>
      <c r="R138" s="246">
        <f>Q138*H138</f>
        <v>3.2499000000000002</v>
      </c>
      <c r="S138" s="246">
        <v>0</v>
      </c>
      <c r="T138" s="246">
        <f>S138*H138</f>
        <v>0</v>
      </c>
      <c r="U138" s="247" t="s">
        <v>1</v>
      </c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48" t="s">
        <v>338</v>
      </c>
      <c r="AT138" s="248" t="s">
        <v>171</v>
      </c>
      <c r="AU138" s="248" t="s">
        <v>90</v>
      </c>
      <c r="AY138" s="17" t="s">
        <v>174</v>
      </c>
      <c r="BE138" s="249">
        <f>IF(N138="základná",J138,0)</f>
        <v>0</v>
      </c>
      <c r="BF138" s="249">
        <f>IF(N138="znížená",J138,0)</f>
        <v>0</v>
      </c>
      <c r="BG138" s="249">
        <f>IF(N138="zákl. prenesená",J138,0)</f>
        <v>0</v>
      </c>
      <c r="BH138" s="249">
        <f>IF(N138="zníž. prenesená",J138,0)</f>
        <v>0</v>
      </c>
      <c r="BI138" s="249">
        <f>IF(N138="nulová",J138,0)</f>
        <v>0</v>
      </c>
      <c r="BJ138" s="17" t="s">
        <v>90</v>
      </c>
      <c r="BK138" s="249">
        <f>ROUND(I138*H138,2)</f>
        <v>0</v>
      </c>
      <c r="BL138" s="17" t="s">
        <v>338</v>
      </c>
      <c r="BM138" s="248" t="s">
        <v>339</v>
      </c>
    </row>
    <row r="139" s="13" customFormat="1">
      <c r="A139" s="13"/>
      <c r="B139" s="255"/>
      <c r="C139" s="256"/>
      <c r="D139" s="257" t="s">
        <v>245</v>
      </c>
      <c r="E139" s="256"/>
      <c r="F139" s="259" t="s">
        <v>340</v>
      </c>
      <c r="G139" s="256"/>
      <c r="H139" s="260">
        <v>3249.9000000000001</v>
      </c>
      <c r="I139" s="261"/>
      <c r="J139" s="256"/>
      <c r="K139" s="256"/>
      <c r="L139" s="262"/>
      <c r="M139" s="263"/>
      <c r="N139" s="264"/>
      <c r="O139" s="264"/>
      <c r="P139" s="264"/>
      <c r="Q139" s="264"/>
      <c r="R139" s="264"/>
      <c r="S139" s="264"/>
      <c r="T139" s="264"/>
      <c r="U139" s="265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66" t="s">
        <v>245</v>
      </c>
      <c r="AU139" s="266" t="s">
        <v>90</v>
      </c>
      <c r="AV139" s="13" t="s">
        <v>90</v>
      </c>
      <c r="AW139" s="13" t="s">
        <v>4</v>
      </c>
      <c r="AX139" s="13" t="s">
        <v>84</v>
      </c>
      <c r="AY139" s="266" t="s">
        <v>174</v>
      </c>
    </row>
    <row r="140" s="2" customFormat="1" ht="22.2" customHeight="1">
      <c r="A140" s="38"/>
      <c r="B140" s="39"/>
      <c r="C140" s="236" t="s">
        <v>190</v>
      </c>
      <c r="D140" s="236" t="s">
        <v>177</v>
      </c>
      <c r="E140" s="237" t="s">
        <v>341</v>
      </c>
      <c r="F140" s="238" t="s">
        <v>342</v>
      </c>
      <c r="G140" s="239" t="s">
        <v>327</v>
      </c>
      <c r="H140" s="240">
        <v>100</v>
      </c>
      <c r="I140" s="241"/>
      <c r="J140" s="242">
        <f>ROUND(I140*H140,2)</f>
        <v>0</v>
      </c>
      <c r="K140" s="243"/>
      <c r="L140" s="44"/>
      <c r="M140" s="244" t="s">
        <v>1</v>
      </c>
      <c r="N140" s="245" t="s">
        <v>43</v>
      </c>
      <c r="O140" s="97"/>
      <c r="P140" s="246">
        <f>O140*H140</f>
        <v>0</v>
      </c>
      <c r="Q140" s="246">
        <v>0</v>
      </c>
      <c r="R140" s="246">
        <f>Q140*H140</f>
        <v>0</v>
      </c>
      <c r="S140" s="246">
        <v>0</v>
      </c>
      <c r="T140" s="246">
        <f>S140*H140</f>
        <v>0</v>
      </c>
      <c r="U140" s="247" t="s">
        <v>1</v>
      </c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48" t="s">
        <v>181</v>
      </c>
      <c r="AT140" s="248" t="s">
        <v>177</v>
      </c>
      <c r="AU140" s="248" t="s">
        <v>90</v>
      </c>
      <c r="AY140" s="17" t="s">
        <v>174</v>
      </c>
      <c r="BE140" s="249">
        <f>IF(N140="základná",J140,0)</f>
        <v>0</v>
      </c>
      <c r="BF140" s="249">
        <f>IF(N140="znížená",J140,0)</f>
        <v>0</v>
      </c>
      <c r="BG140" s="249">
        <f>IF(N140="zákl. prenesená",J140,0)</f>
        <v>0</v>
      </c>
      <c r="BH140" s="249">
        <f>IF(N140="zníž. prenesená",J140,0)</f>
        <v>0</v>
      </c>
      <c r="BI140" s="249">
        <f>IF(N140="nulová",J140,0)</f>
        <v>0</v>
      </c>
      <c r="BJ140" s="17" t="s">
        <v>90</v>
      </c>
      <c r="BK140" s="249">
        <f>ROUND(I140*H140,2)</f>
        <v>0</v>
      </c>
      <c r="BL140" s="17" t="s">
        <v>181</v>
      </c>
      <c r="BM140" s="248" t="s">
        <v>343</v>
      </c>
    </row>
    <row r="141" s="2" customFormat="1" ht="14.4" customHeight="1">
      <c r="A141" s="38"/>
      <c r="B141" s="39"/>
      <c r="C141" s="288" t="s">
        <v>194</v>
      </c>
      <c r="D141" s="288" t="s">
        <v>171</v>
      </c>
      <c r="E141" s="289" t="s">
        <v>344</v>
      </c>
      <c r="F141" s="290" t="s">
        <v>345</v>
      </c>
      <c r="G141" s="291" t="s">
        <v>337</v>
      </c>
      <c r="H141" s="292">
        <v>62.5</v>
      </c>
      <c r="I141" s="293"/>
      <c r="J141" s="294">
        <f>ROUND(I141*H141,2)</f>
        <v>0</v>
      </c>
      <c r="K141" s="295"/>
      <c r="L141" s="296"/>
      <c r="M141" s="297" t="s">
        <v>1</v>
      </c>
      <c r="N141" s="298" t="s">
        <v>43</v>
      </c>
      <c r="O141" s="97"/>
      <c r="P141" s="246">
        <f>O141*H141</f>
        <v>0</v>
      </c>
      <c r="Q141" s="246">
        <v>0.001</v>
      </c>
      <c r="R141" s="246">
        <f>Q141*H141</f>
        <v>0.0625</v>
      </c>
      <c r="S141" s="246">
        <v>0</v>
      </c>
      <c r="T141" s="246">
        <f>S141*H141</f>
        <v>0</v>
      </c>
      <c r="U141" s="247" t="s">
        <v>1</v>
      </c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48" t="s">
        <v>338</v>
      </c>
      <c r="AT141" s="248" t="s">
        <v>171</v>
      </c>
      <c r="AU141" s="248" t="s">
        <v>90</v>
      </c>
      <c r="AY141" s="17" t="s">
        <v>174</v>
      </c>
      <c r="BE141" s="249">
        <f>IF(N141="základná",J141,0)</f>
        <v>0</v>
      </c>
      <c r="BF141" s="249">
        <f>IF(N141="znížená",J141,0)</f>
        <v>0</v>
      </c>
      <c r="BG141" s="249">
        <f>IF(N141="zákl. prenesená",J141,0)</f>
        <v>0</v>
      </c>
      <c r="BH141" s="249">
        <f>IF(N141="zníž. prenesená",J141,0)</f>
        <v>0</v>
      </c>
      <c r="BI141" s="249">
        <f>IF(N141="nulová",J141,0)</f>
        <v>0</v>
      </c>
      <c r="BJ141" s="17" t="s">
        <v>90</v>
      </c>
      <c r="BK141" s="249">
        <f>ROUND(I141*H141,2)</f>
        <v>0</v>
      </c>
      <c r="BL141" s="17" t="s">
        <v>338</v>
      </c>
      <c r="BM141" s="248" t="s">
        <v>346</v>
      </c>
    </row>
    <row r="142" s="13" customFormat="1">
      <c r="A142" s="13"/>
      <c r="B142" s="255"/>
      <c r="C142" s="256"/>
      <c r="D142" s="257" t="s">
        <v>245</v>
      </c>
      <c r="E142" s="258" t="s">
        <v>1</v>
      </c>
      <c r="F142" s="259" t="s">
        <v>347</v>
      </c>
      <c r="G142" s="256"/>
      <c r="H142" s="260">
        <v>100</v>
      </c>
      <c r="I142" s="261"/>
      <c r="J142" s="256"/>
      <c r="K142" s="256"/>
      <c r="L142" s="262"/>
      <c r="M142" s="263"/>
      <c r="N142" s="264"/>
      <c r="O142" s="264"/>
      <c r="P142" s="264"/>
      <c r="Q142" s="264"/>
      <c r="R142" s="264"/>
      <c r="S142" s="264"/>
      <c r="T142" s="264"/>
      <c r="U142" s="265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66" t="s">
        <v>245</v>
      </c>
      <c r="AU142" s="266" t="s">
        <v>90</v>
      </c>
      <c r="AV142" s="13" t="s">
        <v>90</v>
      </c>
      <c r="AW142" s="13" t="s">
        <v>33</v>
      </c>
      <c r="AX142" s="13" t="s">
        <v>84</v>
      </c>
      <c r="AY142" s="266" t="s">
        <v>174</v>
      </c>
    </row>
    <row r="143" s="13" customFormat="1">
      <c r="A143" s="13"/>
      <c r="B143" s="255"/>
      <c r="C143" s="256"/>
      <c r="D143" s="257" t="s">
        <v>245</v>
      </c>
      <c r="E143" s="256"/>
      <c r="F143" s="259" t="s">
        <v>348</v>
      </c>
      <c r="G143" s="256"/>
      <c r="H143" s="260">
        <v>62.5</v>
      </c>
      <c r="I143" s="261"/>
      <c r="J143" s="256"/>
      <c r="K143" s="256"/>
      <c r="L143" s="262"/>
      <c r="M143" s="263"/>
      <c r="N143" s="264"/>
      <c r="O143" s="264"/>
      <c r="P143" s="264"/>
      <c r="Q143" s="264"/>
      <c r="R143" s="264"/>
      <c r="S143" s="264"/>
      <c r="T143" s="264"/>
      <c r="U143" s="265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66" t="s">
        <v>245</v>
      </c>
      <c r="AU143" s="266" t="s">
        <v>90</v>
      </c>
      <c r="AV143" s="13" t="s">
        <v>90</v>
      </c>
      <c r="AW143" s="13" t="s">
        <v>4</v>
      </c>
      <c r="AX143" s="13" t="s">
        <v>84</v>
      </c>
      <c r="AY143" s="266" t="s">
        <v>174</v>
      </c>
    </row>
    <row r="144" s="2" customFormat="1" ht="19.8" customHeight="1">
      <c r="A144" s="38"/>
      <c r="B144" s="39"/>
      <c r="C144" s="236" t="s">
        <v>198</v>
      </c>
      <c r="D144" s="236" t="s">
        <v>177</v>
      </c>
      <c r="E144" s="237" t="s">
        <v>349</v>
      </c>
      <c r="F144" s="238" t="s">
        <v>350</v>
      </c>
      <c r="G144" s="239" t="s">
        <v>351</v>
      </c>
      <c r="H144" s="240">
        <v>66</v>
      </c>
      <c r="I144" s="241"/>
      <c r="J144" s="242">
        <f>ROUND(I144*H144,2)</f>
        <v>0</v>
      </c>
      <c r="K144" s="243"/>
      <c r="L144" s="44"/>
      <c r="M144" s="244" t="s">
        <v>1</v>
      </c>
      <c r="N144" s="245" t="s">
        <v>43</v>
      </c>
      <c r="O144" s="97"/>
      <c r="P144" s="246">
        <f>O144*H144</f>
        <v>0</v>
      </c>
      <c r="Q144" s="246">
        <v>0</v>
      </c>
      <c r="R144" s="246">
        <f>Q144*H144</f>
        <v>0</v>
      </c>
      <c r="S144" s="246">
        <v>0</v>
      </c>
      <c r="T144" s="246">
        <f>S144*H144</f>
        <v>0</v>
      </c>
      <c r="U144" s="247" t="s">
        <v>1</v>
      </c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48" t="s">
        <v>181</v>
      </c>
      <c r="AT144" s="248" t="s">
        <v>177</v>
      </c>
      <c r="AU144" s="248" t="s">
        <v>90</v>
      </c>
      <c r="AY144" s="17" t="s">
        <v>174</v>
      </c>
      <c r="BE144" s="249">
        <f>IF(N144="základná",J144,0)</f>
        <v>0</v>
      </c>
      <c r="BF144" s="249">
        <f>IF(N144="znížená",J144,0)</f>
        <v>0</v>
      </c>
      <c r="BG144" s="249">
        <f>IF(N144="zákl. prenesená",J144,0)</f>
        <v>0</v>
      </c>
      <c r="BH144" s="249">
        <f>IF(N144="zníž. prenesená",J144,0)</f>
        <v>0</v>
      </c>
      <c r="BI144" s="249">
        <f>IF(N144="nulová",J144,0)</f>
        <v>0</v>
      </c>
      <c r="BJ144" s="17" t="s">
        <v>90</v>
      </c>
      <c r="BK144" s="249">
        <f>ROUND(I144*H144,2)</f>
        <v>0</v>
      </c>
      <c r="BL144" s="17" t="s">
        <v>181</v>
      </c>
      <c r="BM144" s="248" t="s">
        <v>352</v>
      </c>
    </row>
    <row r="145" s="2" customFormat="1" ht="14.4" customHeight="1">
      <c r="A145" s="38"/>
      <c r="B145" s="39"/>
      <c r="C145" s="288" t="s">
        <v>202</v>
      </c>
      <c r="D145" s="288" t="s">
        <v>171</v>
      </c>
      <c r="E145" s="289" t="s">
        <v>353</v>
      </c>
      <c r="F145" s="290" t="s">
        <v>354</v>
      </c>
      <c r="G145" s="291" t="s">
        <v>351</v>
      </c>
      <c r="H145" s="292">
        <v>66</v>
      </c>
      <c r="I145" s="293"/>
      <c r="J145" s="294">
        <f>ROUND(I145*H145,2)</f>
        <v>0</v>
      </c>
      <c r="K145" s="295"/>
      <c r="L145" s="296"/>
      <c r="M145" s="297" t="s">
        <v>1</v>
      </c>
      <c r="N145" s="298" t="s">
        <v>43</v>
      </c>
      <c r="O145" s="97"/>
      <c r="P145" s="246">
        <f>O145*H145</f>
        <v>0</v>
      </c>
      <c r="Q145" s="246">
        <v>0.00021000000000000001</v>
      </c>
      <c r="R145" s="246">
        <f>Q145*H145</f>
        <v>0.013860000000000001</v>
      </c>
      <c r="S145" s="246">
        <v>0</v>
      </c>
      <c r="T145" s="246">
        <f>S145*H145</f>
        <v>0</v>
      </c>
      <c r="U145" s="247" t="s">
        <v>1</v>
      </c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48" t="s">
        <v>338</v>
      </c>
      <c r="AT145" s="248" t="s">
        <v>171</v>
      </c>
      <c r="AU145" s="248" t="s">
        <v>90</v>
      </c>
      <c r="AY145" s="17" t="s">
        <v>174</v>
      </c>
      <c r="BE145" s="249">
        <f>IF(N145="základná",J145,0)</f>
        <v>0</v>
      </c>
      <c r="BF145" s="249">
        <f>IF(N145="znížená",J145,0)</f>
        <v>0</v>
      </c>
      <c r="BG145" s="249">
        <f>IF(N145="zákl. prenesená",J145,0)</f>
        <v>0</v>
      </c>
      <c r="BH145" s="249">
        <f>IF(N145="zníž. prenesená",J145,0)</f>
        <v>0</v>
      </c>
      <c r="BI145" s="249">
        <f>IF(N145="nulová",J145,0)</f>
        <v>0</v>
      </c>
      <c r="BJ145" s="17" t="s">
        <v>90</v>
      </c>
      <c r="BK145" s="249">
        <f>ROUND(I145*H145,2)</f>
        <v>0</v>
      </c>
      <c r="BL145" s="17" t="s">
        <v>338</v>
      </c>
      <c r="BM145" s="248" t="s">
        <v>355</v>
      </c>
    </row>
    <row r="146" s="12" customFormat="1" ht="22.8" customHeight="1">
      <c r="A146" s="12"/>
      <c r="B146" s="220"/>
      <c r="C146" s="221"/>
      <c r="D146" s="222" t="s">
        <v>76</v>
      </c>
      <c r="E146" s="234" t="s">
        <v>356</v>
      </c>
      <c r="F146" s="234" t="s">
        <v>357</v>
      </c>
      <c r="G146" s="221"/>
      <c r="H146" s="221"/>
      <c r="I146" s="224"/>
      <c r="J146" s="235">
        <f>BK146</f>
        <v>0</v>
      </c>
      <c r="K146" s="221"/>
      <c r="L146" s="226"/>
      <c r="M146" s="227"/>
      <c r="N146" s="228"/>
      <c r="O146" s="228"/>
      <c r="P146" s="229">
        <f>SUM(P147:P149)</f>
        <v>0</v>
      </c>
      <c r="Q146" s="228"/>
      <c r="R146" s="229">
        <f>SUM(R147:R149)</f>
        <v>5.0220000000000002</v>
      </c>
      <c r="S146" s="228"/>
      <c r="T146" s="229">
        <f>SUM(T147:T149)</f>
        <v>0</v>
      </c>
      <c r="U146" s="230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31" t="s">
        <v>173</v>
      </c>
      <c r="AT146" s="232" t="s">
        <v>76</v>
      </c>
      <c r="AU146" s="232" t="s">
        <v>84</v>
      </c>
      <c r="AY146" s="231" t="s">
        <v>174</v>
      </c>
      <c r="BK146" s="233">
        <f>SUM(BK147:BK149)</f>
        <v>0</v>
      </c>
    </row>
    <row r="147" s="2" customFormat="1" ht="34.8" customHeight="1">
      <c r="A147" s="38"/>
      <c r="B147" s="39"/>
      <c r="C147" s="236" t="s">
        <v>209</v>
      </c>
      <c r="D147" s="236" t="s">
        <v>177</v>
      </c>
      <c r="E147" s="237" t="s">
        <v>358</v>
      </c>
      <c r="F147" s="238" t="s">
        <v>359</v>
      </c>
      <c r="G147" s="239" t="s">
        <v>327</v>
      </c>
      <c r="H147" s="240">
        <v>5400</v>
      </c>
      <c r="I147" s="241"/>
      <c r="J147" s="242">
        <f>ROUND(I147*H147,2)</f>
        <v>0</v>
      </c>
      <c r="K147" s="243"/>
      <c r="L147" s="44"/>
      <c r="M147" s="244" t="s">
        <v>1</v>
      </c>
      <c r="N147" s="245" t="s">
        <v>43</v>
      </c>
      <c r="O147" s="97"/>
      <c r="P147" s="246">
        <f>O147*H147</f>
        <v>0</v>
      </c>
      <c r="Q147" s="246">
        <v>0</v>
      </c>
      <c r="R147" s="246">
        <f>Q147*H147</f>
        <v>0</v>
      </c>
      <c r="S147" s="246">
        <v>0</v>
      </c>
      <c r="T147" s="246">
        <f>S147*H147</f>
        <v>0</v>
      </c>
      <c r="U147" s="247" t="s">
        <v>1</v>
      </c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48" t="s">
        <v>181</v>
      </c>
      <c r="AT147" s="248" t="s">
        <v>177</v>
      </c>
      <c r="AU147" s="248" t="s">
        <v>90</v>
      </c>
      <c r="AY147" s="17" t="s">
        <v>174</v>
      </c>
      <c r="BE147" s="249">
        <f>IF(N147="základná",J147,0)</f>
        <v>0</v>
      </c>
      <c r="BF147" s="249">
        <f>IF(N147="znížená",J147,0)</f>
        <v>0</v>
      </c>
      <c r="BG147" s="249">
        <f>IF(N147="zákl. prenesená",J147,0)</f>
        <v>0</v>
      </c>
      <c r="BH147" s="249">
        <f>IF(N147="zníž. prenesená",J147,0)</f>
        <v>0</v>
      </c>
      <c r="BI147" s="249">
        <f>IF(N147="nulová",J147,0)</f>
        <v>0</v>
      </c>
      <c r="BJ147" s="17" t="s">
        <v>90</v>
      </c>
      <c r="BK147" s="249">
        <f>ROUND(I147*H147,2)</f>
        <v>0</v>
      </c>
      <c r="BL147" s="17" t="s">
        <v>181</v>
      </c>
      <c r="BM147" s="248" t="s">
        <v>360</v>
      </c>
    </row>
    <row r="148" s="13" customFormat="1">
      <c r="A148" s="13"/>
      <c r="B148" s="255"/>
      <c r="C148" s="256"/>
      <c r="D148" s="257" t="s">
        <v>245</v>
      </c>
      <c r="E148" s="258" t="s">
        <v>1</v>
      </c>
      <c r="F148" s="259" t="s">
        <v>361</v>
      </c>
      <c r="G148" s="256"/>
      <c r="H148" s="260">
        <v>5400</v>
      </c>
      <c r="I148" s="261"/>
      <c r="J148" s="256"/>
      <c r="K148" s="256"/>
      <c r="L148" s="262"/>
      <c r="M148" s="263"/>
      <c r="N148" s="264"/>
      <c r="O148" s="264"/>
      <c r="P148" s="264"/>
      <c r="Q148" s="264"/>
      <c r="R148" s="264"/>
      <c r="S148" s="264"/>
      <c r="T148" s="264"/>
      <c r="U148" s="265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66" t="s">
        <v>245</v>
      </c>
      <c r="AU148" s="266" t="s">
        <v>90</v>
      </c>
      <c r="AV148" s="13" t="s">
        <v>90</v>
      </c>
      <c r="AW148" s="13" t="s">
        <v>33</v>
      </c>
      <c r="AX148" s="13" t="s">
        <v>84</v>
      </c>
      <c r="AY148" s="266" t="s">
        <v>174</v>
      </c>
    </row>
    <row r="149" s="2" customFormat="1" ht="14.4" customHeight="1">
      <c r="A149" s="38"/>
      <c r="B149" s="39"/>
      <c r="C149" s="288" t="s">
        <v>213</v>
      </c>
      <c r="D149" s="288" t="s">
        <v>171</v>
      </c>
      <c r="E149" s="289" t="s">
        <v>362</v>
      </c>
      <c r="F149" s="290" t="s">
        <v>363</v>
      </c>
      <c r="G149" s="291" t="s">
        <v>327</v>
      </c>
      <c r="H149" s="292">
        <v>5400</v>
      </c>
      <c r="I149" s="293"/>
      <c r="J149" s="294">
        <f>ROUND(I149*H149,2)</f>
        <v>0</v>
      </c>
      <c r="K149" s="295"/>
      <c r="L149" s="296"/>
      <c r="M149" s="297" t="s">
        <v>1</v>
      </c>
      <c r="N149" s="298" t="s">
        <v>43</v>
      </c>
      <c r="O149" s="97"/>
      <c r="P149" s="246">
        <f>O149*H149</f>
        <v>0</v>
      </c>
      <c r="Q149" s="246">
        <v>0.00093000000000000005</v>
      </c>
      <c r="R149" s="246">
        <f>Q149*H149</f>
        <v>5.0220000000000002</v>
      </c>
      <c r="S149" s="246">
        <v>0</v>
      </c>
      <c r="T149" s="246">
        <f>S149*H149</f>
        <v>0</v>
      </c>
      <c r="U149" s="247" t="s">
        <v>1</v>
      </c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48" t="s">
        <v>338</v>
      </c>
      <c r="AT149" s="248" t="s">
        <v>171</v>
      </c>
      <c r="AU149" s="248" t="s">
        <v>90</v>
      </c>
      <c r="AY149" s="17" t="s">
        <v>174</v>
      </c>
      <c r="BE149" s="249">
        <f>IF(N149="základná",J149,0)</f>
        <v>0</v>
      </c>
      <c r="BF149" s="249">
        <f>IF(N149="znížená",J149,0)</f>
        <v>0</v>
      </c>
      <c r="BG149" s="249">
        <f>IF(N149="zákl. prenesená",J149,0)</f>
        <v>0</v>
      </c>
      <c r="BH149" s="249">
        <f>IF(N149="zníž. prenesená",J149,0)</f>
        <v>0</v>
      </c>
      <c r="BI149" s="249">
        <f>IF(N149="nulová",J149,0)</f>
        <v>0</v>
      </c>
      <c r="BJ149" s="17" t="s">
        <v>90</v>
      </c>
      <c r="BK149" s="249">
        <f>ROUND(I149*H149,2)</f>
        <v>0</v>
      </c>
      <c r="BL149" s="17" t="s">
        <v>338</v>
      </c>
      <c r="BM149" s="248" t="s">
        <v>364</v>
      </c>
    </row>
    <row r="150" s="12" customFormat="1" ht="22.8" customHeight="1">
      <c r="A150" s="12"/>
      <c r="B150" s="220"/>
      <c r="C150" s="221"/>
      <c r="D150" s="222" t="s">
        <v>76</v>
      </c>
      <c r="E150" s="234" t="s">
        <v>365</v>
      </c>
      <c r="F150" s="234" t="s">
        <v>366</v>
      </c>
      <c r="G150" s="221"/>
      <c r="H150" s="221"/>
      <c r="I150" s="224"/>
      <c r="J150" s="235">
        <f>BK150</f>
        <v>0</v>
      </c>
      <c r="K150" s="221"/>
      <c r="L150" s="226"/>
      <c r="M150" s="227"/>
      <c r="N150" s="228"/>
      <c r="O150" s="228"/>
      <c r="P150" s="229">
        <f>SUM(P151:P161)</f>
        <v>0</v>
      </c>
      <c r="Q150" s="228"/>
      <c r="R150" s="229">
        <f>SUM(R151:R161)</f>
        <v>8.4426000000000005</v>
      </c>
      <c r="S150" s="228"/>
      <c r="T150" s="229">
        <f>SUM(T151:T161)</f>
        <v>0</v>
      </c>
      <c r="U150" s="230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31" t="s">
        <v>173</v>
      </c>
      <c r="AT150" s="232" t="s">
        <v>76</v>
      </c>
      <c r="AU150" s="232" t="s">
        <v>84</v>
      </c>
      <c r="AY150" s="231" t="s">
        <v>174</v>
      </c>
      <c r="BK150" s="233">
        <f>SUM(BK151:BK161)</f>
        <v>0</v>
      </c>
    </row>
    <row r="151" s="2" customFormat="1" ht="22.2" customHeight="1">
      <c r="A151" s="38"/>
      <c r="B151" s="39"/>
      <c r="C151" s="236" t="s">
        <v>217</v>
      </c>
      <c r="D151" s="236" t="s">
        <v>177</v>
      </c>
      <c r="E151" s="237" t="s">
        <v>367</v>
      </c>
      <c r="F151" s="238" t="s">
        <v>368</v>
      </c>
      <c r="G151" s="239" t="s">
        <v>327</v>
      </c>
      <c r="H151" s="240">
        <v>3000</v>
      </c>
      <c r="I151" s="241"/>
      <c r="J151" s="242">
        <f>ROUND(I151*H151,2)</f>
        <v>0</v>
      </c>
      <c r="K151" s="243"/>
      <c r="L151" s="44"/>
      <c r="M151" s="244" t="s">
        <v>1</v>
      </c>
      <c r="N151" s="245" t="s">
        <v>43</v>
      </c>
      <c r="O151" s="97"/>
      <c r="P151" s="246">
        <f>O151*H151</f>
        <v>0</v>
      </c>
      <c r="Q151" s="246">
        <v>0</v>
      </c>
      <c r="R151" s="246">
        <f>Q151*H151</f>
        <v>0</v>
      </c>
      <c r="S151" s="246">
        <v>0</v>
      </c>
      <c r="T151" s="246">
        <f>S151*H151</f>
        <v>0</v>
      </c>
      <c r="U151" s="247" t="s">
        <v>1</v>
      </c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48" t="s">
        <v>181</v>
      </c>
      <c r="AT151" s="248" t="s">
        <v>177</v>
      </c>
      <c r="AU151" s="248" t="s">
        <v>90</v>
      </c>
      <c r="AY151" s="17" t="s">
        <v>174</v>
      </c>
      <c r="BE151" s="249">
        <f>IF(N151="základná",J151,0)</f>
        <v>0</v>
      </c>
      <c r="BF151" s="249">
        <f>IF(N151="znížená",J151,0)</f>
        <v>0</v>
      </c>
      <c r="BG151" s="249">
        <f>IF(N151="zákl. prenesená",J151,0)</f>
        <v>0</v>
      </c>
      <c r="BH151" s="249">
        <f>IF(N151="zníž. prenesená",J151,0)</f>
        <v>0</v>
      </c>
      <c r="BI151" s="249">
        <f>IF(N151="nulová",J151,0)</f>
        <v>0</v>
      </c>
      <c r="BJ151" s="17" t="s">
        <v>90</v>
      </c>
      <c r="BK151" s="249">
        <f>ROUND(I151*H151,2)</f>
        <v>0</v>
      </c>
      <c r="BL151" s="17" t="s">
        <v>181</v>
      </c>
      <c r="BM151" s="248" t="s">
        <v>369</v>
      </c>
    </row>
    <row r="152" s="13" customFormat="1">
      <c r="A152" s="13"/>
      <c r="B152" s="255"/>
      <c r="C152" s="256"/>
      <c r="D152" s="257" t="s">
        <v>245</v>
      </c>
      <c r="E152" s="258" t="s">
        <v>1</v>
      </c>
      <c r="F152" s="259" t="s">
        <v>370</v>
      </c>
      <c r="G152" s="256"/>
      <c r="H152" s="260">
        <v>3000</v>
      </c>
      <c r="I152" s="261"/>
      <c r="J152" s="256"/>
      <c r="K152" s="256"/>
      <c r="L152" s="262"/>
      <c r="M152" s="263"/>
      <c r="N152" s="264"/>
      <c r="O152" s="264"/>
      <c r="P152" s="264"/>
      <c r="Q152" s="264"/>
      <c r="R152" s="264"/>
      <c r="S152" s="264"/>
      <c r="T152" s="264"/>
      <c r="U152" s="265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66" t="s">
        <v>245</v>
      </c>
      <c r="AU152" s="266" t="s">
        <v>90</v>
      </c>
      <c r="AV152" s="13" t="s">
        <v>90</v>
      </c>
      <c r="AW152" s="13" t="s">
        <v>33</v>
      </c>
      <c r="AX152" s="13" t="s">
        <v>84</v>
      </c>
      <c r="AY152" s="266" t="s">
        <v>174</v>
      </c>
    </row>
    <row r="153" s="2" customFormat="1" ht="22.2" customHeight="1">
      <c r="A153" s="38"/>
      <c r="B153" s="39"/>
      <c r="C153" s="236" t="s">
        <v>221</v>
      </c>
      <c r="D153" s="236" t="s">
        <v>177</v>
      </c>
      <c r="E153" s="237" t="s">
        <v>371</v>
      </c>
      <c r="F153" s="238" t="s">
        <v>372</v>
      </c>
      <c r="G153" s="239" t="s">
        <v>327</v>
      </c>
      <c r="H153" s="240">
        <v>3000</v>
      </c>
      <c r="I153" s="241"/>
      <c r="J153" s="242">
        <f>ROUND(I153*H153,2)</f>
        <v>0</v>
      </c>
      <c r="K153" s="243"/>
      <c r="L153" s="44"/>
      <c r="M153" s="244" t="s">
        <v>1</v>
      </c>
      <c r="N153" s="245" t="s">
        <v>43</v>
      </c>
      <c r="O153" s="97"/>
      <c r="P153" s="246">
        <f>O153*H153</f>
        <v>0</v>
      </c>
      <c r="Q153" s="246">
        <v>0</v>
      </c>
      <c r="R153" s="246">
        <f>Q153*H153</f>
        <v>0</v>
      </c>
      <c r="S153" s="246">
        <v>0</v>
      </c>
      <c r="T153" s="246">
        <f>S153*H153</f>
        <v>0</v>
      </c>
      <c r="U153" s="247" t="s">
        <v>1</v>
      </c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48" t="s">
        <v>181</v>
      </c>
      <c r="AT153" s="248" t="s">
        <v>177</v>
      </c>
      <c r="AU153" s="248" t="s">
        <v>90</v>
      </c>
      <c r="AY153" s="17" t="s">
        <v>174</v>
      </c>
      <c r="BE153" s="249">
        <f>IF(N153="základná",J153,0)</f>
        <v>0</v>
      </c>
      <c r="BF153" s="249">
        <f>IF(N153="znížená",J153,0)</f>
        <v>0</v>
      </c>
      <c r="BG153" s="249">
        <f>IF(N153="zákl. prenesená",J153,0)</f>
        <v>0</v>
      </c>
      <c r="BH153" s="249">
        <f>IF(N153="zníž. prenesená",J153,0)</f>
        <v>0</v>
      </c>
      <c r="BI153" s="249">
        <f>IF(N153="nulová",J153,0)</f>
        <v>0</v>
      </c>
      <c r="BJ153" s="17" t="s">
        <v>90</v>
      </c>
      <c r="BK153" s="249">
        <f>ROUND(I153*H153,2)</f>
        <v>0</v>
      </c>
      <c r="BL153" s="17" t="s">
        <v>181</v>
      </c>
      <c r="BM153" s="248" t="s">
        <v>373</v>
      </c>
    </row>
    <row r="154" s="2" customFormat="1" ht="19.8" customHeight="1">
      <c r="A154" s="38"/>
      <c r="B154" s="39"/>
      <c r="C154" s="288" t="s">
        <v>225</v>
      </c>
      <c r="D154" s="288" t="s">
        <v>171</v>
      </c>
      <c r="E154" s="289" t="s">
        <v>374</v>
      </c>
      <c r="F154" s="290" t="s">
        <v>375</v>
      </c>
      <c r="G154" s="291" t="s">
        <v>293</v>
      </c>
      <c r="H154" s="292">
        <v>312</v>
      </c>
      <c r="I154" s="293"/>
      <c r="J154" s="294">
        <f>ROUND(I154*H154,2)</f>
        <v>0</v>
      </c>
      <c r="K154" s="295"/>
      <c r="L154" s="296"/>
      <c r="M154" s="297" t="s">
        <v>1</v>
      </c>
      <c r="N154" s="298" t="s">
        <v>43</v>
      </c>
      <c r="O154" s="97"/>
      <c r="P154" s="246">
        <f>O154*H154</f>
        <v>0</v>
      </c>
      <c r="Q154" s="246">
        <v>0.025000000000000001</v>
      </c>
      <c r="R154" s="246">
        <f>Q154*H154</f>
        <v>7.8000000000000007</v>
      </c>
      <c r="S154" s="246">
        <v>0</v>
      </c>
      <c r="T154" s="246">
        <f>S154*H154</f>
        <v>0</v>
      </c>
      <c r="U154" s="247" t="s">
        <v>1</v>
      </c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48" t="s">
        <v>338</v>
      </c>
      <c r="AT154" s="248" t="s">
        <v>171</v>
      </c>
      <c r="AU154" s="248" t="s">
        <v>90</v>
      </c>
      <c r="AY154" s="17" t="s">
        <v>174</v>
      </c>
      <c r="BE154" s="249">
        <f>IF(N154="základná",J154,0)</f>
        <v>0</v>
      </c>
      <c r="BF154" s="249">
        <f>IF(N154="znížená",J154,0)</f>
        <v>0</v>
      </c>
      <c r="BG154" s="249">
        <f>IF(N154="zákl. prenesená",J154,0)</f>
        <v>0</v>
      </c>
      <c r="BH154" s="249">
        <f>IF(N154="zníž. prenesená",J154,0)</f>
        <v>0</v>
      </c>
      <c r="BI154" s="249">
        <f>IF(N154="nulová",J154,0)</f>
        <v>0</v>
      </c>
      <c r="BJ154" s="17" t="s">
        <v>90</v>
      </c>
      <c r="BK154" s="249">
        <f>ROUND(I154*H154,2)</f>
        <v>0</v>
      </c>
      <c r="BL154" s="17" t="s">
        <v>338</v>
      </c>
      <c r="BM154" s="248" t="s">
        <v>376</v>
      </c>
    </row>
    <row r="155" s="13" customFormat="1">
      <c r="A155" s="13"/>
      <c r="B155" s="255"/>
      <c r="C155" s="256"/>
      <c r="D155" s="257" t="s">
        <v>245</v>
      </c>
      <c r="E155" s="256"/>
      <c r="F155" s="259" t="s">
        <v>377</v>
      </c>
      <c r="G155" s="256"/>
      <c r="H155" s="260">
        <v>312</v>
      </c>
      <c r="I155" s="261"/>
      <c r="J155" s="256"/>
      <c r="K155" s="256"/>
      <c r="L155" s="262"/>
      <c r="M155" s="263"/>
      <c r="N155" s="264"/>
      <c r="O155" s="264"/>
      <c r="P155" s="264"/>
      <c r="Q155" s="264"/>
      <c r="R155" s="264"/>
      <c r="S155" s="264"/>
      <c r="T155" s="264"/>
      <c r="U155" s="265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66" t="s">
        <v>245</v>
      </c>
      <c r="AU155" s="266" t="s">
        <v>90</v>
      </c>
      <c r="AV155" s="13" t="s">
        <v>90</v>
      </c>
      <c r="AW155" s="13" t="s">
        <v>4</v>
      </c>
      <c r="AX155" s="13" t="s">
        <v>84</v>
      </c>
      <c r="AY155" s="266" t="s">
        <v>174</v>
      </c>
    </row>
    <row r="156" s="2" customFormat="1" ht="22.2" customHeight="1">
      <c r="A156" s="38"/>
      <c r="B156" s="39"/>
      <c r="C156" s="236" t="s">
        <v>298</v>
      </c>
      <c r="D156" s="236" t="s">
        <v>177</v>
      </c>
      <c r="E156" s="237" t="s">
        <v>378</v>
      </c>
      <c r="F156" s="238" t="s">
        <v>379</v>
      </c>
      <c r="G156" s="239" t="s">
        <v>327</v>
      </c>
      <c r="H156" s="240">
        <v>3000</v>
      </c>
      <c r="I156" s="241"/>
      <c r="J156" s="242">
        <f>ROUND(I156*H156,2)</f>
        <v>0</v>
      </c>
      <c r="K156" s="243"/>
      <c r="L156" s="44"/>
      <c r="M156" s="244" t="s">
        <v>1</v>
      </c>
      <c r="N156" s="245" t="s">
        <v>43</v>
      </c>
      <c r="O156" s="97"/>
      <c r="P156" s="246">
        <f>O156*H156</f>
        <v>0</v>
      </c>
      <c r="Q156" s="246">
        <v>0</v>
      </c>
      <c r="R156" s="246">
        <f>Q156*H156</f>
        <v>0</v>
      </c>
      <c r="S156" s="246">
        <v>0</v>
      </c>
      <c r="T156" s="246">
        <f>S156*H156</f>
        <v>0</v>
      </c>
      <c r="U156" s="247" t="s">
        <v>1</v>
      </c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48" t="s">
        <v>181</v>
      </c>
      <c r="AT156" s="248" t="s">
        <v>177</v>
      </c>
      <c r="AU156" s="248" t="s">
        <v>90</v>
      </c>
      <c r="AY156" s="17" t="s">
        <v>174</v>
      </c>
      <c r="BE156" s="249">
        <f>IF(N156="základná",J156,0)</f>
        <v>0</v>
      </c>
      <c r="BF156" s="249">
        <f>IF(N156="znížená",J156,0)</f>
        <v>0</v>
      </c>
      <c r="BG156" s="249">
        <f>IF(N156="zákl. prenesená",J156,0)</f>
        <v>0</v>
      </c>
      <c r="BH156" s="249">
        <f>IF(N156="zníž. prenesená",J156,0)</f>
        <v>0</v>
      </c>
      <c r="BI156" s="249">
        <f>IF(N156="nulová",J156,0)</f>
        <v>0</v>
      </c>
      <c r="BJ156" s="17" t="s">
        <v>90</v>
      </c>
      <c r="BK156" s="249">
        <f>ROUND(I156*H156,2)</f>
        <v>0</v>
      </c>
      <c r="BL156" s="17" t="s">
        <v>181</v>
      </c>
      <c r="BM156" s="248" t="s">
        <v>380</v>
      </c>
    </row>
    <row r="157" s="2" customFormat="1" ht="14.4" customHeight="1">
      <c r="A157" s="38"/>
      <c r="B157" s="39"/>
      <c r="C157" s="288" t="s">
        <v>302</v>
      </c>
      <c r="D157" s="288" t="s">
        <v>171</v>
      </c>
      <c r="E157" s="289" t="s">
        <v>381</v>
      </c>
      <c r="F157" s="290" t="s">
        <v>382</v>
      </c>
      <c r="G157" s="291" t="s">
        <v>327</v>
      </c>
      <c r="H157" s="292">
        <v>3060</v>
      </c>
      <c r="I157" s="293"/>
      <c r="J157" s="294">
        <f>ROUND(I157*H157,2)</f>
        <v>0</v>
      </c>
      <c r="K157" s="295"/>
      <c r="L157" s="296"/>
      <c r="M157" s="297" t="s">
        <v>1</v>
      </c>
      <c r="N157" s="298" t="s">
        <v>43</v>
      </c>
      <c r="O157" s="97"/>
      <c r="P157" s="246">
        <f>O157*H157</f>
        <v>0</v>
      </c>
      <c r="Q157" s="246">
        <v>0.00021000000000000001</v>
      </c>
      <c r="R157" s="246">
        <f>Q157*H157</f>
        <v>0.64260000000000006</v>
      </c>
      <c r="S157" s="246">
        <v>0</v>
      </c>
      <c r="T157" s="246">
        <f>S157*H157</f>
        <v>0</v>
      </c>
      <c r="U157" s="247" t="s">
        <v>1</v>
      </c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48" t="s">
        <v>338</v>
      </c>
      <c r="AT157" s="248" t="s">
        <v>171</v>
      </c>
      <c r="AU157" s="248" t="s">
        <v>90</v>
      </c>
      <c r="AY157" s="17" t="s">
        <v>174</v>
      </c>
      <c r="BE157" s="249">
        <f>IF(N157="základná",J157,0)</f>
        <v>0</v>
      </c>
      <c r="BF157" s="249">
        <f>IF(N157="znížená",J157,0)</f>
        <v>0</v>
      </c>
      <c r="BG157" s="249">
        <f>IF(N157="zákl. prenesená",J157,0)</f>
        <v>0</v>
      </c>
      <c r="BH157" s="249">
        <f>IF(N157="zníž. prenesená",J157,0)</f>
        <v>0</v>
      </c>
      <c r="BI157" s="249">
        <f>IF(N157="nulová",J157,0)</f>
        <v>0</v>
      </c>
      <c r="BJ157" s="17" t="s">
        <v>90</v>
      </c>
      <c r="BK157" s="249">
        <f>ROUND(I157*H157,2)</f>
        <v>0</v>
      </c>
      <c r="BL157" s="17" t="s">
        <v>338</v>
      </c>
      <c r="BM157" s="248" t="s">
        <v>383</v>
      </c>
    </row>
    <row r="158" s="13" customFormat="1">
      <c r="A158" s="13"/>
      <c r="B158" s="255"/>
      <c r="C158" s="256"/>
      <c r="D158" s="257" t="s">
        <v>245</v>
      </c>
      <c r="E158" s="256"/>
      <c r="F158" s="259" t="s">
        <v>384</v>
      </c>
      <c r="G158" s="256"/>
      <c r="H158" s="260">
        <v>3060</v>
      </c>
      <c r="I158" s="261"/>
      <c r="J158" s="256"/>
      <c r="K158" s="256"/>
      <c r="L158" s="262"/>
      <c r="M158" s="263"/>
      <c r="N158" s="264"/>
      <c r="O158" s="264"/>
      <c r="P158" s="264"/>
      <c r="Q158" s="264"/>
      <c r="R158" s="264"/>
      <c r="S158" s="264"/>
      <c r="T158" s="264"/>
      <c r="U158" s="265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66" t="s">
        <v>245</v>
      </c>
      <c r="AU158" s="266" t="s">
        <v>90</v>
      </c>
      <c r="AV158" s="13" t="s">
        <v>90</v>
      </c>
      <c r="AW158" s="13" t="s">
        <v>4</v>
      </c>
      <c r="AX158" s="13" t="s">
        <v>84</v>
      </c>
      <c r="AY158" s="266" t="s">
        <v>174</v>
      </c>
    </row>
    <row r="159" s="2" customFormat="1" ht="30" customHeight="1">
      <c r="A159" s="38"/>
      <c r="B159" s="39"/>
      <c r="C159" s="236" t="s">
        <v>306</v>
      </c>
      <c r="D159" s="236" t="s">
        <v>177</v>
      </c>
      <c r="E159" s="237" t="s">
        <v>385</v>
      </c>
      <c r="F159" s="238" t="s">
        <v>386</v>
      </c>
      <c r="G159" s="239" t="s">
        <v>327</v>
      </c>
      <c r="H159" s="240">
        <v>3000</v>
      </c>
      <c r="I159" s="241"/>
      <c r="J159" s="242">
        <f>ROUND(I159*H159,2)</f>
        <v>0</v>
      </c>
      <c r="K159" s="243"/>
      <c r="L159" s="44"/>
      <c r="M159" s="244" t="s">
        <v>1</v>
      </c>
      <c r="N159" s="245" t="s">
        <v>43</v>
      </c>
      <c r="O159" s="97"/>
      <c r="P159" s="246">
        <f>O159*H159</f>
        <v>0</v>
      </c>
      <c r="Q159" s="246">
        <v>0</v>
      </c>
      <c r="R159" s="246">
        <f>Q159*H159</f>
        <v>0</v>
      </c>
      <c r="S159" s="246">
        <v>0</v>
      </c>
      <c r="T159" s="246">
        <f>S159*H159</f>
        <v>0</v>
      </c>
      <c r="U159" s="247" t="s">
        <v>1</v>
      </c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48" t="s">
        <v>181</v>
      </c>
      <c r="AT159" s="248" t="s">
        <v>177</v>
      </c>
      <c r="AU159" s="248" t="s">
        <v>90</v>
      </c>
      <c r="AY159" s="17" t="s">
        <v>174</v>
      </c>
      <c r="BE159" s="249">
        <f>IF(N159="základná",J159,0)</f>
        <v>0</v>
      </c>
      <c r="BF159" s="249">
        <f>IF(N159="znížená",J159,0)</f>
        <v>0</v>
      </c>
      <c r="BG159" s="249">
        <f>IF(N159="zákl. prenesená",J159,0)</f>
        <v>0</v>
      </c>
      <c r="BH159" s="249">
        <f>IF(N159="zníž. prenesená",J159,0)</f>
        <v>0</v>
      </c>
      <c r="BI159" s="249">
        <f>IF(N159="nulová",J159,0)</f>
        <v>0</v>
      </c>
      <c r="BJ159" s="17" t="s">
        <v>90</v>
      </c>
      <c r="BK159" s="249">
        <f>ROUND(I159*H159,2)</f>
        <v>0</v>
      </c>
      <c r="BL159" s="17" t="s">
        <v>181</v>
      </c>
      <c r="BM159" s="248" t="s">
        <v>387</v>
      </c>
    </row>
    <row r="160" s="2" customFormat="1" ht="14.4" customHeight="1">
      <c r="A160" s="38"/>
      <c r="B160" s="39"/>
      <c r="C160" s="236" t="s">
        <v>308</v>
      </c>
      <c r="D160" s="236" t="s">
        <v>177</v>
      </c>
      <c r="E160" s="237" t="s">
        <v>388</v>
      </c>
      <c r="F160" s="238" t="s">
        <v>389</v>
      </c>
      <c r="G160" s="239" t="s">
        <v>243</v>
      </c>
      <c r="H160" s="240">
        <v>1560</v>
      </c>
      <c r="I160" s="241"/>
      <c r="J160" s="242">
        <f>ROUND(I160*H160,2)</f>
        <v>0</v>
      </c>
      <c r="K160" s="243"/>
      <c r="L160" s="44"/>
      <c r="M160" s="244" t="s">
        <v>1</v>
      </c>
      <c r="N160" s="245" t="s">
        <v>43</v>
      </c>
      <c r="O160" s="97"/>
      <c r="P160" s="246">
        <f>O160*H160</f>
        <v>0</v>
      </c>
      <c r="Q160" s="246">
        <v>0</v>
      </c>
      <c r="R160" s="246">
        <f>Q160*H160</f>
        <v>0</v>
      </c>
      <c r="S160" s="246">
        <v>0</v>
      </c>
      <c r="T160" s="246">
        <f>S160*H160</f>
        <v>0</v>
      </c>
      <c r="U160" s="247" t="s">
        <v>1</v>
      </c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48" t="s">
        <v>181</v>
      </c>
      <c r="AT160" s="248" t="s">
        <v>177</v>
      </c>
      <c r="AU160" s="248" t="s">
        <v>90</v>
      </c>
      <c r="AY160" s="17" t="s">
        <v>174</v>
      </c>
      <c r="BE160" s="249">
        <f>IF(N160="základná",J160,0)</f>
        <v>0</v>
      </c>
      <c r="BF160" s="249">
        <f>IF(N160="znížená",J160,0)</f>
        <v>0</v>
      </c>
      <c r="BG160" s="249">
        <f>IF(N160="zákl. prenesená",J160,0)</f>
        <v>0</v>
      </c>
      <c r="BH160" s="249">
        <f>IF(N160="zníž. prenesená",J160,0)</f>
        <v>0</v>
      </c>
      <c r="BI160" s="249">
        <f>IF(N160="nulová",J160,0)</f>
        <v>0</v>
      </c>
      <c r="BJ160" s="17" t="s">
        <v>90</v>
      </c>
      <c r="BK160" s="249">
        <f>ROUND(I160*H160,2)</f>
        <v>0</v>
      </c>
      <c r="BL160" s="17" t="s">
        <v>181</v>
      </c>
      <c r="BM160" s="248" t="s">
        <v>390</v>
      </c>
    </row>
    <row r="161" s="13" customFormat="1">
      <c r="A161" s="13"/>
      <c r="B161" s="255"/>
      <c r="C161" s="256"/>
      <c r="D161" s="257" t="s">
        <v>245</v>
      </c>
      <c r="E161" s="258" t="s">
        <v>1</v>
      </c>
      <c r="F161" s="259" t="s">
        <v>391</v>
      </c>
      <c r="G161" s="256"/>
      <c r="H161" s="260">
        <v>1560</v>
      </c>
      <c r="I161" s="261"/>
      <c r="J161" s="256"/>
      <c r="K161" s="256"/>
      <c r="L161" s="262"/>
      <c r="M161" s="263"/>
      <c r="N161" s="264"/>
      <c r="O161" s="264"/>
      <c r="P161" s="264"/>
      <c r="Q161" s="264"/>
      <c r="R161" s="264"/>
      <c r="S161" s="264"/>
      <c r="T161" s="264"/>
      <c r="U161" s="265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66" t="s">
        <v>245</v>
      </c>
      <c r="AU161" s="266" t="s">
        <v>90</v>
      </c>
      <c r="AV161" s="13" t="s">
        <v>90</v>
      </c>
      <c r="AW161" s="13" t="s">
        <v>33</v>
      </c>
      <c r="AX161" s="13" t="s">
        <v>84</v>
      </c>
      <c r="AY161" s="266" t="s">
        <v>174</v>
      </c>
    </row>
    <row r="162" s="12" customFormat="1" ht="22.8" customHeight="1">
      <c r="A162" s="12"/>
      <c r="B162" s="220"/>
      <c r="C162" s="221"/>
      <c r="D162" s="222" t="s">
        <v>76</v>
      </c>
      <c r="E162" s="234" t="s">
        <v>392</v>
      </c>
      <c r="F162" s="234" t="s">
        <v>393</v>
      </c>
      <c r="G162" s="221"/>
      <c r="H162" s="221"/>
      <c r="I162" s="224"/>
      <c r="J162" s="235">
        <f>BK162</f>
        <v>0</v>
      </c>
      <c r="K162" s="221"/>
      <c r="L162" s="226"/>
      <c r="M162" s="227"/>
      <c r="N162" s="228"/>
      <c r="O162" s="228"/>
      <c r="P162" s="229">
        <f>P163</f>
        <v>0</v>
      </c>
      <c r="Q162" s="228"/>
      <c r="R162" s="229">
        <f>R163</f>
        <v>0</v>
      </c>
      <c r="S162" s="228"/>
      <c r="T162" s="229">
        <f>T163</f>
        <v>0</v>
      </c>
      <c r="U162" s="230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231" t="s">
        <v>173</v>
      </c>
      <c r="AT162" s="232" t="s">
        <v>76</v>
      </c>
      <c r="AU162" s="232" t="s">
        <v>84</v>
      </c>
      <c r="AY162" s="231" t="s">
        <v>174</v>
      </c>
      <c r="BK162" s="233">
        <f>BK163</f>
        <v>0</v>
      </c>
    </row>
    <row r="163" s="2" customFormat="1" ht="14.4" customHeight="1">
      <c r="A163" s="38"/>
      <c r="B163" s="39"/>
      <c r="C163" s="236" t="s">
        <v>310</v>
      </c>
      <c r="D163" s="236" t="s">
        <v>177</v>
      </c>
      <c r="E163" s="237" t="s">
        <v>394</v>
      </c>
      <c r="F163" s="238" t="s">
        <v>395</v>
      </c>
      <c r="G163" s="239" t="s">
        <v>396</v>
      </c>
      <c r="H163" s="240">
        <v>3</v>
      </c>
      <c r="I163" s="241"/>
      <c r="J163" s="242">
        <f>ROUND(I163*H163,2)</f>
        <v>0</v>
      </c>
      <c r="K163" s="243"/>
      <c r="L163" s="44"/>
      <c r="M163" s="244" t="s">
        <v>1</v>
      </c>
      <c r="N163" s="245" t="s">
        <v>43</v>
      </c>
      <c r="O163" s="97"/>
      <c r="P163" s="246">
        <f>O163*H163</f>
        <v>0</v>
      </c>
      <c r="Q163" s="246">
        <v>0</v>
      </c>
      <c r="R163" s="246">
        <f>Q163*H163</f>
        <v>0</v>
      </c>
      <c r="S163" s="246">
        <v>0</v>
      </c>
      <c r="T163" s="246">
        <f>S163*H163</f>
        <v>0</v>
      </c>
      <c r="U163" s="247" t="s">
        <v>1</v>
      </c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48" t="s">
        <v>181</v>
      </c>
      <c r="AT163" s="248" t="s">
        <v>177</v>
      </c>
      <c r="AU163" s="248" t="s">
        <v>90</v>
      </c>
      <c r="AY163" s="17" t="s">
        <v>174</v>
      </c>
      <c r="BE163" s="249">
        <f>IF(N163="základná",J163,0)</f>
        <v>0</v>
      </c>
      <c r="BF163" s="249">
        <f>IF(N163="znížená",J163,0)</f>
        <v>0</v>
      </c>
      <c r="BG163" s="249">
        <f>IF(N163="zákl. prenesená",J163,0)</f>
        <v>0</v>
      </c>
      <c r="BH163" s="249">
        <f>IF(N163="zníž. prenesená",J163,0)</f>
        <v>0</v>
      </c>
      <c r="BI163" s="249">
        <f>IF(N163="nulová",J163,0)</f>
        <v>0</v>
      </c>
      <c r="BJ163" s="17" t="s">
        <v>90</v>
      </c>
      <c r="BK163" s="249">
        <f>ROUND(I163*H163,2)</f>
        <v>0</v>
      </c>
      <c r="BL163" s="17" t="s">
        <v>181</v>
      </c>
      <c r="BM163" s="248" t="s">
        <v>397</v>
      </c>
    </row>
    <row r="164" s="12" customFormat="1" ht="25.92" customHeight="1">
      <c r="A164" s="12"/>
      <c r="B164" s="220"/>
      <c r="C164" s="221"/>
      <c r="D164" s="222" t="s">
        <v>76</v>
      </c>
      <c r="E164" s="223" t="s">
        <v>398</v>
      </c>
      <c r="F164" s="223" t="s">
        <v>399</v>
      </c>
      <c r="G164" s="221"/>
      <c r="H164" s="221"/>
      <c r="I164" s="224"/>
      <c r="J164" s="225">
        <f>BK164</f>
        <v>0</v>
      </c>
      <c r="K164" s="221"/>
      <c r="L164" s="226"/>
      <c r="M164" s="227"/>
      <c r="N164" s="228"/>
      <c r="O164" s="228"/>
      <c r="P164" s="229">
        <f>P165</f>
        <v>0</v>
      </c>
      <c r="Q164" s="228"/>
      <c r="R164" s="229">
        <f>R165</f>
        <v>0</v>
      </c>
      <c r="S164" s="228"/>
      <c r="T164" s="229">
        <f>T165</f>
        <v>0</v>
      </c>
      <c r="U164" s="230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R164" s="231" t="s">
        <v>190</v>
      </c>
      <c r="AT164" s="232" t="s">
        <v>76</v>
      </c>
      <c r="AU164" s="232" t="s">
        <v>77</v>
      </c>
      <c r="AY164" s="231" t="s">
        <v>174</v>
      </c>
      <c r="BK164" s="233">
        <f>BK165</f>
        <v>0</v>
      </c>
    </row>
    <row r="165" s="2" customFormat="1" ht="34.8" customHeight="1">
      <c r="A165" s="38"/>
      <c r="B165" s="39"/>
      <c r="C165" s="236" t="s">
        <v>312</v>
      </c>
      <c r="D165" s="236" t="s">
        <v>177</v>
      </c>
      <c r="E165" s="237" t="s">
        <v>400</v>
      </c>
      <c r="F165" s="238" t="s">
        <v>401</v>
      </c>
      <c r="G165" s="239" t="s">
        <v>402</v>
      </c>
      <c r="H165" s="240">
        <v>150</v>
      </c>
      <c r="I165" s="241"/>
      <c r="J165" s="242">
        <f>ROUND(I165*H165,2)</f>
        <v>0</v>
      </c>
      <c r="K165" s="243"/>
      <c r="L165" s="44"/>
      <c r="M165" s="244" t="s">
        <v>1</v>
      </c>
      <c r="N165" s="245" t="s">
        <v>43</v>
      </c>
      <c r="O165" s="97"/>
      <c r="P165" s="246">
        <f>O165*H165</f>
        <v>0</v>
      </c>
      <c r="Q165" s="246">
        <v>0</v>
      </c>
      <c r="R165" s="246">
        <f>Q165*H165</f>
        <v>0</v>
      </c>
      <c r="S165" s="246">
        <v>0</v>
      </c>
      <c r="T165" s="246">
        <f>S165*H165</f>
        <v>0</v>
      </c>
      <c r="U165" s="247" t="s">
        <v>1</v>
      </c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48" t="s">
        <v>403</v>
      </c>
      <c r="AT165" s="248" t="s">
        <v>177</v>
      </c>
      <c r="AU165" s="248" t="s">
        <v>84</v>
      </c>
      <c r="AY165" s="17" t="s">
        <v>174</v>
      </c>
      <c r="BE165" s="249">
        <f>IF(N165="základná",J165,0)</f>
        <v>0</v>
      </c>
      <c r="BF165" s="249">
        <f>IF(N165="znížená",J165,0)</f>
        <v>0</v>
      </c>
      <c r="BG165" s="249">
        <f>IF(N165="zákl. prenesená",J165,0)</f>
        <v>0</v>
      </c>
      <c r="BH165" s="249">
        <f>IF(N165="zníž. prenesená",J165,0)</f>
        <v>0</v>
      </c>
      <c r="BI165" s="249">
        <f>IF(N165="nulová",J165,0)</f>
        <v>0</v>
      </c>
      <c r="BJ165" s="17" t="s">
        <v>90</v>
      </c>
      <c r="BK165" s="249">
        <f>ROUND(I165*H165,2)</f>
        <v>0</v>
      </c>
      <c r="BL165" s="17" t="s">
        <v>403</v>
      </c>
      <c r="BM165" s="248" t="s">
        <v>404</v>
      </c>
    </row>
    <row r="166" s="12" customFormat="1" ht="25.92" customHeight="1">
      <c r="A166" s="12"/>
      <c r="B166" s="220"/>
      <c r="C166" s="221"/>
      <c r="D166" s="222" t="s">
        <v>76</v>
      </c>
      <c r="E166" s="223" t="s">
        <v>206</v>
      </c>
      <c r="F166" s="223" t="s">
        <v>207</v>
      </c>
      <c r="G166" s="221"/>
      <c r="H166" s="221"/>
      <c r="I166" s="224"/>
      <c r="J166" s="225">
        <f>BK166</f>
        <v>0</v>
      </c>
      <c r="K166" s="221"/>
      <c r="L166" s="226"/>
      <c r="M166" s="227"/>
      <c r="N166" s="228"/>
      <c r="O166" s="228"/>
      <c r="P166" s="229">
        <f>P167</f>
        <v>0</v>
      </c>
      <c r="Q166" s="228"/>
      <c r="R166" s="229">
        <f>R167</f>
        <v>0</v>
      </c>
      <c r="S166" s="228"/>
      <c r="T166" s="229">
        <f>T167</f>
        <v>0</v>
      </c>
      <c r="U166" s="230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R166" s="231" t="s">
        <v>190</v>
      </c>
      <c r="AT166" s="232" t="s">
        <v>76</v>
      </c>
      <c r="AU166" s="232" t="s">
        <v>77</v>
      </c>
      <c r="AY166" s="231" t="s">
        <v>174</v>
      </c>
      <c r="BK166" s="233">
        <f>BK167</f>
        <v>0</v>
      </c>
    </row>
    <row r="167" s="12" customFormat="1" ht="22.8" customHeight="1">
      <c r="A167" s="12"/>
      <c r="B167" s="220"/>
      <c r="C167" s="221"/>
      <c r="D167" s="222" t="s">
        <v>76</v>
      </c>
      <c r="E167" s="234" t="s">
        <v>207</v>
      </c>
      <c r="F167" s="234" t="s">
        <v>208</v>
      </c>
      <c r="G167" s="221"/>
      <c r="H167" s="221"/>
      <c r="I167" s="224"/>
      <c r="J167" s="235">
        <f>BK167</f>
        <v>0</v>
      </c>
      <c r="K167" s="221"/>
      <c r="L167" s="226"/>
      <c r="M167" s="227"/>
      <c r="N167" s="228"/>
      <c r="O167" s="228"/>
      <c r="P167" s="229">
        <f>SUM(P168:P172)</f>
        <v>0</v>
      </c>
      <c r="Q167" s="228"/>
      <c r="R167" s="229">
        <f>SUM(R168:R172)</f>
        <v>0</v>
      </c>
      <c r="S167" s="228"/>
      <c r="T167" s="229">
        <f>SUM(T168:T172)</f>
        <v>0</v>
      </c>
      <c r="U167" s="230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231" t="s">
        <v>190</v>
      </c>
      <c r="AT167" s="232" t="s">
        <v>76</v>
      </c>
      <c r="AU167" s="232" t="s">
        <v>84</v>
      </c>
      <c r="AY167" s="231" t="s">
        <v>174</v>
      </c>
      <c r="BK167" s="233">
        <f>SUM(BK168:BK172)</f>
        <v>0</v>
      </c>
    </row>
    <row r="168" s="2" customFormat="1" ht="14.4" customHeight="1">
      <c r="A168" s="38"/>
      <c r="B168" s="39"/>
      <c r="C168" s="236" t="s">
        <v>315</v>
      </c>
      <c r="D168" s="236" t="s">
        <v>177</v>
      </c>
      <c r="E168" s="237" t="s">
        <v>210</v>
      </c>
      <c r="F168" s="238" t="s">
        <v>211</v>
      </c>
      <c r="G168" s="239" t="s">
        <v>180</v>
      </c>
      <c r="H168" s="240">
        <v>1</v>
      </c>
      <c r="I168" s="241"/>
      <c r="J168" s="242">
        <f>ROUND(I168*H168,2)</f>
        <v>0</v>
      </c>
      <c r="K168" s="243"/>
      <c r="L168" s="44"/>
      <c r="M168" s="244" t="s">
        <v>1</v>
      </c>
      <c r="N168" s="245" t="s">
        <v>43</v>
      </c>
      <c r="O168" s="97"/>
      <c r="P168" s="246">
        <f>O168*H168</f>
        <v>0</v>
      </c>
      <c r="Q168" s="246">
        <v>0</v>
      </c>
      <c r="R168" s="246">
        <f>Q168*H168</f>
        <v>0</v>
      </c>
      <c r="S168" s="246">
        <v>0</v>
      </c>
      <c r="T168" s="246">
        <f>S168*H168</f>
        <v>0</v>
      </c>
      <c r="U168" s="247" t="s">
        <v>1</v>
      </c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48" t="s">
        <v>181</v>
      </c>
      <c r="AT168" s="248" t="s">
        <v>177</v>
      </c>
      <c r="AU168" s="248" t="s">
        <v>90</v>
      </c>
      <c r="AY168" s="17" t="s">
        <v>174</v>
      </c>
      <c r="BE168" s="249">
        <f>IF(N168="základná",J168,0)</f>
        <v>0</v>
      </c>
      <c r="BF168" s="249">
        <f>IF(N168="znížená",J168,0)</f>
        <v>0</v>
      </c>
      <c r="BG168" s="249">
        <f>IF(N168="zákl. prenesená",J168,0)</f>
        <v>0</v>
      </c>
      <c r="BH168" s="249">
        <f>IF(N168="zníž. prenesená",J168,0)</f>
        <v>0</v>
      </c>
      <c r="BI168" s="249">
        <f>IF(N168="nulová",J168,0)</f>
        <v>0</v>
      </c>
      <c r="BJ168" s="17" t="s">
        <v>90</v>
      </c>
      <c r="BK168" s="249">
        <f>ROUND(I168*H168,2)</f>
        <v>0</v>
      </c>
      <c r="BL168" s="17" t="s">
        <v>181</v>
      </c>
      <c r="BM168" s="248" t="s">
        <v>405</v>
      </c>
    </row>
    <row r="169" s="2" customFormat="1" ht="14.4" customHeight="1">
      <c r="A169" s="38"/>
      <c r="B169" s="39"/>
      <c r="C169" s="236" t="s">
        <v>406</v>
      </c>
      <c r="D169" s="236" t="s">
        <v>177</v>
      </c>
      <c r="E169" s="237" t="s">
        <v>214</v>
      </c>
      <c r="F169" s="238" t="s">
        <v>215</v>
      </c>
      <c r="G169" s="239" t="s">
        <v>180</v>
      </c>
      <c r="H169" s="240">
        <v>1</v>
      </c>
      <c r="I169" s="241"/>
      <c r="J169" s="242">
        <f>ROUND(I169*H169,2)</f>
        <v>0</v>
      </c>
      <c r="K169" s="243"/>
      <c r="L169" s="44"/>
      <c r="M169" s="244" t="s">
        <v>1</v>
      </c>
      <c r="N169" s="245" t="s">
        <v>43</v>
      </c>
      <c r="O169" s="97"/>
      <c r="P169" s="246">
        <f>O169*H169</f>
        <v>0</v>
      </c>
      <c r="Q169" s="246">
        <v>0</v>
      </c>
      <c r="R169" s="246">
        <f>Q169*H169</f>
        <v>0</v>
      </c>
      <c r="S169" s="246">
        <v>0</v>
      </c>
      <c r="T169" s="246">
        <f>S169*H169</f>
        <v>0</v>
      </c>
      <c r="U169" s="247" t="s">
        <v>1</v>
      </c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48" t="s">
        <v>181</v>
      </c>
      <c r="AT169" s="248" t="s">
        <v>177</v>
      </c>
      <c r="AU169" s="248" t="s">
        <v>90</v>
      </c>
      <c r="AY169" s="17" t="s">
        <v>174</v>
      </c>
      <c r="BE169" s="249">
        <f>IF(N169="základná",J169,0)</f>
        <v>0</v>
      </c>
      <c r="BF169" s="249">
        <f>IF(N169="znížená",J169,0)</f>
        <v>0</v>
      </c>
      <c r="BG169" s="249">
        <f>IF(N169="zákl. prenesená",J169,0)</f>
        <v>0</v>
      </c>
      <c r="BH169" s="249">
        <f>IF(N169="zníž. prenesená",J169,0)</f>
        <v>0</v>
      </c>
      <c r="BI169" s="249">
        <f>IF(N169="nulová",J169,0)</f>
        <v>0</v>
      </c>
      <c r="BJ169" s="17" t="s">
        <v>90</v>
      </c>
      <c r="BK169" s="249">
        <f>ROUND(I169*H169,2)</f>
        <v>0</v>
      </c>
      <c r="BL169" s="17" t="s">
        <v>181</v>
      </c>
      <c r="BM169" s="248" t="s">
        <v>407</v>
      </c>
    </row>
    <row r="170" s="2" customFormat="1" ht="14.4" customHeight="1">
      <c r="A170" s="38"/>
      <c r="B170" s="39"/>
      <c r="C170" s="236" t="s">
        <v>408</v>
      </c>
      <c r="D170" s="236" t="s">
        <v>177</v>
      </c>
      <c r="E170" s="237" t="s">
        <v>218</v>
      </c>
      <c r="F170" s="238" t="s">
        <v>219</v>
      </c>
      <c r="G170" s="239" t="s">
        <v>180</v>
      </c>
      <c r="H170" s="240">
        <v>1</v>
      </c>
      <c r="I170" s="241"/>
      <c r="J170" s="242">
        <f>ROUND(I170*H170,2)</f>
        <v>0</v>
      </c>
      <c r="K170" s="243"/>
      <c r="L170" s="44"/>
      <c r="M170" s="244" t="s">
        <v>1</v>
      </c>
      <c r="N170" s="245" t="s">
        <v>43</v>
      </c>
      <c r="O170" s="97"/>
      <c r="P170" s="246">
        <f>O170*H170</f>
        <v>0</v>
      </c>
      <c r="Q170" s="246">
        <v>0</v>
      </c>
      <c r="R170" s="246">
        <f>Q170*H170</f>
        <v>0</v>
      </c>
      <c r="S170" s="246">
        <v>0</v>
      </c>
      <c r="T170" s="246">
        <f>S170*H170</f>
        <v>0</v>
      </c>
      <c r="U170" s="247" t="s">
        <v>1</v>
      </c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48" t="s">
        <v>181</v>
      </c>
      <c r="AT170" s="248" t="s">
        <v>177</v>
      </c>
      <c r="AU170" s="248" t="s">
        <v>90</v>
      </c>
      <c r="AY170" s="17" t="s">
        <v>174</v>
      </c>
      <c r="BE170" s="249">
        <f>IF(N170="základná",J170,0)</f>
        <v>0</v>
      </c>
      <c r="BF170" s="249">
        <f>IF(N170="znížená",J170,0)</f>
        <v>0</v>
      </c>
      <c r="BG170" s="249">
        <f>IF(N170="zákl. prenesená",J170,0)</f>
        <v>0</v>
      </c>
      <c r="BH170" s="249">
        <f>IF(N170="zníž. prenesená",J170,0)</f>
        <v>0</v>
      </c>
      <c r="BI170" s="249">
        <f>IF(N170="nulová",J170,0)</f>
        <v>0</v>
      </c>
      <c r="BJ170" s="17" t="s">
        <v>90</v>
      </c>
      <c r="BK170" s="249">
        <f>ROUND(I170*H170,2)</f>
        <v>0</v>
      </c>
      <c r="BL170" s="17" t="s">
        <v>181</v>
      </c>
      <c r="BM170" s="248" t="s">
        <v>409</v>
      </c>
    </row>
    <row r="171" s="2" customFormat="1" ht="14.4" customHeight="1">
      <c r="A171" s="38"/>
      <c r="B171" s="39"/>
      <c r="C171" s="236" t="s">
        <v>410</v>
      </c>
      <c r="D171" s="236" t="s">
        <v>177</v>
      </c>
      <c r="E171" s="237" t="s">
        <v>222</v>
      </c>
      <c r="F171" s="238" t="s">
        <v>223</v>
      </c>
      <c r="G171" s="239" t="s">
        <v>180</v>
      </c>
      <c r="H171" s="240">
        <v>1</v>
      </c>
      <c r="I171" s="241"/>
      <c r="J171" s="242">
        <f>ROUND(I171*H171,2)</f>
        <v>0</v>
      </c>
      <c r="K171" s="243"/>
      <c r="L171" s="44"/>
      <c r="M171" s="244" t="s">
        <v>1</v>
      </c>
      <c r="N171" s="245" t="s">
        <v>43</v>
      </c>
      <c r="O171" s="97"/>
      <c r="P171" s="246">
        <f>O171*H171</f>
        <v>0</v>
      </c>
      <c r="Q171" s="246">
        <v>0</v>
      </c>
      <c r="R171" s="246">
        <f>Q171*H171</f>
        <v>0</v>
      </c>
      <c r="S171" s="246">
        <v>0</v>
      </c>
      <c r="T171" s="246">
        <f>S171*H171</f>
        <v>0</v>
      </c>
      <c r="U171" s="247" t="s">
        <v>1</v>
      </c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48" t="s">
        <v>181</v>
      </c>
      <c r="AT171" s="248" t="s">
        <v>177</v>
      </c>
      <c r="AU171" s="248" t="s">
        <v>90</v>
      </c>
      <c r="AY171" s="17" t="s">
        <v>174</v>
      </c>
      <c r="BE171" s="249">
        <f>IF(N171="základná",J171,0)</f>
        <v>0</v>
      </c>
      <c r="BF171" s="249">
        <f>IF(N171="znížená",J171,0)</f>
        <v>0</v>
      </c>
      <c r="BG171" s="249">
        <f>IF(N171="zákl. prenesená",J171,0)</f>
        <v>0</v>
      </c>
      <c r="BH171" s="249">
        <f>IF(N171="zníž. prenesená",J171,0)</f>
        <v>0</v>
      </c>
      <c r="BI171" s="249">
        <f>IF(N171="nulová",J171,0)</f>
        <v>0</v>
      </c>
      <c r="BJ171" s="17" t="s">
        <v>90</v>
      </c>
      <c r="BK171" s="249">
        <f>ROUND(I171*H171,2)</f>
        <v>0</v>
      </c>
      <c r="BL171" s="17" t="s">
        <v>181</v>
      </c>
      <c r="BM171" s="248" t="s">
        <v>411</v>
      </c>
    </row>
    <row r="172" s="2" customFormat="1" ht="14.4" customHeight="1">
      <c r="A172" s="38"/>
      <c r="B172" s="39"/>
      <c r="C172" s="236" t="s">
        <v>7</v>
      </c>
      <c r="D172" s="236" t="s">
        <v>177</v>
      </c>
      <c r="E172" s="237" t="s">
        <v>226</v>
      </c>
      <c r="F172" s="238" t="s">
        <v>227</v>
      </c>
      <c r="G172" s="239" t="s">
        <v>180</v>
      </c>
      <c r="H172" s="240">
        <v>1</v>
      </c>
      <c r="I172" s="241"/>
      <c r="J172" s="242">
        <f>ROUND(I172*H172,2)</f>
        <v>0</v>
      </c>
      <c r="K172" s="243"/>
      <c r="L172" s="44"/>
      <c r="M172" s="250" t="s">
        <v>1</v>
      </c>
      <c r="N172" s="251" t="s">
        <v>43</v>
      </c>
      <c r="O172" s="252"/>
      <c r="P172" s="253">
        <f>O172*H172</f>
        <v>0</v>
      </c>
      <c r="Q172" s="253">
        <v>0</v>
      </c>
      <c r="R172" s="253">
        <f>Q172*H172</f>
        <v>0</v>
      </c>
      <c r="S172" s="253">
        <v>0</v>
      </c>
      <c r="T172" s="253">
        <f>S172*H172</f>
        <v>0</v>
      </c>
      <c r="U172" s="254" t="s">
        <v>1</v>
      </c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48" t="s">
        <v>181</v>
      </c>
      <c r="AT172" s="248" t="s">
        <v>177</v>
      </c>
      <c r="AU172" s="248" t="s">
        <v>90</v>
      </c>
      <c r="AY172" s="17" t="s">
        <v>174</v>
      </c>
      <c r="BE172" s="249">
        <f>IF(N172="základná",J172,0)</f>
        <v>0</v>
      </c>
      <c r="BF172" s="249">
        <f>IF(N172="znížená",J172,0)</f>
        <v>0</v>
      </c>
      <c r="BG172" s="249">
        <f>IF(N172="zákl. prenesená",J172,0)</f>
        <v>0</v>
      </c>
      <c r="BH172" s="249">
        <f>IF(N172="zníž. prenesená",J172,0)</f>
        <v>0</v>
      </c>
      <c r="BI172" s="249">
        <f>IF(N172="nulová",J172,0)</f>
        <v>0</v>
      </c>
      <c r="BJ172" s="17" t="s">
        <v>90</v>
      </c>
      <c r="BK172" s="249">
        <f>ROUND(I172*H172,2)</f>
        <v>0</v>
      </c>
      <c r="BL172" s="17" t="s">
        <v>181</v>
      </c>
      <c r="BM172" s="248" t="s">
        <v>412</v>
      </c>
    </row>
    <row r="173" s="2" customFormat="1" ht="6.96" customHeight="1">
      <c r="A173" s="38"/>
      <c r="B173" s="72"/>
      <c r="C173" s="73"/>
      <c r="D173" s="73"/>
      <c r="E173" s="73"/>
      <c r="F173" s="73"/>
      <c r="G173" s="73"/>
      <c r="H173" s="73"/>
      <c r="I173" s="73"/>
      <c r="J173" s="73"/>
      <c r="K173" s="73"/>
      <c r="L173" s="44"/>
      <c r="M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</row>
  </sheetData>
  <sheetProtection sheet="1" autoFilter="0" formatColumns="0" formatRows="0" objects="1" scenarios="1" spinCount="100000" saltValue="OVDmrBfdPl40GM6E0+k+6xigHn0Q+MTUg4PuFpWvBCbm1u4dWIOz3IQOkMEGERct6i5Ln4XOFlftea0W43ff6A==" hashValue="eKGqaFRuK5k067v9JDwdMlekAD+akpOyFyFnrnTL6hMdv9ROxiQYwp15OSJJFKzp76S9tS8zs3ujeWzJzNIJPQ==" algorithmName="SHA-512" password="CC35"/>
  <autoFilter ref="C129:K172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8:H118"/>
    <mergeCell ref="E120:H120"/>
    <mergeCell ref="E122:H12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5.14063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100</v>
      </c>
    </row>
    <row r="3" s="1" customFormat="1" ht="6.96" customHeight="1">
      <c r="B3" s="152"/>
      <c r="C3" s="153"/>
      <c r="D3" s="153"/>
      <c r="E3" s="153"/>
      <c r="F3" s="153"/>
      <c r="G3" s="153"/>
      <c r="H3" s="153"/>
      <c r="I3" s="153"/>
      <c r="J3" s="153"/>
      <c r="K3" s="153"/>
      <c r="L3" s="20"/>
      <c r="AT3" s="17" t="s">
        <v>77</v>
      </c>
    </row>
    <row r="4" s="1" customFormat="1" ht="24.96" customHeight="1">
      <c r="B4" s="20"/>
      <c r="D4" s="154" t="s">
        <v>143</v>
      </c>
      <c r="L4" s="20"/>
      <c r="M4" s="155" t="s">
        <v>9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6" t="s">
        <v>15</v>
      </c>
      <c r="L6" s="20"/>
    </row>
    <row r="7" s="1" customFormat="1" ht="27" customHeight="1">
      <c r="B7" s="20"/>
      <c r="E7" s="157" t="str">
        <f>'Rekapitulácia stavby'!K6</f>
        <v>Lyžiarske stredisko MH I. etapa - 8-miestna kabínková lanovka MH-STRÁNE</v>
      </c>
      <c r="F7" s="156"/>
      <c r="G7" s="156"/>
      <c r="H7" s="156"/>
      <c r="L7" s="20"/>
    </row>
    <row r="8" s="1" customFormat="1" ht="12" customHeight="1">
      <c r="B8" s="20"/>
      <c r="D8" s="156" t="s">
        <v>144</v>
      </c>
      <c r="L8" s="20"/>
    </row>
    <row r="9" s="2" customFormat="1" ht="14.4" customHeight="1">
      <c r="A9" s="38"/>
      <c r="B9" s="44"/>
      <c r="C9" s="38"/>
      <c r="D9" s="38"/>
      <c r="E9" s="157" t="s">
        <v>145</v>
      </c>
      <c r="F9" s="38"/>
      <c r="G9" s="38"/>
      <c r="H9" s="38"/>
      <c r="I9" s="38"/>
      <c r="J9" s="38"/>
      <c r="K9" s="38"/>
      <c r="L9" s="69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6" t="s">
        <v>146</v>
      </c>
      <c r="E10" s="38"/>
      <c r="F10" s="38"/>
      <c r="G10" s="38"/>
      <c r="H10" s="38"/>
      <c r="I10" s="38"/>
      <c r="J10" s="38"/>
      <c r="K10" s="38"/>
      <c r="L10" s="69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5.6" customHeight="1">
      <c r="A11" s="38"/>
      <c r="B11" s="44"/>
      <c r="C11" s="38"/>
      <c r="D11" s="38"/>
      <c r="E11" s="158" t="s">
        <v>413</v>
      </c>
      <c r="F11" s="38"/>
      <c r="G11" s="38"/>
      <c r="H11" s="38"/>
      <c r="I11" s="38"/>
      <c r="J11" s="38"/>
      <c r="K11" s="38"/>
      <c r="L11" s="69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9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6" t="s">
        <v>17</v>
      </c>
      <c r="E13" s="38"/>
      <c r="F13" s="147" t="s">
        <v>1</v>
      </c>
      <c r="G13" s="38"/>
      <c r="H13" s="38"/>
      <c r="I13" s="156" t="s">
        <v>18</v>
      </c>
      <c r="J13" s="147" t="s">
        <v>1</v>
      </c>
      <c r="K13" s="38"/>
      <c r="L13" s="69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6" t="s">
        <v>19</v>
      </c>
      <c r="E14" s="38"/>
      <c r="F14" s="147" t="s">
        <v>20</v>
      </c>
      <c r="G14" s="38"/>
      <c r="H14" s="38"/>
      <c r="I14" s="156" t="s">
        <v>21</v>
      </c>
      <c r="J14" s="159" t="str">
        <f>'Rekapitulácia stavby'!AN8</f>
        <v>23. 7. 2026</v>
      </c>
      <c r="K14" s="38"/>
      <c r="L14" s="69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9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6" t="s">
        <v>23</v>
      </c>
      <c r="E16" s="38"/>
      <c r="F16" s="38"/>
      <c r="G16" s="38"/>
      <c r="H16" s="38"/>
      <c r="I16" s="156" t="s">
        <v>24</v>
      </c>
      <c r="J16" s="147" t="s">
        <v>25</v>
      </c>
      <c r="K16" s="38"/>
      <c r="L16" s="69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7" t="s">
        <v>26</v>
      </c>
      <c r="F17" s="38"/>
      <c r="G17" s="38"/>
      <c r="H17" s="38"/>
      <c r="I17" s="156" t="s">
        <v>27</v>
      </c>
      <c r="J17" s="147" t="s">
        <v>1</v>
      </c>
      <c r="K17" s="38"/>
      <c r="L17" s="69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9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6" t="s">
        <v>28</v>
      </c>
      <c r="E19" s="38"/>
      <c r="F19" s="38"/>
      <c r="G19" s="38"/>
      <c r="H19" s="38"/>
      <c r="I19" s="156" t="s">
        <v>24</v>
      </c>
      <c r="J19" s="33" t="str">
        <f>'Rekapitulácia stavby'!AN13</f>
        <v>Vyplň údaj</v>
      </c>
      <c r="K19" s="38"/>
      <c r="L19" s="69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'Rekapitulácia stavby'!E14</f>
        <v>Vyplň údaj</v>
      </c>
      <c r="F20" s="147"/>
      <c r="G20" s="147"/>
      <c r="H20" s="147"/>
      <c r="I20" s="156" t="s">
        <v>27</v>
      </c>
      <c r="J20" s="33" t="str">
        <f>'Rekapitulácia stavby'!AN14</f>
        <v>Vyplň údaj</v>
      </c>
      <c r="K20" s="38"/>
      <c r="L20" s="69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9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6" t="s">
        <v>30</v>
      </c>
      <c r="E22" s="38"/>
      <c r="F22" s="38"/>
      <c r="G22" s="38"/>
      <c r="H22" s="38"/>
      <c r="I22" s="156" t="s">
        <v>24</v>
      </c>
      <c r="J22" s="147" t="s">
        <v>31</v>
      </c>
      <c r="K22" s="38"/>
      <c r="L22" s="69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7" t="s">
        <v>148</v>
      </c>
      <c r="F23" s="38"/>
      <c r="G23" s="38"/>
      <c r="H23" s="38"/>
      <c r="I23" s="156" t="s">
        <v>27</v>
      </c>
      <c r="J23" s="147" t="s">
        <v>1</v>
      </c>
      <c r="K23" s="38"/>
      <c r="L23" s="69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9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6" t="s">
        <v>34</v>
      </c>
      <c r="E25" s="38"/>
      <c r="F25" s="38"/>
      <c r="G25" s="38"/>
      <c r="H25" s="38"/>
      <c r="I25" s="156" t="s">
        <v>24</v>
      </c>
      <c r="J25" s="147" t="s">
        <v>1</v>
      </c>
      <c r="K25" s="38"/>
      <c r="L25" s="69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7" t="s">
        <v>35</v>
      </c>
      <c r="F26" s="38"/>
      <c r="G26" s="38"/>
      <c r="H26" s="38"/>
      <c r="I26" s="156" t="s">
        <v>27</v>
      </c>
      <c r="J26" s="147" t="s">
        <v>1</v>
      </c>
      <c r="K26" s="38"/>
      <c r="L26" s="69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9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6" t="s">
        <v>36</v>
      </c>
      <c r="E28" s="38"/>
      <c r="F28" s="38"/>
      <c r="G28" s="38"/>
      <c r="H28" s="38"/>
      <c r="I28" s="38"/>
      <c r="J28" s="38"/>
      <c r="K28" s="38"/>
      <c r="L28" s="69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4.4" customHeight="1">
      <c r="A29" s="160"/>
      <c r="B29" s="161"/>
      <c r="C29" s="160"/>
      <c r="D29" s="160"/>
      <c r="E29" s="162" t="s">
        <v>1</v>
      </c>
      <c r="F29" s="162"/>
      <c r="G29" s="162"/>
      <c r="H29" s="162"/>
      <c r="I29" s="160"/>
      <c r="J29" s="160"/>
      <c r="K29" s="160"/>
      <c r="L29" s="163"/>
      <c r="S29" s="160"/>
      <c r="T29" s="160"/>
      <c r="U29" s="160"/>
      <c r="V29" s="160"/>
      <c r="W29" s="160"/>
      <c r="X29" s="160"/>
      <c r="Y29" s="160"/>
      <c r="Z29" s="160"/>
      <c r="AA29" s="160"/>
      <c r="AB29" s="160"/>
      <c r="AC29" s="160"/>
      <c r="AD29" s="160"/>
      <c r="AE29" s="160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9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64"/>
      <c r="E31" s="164"/>
      <c r="F31" s="164"/>
      <c r="G31" s="164"/>
      <c r="H31" s="164"/>
      <c r="I31" s="164"/>
      <c r="J31" s="164"/>
      <c r="K31" s="164"/>
      <c r="L31" s="69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65" t="s">
        <v>37</v>
      </c>
      <c r="E32" s="38"/>
      <c r="F32" s="38"/>
      <c r="G32" s="38"/>
      <c r="H32" s="38"/>
      <c r="I32" s="38"/>
      <c r="J32" s="166">
        <f>ROUND(J125, 2)</f>
        <v>0</v>
      </c>
      <c r="K32" s="38"/>
      <c r="L32" s="69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64"/>
      <c r="E33" s="164"/>
      <c r="F33" s="164"/>
      <c r="G33" s="164"/>
      <c r="H33" s="164"/>
      <c r="I33" s="164"/>
      <c r="J33" s="164"/>
      <c r="K33" s="164"/>
      <c r="L33" s="69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7" t="s">
        <v>39</v>
      </c>
      <c r="G34" s="38"/>
      <c r="H34" s="38"/>
      <c r="I34" s="167" t="s">
        <v>38</v>
      </c>
      <c r="J34" s="167" t="s">
        <v>40</v>
      </c>
      <c r="K34" s="38"/>
      <c r="L34" s="69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8" t="s">
        <v>41</v>
      </c>
      <c r="E35" s="169" t="s">
        <v>42</v>
      </c>
      <c r="F35" s="170">
        <f>ROUND((SUM(BE125:BE149)),  2)</f>
        <v>0</v>
      </c>
      <c r="G35" s="171"/>
      <c r="H35" s="171"/>
      <c r="I35" s="172">
        <v>0.23000000000000001</v>
      </c>
      <c r="J35" s="170">
        <f>ROUND(((SUM(BE125:BE149))*I35),  2)</f>
        <v>0</v>
      </c>
      <c r="K35" s="38"/>
      <c r="L35" s="69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69" t="s">
        <v>43</v>
      </c>
      <c r="F36" s="170">
        <f>ROUND((SUM(BF125:BF149)),  2)</f>
        <v>0</v>
      </c>
      <c r="G36" s="171"/>
      <c r="H36" s="171"/>
      <c r="I36" s="172">
        <v>0.23000000000000001</v>
      </c>
      <c r="J36" s="170">
        <f>ROUND(((SUM(BF125:BF149))*I36),  2)</f>
        <v>0</v>
      </c>
      <c r="K36" s="38"/>
      <c r="L36" s="69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6" t="s">
        <v>44</v>
      </c>
      <c r="F37" s="173">
        <f>ROUND((SUM(BG125:BG149)),  2)</f>
        <v>0</v>
      </c>
      <c r="G37" s="38"/>
      <c r="H37" s="38"/>
      <c r="I37" s="174">
        <v>0.23000000000000001</v>
      </c>
      <c r="J37" s="173">
        <f>0</f>
        <v>0</v>
      </c>
      <c r="K37" s="38"/>
      <c r="L37" s="69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6" t="s">
        <v>45</v>
      </c>
      <c r="F38" s="173">
        <f>ROUND((SUM(BH125:BH149)),  2)</f>
        <v>0</v>
      </c>
      <c r="G38" s="38"/>
      <c r="H38" s="38"/>
      <c r="I38" s="174">
        <v>0.23000000000000001</v>
      </c>
      <c r="J38" s="173">
        <f>0</f>
        <v>0</v>
      </c>
      <c r="K38" s="38"/>
      <c r="L38" s="69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69" t="s">
        <v>46</v>
      </c>
      <c r="F39" s="170">
        <f>ROUND((SUM(BI125:BI149)),  2)</f>
        <v>0</v>
      </c>
      <c r="G39" s="171"/>
      <c r="H39" s="171"/>
      <c r="I39" s="172">
        <v>0</v>
      </c>
      <c r="J39" s="170">
        <f>0</f>
        <v>0</v>
      </c>
      <c r="K39" s="38"/>
      <c r="L39" s="69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9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75"/>
      <c r="D41" s="176" t="s">
        <v>47</v>
      </c>
      <c r="E41" s="177"/>
      <c r="F41" s="177"/>
      <c r="G41" s="178" t="s">
        <v>48</v>
      </c>
      <c r="H41" s="179" t="s">
        <v>49</v>
      </c>
      <c r="I41" s="177"/>
      <c r="J41" s="180">
        <f>SUM(J32:J39)</f>
        <v>0</v>
      </c>
      <c r="K41" s="181"/>
      <c r="L41" s="69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9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9"/>
      <c r="D50" s="182" t="s">
        <v>50</v>
      </c>
      <c r="E50" s="183"/>
      <c r="F50" s="183"/>
      <c r="G50" s="182" t="s">
        <v>51</v>
      </c>
      <c r="H50" s="183"/>
      <c r="I50" s="183"/>
      <c r="J50" s="183"/>
      <c r="K50" s="183"/>
      <c r="L50" s="69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84" t="s">
        <v>52</v>
      </c>
      <c r="E61" s="185"/>
      <c r="F61" s="186" t="s">
        <v>53</v>
      </c>
      <c r="G61" s="184" t="s">
        <v>52</v>
      </c>
      <c r="H61" s="185"/>
      <c r="I61" s="185"/>
      <c r="J61" s="187" t="s">
        <v>53</v>
      </c>
      <c r="K61" s="185"/>
      <c r="L61" s="69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82" t="s">
        <v>54</v>
      </c>
      <c r="E65" s="188"/>
      <c r="F65" s="188"/>
      <c r="G65" s="182" t="s">
        <v>55</v>
      </c>
      <c r="H65" s="188"/>
      <c r="I65" s="188"/>
      <c r="J65" s="188"/>
      <c r="K65" s="188"/>
      <c r="L65" s="69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84" t="s">
        <v>52</v>
      </c>
      <c r="E76" s="185"/>
      <c r="F76" s="186" t="s">
        <v>53</v>
      </c>
      <c r="G76" s="184" t="s">
        <v>52</v>
      </c>
      <c r="H76" s="185"/>
      <c r="I76" s="185"/>
      <c r="J76" s="187" t="s">
        <v>53</v>
      </c>
      <c r="K76" s="185"/>
      <c r="L76" s="69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9"/>
      <c r="C77" s="190"/>
      <c r="D77" s="190"/>
      <c r="E77" s="190"/>
      <c r="F77" s="190"/>
      <c r="G77" s="190"/>
      <c r="H77" s="190"/>
      <c r="I77" s="190"/>
      <c r="J77" s="190"/>
      <c r="K77" s="190"/>
      <c r="L77" s="69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hidden="1" s="2" customFormat="1" ht="6.96" customHeight="1">
      <c r="A81" s="38"/>
      <c r="B81" s="191"/>
      <c r="C81" s="192"/>
      <c r="D81" s="192"/>
      <c r="E81" s="192"/>
      <c r="F81" s="192"/>
      <c r="G81" s="192"/>
      <c r="H81" s="192"/>
      <c r="I81" s="192"/>
      <c r="J81" s="192"/>
      <c r="K81" s="192"/>
      <c r="L81" s="69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hidden="1" s="2" customFormat="1" ht="24.96" customHeight="1">
      <c r="A82" s="38"/>
      <c r="B82" s="39"/>
      <c r="C82" s="23" t="s">
        <v>149</v>
      </c>
      <c r="D82" s="40"/>
      <c r="E82" s="40"/>
      <c r="F82" s="40"/>
      <c r="G82" s="40"/>
      <c r="H82" s="40"/>
      <c r="I82" s="40"/>
      <c r="J82" s="40"/>
      <c r="K82" s="40"/>
      <c r="L82" s="69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hidden="1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9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hidden="1" s="2" customFormat="1" ht="12" customHeight="1">
      <c r="A84" s="38"/>
      <c r="B84" s="39"/>
      <c r="C84" s="32" t="s">
        <v>15</v>
      </c>
      <c r="D84" s="40"/>
      <c r="E84" s="40"/>
      <c r="F84" s="40"/>
      <c r="G84" s="40"/>
      <c r="H84" s="40"/>
      <c r="I84" s="40"/>
      <c r="J84" s="40"/>
      <c r="K84" s="40"/>
      <c r="L84" s="69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hidden="1" s="2" customFormat="1" ht="27" customHeight="1">
      <c r="A85" s="38"/>
      <c r="B85" s="39"/>
      <c r="C85" s="40"/>
      <c r="D85" s="40"/>
      <c r="E85" s="193" t="str">
        <f>E7</f>
        <v>Lyžiarske stredisko MH I. etapa - 8-miestna kabínková lanovka MH-STRÁNE</v>
      </c>
      <c r="F85" s="32"/>
      <c r="G85" s="32"/>
      <c r="H85" s="32"/>
      <c r="I85" s="40"/>
      <c r="J85" s="40"/>
      <c r="K85" s="40"/>
      <c r="L85" s="69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hidden="1" s="1" customFormat="1" ht="12" customHeight="1">
      <c r="B86" s="21"/>
      <c r="C86" s="32" t="s">
        <v>144</v>
      </c>
      <c r="D86" s="22"/>
      <c r="E86" s="22"/>
      <c r="F86" s="22"/>
      <c r="G86" s="22"/>
      <c r="H86" s="22"/>
      <c r="I86" s="22"/>
      <c r="J86" s="22"/>
      <c r="K86" s="22"/>
      <c r="L86" s="20"/>
    </row>
    <row r="87" hidden="1" s="2" customFormat="1" ht="14.4" customHeight="1">
      <c r="A87" s="38"/>
      <c r="B87" s="39"/>
      <c r="C87" s="40"/>
      <c r="D87" s="40"/>
      <c r="E87" s="193" t="s">
        <v>145</v>
      </c>
      <c r="F87" s="40"/>
      <c r="G87" s="40"/>
      <c r="H87" s="40"/>
      <c r="I87" s="40"/>
      <c r="J87" s="40"/>
      <c r="K87" s="40"/>
      <c r="L87" s="69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hidden="1" s="2" customFormat="1" ht="12" customHeight="1">
      <c r="A88" s="38"/>
      <c r="B88" s="39"/>
      <c r="C88" s="32" t="s">
        <v>146</v>
      </c>
      <c r="D88" s="40"/>
      <c r="E88" s="40"/>
      <c r="F88" s="40"/>
      <c r="G88" s="40"/>
      <c r="H88" s="40"/>
      <c r="I88" s="40"/>
      <c r="J88" s="40"/>
      <c r="K88" s="40"/>
      <c r="L88" s="69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hidden="1" s="2" customFormat="1" ht="15.6" customHeight="1">
      <c r="A89" s="38"/>
      <c r="B89" s="39"/>
      <c r="C89" s="40"/>
      <c r="D89" s="40"/>
      <c r="E89" s="82" t="str">
        <f>E11</f>
        <v>SO 01.3 - Protierózne úpravy</v>
      </c>
      <c r="F89" s="40"/>
      <c r="G89" s="40"/>
      <c r="H89" s="40"/>
      <c r="I89" s="40"/>
      <c r="J89" s="40"/>
      <c r="K89" s="40"/>
      <c r="L89" s="69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hidden="1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9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hidden="1" s="2" customFormat="1" ht="12" customHeight="1">
      <c r="A91" s="38"/>
      <c r="B91" s="39"/>
      <c r="C91" s="32" t="s">
        <v>19</v>
      </c>
      <c r="D91" s="40"/>
      <c r="E91" s="40"/>
      <c r="F91" s="27" t="str">
        <f>F14</f>
        <v>Martin</v>
      </c>
      <c r="G91" s="40"/>
      <c r="H91" s="40"/>
      <c r="I91" s="32" t="s">
        <v>21</v>
      </c>
      <c r="J91" s="85" t="str">
        <f>IF(J14="","",J14)</f>
        <v>23. 7. 2026</v>
      </c>
      <c r="K91" s="40"/>
      <c r="L91" s="69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hidden="1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9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hidden="1" s="2" customFormat="1" ht="15.6" customHeight="1">
      <c r="A93" s="38"/>
      <c r="B93" s="39"/>
      <c r="C93" s="32" t="s">
        <v>23</v>
      </c>
      <c r="D93" s="40"/>
      <c r="E93" s="40"/>
      <c r="F93" s="27" t="str">
        <f>E17</f>
        <v>Mesto Martin</v>
      </c>
      <c r="G93" s="40"/>
      <c r="H93" s="40"/>
      <c r="I93" s="32" t="s">
        <v>30</v>
      </c>
      <c r="J93" s="36" t="str">
        <f>E23</f>
        <v>PROMT, s.r.o. Martin</v>
      </c>
      <c r="K93" s="40"/>
      <c r="L93" s="69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hidden="1" s="2" customFormat="1" ht="15.6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34</v>
      </c>
      <c r="J94" s="36" t="str">
        <f>E26</f>
        <v>Ing. Jaroslav Tomko</v>
      </c>
      <c r="K94" s="40"/>
      <c r="L94" s="69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hidden="1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9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hidden="1" s="2" customFormat="1" ht="29.28" customHeight="1">
      <c r="A96" s="38"/>
      <c r="B96" s="39"/>
      <c r="C96" s="194" t="s">
        <v>150</v>
      </c>
      <c r="D96" s="195"/>
      <c r="E96" s="195"/>
      <c r="F96" s="195"/>
      <c r="G96" s="195"/>
      <c r="H96" s="195"/>
      <c r="I96" s="195"/>
      <c r="J96" s="196" t="s">
        <v>151</v>
      </c>
      <c r="K96" s="195"/>
      <c r="L96" s="69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hidden="1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9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hidden="1" s="2" customFormat="1" ht="22.8" customHeight="1">
      <c r="A98" s="38"/>
      <c r="B98" s="39"/>
      <c r="C98" s="197" t="s">
        <v>152</v>
      </c>
      <c r="D98" s="40"/>
      <c r="E98" s="40"/>
      <c r="F98" s="40"/>
      <c r="G98" s="40"/>
      <c r="H98" s="40"/>
      <c r="I98" s="40"/>
      <c r="J98" s="116">
        <f>J125</f>
        <v>0</v>
      </c>
      <c r="K98" s="40"/>
      <c r="L98" s="69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153</v>
      </c>
    </row>
    <row r="99" hidden="1" s="9" customFormat="1" ht="24.96" customHeight="1">
      <c r="A99" s="9"/>
      <c r="B99" s="198"/>
      <c r="C99" s="199"/>
      <c r="D99" s="200" t="s">
        <v>230</v>
      </c>
      <c r="E99" s="201"/>
      <c r="F99" s="201"/>
      <c r="G99" s="201"/>
      <c r="H99" s="201"/>
      <c r="I99" s="201"/>
      <c r="J99" s="202">
        <f>J126</f>
        <v>0</v>
      </c>
      <c r="K99" s="199"/>
      <c r="L99" s="20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hidden="1" s="10" customFormat="1" ht="19.92" customHeight="1">
      <c r="A100" s="10"/>
      <c r="B100" s="204"/>
      <c r="C100" s="139"/>
      <c r="D100" s="205" t="s">
        <v>231</v>
      </c>
      <c r="E100" s="206"/>
      <c r="F100" s="206"/>
      <c r="G100" s="206"/>
      <c r="H100" s="206"/>
      <c r="I100" s="206"/>
      <c r="J100" s="207">
        <f>J127</f>
        <v>0</v>
      </c>
      <c r="K100" s="139"/>
      <c r="L100" s="20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10" customFormat="1" ht="19.92" customHeight="1">
      <c r="A101" s="10"/>
      <c r="B101" s="204"/>
      <c r="C101" s="139"/>
      <c r="D101" s="205" t="s">
        <v>233</v>
      </c>
      <c r="E101" s="206"/>
      <c r="F101" s="206"/>
      <c r="G101" s="206"/>
      <c r="H101" s="206"/>
      <c r="I101" s="206"/>
      <c r="J101" s="207">
        <f>J141</f>
        <v>0</v>
      </c>
      <c r="K101" s="139"/>
      <c r="L101" s="20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9" customFormat="1" ht="24.96" customHeight="1">
      <c r="A102" s="9"/>
      <c r="B102" s="198"/>
      <c r="C102" s="199"/>
      <c r="D102" s="200" t="s">
        <v>156</v>
      </c>
      <c r="E102" s="201"/>
      <c r="F102" s="201"/>
      <c r="G102" s="201"/>
      <c r="H102" s="201"/>
      <c r="I102" s="201"/>
      <c r="J102" s="202">
        <f>J143</f>
        <v>0</v>
      </c>
      <c r="K102" s="199"/>
      <c r="L102" s="203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hidden="1" s="10" customFormat="1" ht="19.92" customHeight="1">
      <c r="A103" s="10"/>
      <c r="B103" s="204"/>
      <c r="C103" s="139"/>
      <c r="D103" s="205" t="s">
        <v>157</v>
      </c>
      <c r="E103" s="206"/>
      <c r="F103" s="206"/>
      <c r="G103" s="206"/>
      <c r="H103" s="206"/>
      <c r="I103" s="206"/>
      <c r="J103" s="207">
        <f>J144</f>
        <v>0</v>
      </c>
      <c r="K103" s="139"/>
      <c r="L103" s="208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2" customFormat="1" ht="21.84" customHeight="1">
      <c r="A104" s="38"/>
      <c r="B104" s="39"/>
      <c r="C104" s="40"/>
      <c r="D104" s="40"/>
      <c r="E104" s="40"/>
      <c r="F104" s="40"/>
      <c r="G104" s="40"/>
      <c r="H104" s="40"/>
      <c r="I104" s="40"/>
      <c r="J104" s="40"/>
      <c r="K104" s="40"/>
      <c r="L104" s="69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hidden="1" s="2" customFormat="1" ht="6.96" customHeight="1">
      <c r="A105" s="38"/>
      <c r="B105" s="72"/>
      <c r="C105" s="73"/>
      <c r="D105" s="73"/>
      <c r="E105" s="73"/>
      <c r="F105" s="73"/>
      <c r="G105" s="73"/>
      <c r="H105" s="73"/>
      <c r="I105" s="73"/>
      <c r="J105" s="73"/>
      <c r="K105" s="73"/>
      <c r="L105" s="69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hidden="1"/>
    <row r="107" hidden="1"/>
    <row r="108" hidden="1"/>
    <row r="109" s="2" customFormat="1" ht="6.96" customHeight="1">
      <c r="A109" s="38"/>
      <c r="B109" s="74"/>
      <c r="C109" s="75"/>
      <c r="D109" s="75"/>
      <c r="E109" s="75"/>
      <c r="F109" s="75"/>
      <c r="G109" s="75"/>
      <c r="H109" s="75"/>
      <c r="I109" s="75"/>
      <c r="J109" s="75"/>
      <c r="K109" s="75"/>
      <c r="L109" s="69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24.96" customHeight="1">
      <c r="A110" s="38"/>
      <c r="B110" s="39"/>
      <c r="C110" s="23" t="s">
        <v>158</v>
      </c>
      <c r="D110" s="40"/>
      <c r="E110" s="40"/>
      <c r="F110" s="40"/>
      <c r="G110" s="40"/>
      <c r="H110" s="40"/>
      <c r="I110" s="40"/>
      <c r="J110" s="40"/>
      <c r="K110" s="40"/>
      <c r="L110" s="69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69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15</v>
      </c>
      <c r="D112" s="40"/>
      <c r="E112" s="40"/>
      <c r="F112" s="40"/>
      <c r="G112" s="40"/>
      <c r="H112" s="40"/>
      <c r="I112" s="40"/>
      <c r="J112" s="40"/>
      <c r="K112" s="40"/>
      <c r="L112" s="69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27" customHeight="1">
      <c r="A113" s="38"/>
      <c r="B113" s="39"/>
      <c r="C113" s="40"/>
      <c r="D113" s="40"/>
      <c r="E113" s="193" t="str">
        <f>E7</f>
        <v>Lyžiarske stredisko MH I. etapa - 8-miestna kabínková lanovka MH-STRÁNE</v>
      </c>
      <c r="F113" s="32"/>
      <c r="G113" s="32"/>
      <c r="H113" s="32"/>
      <c r="I113" s="40"/>
      <c r="J113" s="40"/>
      <c r="K113" s="40"/>
      <c r="L113" s="69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1" customFormat="1" ht="12" customHeight="1">
      <c r="B114" s="21"/>
      <c r="C114" s="32" t="s">
        <v>144</v>
      </c>
      <c r="D114" s="22"/>
      <c r="E114" s="22"/>
      <c r="F114" s="22"/>
      <c r="G114" s="22"/>
      <c r="H114" s="22"/>
      <c r="I114" s="22"/>
      <c r="J114" s="22"/>
      <c r="K114" s="22"/>
      <c r="L114" s="20"/>
    </row>
    <row r="115" s="2" customFormat="1" ht="14.4" customHeight="1">
      <c r="A115" s="38"/>
      <c r="B115" s="39"/>
      <c r="C115" s="40"/>
      <c r="D115" s="40"/>
      <c r="E115" s="193" t="s">
        <v>145</v>
      </c>
      <c r="F115" s="40"/>
      <c r="G115" s="40"/>
      <c r="H115" s="40"/>
      <c r="I115" s="40"/>
      <c r="J115" s="40"/>
      <c r="K115" s="40"/>
      <c r="L115" s="69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146</v>
      </c>
      <c r="D116" s="40"/>
      <c r="E116" s="40"/>
      <c r="F116" s="40"/>
      <c r="G116" s="40"/>
      <c r="H116" s="40"/>
      <c r="I116" s="40"/>
      <c r="J116" s="40"/>
      <c r="K116" s="40"/>
      <c r="L116" s="69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5.6" customHeight="1">
      <c r="A117" s="38"/>
      <c r="B117" s="39"/>
      <c r="C117" s="40"/>
      <c r="D117" s="40"/>
      <c r="E117" s="82" t="str">
        <f>E11</f>
        <v>SO 01.3 - Protierózne úpravy</v>
      </c>
      <c r="F117" s="40"/>
      <c r="G117" s="40"/>
      <c r="H117" s="40"/>
      <c r="I117" s="40"/>
      <c r="J117" s="40"/>
      <c r="K117" s="40"/>
      <c r="L117" s="69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9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19</v>
      </c>
      <c r="D119" s="40"/>
      <c r="E119" s="40"/>
      <c r="F119" s="27" t="str">
        <f>F14</f>
        <v>Martin</v>
      </c>
      <c r="G119" s="40"/>
      <c r="H119" s="40"/>
      <c r="I119" s="32" t="s">
        <v>21</v>
      </c>
      <c r="J119" s="85" t="str">
        <f>IF(J14="","",J14)</f>
        <v>23. 7. 2026</v>
      </c>
      <c r="K119" s="40"/>
      <c r="L119" s="69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9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5.6" customHeight="1">
      <c r="A121" s="38"/>
      <c r="B121" s="39"/>
      <c r="C121" s="32" t="s">
        <v>23</v>
      </c>
      <c r="D121" s="40"/>
      <c r="E121" s="40"/>
      <c r="F121" s="27" t="str">
        <f>E17</f>
        <v>Mesto Martin</v>
      </c>
      <c r="G121" s="40"/>
      <c r="H121" s="40"/>
      <c r="I121" s="32" t="s">
        <v>30</v>
      </c>
      <c r="J121" s="36" t="str">
        <f>E23</f>
        <v>PROMT, s.r.o. Martin</v>
      </c>
      <c r="K121" s="40"/>
      <c r="L121" s="69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6" customHeight="1">
      <c r="A122" s="38"/>
      <c r="B122" s="39"/>
      <c r="C122" s="32" t="s">
        <v>28</v>
      </c>
      <c r="D122" s="40"/>
      <c r="E122" s="40"/>
      <c r="F122" s="27" t="str">
        <f>IF(E20="","",E20)</f>
        <v>Vyplň údaj</v>
      </c>
      <c r="G122" s="40"/>
      <c r="H122" s="40"/>
      <c r="I122" s="32" t="s">
        <v>34</v>
      </c>
      <c r="J122" s="36" t="str">
        <f>E26</f>
        <v>Ing. Jaroslav Tomko</v>
      </c>
      <c r="K122" s="40"/>
      <c r="L122" s="69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69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1" customFormat="1" ht="29.28" customHeight="1">
      <c r="A124" s="209"/>
      <c r="B124" s="210"/>
      <c r="C124" s="211" t="s">
        <v>159</v>
      </c>
      <c r="D124" s="212" t="s">
        <v>62</v>
      </c>
      <c r="E124" s="212" t="s">
        <v>58</v>
      </c>
      <c r="F124" s="212" t="s">
        <v>59</v>
      </c>
      <c r="G124" s="212" t="s">
        <v>160</v>
      </c>
      <c r="H124" s="212" t="s">
        <v>161</v>
      </c>
      <c r="I124" s="212" t="s">
        <v>162</v>
      </c>
      <c r="J124" s="213" t="s">
        <v>151</v>
      </c>
      <c r="K124" s="214" t="s">
        <v>163</v>
      </c>
      <c r="L124" s="215"/>
      <c r="M124" s="106" t="s">
        <v>1</v>
      </c>
      <c r="N124" s="107" t="s">
        <v>41</v>
      </c>
      <c r="O124" s="107" t="s">
        <v>164</v>
      </c>
      <c r="P124" s="107" t="s">
        <v>165</v>
      </c>
      <c r="Q124" s="107" t="s">
        <v>166</v>
      </c>
      <c r="R124" s="107" t="s">
        <v>167</v>
      </c>
      <c r="S124" s="107" t="s">
        <v>168</v>
      </c>
      <c r="T124" s="107" t="s">
        <v>169</v>
      </c>
      <c r="U124" s="108" t="s">
        <v>170</v>
      </c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</row>
    <row r="125" s="2" customFormat="1" ht="22.8" customHeight="1">
      <c r="A125" s="38"/>
      <c r="B125" s="39"/>
      <c r="C125" s="113" t="s">
        <v>152</v>
      </c>
      <c r="D125" s="40"/>
      <c r="E125" s="40"/>
      <c r="F125" s="40"/>
      <c r="G125" s="40"/>
      <c r="H125" s="40"/>
      <c r="I125" s="40"/>
      <c r="J125" s="216">
        <f>BK125</f>
        <v>0</v>
      </c>
      <c r="K125" s="40"/>
      <c r="L125" s="44"/>
      <c r="M125" s="109"/>
      <c r="N125" s="217"/>
      <c r="O125" s="110"/>
      <c r="P125" s="218">
        <f>P126+P143</f>
        <v>0</v>
      </c>
      <c r="Q125" s="110"/>
      <c r="R125" s="218">
        <f>R126+R143</f>
        <v>2024.6978760000002</v>
      </c>
      <c r="S125" s="110"/>
      <c r="T125" s="218">
        <f>T126+T143</f>
        <v>0</v>
      </c>
      <c r="U125" s="111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76</v>
      </c>
      <c r="AU125" s="17" t="s">
        <v>153</v>
      </c>
      <c r="BK125" s="219">
        <f>BK126+BK143</f>
        <v>0</v>
      </c>
    </row>
    <row r="126" s="12" customFormat="1" ht="25.92" customHeight="1">
      <c r="A126" s="12"/>
      <c r="B126" s="220"/>
      <c r="C126" s="221"/>
      <c r="D126" s="222" t="s">
        <v>76</v>
      </c>
      <c r="E126" s="223" t="s">
        <v>234</v>
      </c>
      <c r="F126" s="223" t="s">
        <v>235</v>
      </c>
      <c r="G126" s="221"/>
      <c r="H126" s="221"/>
      <c r="I126" s="224"/>
      <c r="J126" s="225">
        <f>BK126</f>
        <v>0</v>
      </c>
      <c r="K126" s="221"/>
      <c r="L126" s="226"/>
      <c r="M126" s="227"/>
      <c r="N126" s="228"/>
      <c r="O126" s="228"/>
      <c r="P126" s="229">
        <f>P127+P141</f>
        <v>0</v>
      </c>
      <c r="Q126" s="228"/>
      <c r="R126" s="229">
        <f>R127+R141</f>
        <v>2024.6978760000002</v>
      </c>
      <c r="S126" s="228"/>
      <c r="T126" s="229">
        <f>T127+T141</f>
        <v>0</v>
      </c>
      <c r="U126" s="230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31" t="s">
        <v>84</v>
      </c>
      <c r="AT126" s="232" t="s">
        <v>76</v>
      </c>
      <c r="AU126" s="232" t="s">
        <v>77</v>
      </c>
      <c r="AY126" s="231" t="s">
        <v>174</v>
      </c>
      <c r="BK126" s="233">
        <f>BK127+BK141</f>
        <v>0</v>
      </c>
    </row>
    <row r="127" s="12" customFormat="1" ht="22.8" customHeight="1">
      <c r="A127" s="12"/>
      <c r="B127" s="220"/>
      <c r="C127" s="221"/>
      <c r="D127" s="222" t="s">
        <v>76</v>
      </c>
      <c r="E127" s="234" t="s">
        <v>84</v>
      </c>
      <c r="F127" s="234" t="s">
        <v>236</v>
      </c>
      <c r="G127" s="221"/>
      <c r="H127" s="221"/>
      <c r="I127" s="224"/>
      <c r="J127" s="235">
        <f>BK127</f>
        <v>0</v>
      </c>
      <c r="K127" s="221"/>
      <c r="L127" s="226"/>
      <c r="M127" s="227"/>
      <c r="N127" s="228"/>
      <c r="O127" s="228"/>
      <c r="P127" s="229">
        <f>SUM(P128:P140)</f>
        <v>0</v>
      </c>
      <c r="Q127" s="228"/>
      <c r="R127" s="229">
        <f>SUM(R128:R140)</f>
        <v>2024.6978760000002</v>
      </c>
      <c r="S127" s="228"/>
      <c r="T127" s="229">
        <f>SUM(T128:T140)</f>
        <v>0</v>
      </c>
      <c r="U127" s="230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31" t="s">
        <v>84</v>
      </c>
      <c r="AT127" s="232" t="s">
        <v>76</v>
      </c>
      <c r="AU127" s="232" t="s">
        <v>84</v>
      </c>
      <c r="AY127" s="231" t="s">
        <v>174</v>
      </c>
      <c r="BK127" s="233">
        <f>SUM(BK128:BK140)</f>
        <v>0</v>
      </c>
    </row>
    <row r="128" s="2" customFormat="1" ht="30" customHeight="1">
      <c r="A128" s="38"/>
      <c r="B128" s="39"/>
      <c r="C128" s="236" t="s">
        <v>198</v>
      </c>
      <c r="D128" s="236" t="s">
        <v>177</v>
      </c>
      <c r="E128" s="237" t="s">
        <v>414</v>
      </c>
      <c r="F128" s="238" t="s">
        <v>415</v>
      </c>
      <c r="G128" s="239" t="s">
        <v>243</v>
      </c>
      <c r="H128" s="240">
        <v>9640</v>
      </c>
      <c r="I128" s="241"/>
      <c r="J128" s="242">
        <f>ROUND(I128*H128,2)</f>
        <v>0</v>
      </c>
      <c r="K128" s="243"/>
      <c r="L128" s="44"/>
      <c r="M128" s="244" t="s">
        <v>1</v>
      </c>
      <c r="N128" s="245" t="s">
        <v>43</v>
      </c>
      <c r="O128" s="97"/>
      <c r="P128" s="246">
        <f>O128*H128</f>
        <v>0</v>
      </c>
      <c r="Q128" s="246">
        <v>0</v>
      </c>
      <c r="R128" s="246">
        <f>Q128*H128</f>
        <v>0</v>
      </c>
      <c r="S128" s="246">
        <v>0</v>
      </c>
      <c r="T128" s="246">
        <f>S128*H128</f>
        <v>0</v>
      </c>
      <c r="U128" s="247" t="s">
        <v>1</v>
      </c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48" t="s">
        <v>190</v>
      </c>
      <c r="AT128" s="248" t="s">
        <v>177</v>
      </c>
      <c r="AU128" s="248" t="s">
        <v>90</v>
      </c>
      <c r="AY128" s="17" t="s">
        <v>174</v>
      </c>
      <c r="BE128" s="249">
        <f>IF(N128="základná",J128,0)</f>
        <v>0</v>
      </c>
      <c r="BF128" s="249">
        <f>IF(N128="znížená",J128,0)</f>
        <v>0</v>
      </c>
      <c r="BG128" s="249">
        <f>IF(N128="zákl. prenesená",J128,0)</f>
        <v>0</v>
      </c>
      <c r="BH128" s="249">
        <f>IF(N128="zníž. prenesená",J128,0)</f>
        <v>0</v>
      </c>
      <c r="BI128" s="249">
        <f>IF(N128="nulová",J128,0)</f>
        <v>0</v>
      </c>
      <c r="BJ128" s="17" t="s">
        <v>90</v>
      </c>
      <c r="BK128" s="249">
        <f>ROUND(I128*H128,2)</f>
        <v>0</v>
      </c>
      <c r="BL128" s="17" t="s">
        <v>190</v>
      </c>
      <c r="BM128" s="248" t="s">
        <v>416</v>
      </c>
    </row>
    <row r="129" s="13" customFormat="1">
      <c r="A129" s="13"/>
      <c r="B129" s="255"/>
      <c r="C129" s="256"/>
      <c r="D129" s="257" t="s">
        <v>245</v>
      </c>
      <c r="E129" s="258" t="s">
        <v>1</v>
      </c>
      <c r="F129" s="259" t="s">
        <v>417</v>
      </c>
      <c r="G129" s="256"/>
      <c r="H129" s="260">
        <v>9640</v>
      </c>
      <c r="I129" s="261"/>
      <c r="J129" s="256"/>
      <c r="K129" s="256"/>
      <c r="L129" s="262"/>
      <c r="M129" s="263"/>
      <c r="N129" s="264"/>
      <c r="O129" s="264"/>
      <c r="P129" s="264"/>
      <c r="Q129" s="264"/>
      <c r="R129" s="264"/>
      <c r="S129" s="264"/>
      <c r="T129" s="264"/>
      <c r="U129" s="265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66" t="s">
        <v>245</v>
      </c>
      <c r="AU129" s="266" t="s">
        <v>90</v>
      </c>
      <c r="AV129" s="13" t="s">
        <v>90</v>
      </c>
      <c r="AW129" s="13" t="s">
        <v>33</v>
      </c>
      <c r="AX129" s="13" t="s">
        <v>84</v>
      </c>
      <c r="AY129" s="266" t="s">
        <v>174</v>
      </c>
    </row>
    <row r="130" s="2" customFormat="1" ht="22.2" customHeight="1">
      <c r="A130" s="38"/>
      <c r="B130" s="39"/>
      <c r="C130" s="236" t="s">
        <v>84</v>
      </c>
      <c r="D130" s="236" t="s">
        <v>177</v>
      </c>
      <c r="E130" s="237" t="s">
        <v>418</v>
      </c>
      <c r="F130" s="238" t="s">
        <v>419</v>
      </c>
      <c r="G130" s="239" t="s">
        <v>269</v>
      </c>
      <c r="H130" s="240">
        <v>9640</v>
      </c>
      <c r="I130" s="241"/>
      <c r="J130" s="242">
        <f>ROUND(I130*H130,2)</f>
        <v>0</v>
      </c>
      <c r="K130" s="243"/>
      <c r="L130" s="44"/>
      <c r="M130" s="244" t="s">
        <v>1</v>
      </c>
      <c r="N130" s="245" t="s">
        <v>43</v>
      </c>
      <c r="O130" s="97"/>
      <c r="P130" s="246">
        <f>O130*H130</f>
        <v>0</v>
      </c>
      <c r="Q130" s="246">
        <v>0</v>
      </c>
      <c r="R130" s="246">
        <f>Q130*H130</f>
        <v>0</v>
      </c>
      <c r="S130" s="246">
        <v>0</v>
      </c>
      <c r="T130" s="246">
        <f>S130*H130</f>
        <v>0</v>
      </c>
      <c r="U130" s="247" t="s">
        <v>1</v>
      </c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48" t="s">
        <v>190</v>
      </c>
      <c r="AT130" s="248" t="s">
        <v>177</v>
      </c>
      <c r="AU130" s="248" t="s">
        <v>90</v>
      </c>
      <c r="AY130" s="17" t="s">
        <v>174</v>
      </c>
      <c r="BE130" s="249">
        <f>IF(N130="základná",J130,0)</f>
        <v>0</v>
      </c>
      <c r="BF130" s="249">
        <f>IF(N130="znížená",J130,0)</f>
        <v>0</v>
      </c>
      <c r="BG130" s="249">
        <f>IF(N130="zákl. prenesená",J130,0)</f>
        <v>0</v>
      </c>
      <c r="BH130" s="249">
        <f>IF(N130="zníž. prenesená",J130,0)</f>
        <v>0</v>
      </c>
      <c r="BI130" s="249">
        <f>IF(N130="nulová",J130,0)</f>
        <v>0</v>
      </c>
      <c r="BJ130" s="17" t="s">
        <v>90</v>
      </c>
      <c r="BK130" s="249">
        <f>ROUND(I130*H130,2)</f>
        <v>0</v>
      </c>
      <c r="BL130" s="17" t="s">
        <v>190</v>
      </c>
      <c r="BM130" s="248" t="s">
        <v>420</v>
      </c>
    </row>
    <row r="131" s="13" customFormat="1">
      <c r="A131" s="13"/>
      <c r="B131" s="255"/>
      <c r="C131" s="256"/>
      <c r="D131" s="257" t="s">
        <v>245</v>
      </c>
      <c r="E131" s="258" t="s">
        <v>1</v>
      </c>
      <c r="F131" s="259" t="s">
        <v>421</v>
      </c>
      <c r="G131" s="256"/>
      <c r="H131" s="260">
        <v>7300</v>
      </c>
      <c r="I131" s="261"/>
      <c r="J131" s="256"/>
      <c r="K131" s="256"/>
      <c r="L131" s="262"/>
      <c r="M131" s="263"/>
      <c r="N131" s="264"/>
      <c r="O131" s="264"/>
      <c r="P131" s="264"/>
      <c r="Q131" s="264"/>
      <c r="R131" s="264"/>
      <c r="S131" s="264"/>
      <c r="T131" s="264"/>
      <c r="U131" s="265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66" t="s">
        <v>245</v>
      </c>
      <c r="AU131" s="266" t="s">
        <v>90</v>
      </c>
      <c r="AV131" s="13" t="s">
        <v>90</v>
      </c>
      <c r="AW131" s="13" t="s">
        <v>33</v>
      </c>
      <c r="AX131" s="13" t="s">
        <v>77</v>
      </c>
      <c r="AY131" s="266" t="s">
        <v>174</v>
      </c>
    </row>
    <row r="132" s="13" customFormat="1">
      <c r="A132" s="13"/>
      <c r="B132" s="255"/>
      <c r="C132" s="256"/>
      <c r="D132" s="257" t="s">
        <v>245</v>
      </c>
      <c r="E132" s="258" t="s">
        <v>1</v>
      </c>
      <c r="F132" s="259" t="s">
        <v>422</v>
      </c>
      <c r="G132" s="256"/>
      <c r="H132" s="260">
        <v>600</v>
      </c>
      <c r="I132" s="261"/>
      <c r="J132" s="256"/>
      <c r="K132" s="256"/>
      <c r="L132" s="262"/>
      <c r="M132" s="263"/>
      <c r="N132" s="264"/>
      <c r="O132" s="264"/>
      <c r="P132" s="264"/>
      <c r="Q132" s="264"/>
      <c r="R132" s="264"/>
      <c r="S132" s="264"/>
      <c r="T132" s="264"/>
      <c r="U132" s="265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66" t="s">
        <v>245</v>
      </c>
      <c r="AU132" s="266" t="s">
        <v>90</v>
      </c>
      <c r="AV132" s="13" t="s">
        <v>90</v>
      </c>
      <c r="AW132" s="13" t="s">
        <v>33</v>
      </c>
      <c r="AX132" s="13" t="s">
        <v>77</v>
      </c>
      <c r="AY132" s="266" t="s">
        <v>174</v>
      </c>
    </row>
    <row r="133" s="13" customFormat="1">
      <c r="A133" s="13"/>
      <c r="B133" s="255"/>
      <c r="C133" s="256"/>
      <c r="D133" s="257" t="s">
        <v>245</v>
      </c>
      <c r="E133" s="258" t="s">
        <v>1</v>
      </c>
      <c r="F133" s="259" t="s">
        <v>423</v>
      </c>
      <c r="G133" s="256"/>
      <c r="H133" s="260">
        <v>1740</v>
      </c>
      <c r="I133" s="261"/>
      <c r="J133" s="256"/>
      <c r="K133" s="256"/>
      <c r="L133" s="262"/>
      <c r="M133" s="263"/>
      <c r="N133" s="264"/>
      <c r="O133" s="264"/>
      <c r="P133" s="264"/>
      <c r="Q133" s="264"/>
      <c r="R133" s="264"/>
      <c r="S133" s="264"/>
      <c r="T133" s="264"/>
      <c r="U133" s="265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66" t="s">
        <v>245</v>
      </c>
      <c r="AU133" s="266" t="s">
        <v>90</v>
      </c>
      <c r="AV133" s="13" t="s">
        <v>90</v>
      </c>
      <c r="AW133" s="13" t="s">
        <v>33</v>
      </c>
      <c r="AX133" s="13" t="s">
        <v>77</v>
      </c>
      <c r="AY133" s="266" t="s">
        <v>174</v>
      </c>
    </row>
    <row r="134" s="14" customFormat="1">
      <c r="A134" s="14"/>
      <c r="B134" s="267"/>
      <c r="C134" s="268"/>
      <c r="D134" s="257" t="s">
        <v>245</v>
      </c>
      <c r="E134" s="269" t="s">
        <v>1</v>
      </c>
      <c r="F134" s="270" t="s">
        <v>248</v>
      </c>
      <c r="G134" s="268"/>
      <c r="H134" s="271">
        <v>9640</v>
      </c>
      <c r="I134" s="272"/>
      <c r="J134" s="268"/>
      <c r="K134" s="268"/>
      <c r="L134" s="273"/>
      <c r="M134" s="274"/>
      <c r="N134" s="275"/>
      <c r="O134" s="275"/>
      <c r="P134" s="275"/>
      <c r="Q134" s="275"/>
      <c r="R134" s="275"/>
      <c r="S134" s="275"/>
      <c r="T134" s="275"/>
      <c r="U134" s="276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77" t="s">
        <v>245</v>
      </c>
      <c r="AU134" s="277" t="s">
        <v>90</v>
      </c>
      <c r="AV134" s="14" t="s">
        <v>190</v>
      </c>
      <c r="AW134" s="14" t="s">
        <v>33</v>
      </c>
      <c r="AX134" s="14" t="s">
        <v>84</v>
      </c>
      <c r="AY134" s="277" t="s">
        <v>174</v>
      </c>
    </row>
    <row r="135" s="2" customFormat="1" ht="14.4" customHeight="1">
      <c r="A135" s="38"/>
      <c r="B135" s="39"/>
      <c r="C135" s="288" t="s">
        <v>173</v>
      </c>
      <c r="D135" s="288" t="s">
        <v>171</v>
      </c>
      <c r="E135" s="289" t="s">
        <v>424</v>
      </c>
      <c r="F135" s="290" t="s">
        <v>425</v>
      </c>
      <c r="G135" s="291" t="s">
        <v>337</v>
      </c>
      <c r="H135" s="292">
        <v>297.87599999999998</v>
      </c>
      <c r="I135" s="293"/>
      <c r="J135" s="294">
        <f>ROUND(I135*H135,2)</f>
        <v>0</v>
      </c>
      <c r="K135" s="295"/>
      <c r="L135" s="296"/>
      <c r="M135" s="297" t="s">
        <v>1</v>
      </c>
      <c r="N135" s="298" t="s">
        <v>43</v>
      </c>
      <c r="O135" s="97"/>
      <c r="P135" s="246">
        <f>O135*H135</f>
        <v>0</v>
      </c>
      <c r="Q135" s="246">
        <v>0.001</v>
      </c>
      <c r="R135" s="246">
        <f>Q135*H135</f>
        <v>0.29787599999999997</v>
      </c>
      <c r="S135" s="246">
        <v>0</v>
      </c>
      <c r="T135" s="246">
        <f>S135*H135</f>
        <v>0</v>
      </c>
      <c r="U135" s="247" t="s">
        <v>1</v>
      </c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48" t="s">
        <v>209</v>
      </c>
      <c r="AT135" s="248" t="s">
        <v>171</v>
      </c>
      <c r="AU135" s="248" t="s">
        <v>90</v>
      </c>
      <c r="AY135" s="17" t="s">
        <v>174</v>
      </c>
      <c r="BE135" s="249">
        <f>IF(N135="základná",J135,0)</f>
        <v>0</v>
      </c>
      <c r="BF135" s="249">
        <f>IF(N135="znížená",J135,0)</f>
        <v>0</v>
      </c>
      <c r="BG135" s="249">
        <f>IF(N135="zákl. prenesená",J135,0)</f>
        <v>0</v>
      </c>
      <c r="BH135" s="249">
        <f>IF(N135="zníž. prenesená",J135,0)</f>
        <v>0</v>
      </c>
      <c r="BI135" s="249">
        <f>IF(N135="nulová",J135,0)</f>
        <v>0</v>
      </c>
      <c r="BJ135" s="17" t="s">
        <v>90</v>
      </c>
      <c r="BK135" s="249">
        <f>ROUND(I135*H135,2)</f>
        <v>0</v>
      </c>
      <c r="BL135" s="17" t="s">
        <v>190</v>
      </c>
      <c r="BM135" s="248" t="s">
        <v>426</v>
      </c>
    </row>
    <row r="136" s="13" customFormat="1">
      <c r="A136" s="13"/>
      <c r="B136" s="255"/>
      <c r="C136" s="256"/>
      <c r="D136" s="257" t="s">
        <v>245</v>
      </c>
      <c r="E136" s="256"/>
      <c r="F136" s="259" t="s">
        <v>427</v>
      </c>
      <c r="G136" s="256"/>
      <c r="H136" s="260">
        <v>297.87599999999998</v>
      </c>
      <c r="I136" s="261"/>
      <c r="J136" s="256"/>
      <c r="K136" s="256"/>
      <c r="L136" s="262"/>
      <c r="M136" s="263"/>
      <c r="N136" s="264"/>
      <c r="O136" s="264"/>
      <c r="P136" s="264"/>
      <c r="Q136" s="264"/>
      <c r="R136" s="264"/>
      <c r="S136" s="264"/>
      <c r="T136" s="264"/>
      <c r="U136" s="265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66" t="s">
        <v>245</v>
      </c>
      <c r="AU136" s="266" t="s">
        <v>90</v>
      </c>
      <c r="AV136" s="13" t="s">
        <v>90</v>
      </c>
      <c r="AW136" s="13" t="s">
        <v>4</v>
      </c>
      <c r="AX136" s="13" t="s">
        <v>84</v>
      </c>
      <c r="AY136" s="266" t="s">
        <v>174</v>
      </c>
    </row>
    <row r="137" s="2" customFormat="1" ht="14.4" customHeight="1">
      <c r="A137" s="38"/>
      <c r="B137" s="39"/>
      <c r="C137" s="236" t="s">
        <v>190</v>
      </c>
      <c r="D137" s="236" t="s">
        <v>177</v>
      </c>
      <c r="E137" s="237" t="s">
        <v>428</v>
      </c>
      <c r="F137" s="238" t="s">
        <v>429</v>
      </c>
      <c r="G137" s="239" t="s">
        <v>269</v>
      </c>
      <c r="H137" s="240">
        <v>9640</v>
      </c>
      <c r="I137" s="241"/>
      <c r="J137" s="242">
        <f>ROUND(I137*H137,2)</f>
        <v>0</v>
      </c>
      <c r="K137" s="243"/>
      <c r="L137" s="44"/>
      <c r="M137" s="244" t="s">
        <v>1</v>
      </c>
      <c r="N137" s="245" t="s">
        <v>43</v>
      </c>
      <c r="O137" s="97"/>
      <c r="P137" s="246">
        <f>O137*H137</f>
        <v>0</v>
      </c>
      <c r="Q137" s="246">
        <v>0</v>
      </c>
      <c r="R137" s="246">
        <f>Q137*H137</f>
        <v>0</v>
      </c>
      <c r="S137" s="246">
        <v>0</v>
      </c>
      <c r="T137" s="246">
        <f>S137*H137</f>
        <v>0</v>
      </c>
      <c r="U137" s="247" t="s">
        <v>1</v>
      </c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48" t="s">
        <v>190</v>
      </c>
      <c r="AT137" s="248" t="s">
        <v>177</v>
      </c>
      <c r="AU137" s="248" t="s">
        <v>90</v>
      </c>
      <c r="AY137" s="17" t="s">
        <v>174</v>
      </c>
      <c r="BE137" s="249">
        <f>IF(N137="základná",J137,0)</f>
        <v>0</v>
      </c>
      <c r="BF137" s="249">
        <f>IF(N137="znížená",J137,0)</f>
        <v>0</v>
      </c>
      <c r="BG137" s="249">
        <f>IF(N137="zákl. prenesená",J137,0)</f>
        <v>0</v>
      </c>
      <c r="BH137" s="249">
        <f>IF(N137="zníž. prenesená",J137,0)</f>
        <v>0</v>
      </c>
      <c r="BI137" s="249">
        <f>IF(N137="nulová",J137,0)</f>
        <v>0</v>
      </c>
      <c r="BJ137" s="17" t="s">
        <v>90</v>
      </c>
      <c r="BK137" s="249">
        <f>ROUND(I137*H137,2)</f>
        <v>0</v>
      </c>
      <c r="BL137" s="17" t="s">
        <v>190</v>
      </c>
      <c r="BM137" s="248" t="s">
        <v>430</v>
      </c>
    </row>
    <row r="138" s="2" customFormat="1" ht="22.2" customHeight="1">
      <c r="A138" s="38"/>
      <c r="B138" s="39"/>
      <c r="C138" s="236" t="s">
        <v>194</v>
      </c>
      <c r="D138" s="236" t="s">
        <v>177</v>
      </c>
      <c r="E138" s="237" t="s">
        <v>431</v>
      </c>
      <c r="F138" s="238" t="s">
        <v>432</v>
      </c>
      <c r="G138" s="239" t="s">
        <v>269</v>
      </c>
      <c r="H138" s="240">
        <v>9640</v>
      </c>
      <c r="I138" s="241"/>
      <c r="J138" s="242">
        <f>ROUND(I138*H138,2)</f>
        <v>0</v>
      </c>
      <c r="K138" s="243"/>
      <c r="L138" s="44"/>
      <c r="M138" s="244" t="s">
        <v>1</v>
      </c>
      <c r="N138" s="245" t="s">
        <v>43</v>
      </c>
      <c r="O138" s="97"/>
      <c r="P138" s="246">
        <f>O138*H138</f>
        <v>0</v>
      </c>
      <c r="Q138" s="246">
        <v>0</v>
      </c>
      <c r="R138" s="246">
        <f>Q138*H138</f>
        <v>0</v>
      </c>
      <c r="S138" s="246">
        <v>0</v>
      </c>
      <c r="T138" s="246">
        <f>S138*H138</f>
        <v>0</v>
      </c>
      <c r="U138" s="247" t="s">
        <v>1</v>
      </c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48" t="s">
        <v>190</v>
      </c>
      <c r="AT138" s="248" t="s">
        <v>177</v>
      </c>
      <c r="AU138" s="248" t="s">
        <v>90</v>
      </c>
      <c r="AY138" s="17" t="s">
        <v>174</v>
      </c>
      <c r="BE138" s="249">
        <f>IF(N138="základná",J138,0)</f>
        <v>0</v>
      </c>
      <c r="BF138" s="249">
        <f>IF(N138="znížená",J138,0)</f>
        <v>0</v>
      </c>
      <c r="BG138" s="249">
        <f>IF(N138="zákl. prenesená",J138,0)</f>
        <v>0</v>
      </c>
      <c r="BH138" s="249">
        <f>IF(N138="zníž. prenesená",J138,0)</f>
        <v>0</v>
      </c>
      <c r="BI138" s="249">
        <f>IF(N138="nulová",J138,0)</f>
        <v>0</v>
      </c>
      <c r="BJ138" s="17" t="s">
        <v>90</v>
      </c>
      <c r="BK138" s="249">
        <f>ROUND(I138*H138,2)</f>
        <v>0</v>
      </c>
      <c r="BL138" s="17" t="s">
        <v>190</v>
      </c>
      <c r="BM138" s="248" t="s">
        <v>433</v>
      </c>
    </row>
    <row r="139" s="2" customFormat="1" ht="14.4" customHeight="1">
      <c r="A139" s="38"/>
      <c r="B139" s="39"/>
      <c r="C139" s="288" t="s">
        <v>202</v>
      </c>
      <c r="D139" s="288" t="s">
        <v>171</v>
      </c>
      <c r="E139" s="289" t="s">
        <v>434</v>
      </c>
      <c r="F139" s="290" t="s">
        <v>435</v>
      </c>
      <c r="G139" s="291" t="s">
        <v>293</v>
      </c>
      <c r="H139" s="292">
        <v>2024.4000000000001</v>
      </c>
      <c r="I139" s="293"/>
      <c r="J139" s="294">
        <f>ROUND(I139*H139,2)</f>
        <v>0</v>
      </c>
      <c r="K139" s="295"/>
      <c r="L139" s="296"/>
      <c r="M139" s="297" t="s">
        <v>1</v>
      </c>
      <c r="N139" s="298" t="s">
        <v>43</v>
      </c>
      <c r="O139" s="97"/>
      <c r="P139" s="246">
        <f>O139*H139</f>
        <v>0</v>
      </c>
      <c r="Q139" s="246">
        <v>1</v>
      </c>
      <c r="R139" s="246">
        <f>Q139*H139</f>
        <v>2024.4000000000001</v>
      </c>
      <c r="S139" s="246">
        <v>0</v>
      </c>
      <c r="T139" s="246">
        <f>S139*H139</f>
        <v>0</v>
      </c>
      <c r="U139" s="247" t="s">
        <v>1</v>
      </c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48" t="s">
        <v>209</v>
      </c>
      <c r="AT139" s="248" t="s">
        <v>171</v>
      </c>
      <c r="AU139" s="248" t="s">
        <v>90</v>
      </c>
      <c r="AY139" s="17" t="s">
        <v>174</v>
      </c>
      <c r="BE139" s="249">
        <f>IF(N139="základná",J139,0)</f>
        <v>0</v>
      </c>
      <c r="BF139" s="249">
        <f>IF(N139="znížená",J139,0)</f>
        <v>0</v>
      </c>
      <c r="BG139" s="249">
        <f>IF(N139="zákl. prenesená",J139,0)</f>
        <v>0</v>
      </c>
      <c r="BH139" s="249">
        <f>IF(N139="zníž. prenesená",J139,0)</f>
        <v>0</v>
      </c>
      <c r="BI139" s="249">
        <f>IF(N139="nulová",J139,0)</f>
        <v>0</v>
      </c>
      <c r="BJ139" s="17" t="s">
        <v>90</v>
      </c>
      <c r="BK139" s="249">
        <f>ROUND(I139*H139,2)</f>
        <v>0</v>
      </c>
      <c r="BL139" s="17" t="s">
        <v>190</v>
      </c>
      <c r="BM139" s="248" t="s">
        <v>436</v>
      </c>
    </row>
    <row r="140" s="13" customFormat="1">
      <c r="A140" s="13"/>
      <c r="B140" s="255"/>
      <c r="C140" s="256"/>
      <c r="D140" s="257" t="s">
        <v>245</v>
      </c>
      <c r="E140" s="258" t="s">
        <v>1</v>
      </c>
      <c r="F140" s="259" t="s">
        <v>437</v>
      </c>
      <c r="G140" s="256"/>
      <c r="H140" s="260">
        <v>2024.4000000000001</v>
      </c>
      <c r="I140" s="261"/>
      <c r="J140" s="256"/>
      <c r="K140" s="256"/>
      <c r="L140" s="262"/>
      <c r="M140" s="263"/>
      <c r="N140" s="264"/>
      <c r="O140" s="264"/>
      <c r="P140" s="264"/>
      <c r="Q140" s="264"/>
      <c r="R140" s="264"/>
      <c r="S140" s="264"/>
      <c r="T140" s="264"/>
      <c r="U140" s="265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66" t="s">
        <v>245</v>
      </c>
      <c r="AU140" s="266" t="s">
        <v>90</v>
      </c>
      <c r="AV140" s="13" t="s">
        <v>90</v>
      </c>
      <c r="AW140" s="13" t="s">
        <v>33</v>
      </c>
      <c r="AX140" s="13" t="s">
        <v>84</v>
      </c>
      <c r="AY140" s="266" t="s">
        <v>174</v>
      </c>
    </row>
    <row r="141" s="12" customFormat="1" ht="22.8" customHeight="1">
      <c r="A141" s="12"/>
      <c r="B141" s="220"/>
      <c r="C141" s="221"/>
      <c r="D141" s="222" t="s">
        <v>76</v>
      </c>
      <c r="E141" s="234" t="s">
        <v>296</v>
      </c>
      <c r="F141" s="234" t="s">
        <v>297</v>
      </c>
      <c r="G141" s="221"/>
      <c r="H141" s="221"/>
      <c r="I141" s="224"/>
      <c r="J141" s="235">
        <f>BK141</f>
        <v>0</v>
      </c>
      <c r="K141" s="221"/>
      <c r="L141" s="226"/>
      <c r="M141" s="227"/>
      <c r="N141" s="228"/>
      <c r="O141" s="228"/>
      <c r="P141" s="229">
        <f>P142</f>
        <v>0</v>
      </c>
      <c r="Q141" s="228"/>
      <c r="R141" s="229">
        <f>R142</f>
        <v>0</v>
      </c>
      <c r="S141" s="228"/>
      <c r="T141" s="229">
        <f>T142</f>
        <v>0</v>
      </c>
      <c r="U141" s="230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31" t="s">
        <v>84</v>
      </c>
      <c r="AT141" s="232" t="s">
        <v>76</v>
      </c>
      <c r="AU141" s="232" t="s">
        <v>84</v>
      </c>
      <c r="AY141" s="231" t="s">
        <v>174</v>
      </c>
      <c r="BK141" s="233">
        <f>BK142</f>
        <v>0</v>
      </c>
    </row>
    <row r="142" s="2" customFormat="1" ht="22.2" customHeight="1">
      <c r="A142" s="38"/>
      <c r="B142" s="39"/>
      <c r="C142" s="236" t="s">
        <v>213</v>
      </c>
      <c r="D142" s="236" t="s">
        <v>177</v>
      </c>
      <c r="E142" s="237" t="s">
        <v>438</v>
      </c>
      <c r="F142" s="238" t="s">
        <v>439</v>
      </c>
      <c r="G142" s="239" t="s">
        <v>293</v>
      </c>
      <c r="H142" s="240">
        <v>2024.6980000000001</v>
      </c>
      <c r="I142" s="241"/>
      <c r="J142" s="242">
        <f>ROUND(I142*H142,2)</f>
        <v>0</v>
      </c>
      <c r="K142" s="243"/>
      <c r="L142" s="44"/>
      <c r="M142" s="244" t="s">
        <v>1</v>
      </c>
      <c r="N142" s="245" t="s">
        <v>43</v>
      </c>
      <c r="O142" s="97"/>
      <c r="P142" s="246">
        <f>O142*H142</f>
        <v>0</v>
      </c>
      <c r="Q142" s="246">
        <v>0</v>
      </c>
      <c r="R142" s="246">
        <f>Q142*H142</f>
        <v>0</v>
      </c>
      <c r="S142" s="246">
        <v>0</v>
      </c>
      <c r="T142" s="246">
        <f>S142*H142</f>
        <v>0</v>
      </c>
      <c r="U142" s="247" t="s">
        <v>1</v>
      </c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48" t="s">
        <v>190</v>
      </c>
      <c r="AT142" s="248" t="s">
        <v>177</v>
      </c>
      <c r="AU142" s="248" t="s">
        <v>90</v>
      </c>
      <c r="AY142" s="17" t="s">
        <v>174</v>
      </c>
      <c r="BE142" s="249">
        <f>IF(N142="základná",J142,0)</f>
        <v>0</v>
      </c>
      <c r="BF142" s="249">
        <f>IF(N142="znížená",J142,0)</f>
        <v>0</v>
      </c>
      <c r="BG142" s="249">
        <f>IF(N142="zákl. prenesená",J142,0)</f>
        <v>0</v>
      </c>
      <c r="BH142" s="249">
        <f>IF(N142="zníž. prenesená",J142,0)</f>
        <v>0</v>
      </c>
      <c r="BI142" s="249">
        <f>IF(N142="nulová",J142,0)</f>
        <v>0</v>
      </c>
      <c r="BJ142" s="17" t="s">
        <v>90</v>
      </c>
      <c r="BK142" s="249">
        <f>ROUND(I142*H142,2)</f>
        <v>0</v>
      </c>
      <c r="BL142" s="17" t="s">
        <v>190</v>
      </c>
      <c r="BM142" s="248" t="s">
        <v>440</v>
      </c>
    </row>
    <row r="143" s="12" customFormat="1" ht="25.92" customHeight="1">
      <c r="A143" s="12"/>
      <c r="B143" s="220"/>
      <c r="C143" s="221"/>
      <c r="D143" s="222" t="s">
        <v>76</v>
      </c>
      <c r="E143" s="223" t="s">
        <v>206</v>
      </c>
      <c r="F143" s="223" t="s">
        <v>207</v>
      </c>
      <c r="G143" s="221"/>
      <c r="H143" s="221"/>
      <c r="I143" s="224"/>
      <c r="J143" s="225">
        <f>BK143</f>
        <v>0</v>
      </c>
      <c r="K143" s="221"/>
      <c r="L143" s="226"/>
      <c r="M143" s="227"/>
      <c r="N143" s="228"/>
      <c r="O143" s="228"/>
      <c r="P143" s="229">
        <f>P144</f>
        <v>0</v>
      </c>
      <c r="Q143" s="228"/>
      <c r="R143" s="229">
        <f>R144</f>
        <v>0</v>
      </c>
      <c r="S143" s="228"/>
      <c r="T143" s="229">
        <f>T144</f>
        <v>0</v>
      </c>
      <c r="U143" s="230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31" t="s">
        <v>190</v>
      </c>
      <c r="AT143" s="232" t="s">
        <v>76</v>
      </c>
      <c r="AU143" s="232" t="s">
        <v>77</v>
      </c>
      <c r="AY143" s="231" t="s">
        <v>174</v>
      </c>
      <c r="BK143" s="233">
        <f>BK144</f>
        <v>0</v>
      </c>
    </row>
    <row r="144" s="12" customFormat="1" ht="22.8" customHeight="1">
      <c r="A144" s="12"/>
      <c r="B144" s="220"/>
      <c r="C144" s="221"/>
      <c r="D144" s="222" t="s">
        <v>76</v>
      </c>
      <c r="E144" s="234" t="s">
        <v>207</v>
      </c>
      <c r="F144" s="234" t="s">
        <v>208</v>
      </c>
      <c r="G144" s="221"/>
      <c r="H144" s="221"/>
      <c r="I144" s="224"/>
      <c r="J144" s="235">
        <f>BK144</f>
        <v>0</v>
      </c>
      <c r="K144" s="221"/>
      <c r="L144" s="226"/>
      <c r="M144" s="227"/>
      <c r="N144" s="228"/>
      <c r="O144" s="228"/>
      <c r="P144" s="229">
        <f>SUM(P145:P149)</f>
        <v>0</v>
      </c>
      <c r="Q144" s="228"/>
      <c r="R144" s="229">
        <f>SUM(R145:R149)</f>
        <v>0</v>
      </c>
      <c r="S144" s="228"/>
      <c r="T144" s="229">
        <f>SUM(T145:T149)</f>
        <v>0</v>
      </c>
      <c r="U144" s="230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R144" s="231" t="s">
        <v>190</v>
      </c>
      <c r="AT144" s="232" t="s">
        <v>76</v>
      </c>
      <c r="AU144" s="232" t="s">
        <v>84</v>
      </c>
      <c r="AY144" s="231" t="s">
        <v>174</v>
      </c>
      <c r="BK144" s="233">
        <f>SUM(BK145:BK149)</f>
        <v>0</v>
      </c>
    </row>
    <row r="145" s="2" customFormat="1" ht="14.4" customHeight="1">
      <c r="A145" s="38"/>
      <c r="B145" s="39"/>
      <c r="C145" s="236" t="s">
        <v>217</v>
      </c>
      <c r="D145" s="236" t="s">
        <v>177</v>
      </c>
      <c r="E145" s="237" t="s">
        <v>210</v>
      </c>
      <c r="F145" s="238" t="s">
        <v>211</v>
      </c>
      <c r="G145" s="239" t="s">
        <v>180</v>
      </c>
      <c r="H145" s="240">
        <v>1</v>
      </c>
      <c r="I145" s="241"/>
      <c r="J145" s="242">
        <f>ROUND(I145*H145,2)</f>
        <v>0</v>
      </c>
      <c r="K145" s="243"/>
      <c r="L145" s="44"/>
      <c r="M145" s="244" t="s">
        <v>1</v>
      </c>
      <c r="N145" s="245" t="s">
        <v>43</v>
      </c>
      <c r="O145" s="97"/>
      <c r="P145" s="246">
        <f>O145*H145</f>
        <v>0</v>
      </c>
      <c r="Q145" s="246">
        <v>0</v>
      </c>
      <c r="R145" s="246">
        <f>Q145*H145</f>
        <v>0</v>
      </c>
      <c r="S145" s="246">
        <v>0</v>
      </c>
      <c r="T145" s="246">
        <f>S145*H145</f>
        <v>0</v>
      </c>
      <c r="U145" s="247" t="s">
        <v>1</v>
      </c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48" t="s">
        <v>181</v>
      </c>
      <c r="AT145" s="248" t="s">
        <v>177</v>
      </c>
      <c r="AU145" s="248" t="s">
        <v>90</v>
      </c>
      <c r="AY145" s="17" t="s">
        <v>174</v>
      </c>
      <c r="BE145" s="249">
        <f>IF(N145="základná",J145,0)</f>
        <v>0</v>
      </c>
      <c r="BF145" s="249">
        <f>IF(N145="znížená",J145,0)</f>
        <v>0</v>
      </c>
      <c r="BG145" s="249">
        <f>IF(N145="zákl. prenesená",J145,0)</f>
        <v>0</v>
      </c>
      <c r="BH145" s="249">
        <f>IF(N145="zníž. prenesená",J145,0)</f>
        <v>0</v>
      </c>
      <c r="BI145" s="249">
        <f>IF(N145="nulová",J145,0)</f>
        <v>0</v>
      </c>
      <c r="BJ145" s="17" t="s">
        <v>90</v>
      </c>
      <c r="BK145" s="249">
        <f>ROUND(I145*H145,2)</f>
        <v>0</v>
      </c>
      <c r="BL145" s="17" t="s">
        <v>181</v>
      </c>
      <c r="BM145" s="248" t="s">
        <v>441</v>
      </c>
    </row>
    <row r="146" s="2" customFormat="1" ht="14.4" customHeight="1">
      <c r="A146" s="38"/>
      <c r="B146" s="39"/>
      <c r="C146" s="236" t="s">
        <v>221</v>
      </c>
      <c r="D146" s="236" t="s">
        <v>177</v>
      </c>
      <c r="E146" s="237" t="s">
        <v>214</v>
      </c>
      <c r="F146" s="238" t="s">
        <v>215</v>
      </c>
      <c r="G146" s="239" t="s">
        <v>180</v>
      </c>
      <c r="H146" s="240">
        <v>1</v>
      </c>
      <c r="I146" s="241"/>
      <c r="J146" s="242">
        <f>ROUND(I146*H146,2)</f>
        <v>0</v>
      </c>
      <c r="K146" s="243"/>
      <c r="L146" s="44"/>
      <c r="M146" s="244" t="s">
        <v>1</v>
      </c>
      <c r="N146" s="245" t="s">
        <v>43</v>
      </c>
      <c r="O146" s="97"/>
      <c r="P146" s="246">
        <f>O146*H146</f>
        <v>0</v>
      </c>
      <c r="Q146" s="246">
        <v>0</v>
      </c>
      <c r="R146" s="246">
        <f>Q146*H146</f>
        <v>0</v>
      </c>
      <c r="S146" s="246">
        <v>0</v>
      </c>
      <c r="T146" s="246">
        <f>S146*H146</f>
        <v>0</v>
      </c>
      <c r="U146" s="247" t="s">
        <v>1</v>
      </c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48" t="s">
        <v>181</v>
      </c>
      <c r="AT146" s="248" t="s">
        <v>177</v>
      </c>
      <c r="AU146" s="248" t="s">
        <v>90</v>
      </c>
      <c r="AY146" s="17" t="s">
        <v>174</v>
      </c>
      <c r="BE146" s="249">
        <f>IF(N146="základná",J146,0)</f>
        <v>0</v>
      </c>
      <c r="BF146" s="249">
        <f>IF(N146="znížená",J146,0)</f>
        <v>0</v>
      </c>
      <c r="BG146" s="249">
        <f>IF(N146="zákl. prenesená",J146,0)</f>
        <v>0</v>
      </c>
      <c r="BH146" s="249">
        <f>IF(N146="zníž. prenesená",J146,0)</f>
        <v>0</v>
      </c>
      <c r="BI146" s="249">
        <f>IF(N146="nulová",J146,0)</f>
        <v>0</v>
      </c>
      <c r="BJ146" s="17" t="s">
        <v>90</v>
      </c>
      <c r="BK146" s="249">
        <f>ROUND(I146*H146,2)</f>
        <v>0</v>
      </c>
      <c r="BL146" s="17" t="s">
        <v>181</v>
      </c>
      <c r="BM146" s="248" t="s">
        <v>442</v>
      </c>
    </row>
    <row r="147" s="2" customFormat="1" ht="14.4" customHeight="1">
      <c r="A147" s="38"/>
      <c r="B147" s="39"/>
      <c r="C147" s="236" t="s">
        <v>225</v>
      </c>
      <c r="D147" s="236" t="s">
        <v>177</v>
      </c>
      <c r="E147" s="237" t="s">
        <v>218</v>
      </c>
      <c r="F147" s="238" t="s">
        <v>219</v>
      </c>
      <c r="G147" s="239" t="s">
        <v>180</v>
      </c>
      <c r="H147" s="240">
        <v>1</v>
      </c>
      <c r="I147" s="241"/>
      <c r="J147" s="242">
        <f>ROUND(I147*H147,2)</f>
        <v>0</v>
      </c>
      <c r="K147" s="243"/>
      <c r="L147" s="44"/>
      <c r="M147" s="244" t="s">
        <v>1</v>
      </c>
      <c r="N147" s="245" t="s">
        <v>43</v>
      </c>
      <c r="O147" s="97"/>
      <c r="P147" s="246">
        <f>O147*H147</f>
        <v>0</v>
      </c>
      <c r="Q147" s="246">
        <v>0</v>
      </c>
      <c r="R147" s="246">
        <f>Q147*H147</f>
        <v>0</v>
      </c>
      <c r="S147" s="246">
        <v>0</v>
      </c>
      <c r="T147" s="246">
        <f>S147*H147</f>
        <v>0</v>
      </c>
      <c r="U147" s="247" t="s">
        <v>1</v>
      </c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48" t="s">
        <v>181</v>
      </c>
      <c r="AT147" s="248" t="s">
        <v>177</v>
      </c>
      <c r="AU147" s="248" t="s">
        <v>90</v>
      </c>
      <c r="AY147" s="17" t="s">
        <v>174</v>
      </c>
      <c r="BE147" s="249">
        <f>IF(N147="základná",J147,0)</f>
        <v>0</v>
      </c>
      <c r="BF147" s="249">
        <f>IF(N147="znížená",J147,0)</f>
        <v>0</v>
      </c>
      <c r="BG147" s="249">
        <f>IF(N147="zákl. prenesená",J147,0)</f>
        <v>0</v>
      </c>
      <c r="BH147" s="249">
        <f>IF(N147="zníž. prenesená",J147,0)</f>
        <v>0</v>
      </c>
      <c r="BI147" s="249">
        <f>IF(N147="nulová",J147,0)</f>
        <v>0</v>
      </c>
      <c r="BJ147" s="17" t="s">
        <v>90</v>
      </c>
      <c r="BK147" s="249">
        <f>ROUND(I147*H147,2)</f>
        <v>0</v>
      </c>
      <c r="BL147" s="17" t="s">
        <v>181</v>
      </c>
      <c r="BM147" s="248" t="s">
        <v>443</v>
      </c>
    </row>
    <row r="148" s="2" customFormat="1" ht="14.4" customHeight="1">
      <c r="A148" s="38"/>
      <c r="B148" s="39"/>
      <c r="C148" s="236" t="s">
        <v>298</v>
      </c>
      <c r="D148" s="236" t="s">
        <v>177</v>
      </c>
      <c r="E148" s="237" t="s">
        <v>222</v>
      </c>
      <c r="F148" s="238" t="s">
        <v>223</v>
      </c>
      <c r="G148" s="239" t="s">
        <v>180</v>
      </c>
      <c r="H148" s="240">
        <v>1</v>
      </c>
      <c r="I148" s="241"/>
      <c r="J148" s="242">
        <f>ROUND(I148*H148,2)</f>
        <v>0</v>
      </c>
      <c r="K148" s="243"/>
      <c r="L148" s="44"/>
      <c r="M148" s="244" t="s">
        <v>1</v>
      </c>
      <c r="N148" s="245" t="s">
        <v>43</v>
      </c>
      <c r="O148" s="97"/>
      <c r="P148" s="246">
        <f>O148*H148</f>
        <v>0</v>
      </c>
      <c r="Q148" s="246">
        <v>0</v>
      </c>
      <c r="R148" s="246">
        <f>Q148*H148</f>
        <v>0</v>
      </c>
      <c r="S148" s="246">
        <v>0</v>
      </c>
      <c r="T148" s="246">
        <f>S148*H148</f>
        <v>0</v>
      </c>
      <c r="U148" s="247" t="s">
        <v>1</v>
      </c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48" t="s">
        <v>181</v>
      </c>
      <c r="AT148" s="248" t="s">
        <v>177</v>
      </c>
      <c r="AU148" s="248" t="s">
        <v>90</v>
      </c>
      <c r="AY148" s="17" t="s">
        <v>174</v>
      </c>
      <c r="BE148" s="249">
        <f>IF(N148="základná",J148,0)</f>
        <v>0</v>
      </c>
      <c r="BF148" s="249">
        <f>IF(N148="znížená",J148,0)</f>
        <v>0</v>
      </c>
      <c r="BG148" s="249">
        <f>IF(N148="zákl. prenesená",J148,0)</f>
        <v>0</v>
      </c>
      <c r="BH148" s="249">
        <f>IF(N148="zníž. prenesená",J148,0)</f>
        <v>0</v>
      </c>
      <c r="BI148" s="249">
        <f>IF(N148="nulová",J148,0)</f>
        <v>0</v>
      </c>
      <c r="BJ148" s="17" t="s">
        <v>90</v>
      </c>
      <c r="BK148" s="249">
        <f>ROUND(I148*H148,2)</f>
        <v>0</v>
      </c>
      <c r="BL148" s="17" t="s">
        <v>181</v>
      </c>
      <c r="BM148" s="248" t="s">
        <v>444</v>
      </c>
    </row>
    <row r="149" s="2" customFormat="1" ht="14.4" customHeight="1">
      <c r="A149" s="38"/>
      <c r="B149" s="39"/>
      <c r="C149" s="236" t="s">
        <v>302</v>
      </c>
      <c r="D149" s="236" t="s">
        <v>177</v>
      </c>
      <c r="E149" s="237" t="s">
        <v>226</v>
      </c>
      <c r="F149" s="238" t="s">
        <v>227</v>
      </c>
      <c r="G149" s="239" t="s">
        <v>180</v>
      </c>
      <c r="H149" s="240">
        <v>1</v>
      </c>
      <c r="I149" s="241"/>
      <c r="J149" s="242">
        <f>ROUND(I149*H149,2)</f>
        <v>0</v>
      </c>
      <c r="K149" s="243"/>
      <c r="L149" s="44"/>
      <c r="M149" s="250" t="s">
        <v>1</v>
      </c>
      <c r="N149" s="251" t="s">
        <v>43</v>
      </c>
      <c r="O149" s="252"/>
      <c r="P149" s="253">
        <f>O149*H149</f>
        <v>0</v>
      </c>
      <c r="Q149" s="253">
        <v>0</v>
      </c>
      <c r="R149" s="253">
        <f>Q149*H149</f>
        <v>0</v>
      </c>
      <c r="S149" s="253">
        <v>0</v>
      </c>
      <c r="T149" s="253">
        <f>S149*H149</f>
        <v>0</v>
      </c>
      <c r="U149" s="254" t="s">
        <v>1</v>
      </c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48" t="s">
        <v>181</v>
      </c>
      <c r="AT149" s="248" t="s">
        <v>177</v>
      </c>
      <c r="AU149" s="248" t="s">
        <v>90</v>
      </c>
      <c r="AY149" s="17" t="s">
        <v>174</v>
      </c>
      <c r="BE149" s="249">
        <f>IF(N149="základná",J149,0)</f>
        <v>0</v>
      </c>
      <c r="BF149" s="249">
        <f>IF(N149="znížená",J149,0)</f>
        <v>0</v>
      </c>
      <c r="BG149" s="249">
        <f>IF(N149="zákl. prenesená",J149,0)</f>
        <v>0</v>
      </c>
      <c r="BH149" s="249">
        <f>IF(N149="zníž. prenesená",J149,0)</f>
        <v>0</v>
      </c>
      <c r="BI149" s="249">
        <f>IF(N149="nulová",J149,0)</f>
        <v>0</v>
      </c>
      <c r="BJ149" s="17" t="s">
        <v>90</v>
      </c>
      <c r="BK149" s="249">
        <f>ROUND(I149*H149,2)</f>
        <v>0</v>
      </c>
      <c r="BL149" s="17" t="s">
        <v>181</v>
      </c>
      <c r="BM149" s="248" t="s">
        <v>445</v>
      </c>
    </row>
    <row r="150" s="2" customFormat="1" ht="6.96" customHeight="1">
      <c r="A150" s="38"/>
      <c r="B150" s="72"/>
      <c r="C150" s="73"/>
      <c r="D150" s="73"/>
      <c r="E150" s="73"/>
      <c r="F150" s="73"/>
      <c r="G150" s="73"/>
      <c r="H150" s="73"/>
      <c r="I150" s="73"/>
      <c r="J150" s="73"/>
      <c r="K150" s="73"/>
      <c r="L150" s="44"/>
      <c r="M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</row>
  </sheetData>
  <sheetProtection sheet="1" autoFilter="0" formatColumns="0" formatRows="0" objects="1" scenarios="1" spinCount="100000" saltValue="Kvi7b574fo8yLGHoF3RnFFY5+7T9JCJiXW/Us5ta2YGGB9VlGepxIqrz444VCQw6U1tyIRFySvYOVLcUQd2i2w==" hashValue="TxeeD0cPq86Eot5nGDph0Gr6sneLLCgfeZqvLen24exjD3b2emMahrONl3L4NY0CNlJlVZaRWr6BBjFfh5bSZQ==" algorithmName="SHA-512" password="CC35"/>
  <autoFilter ref="C124:K149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3:H113"/>
    <mergeCell ref="E115:H11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5.14063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105</v>
      </c>
    </row>
    <row r="3" s="1" customFormat="1" ht="6.96" customHeight="1">
      <c r="B3" s="152"/>
      <c r="C3" s="153"/>
      <c r="D3" s="153"/>
      <c r="E3" s="153"/>
      <c r="F3" s="153"/>
      <c r="G3" s="153"/>
      <c r="H3" s="153"/>
      <c r="I3" s="153"/>
      <c r="J3" s="153"/>
      <c r="K3" s="153"/>
      <c r="L3" s="20"/>
      <c r="AT3" s="17" t="s">
        <v>77</v>
      </c>
    </row>
    <row r="4" s="1" customFormat="1" ht="24.96" customHeight="1">
      <c r="B4" s="20"/>
      <c r="D4" s="154" t="s">
        <v>143</v>
      </c>
      <c r="L4" s="20"/>
      <c r="M4" s="155" t="s">
        <v>9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6" t="s">
        <v>15</v>
      </c>
      <c r="L6" s="20"/>
    </row>
    <row r="7" s="1" customFormat="1" ht="27" customHeight="1">
      <c r="B7" s="20"/>
      <c r="E7" s="157" t="str">
        <f>'Rekapitulácia stavby'!K6</f>
        <v>Lyžiarske stredisko MH I. etapa - 8-miestna kabínková lanovka MH-STRÁNE</v>
      </c>
      <c r="F7" s="156"/>
      <c r="G7" s="156"/>
      <c r="H7" s="156"/>
      <c r="L7" s="20"/>
    </row>
    <row r="8" s="1" customFormat="1" ht="12" customHeight="1">
      <c r="B8" s="20"/>
      <c r="D8" s="156" t="s">
        <v>144</v>
      </c>
      <c r="L8" s="20"/>
    </row>
    <row r="9" s="2" customFormat="1" ht="14.4" customHeight="1">
      <c r="A9" s="38"/>
      <c r="B9" s="44"/>
      <c r="C9" s="38"/>
      <c r="D9" s="38"/>
      <c r="E9" s="157" t="s">
        <v>446</v>
      </c>
      <c r="F9" s="38"/>
      <c r="G9" s="38"/>
      <c r="H9" s="38"/>
      <c r="I9" s="38"/>
      <c r="J9" s="38"/>
      <c r="K9" s="38"/>
      <c r="L9" s="69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6" t="s">
        <v>146</v>
      </c>
      <c r="E10" s="38"/>
      <c r="F10" s="38"/>
      <c r="G10" s="38"/>
      <c r="H10" s="38"/>
      <c r="I10" s="38"/>
      <c r="J10" s="38"/>
      <c r="K10" s="38"/>
      <c r="L10" s="69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5.6" customHeight="1">
      <c r="A11" s="38"/>
      <c r="B11" s="44"/>
      <c r="C11" s="38"/>
      <c r="D11" s="38"/>
      <c r="E11" s="158" t="s">
        <v>447</v>
      </c>
      <c r="F11" s="38"/>
      <c r="G11" s="38"/>
      <c r="H11" s="38"/>
      <c r="I11" s="38"/>
      <c r="J11" s="38"/>
      <c r="K11" s="38"/>
      <c r="L11" s="69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9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6" t="s">
        <v>17</v>
      </c>
      <c r="E13" s="38"/>
      <c r="F13" s="147" t="s">
        <v>1</v>
      </c>
      <c r="G13" s="38"/>
      <c r="H13" s="38"/>
      <c r="I13" s="156" t="s">
        <v>18</v>
      </c>
      <c r="J13" s="147" t="s">
        <v>1</v>
      </c>
      <c r="K13" s="38"/>
      <c r="L13" s="69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6" t="s">
        <v>19</v>
      </c>
      <c r="E14" s="38"/>
      <c r="F14" s="147" t="s">
        <v>20</v>
      </c>
      <c r="G14" s="38"/>
      <c r="H14" s="38"/>
      <c r="I14" s="156" t="s">
        <v>21</v>
      </c>
      <c r="J14" s="159" t="str">
        <f>'Rekapitulácia stavby'!AN8</f>
        <v>23. 7. 2026</v>
      </c>
      <c r="K14" s="38"/>
      <c r="L14" s="69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9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6" t="s">
        <v>23</v>
      </c>
      <c r="E16" s="38"/>
      <c r="F16" s="38"/>
      <c r="G16" s="38"/>
      <c r="H16" s="38"/>
      <c r="I16" s="156" t="s">
        <v>24</v>
      </c>
      <c r="J16" s="147" t="s">
        <v>25</v>
      </c>
      <c r="K16" s="38"/>
      <c r="L16" s="69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7" t="s">
        <v>26</v>
      </c>
      <c r="F17" s="38"/>
      <c r="G17" s="38"/>
      <c r="H17" s="38"/>
      <c r="I17" s="156" t="s">
        <v>27</v>
      </c>
      <c r="J17" s="147" t="s">
        <v>1</v>
      </c>
      <c r="K17" s="38"/>
      <c r="L17" s="69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9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6" t="s">
        <v>28</v>
      </c>
      <c r="E19" s="38"/>
      <c r="F19" s="38"/>
      <c r="G19" s="38"/>
      <c r="H19" s="38"/>
      <c r="I19" s="156" t="s">
        <v>24</v>
      </c>
      <c r="J19" s="33" t="str">
        <f>'Rekapitulácia stavby'!AN13</f>
        <v>Vyplň údaj</v>
      </c>
      <c r="K19" s="38"/>
      <c r="L19" s="69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'Rekapitulácia stavby'!E14</f>
        <v>Vyplň údaj</v>
      </c>
      <c r="F20" s="147"/>
      <c r="G20" s="147"/>
      <c r="H20" s="147"/>
      <c r="I20" s="156" t="s">
        <v>27</v>
      </c>
      <c r="J20" s="33" t="str">
        <f>'Rekapitulácia stavby'!AN14</f>
        <v>Vyplň údaj</v>
      </c>
      <c r="K20" s="38"/>
      <c r="L20" s="69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9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6" t="s">
        <v>30</v>
      </c>
      <c r="E22" s="38"/>
      <c r="F22" s="38"/>
      <c r="G22" s="38"/>
      <c r="H22" s="38"/>
      <c r="I22" s="156" t="s">
        <v>24</v>
      </c>
      <c r="J22" s="147" t="s">
        <v>31</v>
      </c>
      <c r="K22" s="38"/>
      <c r="L22" s="69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7" t="s">
        <v>148</v>
      </c>
      <c r="F23" s="38"/>
      <c r="G23" s="38"/>
      <c r="H23" s="38"/>
      <c r="I23" s="156" t="s">
        <v>27</v>
      </c>
      <c r="J23" s="147" t="s">
        <v>1</v>
      </c>
      <c r="K23" s="38"/>
      <c r="L23" s="69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9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6" t="s">
        <v>34</v>
      </c>
      <c r="E25" s="38"/>
      <c r="F25" s="38"/>
      <c r="G25" s="38"/>
      <c r="H25" s="38"/>
      <c r="I25" s="156" t="s">
        <v>24</v>
      </c>
      <c r="J25" s="147" t="s">
        <v>1</v>
      </c>
      <c r="K25" s="38"/>
      <c r="L25" s="69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7" t="s">
        <v>35</v>
      </c>
      <c r="F26" s="38"/>
      <c r="G26" s="38"/>
      <c r="H26" s="38"/>
      <c r="I26" s="156" t="s">
        <v>27</v>
      </c>
      <c r="J26" s="147" t="s">
        <v>1</v>
      </c>
      <c r="K26" s="38"/>
      <c r="L26" s="69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9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6" t="s">
        <v>36</v>
      </c>
      <c r="E28" s="38"/>
      <c r="F28" s="38"/>
      <c r="G28" s="38"/>
      <c r="H28" s="38"/>
      <c r="I28" s="38"/>
      <c r="J28" s="38"/>
      <c r="K28" s="38"/>
      <c r="L28" s="69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4.4" customHeight="1">
      <c r="A29" s="160"/>
      <c r="B29" s="161"/>
      <c r="C29" s="160"/>
      <c r="D29" s="160"/>
      <c r="E29" s="162" t="s">
        <v>1</v>
      </c>
      <c r="F29" s="162"/>
      <c r="G29" s="162"/>
      <c r="H29" s="162"/>
      <c r="I29" s="160"/>
      <c r="J29" s="160"/>
      <c r="K29" s="160"/>
      <c r="L29" s="163"/>
      <c r="S29" s="160"/>
      <c r="T29" s="160"/>
      <c r="U29" s="160"/>
      <c r="V29" s="160"/>
      <c r="W29" s="160"/>
      <c r="X29" s="160"/>
      <c r="Y29" s="160"/>
      <c r="Z29" s="160"/>
      <c r="AA29" s="160"/>
      <c r="AB29" s="160"/>
      <c r="AC29" s="160"/>
      <c r="AD29" s="160"/>
      <c r="AE29" s="160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9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64"/>
      <c r="E31" s="164"/>
      <c r="F31" s="164"/>
      <c r="G31" s="164"/>
      <c r="H31" s="164"/>
      <c r="I31" s="164"/>
      <c r="J31" s="164"/>
      <c r="K31" s="164"/>
      <c r="L31" s="69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65" t="s">
        <v>37</v>
      </c>
      <c r="E32" s="38"/>
      <c r="F32" s="38"/>
      <c r="G32" s="38"/>
      <c r="H32" s="38"/>
      <c r="I32" s="38"/>
      <c r="J32" s="166">
        <f>ROUND(J135, 2)</f>
        <v>0</v>
      </c>
      <c r="K32" s="38"/>
      <c r="L32" s="69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64"/>
      <c r="E33" s="164"/>
      <c r="F33" s="164"/>
      <c r="G33" s="164"/>
      <c r="H33" s="164"/>
      <c r="I33" s="164"/>
      <c r="J33" s="164"/>
      <c r="K33" s="164"/>
      <c r="L33" s="69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7" t="s">
        <v>39</v>
      </c>
      <c r="G34" s="38"/>
      <c r="H34" s="38"/>
      <c r="I34" s="167" t="s">
        <v>38</v>
      </c>
      <c r="J34" s="167" t="s">
        <v>40</v>
      </c>
      <c r="K34" s="38"/>
      <c r="L34" s="69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8" t="s">
        <v>41</v>
      </c>
      <c r="E35" s="169" t="s">
        <v>42</v>
      </c>
      <c r="F35" s="170">
        <f>ROUND((SUM(BE135:BE264)),  2)</f>
        <v>0</v>
      </c>
      <c r="G35" s="171"/>
      <c r="H35" s="171"/>
      <c r="I35" s="172">
        <v>0.23000000000000001</v>
      </c>
      <c r="J35" s="170">
        <f>ROUND(((SUM(BE135:BE264))*I35),  2)</f>
        <v>0</v>
      </c>
      <c r="K35" s="38"/>
      <c r="L35" s="69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69" t="s">
        <v>43</v>
      </c>
      <c r="F36" s="170">
        <f>ROUND((SUM(BF135:BF264)),  2)</f>
        <v>0</v>
      </c>
      <c r="G36" s="171"/>
      <c r="H36" s="171"/>
      <c r="I36" s="172">
        <v>0.23000000000000001</v>
      </c>
      <c r="J36" s="170">
        <f>ROUND(((SUM(BF135:BF264))*I36),  2)</f>
        <v>0</v>
      </c>
      <c r="K36" s="38"/>
      <c r="L36" s="69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6" t="s">
        <v>44</v>
      </c>
      <c r="F37" s="173">
        <f>ROUND((SUM(BG135:BG264)),  2)</f>
        <v>0</v>
      </c>
      <c r="G37" s="38"/>
      <c r="H37" s="38"/>
      <c r="I37" s="174">
        <v>0.23000000000000001</v>
      </c>
      <c r="J37" s="173">
        <f>0</f>
        <v>0</v>
      </c>
      <c r="K37" s="38"/>
      <c r="L37" s="69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6" t="s">
        <v>45</v>
      </c>
      <c r="F38" s="173">
        <f>ROUND((SUM(BH135:BH264)),  2)</f>
        <v>0</v>
      </c>
      <c r="G38" s="38"/>
      <c r="H38" s="38"/>
      <c r="I38" s="174">
        <v>0.23000000000000001</v>
      </c>
      <c r="J38" s="173">
        <f>0</f>
        <v>0</v>
      </c>
      <c r="K38" s="38"/>
      <c r="L38" s="69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69" t="s">
        <v>46</v>
      </c>
      <c r="F39" s="170">
        <f>ROUND((SUM(BI135:BI264)),  2)</f>
        <v>0</v>
      </c>
      <c r="G39" s="171"/>
      <c r="H39" s="171"/>
      <c r="I39" s="172">
        <v>0</v>
      </c>
      <c r="J39" s="170">
        <f>0</f>
        <v>0</v>
      </c>
      <c r="K39" s="38"/>
      <c r="L39" s="69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9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75"/>
      <c r="D41" s="176" t="s">
        <v>47</v>
      </c>
      <c r="E41" s="177"/>
      <c r="F41" s="177"/>
      <c r="G41" s="178" t="s">
        <v>48</v>
      </c>
      <c r="H41" s="179" t="s">
        <v>49</v>
      </c>
      <c r="I41" s="177"/>
      <c r="J41" s="180">
        <f>SUM(J32:J39)</f>
        <v>0</v>
      </c>
      <c r="K41" s="181"/>
      <c r="L41" s="69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9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9"/>
      <c r="D50" s="182" t="s">
        <v>50</v>
      </c>
      <c r="E50" s="183"/>
      <c r="F50" s="183"/>
      <c r="G50" s="182" t="s">
        <v>51</v>
      </c>
      <c r="H50" s="183"/>
      <c r="I50" s="183"/>
      <c r="J50" s="183"/>
      <c r="K50" s="183"/>
      <c r="L50" s="69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84" t="s">
        <v>52</v>
      </c>
      <c r="E61" s="185"/>
      <c r="F61" s="186" t="s">
        <v>53</v>
      </c>
      <c r="G61" s="184" t="s">
        <v>52</v>
      </c>
      <c r="H61" s="185"/>
      <c r="I61" s="185"/>
      <c r="J61" s="187" t="s">
        <v>53</v>
      </c>
      <c r="K61" s="185"/>
      <c r="L61" s="69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82" t="s">
        <v>54</v>
      </c>
      <c r="E65" s="188"/>
      <c r="F65" s="188"/>
      <c r="G65" s="182" t="s">
        <v>55</v>
      </c>
      <c r="H65" s="188"/>
      <c r="I65" s="188"/>
      <c r="J65" s="188"/>
      <c r="K65" s="188"/>
      <c r="L65" s="69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84" t="s">
        <v>52</v>
      </c>
      <c r="E76" s="185"/>
      <c r="F76" s="186" t="s">
        <v>53</v>
      </c>
      <c r="G76" s="184" t="s">
        <v>52</v>
      </c>
      <c r="H76" s="185"/>
      <c r="I76" s="185"/>
      <c r="J76" s="187" t="s">
        <v>53</v>
      </c>
      <c r="K76" s="185"/>
      <c r="L76" s="69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9"/>
      <c r="C77" s="190"/>
      <c r="D77" s="190"/>
      <c r="E77" s="190"/>
      <c r="F77" s="190"/>
      <c r="G77" s="190"/>
      <c r="H77" s="190"/>
      <c r="I77" s="190"/>
      <c r="J77" s="190"/>
      <c r="K77" s="190"/>
      <c r="L77" s="69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hidden="1" s="2" customFormat="1" ht="6.96" customHeight="1">
      <c r="A81" s="38"/>
      <c r="B81" s="191"/>
      <c r="C81" s="192"/>
      <c r="D81" s="192"/>
      <c r="E81" s="192"/>
      <c r="F81" s="192"/>
      <c r="G81" s="192"/>
      <c r="H81" s="192"/>
      <c r="I81" s="192"/>
      <c r="J81" s="192"/>
      <c r="K81" s="192"/>
      <c r="L81" s="69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hidden="1" s="2" customFormat="1" ht="24.96" customHeight="1">
      <c r="A82" s="38"/>
      <c r="B82" s="39"/>
      <c r="C82" s="23" t="s">
        <v>149</v>
      </c>
      <c r="D82" s="40"/>
      <c r="E82" s="40"/>
      <c r="F82" s="40"/>
      <c r="G82" s="40"/>
      <c r="H82" s="40"/>
      <c r="I82" s="40"/>
      <c r="J82" s="40"/>
      <c r="K82" s="40"/>
      <c r="L82" s="69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hidden="1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9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hidden="1" s="2" customFormat="1" ht="12" customHeight="1">
      <c r="A84" s="38"/>
      <c r="B84" s="39"/>
      <c r="C84" s="32" t="s">
        <v>15</v>
      </c>
      <c r="D84" s="40"/>
      <c r="E84" s="40"/>
      <c r="F84" s="40"/>
      <c r="G84" s="40"/>
      <c r="H84" s="40"/>
      <c r="I84" s="40"/>
      <c r="J84" s="40"/>
      <c r="K84" s="40"/>
      <c r="L84" s="69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hidden="1" s="2" customFormat="1" ht="27" customHeight="1">
      <c r="A85" s="38"/>
      <c r="B85" s="39"/>
      <c r="C85" s="40"/>
      <c r="D85" s="40"/>
      <c r="E85" s="193" t="str">
        <f>E7</f>
        <v>Lyžiarske stredisko MH I. etapa - 8-miestna kabínková lanovka MH-STRÁNE</v>
      </c>
      <c r="F85" s="32"/>
      <c r="G85" s="32"/>
      <c r="H85" s="32"/>
      <c r="I85" s="40"/>
      <c r="J85" s="40"/>
      <c r="K85" s="40"/>
      <c r="L85" s="69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hidden="1" s="1" customFormat="1" ht="12" customHeight="1">
      <c r="B86" s="21"/>
      <c r="C86" s="32" t="s">
        <v>144</v>
      </c>
      <c r="D86" s="22"/>
      <c r="E86" s="22"/>
      <c r="F86" s="22"/>
      <c r="G86" s="22"/>
      <c r="H86" s="22"/>
      <c r="I86" s="22"/>
      <c r="J86" s="22"/>
      <c r="K86" s="22"/>
      <c r="L86" s="20"/>
    </row>
    <row r="87" hidden="1" s="2" customFormat="1" ht="14.4" customHeight="1">
      <c r="A87" s="38"/>
      <c r="B87" s="39"/>
      <c r="C87" s="40"/>
      <c r="D87" s="40"/>
      <c r="E87" s="193" t="s">
        <v>446</v>
      </c>
      <c r="F87" s="40"/>
      <c r="G87" s="40"/>
      <c r="H87" s="40"/>
      <c r="I87" s="40"/>
      <c r="J87" s="40"/>
      <c r="K87" s="40"/>
      <c r="L87" s="69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hidden="1" s="2" customFormat="1" ht="12" customHeight="1">
      <c r="A88" s="38"/>
      <c r="B88" s="39"/>
      <c r="C88" s="32" t="s">
        <v>146</v>
      </c>
      <c r="D88" s="40"/>
      <c r="E88" s="40"/>
      <c r="F88" s="40"/>
      <c r="G88" s="40"/>
      <c r="H88" s="40"/>
      <c r="I88" s="40"/>
      <c r="J88" s="40"/>
      <c r="K88" s="40"/>
      <c r="L88" s="69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hidden="1" s="2" customFormat="1" ht="15.6" customHeight="1">
      <c r="A89" s="38"/>
      <c r="B89" s="39"/>
      <c r="C89" s="40"/>
      <c r="D89" s="40"/>
      <c r="E89" s="82" t="str">
        <f>E11</f>
        <v>SO 10.1 - Stavebná časť - Práce HSV a PSV</v>
      </c>
      <c r="F89" s="40"/>
      <c r="G89" s="40"/>
      <c r="H89" s="40"/>
      <c r="I89" s="40"/>
      <c r="J89" s="40"/>
      <c r="K89" s="40"/>
      <c r="L89" s="69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hidden="1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9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hidden="1" s="2" customFormat="1" ht="12" customHeight="1">
      <c r="A91" s="38"/>
      <c r="B91" s="39"/>
      <c r="C91" s="32" t="s">
        <v>19</v>
      </c>
      <c r="D91" s="40"/>
      <c r="E91" s="40"/>
      <c r="F91" s="27" t="str">
        <f>F14</f>
        <v>Martin</v>
      </c>
      <c r="G91" s="40"/>
      <c r="H91" s="40"/>
      <c r="I91" s="32" t="s">
        <v>21</v>
      </c>
      <c r="J91" s="85" t="str">
        <f>IF(J14="","",J14)</f>
        <v>23. 7. 2026</v>
      </c>
      <c r="K91" s="40"/>
      <c r="L91" s="69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hidden="1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9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hidden="1" s="2" customFormat="1" ht="15.6" customHeight="1">
      <c r="A93" s="38"/>
      <c r="B93" s="39"/>
      <c r="C93" s="32" t="s">
        <v>23</v>
      </c>
      <c r="D93" s="40"/>
      <c r="E93" s="40"/>
      <c r="F93" s="27" t="str">
        <f>E17</f>
        <v>Mesto Martin</v>
      </c>
      <c r="G93" s="40"/>
      <c r="H93" s="40"/>
      <c r="I93" s="32" t="s">
        <v>30</v>
      </c>
      <c r="J93" s="36" t="str">
        <f>E23</f>
        <v>PROMT, s.r.o. Martin</v>
      </c>
      <c r="K93" s="40"/>
      <c r="L93" s="69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hidden="1" s="2" customFormat="1" ht="15.6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34</v>
      </c>
      <c r="J94" s="36" t="str">
        <f>E26</f>
        <v>Ing. Jaroslav Tomko</v>
      </c>
      <c r="K94" s="40"/>
      <c r="L94" s="69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hidden="1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9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hidden="1" s="2" customFormat="1" ht="29.28" customHeight="1">
      <c r="A96" s="38"/>
      <c r="B96" s="39"/>
      <c r="C96" s="194" t="s">
        <v>150</v>
      </c>
      <c r="D96" s="195"/>
      <c r="E96" s="195"/>
      <c r="F96" s="195"/>
      <c r="G96" s="195"/>
      <c r="H96" s="195"/>
      <c r="I96" s="195"/>
      <c r="J96" s="196" t="s">
        <v>151</v>
      </c>
      <c r="K96" s="195"/>
      <c r="L96" s="69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hidden="1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9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hidden="1" s="2" customFormat="1" ht="22.8" customHeight="1">
      <c r="A98" s="38"/>
      <c r="B98" s="39"/>
      <c r="C98" s="197" t="s">
        <v>152</v>
      </c>
      <c r="D98" s="40"/>
      <c r="E98" s="40"/>
      <c r="F98" s="40"/>
      <c r="G98" s="40"/>
      <c r="H98" s="40"/>
      <c r="I98" s="40"/>
      <c r="J98" s="116">
        <f>J135</f>
        <v>0</v>
      </c>
      <c r="K98" s="40"/>
      <c r="L98" s="69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153</v>
      </c>
    </row>
    <row r="99" hidden="1" s="9" customFormat="1" ht="24.96" customHeight="1">
      <c r="A99" s="9"/>
      <c r="B99" s="198"/>
      <c r="C99" s="199"/>
      <c r="D99" s="200" t="s">
        <v>230</v>
      </c>
      <c r="E99" s="201"/>
      <c r="F99" s="201"/>
      <c r="G99" s="201"/>
      <c r="H99" s="201"/>
      <c r="I99" s="201"/>
      <c r="J99" s="202">
        <f>J136</f>
        <v>0</v>
      </c>
      <c r="K99" s="199"/>
      <c r="L99" s="20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hidden="1" s="10" customFormat="1" ht="19.92" customHeight="1">
      <c r="A100" s="10"/>
      <c r="B100" s="204"/>
      <c r="C100" s="139"/>
      <c r="D100" s="205" t="s">
        <v>231</v>
      </c>
      <c r="E100" s="206"/>
      <c r="F100" s="206"/>
      <c r="G100" s="206"/>
      <c r="H100" s="206"/>
      <c r="I100" s="206"/>
      <c r="J100" s="207">
        <f>J137</f>
        <v>0</v>
      </c>
      <c r="K100" s="139"/>
      <c r="L100" s="20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10" customFormat="1" ht="19.92" customHeight="1">
      <c r="A101" s="10"/>
      <c r="B101" s="204"/>
      <c r="C101" s="139"/>
      <c r="D101" s="205" t="s">
        <v>232</v>
      </c>
      <c r="E101" s="206"/>
      <c r="F101" s="206"/>
      <c r="G101" s="206"/>
      <c r="H101" s="206"/>
      <c r="I101" s="206"/>
      <c r="J101" s="207">
        <f>J171</f>
        <v>0</v>
      </c>
      <c r="K101" s="139"/>
      <c r="L101" s="20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10" customFormat="1" ht="19.92" customHeight="1">
      <c r="A102" s="10"/>
      <c r="B102" s="204"/>
      <c r="C102" s="139"/>
      <c r="D102" s="205" t="s">
        <v>448</v>
      </c>
      <c r="E102" s="206"/>
      <c r="F102" s="206"/>
      <c r="G102" s="206"/>
      <c r="H102" s="206"/>
      <c r="I102" s="206"/>
      <c r="J102" s="207">
        <f>J204</f>
        <v>0</v>
      </c>
      <c r="K102" s="139"/>
      <c r="L102" s="20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10" customFormat="1" ht="19.92" customHeight="1">
      <c r="A103" s="10"/>
      <c r="B103" s="204"/>
      <c r="C103" s="139"/>
      <c r="D103" s="205" t="s">
        <v>318</v>
      </c>
      <c r="E103" s="206"/>
      <c r="F103" s="206"/>
      <c r="G103" s="206"/>
      <c r="H103" s="206"/>
      <c r="I103" s="206"/>
      <c r="J103" s="207">
        <f>J209</f>
        <v>0</v>
      </c>
      <c r="K103" s="139"/>
      <c r="L103" s="208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10" customFormat="1" ht="19.92" customHeight="1">
      <c r="A104" s="10"/>
      <c r="B104" s="204"/>
      <c r="C104" s="139"/>
      <c r="D104" s="205" t="s">
        <v>233</v>
      </c>
      <c r="E104" s="206"/>
      <c r="F104" s="206"/>
      <c r="G104" s="206"/>
      <c r="H104" s="206"/>
      <c r="I104" s="206"/>
      <c r="J104" s="207">
        <f>J213</f>
        <v>0</v>
      </c>
      <c r="K104" s="139"/>
      <c r="L104" s="208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hidden="1" s="9" customFormat="1" ht="24.96" customHeight="1">
      <c r="A105" s="9"/>
      <c r="B105" s="198"/>
      <c r="C105" s="199"/>
      <c r="D105" s="200" t="s">
        <v>449</v>
      </c>
      <c r="E105" s="201"/>
      <c r="F105" s="201"/>
      <c r="G105" s="201"/>
      <c r="H105" s="201"/>
      <c r="I105" s="201"/>
      <c r="J105" s="202">
        <f>J215</f>
        <v>0</v>
      </c>
      <c r="K105" s="199"/>
      <c r="L105" s="203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hidden="1" s="10" customFormat="1" ht="19.92" customHeight="1">
      <c r="A106" s="10"/>
      <c r="B106" s="204"/>
      <c r="C106" s="139"/>
      <c r="D106" s="205" t="s">
        <v>450</v>
      </c>
      <c r="E106" s="206"/>
      <c r="F106" s="206"/>
      <c r="G106" s="206"/>
      <c r="H106" s="206"/>
      <c r="I106" s="206"/>
      <c r="J106" s="207">
        <f>J216</f>
        <v>0</v>
      </c>
      <c r="K106" s="139"/>
      <c r="L106" s="208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hidden="1" s="10" customFormat="1" ht="19.92" customHeight="1">
      <c r="A107" s="10"/>
      <c r="B107" s="204"/>
      <c r="C107" s="139"/>
      <c r="D107" s="205" t="s">
        <v>451</v>
      </c>
      <c r="E107" s="206"/>
      <c r="F107" s="206"/>
      <c r="G107" s="206"/>
      <c r="H107" s="206"/>
      <c r="I107" s="206"/>
      <c r="J107" s="207">
        <f>J222</f>
        <v>0</v>
      </c>
      <c r="K107" s="139"/>
      <c r="L107" s="208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hidden="1" s="10" customFormat="1" ht="19.92" customHeight="1">
      <c r="A108" s="10"/>
      <c r="B108" s="204"/>
      <c r="C108" s="139"/>
      <c r="D108" s="205" t="s">
        <v>452</v>
      </c>
      <c r="E108" s="206"/>
      <c r="F108" s="206"/>
      <c r="G108" s="206"/>
      <c r="H108" s="206"/>
      <c r="I108" s="206"/>
      <c r="J108" s="207">
        <f>J228</f>
        <v>0</v>
      </c>
      <c r="K108" s="139"/>
      <c r="L108" s="208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hidden="1" s="9" customFormat="1" ht="24.96" customHeight="1">
      <c r="A109" s="9"/>
      <c r="B109" s="198"/>
      <c r="C109" s="199"/>
      <c r="D109" s="200" t="s">
        <v>154</v>
      </c>
      <c r="E109" s="201"/>
      <c r="F109" s="201"/>
      <c r="G109" s="201"/>
      <c r="H109" s="201"/>
      <c r="I109" s="201"/>
      <c r="J109" s="202">
        <f>J250</f>
        <v>0</v>
      </c>
      <c r="K109" s="199"/>
      <c r="L109" s="203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</row>
    <row r="110" hidden="1" s="10" customFormat="1" ht="19.92" customHeight="1">
      <c r="A110" s="10"/>
      <c r="B110" s="204"/>
      <c r="C110" s="139"/>
      <c r="D110" s="205" t="s">
        <v>453</v>
      </c>
      <c r="E110" s="206"/>
      <c r="F110" s="206"/>
      <c r="G110" s="206"/>
      <c r="H110" s="206"/>
      <c r="I110" s="206"/>
      <c r="J110" s="207">
        <f>J251</f>
        <v>0</v>
      </c>
      <c r="K110" s="139"/>
      <c r="L110" s="208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hidden="1" s="10" customFormat="1" ht="19.92" customHeight="1">
      <c r="A111" s="10"/>
      <c r="B111" s="204"/>
      <c r="C111" s="139"/>
      <c r="D111" s="205" t="s">
        <v>454</v>
      </c>
      <c r="E111" s="206"/>
      <c r="F111" s="206"/>
      <c r="G111" s="206"/>
      <c r="H111" s="206"/>
      <c r="I111" s="206"/>
      <c r="J111" s="207">
        <f>J254</f>
        <v>0</v>
      </c>
      <c r="K111" s="139"/>
      <c r="L111" s="208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hidden="1" s="9" customFormat="1" ht="24.96" customHeight="1">
      <c r="A112" s="9"/>
      <c r="B112" s="198"/>
      <c r="C112" s="199"/>
      <c r="D112" s="200" t="s">
        <v>156</v>
      </c>
      <c r="E112" s="201"/>
      <c r="F112" s="201"/>
      <c r="G112" s="201"/>
      <c r="H112" s="201"/>
      <c r="I112" s="201"/>
      <c r="J112" s="202">
        <f>J258</f>
        <v>0</v>
      </c>
      <c r="K112" s="199"/>
      <c r="L112" s="203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</row>
    <row r="113" hidden="1" s="10" customFormat="1" ht="19.92" customHeight="1">
      <c r="A113" s="10"/>
      <c r="B113" s="204"/>
      <c r="C113" s="139"/>
      <c r="D113" s="205" t="s">
        <v>157</v>
      </c>
      <c r="E113" s="206"/>
      <c r="F113" s="206"/>
      <c r="G113" s="206"/>
      <c r="H113" s="206"/>
      <c r="I113" s="206"/>
      <c r="J113" s="207">
        <f>J259</f>
        <v>0</v>
      </c>
      <c r="K113" s="139"/>
      <c r="L113" s="208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hidden="1" s="2" customFormat="1" ht="21.84" customHeight="1">
      <c r="A114" s="38"/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69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hidden="1" s="2" customFormat="1" ht="6.96" customHeight="1">
      <c r="A115" s="38"/>
      <c r="B115" s="72"/>
      <c r="C115" s="73"/>
      <c r="D115" s="73"/>
      <c r="E115" s="73"/>
      <c r="F115" s="73"/>
      <c r="G115" s="73"/>
      <c r="H115" s="73"/>
      <c r="I115" s="73"/>
      <c r="J115" s="73"/>
      <c r="K115" s="73"/>
      <c r="L115" s="69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hidden="1"/>
    <row r="117" hidden="1"/>
    <row r="118" hidden="1"/>
    <row r="119" s="2" customFormat="1" ht="6.96" customHeight="1">
      <c r="A119" s="38"/>
      <c r="B119" s="74"/>
      <c r="C119" s="75"/>
      <c r="D119" s="75"/>
      <c r="E119" s="75"/>
      <c r="F119" s="75"/>
      <c r="G119" s="75"/>
      <c r="H119" s="75"/>
      <c r="I119" s="75"/>
      <c r="J119" s="75"/>
      <c r="K119" s="75"/>
      <c r="L119" s="69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24.96" customHeight="1">
      <c r="A120" s="38"/>
      <c r="B120" s="39"/>
      <c r="C120" s="23" t="s">
        <v>158</v>
      </c>
      <c r="D120" s="40"/>
      <c r="E120" s="40"/>
      <c r="F120" s="40"/>
      <c r="G120" s="40"/>
      <c r="H120" s="40"/>
      <c r="I120" s="40"/>
      <c r="J120" s="40"/>
      <c r="K120" s="40"/>
      <c r="L120" s="69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6.96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9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2" customHeight="1">
      <c r="A122" s="38"/>
      <c r="B122" s="39"/>
      <c r="C122" s="32" t="s">
        <v>15</v>
      </c>
      <c r="D122" s="40"/>
      <c r="E122" s="40"/>
      <c r="F122" s="40"/>
      <c r="G122" s="40"/>
      <c r="H122" s="40"/>
      <c r="I122" s="40"/>
      <c r="J122" s="40"/>
      <c r="K122" s="40"/>
      <c r="L122" s="69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27" customHeight="1">
      <c r="A123" s="38"/>
      <c r="B123" s="39"/>
      <c r="C123" s="40"/>
      <c r="D123" s="40"/>
      <c r="E123" s="193" t="str">
        <f>E7</f>
        <v>Lyžiarske stredisko MH I. etapa - 8-miestna kabínková lanovka MH-STRÁNE</v>
      </c>
      <c r="F123" s="32"/>
      <c r="G123" s="32"/>
      <c r="H123" s="32"/>
      <c r="I123" s="40"/>
      <c r="J123" s="40"/>
      <c r="K123" s="40"/>
      <c r="L123" s="69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" customFormat="1" ht="12" customHeight="1">
      <c r="B124" s="21"/>
      <c r="C124" s="32" t="s">
        <v>144</v>
      </c>
      <c r="D124" s="22"/>
      <c r="E124" s="22"/>
      <c r="F124" s="22"/>
      <c r="G124" s="22"/>
      <c r="H124" s="22"/>
      <c r="I124" s="22"/>
      <c r="J124" s="22"/>
      <c r="K124" s="22"/>
      <c r="L124" s="20"/>
    </row>
    <row r="125" s="2" customFormat="1" ht="14.4" customHeight="1">
      <c r="A125" s="38"/>
      <c r="B125" s="39"/>
      <c r="C125" s="40"/>
      <c r="D125" s="40"/>
      <c r="E125" s="193" t="s">
        <v>446</v>
      </c>
      <c r="F125" s="40"/>
      <c r="G125" s="40"/>
      <c r="H125" s="40"/>
      <c r="I125" s="40"/>
      <c r="J125" s="40"/>
      <c r="K125" s="40"/>
      <c r="L125" s="69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2" customHeight="1">
      <c r="A126" s="38"/>
      <c r="B126" s="39"/>
      <c r="C126" s="32" t="s">
        <v>146</v>
      </c>
      <c r="D126" s="40"/>
      <c r="E126" s="40"/>
      <c r="F126" s="40"/>
      <c r="G126" s="40"/>
      <c r="H126" s="40"/>
      <c r="I126" s="40"/>
      <c r="J126" s="40"/>
      <c r="K126" s="40"/>
      <c r="L126" s="69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5.6" customHeight="1">
      <c r="A127" s="38"/>
      <c r="B127" s="39"/>
      <c r="C127" s="40"/>
      <c r="D127" s="40"/>
      <c r="E127" s="82" t="str">
        <f>E11</f>
        <v>SO 10.1 - Stavebná časť - Práce HSV a PSV</v>
      </c>
      <c r="F127" s="40"/>
      <c r="G127" s="40"/>
      <c r="H127" s="40"/>
      <c r="I127" s="40"/>
      <c r="J127" s="40"/>
      <c r="K127" s="40"/>
      <c r="L127" s="69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6.96" customHeight="1">
      <c r="A128" s="38"/>
      <c r="B128" s="39"/>
      <c r="C128" s="40"/>
      <c r="D128" s="40"/>
      <c r="E128" s="40"/>
      <c r="F128" s="40"/>
      <c r="G128" s="40"/>
      <c r="H128" s="40"/>
      <c r="I128" s="40"/>
      <c r="J128" s="40"/>
      <c r="K128" s="40"/>
      <c r="L128" s="69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12" customHeight="1">
      <c r="A129" s="38"/>
      <c r="B129" s="39"/>
      <c r="C129" s="32" t="s">
        <v>19</v>
      </c>
      <c r="D129" s="40"/>
      <c r="E129" s="40"/>
      <c r="F129" s="27" t="str">
        <f>F14</f>
        <v>Martin</v>
      </c>
      <c r="G129" s="40"/>
      <c r="H129" s="40"/>
      <c r="I129" s="32" t="s">
        <v>21</v>
      </c>
      <c r="J129" s="85" t="str">
        <f>IF(J14="","",J14)</f>
        <v>23. 7. 2026</v>
      </c>
      <c r="K129" s="40"/>
      <c r="L129" s="69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6.96" customHeight="1">
      <c r="A130" s="38"/>
      <c r="B130" s="39"/>
      <c r="C130" s="40"/>
      <c r="D130" s="40"/>
      <c r="E130" s="40"/>
      <c r="F130" s="40"/>
      <c r="G130" s="40"/>
      <c r="H130" s="40"/>
      <c r="I130" s="40"/>
      <c r="J130" s="40"/>
      <c r="K130" s="40"/>
      <c r="L130" s="69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="2" customFormat="1" ht="15.6" customHeight="1">
      <c r="A131" s="38"/>
      <c r="B131" s="39"/>
      <c r="C131" s="32" t="s">
        <v>23</v>
      </c>
      <c r="D131" s="40"/>
      <c r="E131" s="40"/>
      <c r="F131" s="27" t="str">
        <f>E17</f>
        <v>Mesto Martin</v>
      </c>
      <c r="G131" s="40"/>
      <c r="H131" s="40"/>
      <c r="I131" s="32" t="s">
        <v>30</v>
      </c>
      <c r="J131" s="36" t="str">
        <f>E23</f>
        <v>PROMT, s.r.o. Martin</v>
      </c>
      <c r="K131" s="40"/>
      <c r="L131" s="69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  <row r="132" s="2" customFormat="1" ht="15.6" customHeight="1">
      <c r="A132" s="38"/>
      <c r="B132" s="39"/>
      <c r="C132" s="32" t="s">
        <v>28</v>
      </c>
      <c r="D132" s="40"/>
      <c r="E132" s="40"/>
      <c r="F132" s="27" t="str">
        <f>IF(E20="","",E20)</f>
        <v>Vyplň údaj</v>
      </c>
      <c r="G132" s="40"/>
      <c r="H132" s="40"/>
      <c r="I132" s="32" t="s">
        <v>34</v>
      </c>
      <c r="J132" s="36" t="str">
        <f>E26</f>
        <v>Ing. Jaroslav Tomko</v>
      </c>
      <c r="K132" s="40"/>
      <c r="L132" s="69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</row>
    <row r="133" s="2" customFormat="1" ht="10.32" customHeight="1">
      <c r="A133" s="38"/>
      <c r="B133" s="39"/>
      <c r="C133" s="40"/>
      <c r="D133" s="40"/>
      <c r="E133" s="40"/>
      <c r="F133" s="40"/>
      <c r="G133" s="40"/>
      <c r="H133" s="40"/>
      <c r="I133" s="40"/>
      <c r="J133" s="40"/>
      <c r="K133" s="40"/>
      <c r="L133" s="69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</row>
    <row r="134" s="11" customFormat="1" ht="29.28" customHeight="1">
      <c r="A134" s="209"/>
      <c r="B134" s="210"/>
      <c r="C134" s="211" t="s">
        <v>159</v>
      </c>
      <c r="D134" s="212" t="s">
        <v>62</v>
      </c>
      <c r="E134" s="212" t="s">
        <v>58</v>
      </c>
      <c r="F134" s="212" t="s">
        <v>59</v>
      </c>
      <c r="G134" s="212" t="s">
        <v>160</v>
      </c>
      <c r="H134" s="212" t="s">
        <v>161</v>
      </c>
      <c r="I134" s="212" t="s">
        <v>162</v>
      </c>
      <c r="J134" s="213" t="s">
        <v>151</v>
      </c>
      <c r="K134" s="214" t="s">
        <v>163</v>
      </c>
      <c r="L134" s="215"/>
      <c r="M134" s="106" t="s">
        <v>1</v>
      </c>
      <c r="N134" s="107" t="s">
        <v>41</v>
      </c>
      <c r="O134" s="107" t="s">
        <v>164</v>
      </c>
      <c r="P134" s="107" t="s">
        <v>165</v>
      </c>
      <c r="Q134" s="107" t="s">
        <v>166</v>
      </c>
      <c r="R134" s="107" t="s">
        <v>167</v>
      </c>
      <c r="S134" s="107" t="s">
        <v>168</v>
      </c>
      <c r="T134" s="107" t="s">
        <v>169</v>
      </c>
      <c r="U134" s="108" t="s">
        <v>170</v>
      </c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</row>
    <row r="135" s="2" customFormat="1" ht="22.8" customHeight="1">
      <c r="A135" s="38"/>
      <c r="B135" s="39"/>
      <c r="C135" s="113" t="s">
        <v>152</v>
      </c>
      <c r="D135" s="40"/>
      <c r="E135" s="40"/>
      <c r="F135" s="40"/>
      <c r="G135" s="40"/>
      <c r="H135" s="40"/>
      <c r="I135" s="40"/>
      <c r="J135" s="216">
        <f>BK135</f>
        <v>0</v>
      </c>
      <c r="K135" s="40"/>
      <c r="L135" s="44"/>
      <c r="M135" s="109"/>
      <c r="N135" s="217"/>
      <c r="O135" s="110"/>
      <c r="P135" s="218">
        <f>P136+P215+P250+P258</f>
        <v>0</v>
      </c>
      <c r="Q135" s="110"/>
      <c r="R135" s="218">
        <f>R136+R215+R250+R258</f>
        <v>549.01511082809998</v>
      </c>
      <c r="S135" s="110"/>
      <c r="T135" s="218">
        <f>T136+T215+T250+T258</f>
        <v>0</v>
      </c>
      <c r="U135" s="111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7" t="s">
        <v>76</v>
      </c>
      <c r="AU135" s="17" t="s">
        <v>153</v>
      </c>
      <c r="BK135" s="219">
        <f>BK136+BK215+BK250+BK258</f>
        <v>0</v>
      </c>
    </row>
    <row r="136" s="12" customFormat="1" ht="25.92" customHeight="1">
      <c r="A136" s="12"/>
      <c r="B136" s="220"/>
      <c r="C136" s="221"/>
      <c r="D136" s="222" t="s">
        <v>76</v>
      </c>
      <c r="E136" s="223" t="s">
        <v>234</v>
      </c>
      <c r="F136" s="223" t="s">
        <v>235</v>
      </c>
      <c r="G136" s="221"/>
      <c r="H136" s="221"/>
      <c r="I136" s="224"/>
      <c r="J136" s="225">
        <f>BK136</f>
        <v>0</v>
      </c>
      <c r="K136" s="221"/>
      <c r="L136" s="226"/>
      <c r="M136" s="227"/>
      <c r="N136" s="228"/>
      <c r="O136" s="228"/>
      <c r="P136" s="229">
        <f>P137+P171+P204+P209+P213</f>
        <v>0</v>
      </c>
      <c r="Q136" s="228"/>
      <c r="R136" s="229">
        <f>R137+R171+R204+R209+R213</f>
        <v>538.80301278309992</v>
      </c>
      <c r="S136" s="228"/>
      <c r="T136" s="229">
        <f>T137+T171+T204+T209+T213</f>
        <v>0</v>
      </c>
      <c r="U136" s="230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31" t="s">
        <v>84</v>
      </c>
      <c r="AT136" s="232" t="s">
        <v>76</v>
      </c>
      <c r="AU136" s="232" t="s">
        <v>77</v>
      </c>
      <c r="AY136" s="231" t="s">
        <v>174</v>
      </c>
      <c r="BK136" s="233">
        <f>BK137+BK171+BK204+BK209+BK213</f>
        <v>0</v>
      </c>
    </row>
    <row r="137" s="12" customFormat="1" ht="22.8" customHeight="1">
      <c r="A137" s="12"/>
      <c r="B137" s="220"/>
      <c r="C137" s="221"/>
      <c r="D137" s="222" t="s">
        <v>76</v>
      </c>
      <c r="E137" s="234" t="s">
        <v>84</v>
      </c>
      <c r="F137" s="234" t="s">
        <v>236</v>
      </c>
      <c r="G137" s="221"/>
      <c r="H137" s="221"/>
      <c r="I137" s="224"/>
      <c r="J137" s="235">
        <f>BK137</f>
        <v>0</v>
      </c>
      <c r="K137" s="221"/>
      <c r="L137" s="226"/>
      <c r="M137" s="227"/>
      <c r="N137" s="228"/>
      <c r="O137" s="228"/>
      <c r="P137" s="229">
        <f>SUM(P138:P170)</f>
        <v>0</v>
      </c>
      <c r="Q137" s="228"/>
      <c r="R137" s="229">
        <f>SUM(R138:R170)</f>
        <v>0</v>
      </c>
      <c r="S137" s="228"/>
      <c r="T137" s="229">
        <f>SUM(T138:T170)</f>
        <v>0</v>
      </c>
      <c r="U137" s="230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231" t="s">
        <v>84</v>
      </c>
      <c r="AT137" s="232" t="s">
        <v>76</v>
      </c>
      <c r="AU137" s="232" t="s">
        <v>84</v>
      </c>
      <c r="AY137" s="231" t="s">
        <v>174</v>
      </c>
      <c r="BK137" s="233">
        <f>SUM(BK138:BK170)</f>
        <v>0</v>
      </c>
    </row>
    <row r="138" s="2" customFormat="1" ht="22.2" customHeight="1">
      <c r="A138" s="38"/>
      <c r="B138" s="39"/>
      <c r="C138" s="236" t="s">
        <v>84</v>
      </c>
      <c r="D138" s="236" t="s">
        <v>177</v>
      </c>
      <c r="E138" s="237" t="s">
        <v>455</v>
      </c>
      <c r="F138" s="238" t="s">
        <v>456</v>
      </c>
      <c r="G138" s="239" t="s">
        <v>243</v>
      </c>
      <c r="H138" s="240">
        <v>2500</v>
      </c>
      <c r="I138" s="241"/>
      <c r="J138" s="242">
        <f>ROUND(I138*H138,2)</f>
        <v>0</v>
      </c>
      <c r="K138" s="243"/>
      <c r="L138" s="44"/>
      <c r="M138" s="244" t="s">
        <v>1</v>
      </c>
      <c r="N138" s="245" t="s">
        <v>43</v>
      </c>
      <c r="O138" s="97"/>
      <c r="P138" s="246">
        <f>O138*H138</f>
        <v>0</v>
      </c>
      <c r="Q138" s="246">
        <v>0</v>
      </c>
      <c r="R138" s="246">
        <f>Q138*H138</f>
        <v>0</v>
      </c>
      <c r="S138" s="246">
        <v>0</v>
      </c>
      <c r="T138" s="246">
        <f>S138*H138</f>
        <v>0</v>
      </c>
      <c r="U138" s="247" t="s">
        <v>1</v>
      </c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48" t="s">
        <v>190</v>
      </c>
      <c r="AT138" s="248" t="s">
        <v>177</v>
      </c>
      <c r="AU138" s="248" t="s">
        <v>90</v>
      </c>
      <c r="AY138" s="17" t="s">
        <v>174</v>
      </c>
      <c r="BE138" s="249">
        <f>IF(N138="základná",J138,0)</f>
        <v>0</v>
      </c>
      <c r="BF138" s="249">
        <f>IF(N138="znížená",J138,0)</f>
        <v>0</v>
      </c>
      <c r="BG138" s="249">
        <f>IF(N138="zákl. prenesená",J138,0)</f>
        <v>0</v>
      </c>
      <c r="BH138" s="249">
        <f>IF(N138="zníž. prenesená",J138,0)</f>
        <v>0</v>
      </c>
      <c r="BI138" s="249">
        <f>IF(N138="nulová",J138,0)</f>
        <v>0</v>
      </c>
      <c r="BJ138" s="17" t="s">
        <v>90</v>
      </c>
      <c r="BK138" s="249">
        <f>ROUND(I138*H138,2)</f>
        <v>0</v>
      </c>
      <c r="BL138" s="17" t="s">
        <v>190</v>
      </c>
      <c r="BM138" s="248" t="s">
        <v>457</v>
      </c>
    </row>
    <row r="139" s="13" customFormat="1">
      <c r="A139" s="13"/>
      <c r="B139" s="255"/>
      <c r="C139" s="256"/>
      <c r="D139" s="257" t="s">
        <v>245</v>
      </c>
      <c r="E139" s="258" t="s">
        <v>1</v>
      </c>
      <c r="F139" s="259" t="s">
        <v>458</v>
      </c>
      <c r="G139" s="256"/>
      <c r="H139" s="260">
        <v>2500</v>
      </c>
      <c r="I139" s="261"/>
      <c r="J139" s="256"/>
      <c r="K139" s="256"/>
      <c r="L139" s="262"/>
      <c r="M139" s="263"/>
      <c r="N139" s="264"/>
      <c r="O139" s="264"/>
      <c r="P139" s="264"/>
      <c r="Q139" s="264"/>
      <c r="R139" s="264"/>
      <c r="S139" s="264"/>
      <c r="T139" s="264"/>
      <c r="U139" s="265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66" t="s">
        <v>245</v>
      </c>
      <c r="AU139" s="266" t="s">
        <v>90</v>
      </c>
      <c r="AV139" s="13" t="s">
        <v>90</v>
      </c>
      <c r="AW139" s="13" t="s">
        <v>33</v>
      </c>
      <c r="AX139" s="13" t="s">
        <v>84</v>
      </c>
      <c r="AY139" s="266" t="s">
        <v>174</v>
      </c>
    </row>
    <row r="140" s="2" customFormat="1" ht="22.2" customHeight="1">
      <c r="A140" s="38"/>
      <c r="B140" s="39"/>
      <c r="C140" s="236" t="s">
        <v>90</v>
      </c>
      <c r="D140" s="236" t="s">
        <v>177</v>
      </c>
      <c r="E140" s="237" t="s">
        <v>459</v>
      </c>
      <c r="F140" s="238" t="s">
        <v>460</v>
      </c>
      <c r="G140" s="239" t="s">
        <v>243</v>
      </c>
      <c r="H140" s="240">
        <v>344.43000000000001</v>
      </c>
      <c r="I140" s="241"/>
      <c r="J140" s="242">
        <f>ROUND(I140*H140,2)</f>
        <v>0</v>
      </c>
      <c r="K140" s="243"/>
      <c r="L140" s="44"/>
      <c r="M140" s="244" t="s">
        <v>1</v>
      </c>
      <c r="N140" s="245" t="s">
        <v>43</v>
      </c>
      <c r="O140" s="97"/>
      <c r="P140" s="246">
        <f>O140*H140</f>
        <v>0</v>
      </c>
      <c r="Q140" s="246">
        <v>0</v>
      </c>
      <c r="R140" s="246">
        <f>Q140*H140</f>
        <v>0</v>
      </c>
      <c r="S140" s="246">
        <v>0</v>
      </c>
      <c r="T140" s="246">
        <f>S140*H140</f>
        <v>0</v>
      </c>
      <c r="U140" s="247" t="s">
        <v>1</v>
      </c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48" t="s">
        <v>190</v>
      </c>
      <c r="AT140" s="248" t="s">
        <v>177</v>
      </c>
      <c r="AU140" s="248" t="s">
        <v>90</v>
      </c>
      <c r="AY140" s="17" t="s">
        <v>174</v>
      </c>
      <c r="BE140" s="249">
        <f>IF(N140="základná",J140,0)</f>
        <v>0</v>
      </c>
      <c r="BF140" s="249">
        <f>IF(N140="znížená",J140,0)</f>
        <v>0</v>
      </c>
      <c r="BG140" s="249">
        <f>IF(N140="zákl. prenesená",J140,0)</f>
        <v>0</v>
      </c>
      <c r="BH140" s="249">
        <f>IF(N140="zníž. prenesená",J140,0)</f>
        <v>0</v>
      </c>
      <c r="BI140" s="249">
        <f>IF(N140="nulová",J140,0)</f>
        <v>0</v>
      </c>
      <c r="BJ140" s="17" t="s">
        <v>90</v>
      </c>
      <c r="BK140" s="249">
        <f>ROUND(I140*H140,2)</f>
        <v>0</v>
      </c>
      <c r="BL140" s="17" t="s">
        <v>190</v>
      </c>
      <c r="BM140" s="248" t="s">
        <v>461</v>
      </c>
    </row>
    <row r="141" s="13" customFormat="1">
      <c r="A141" s="13"/>
      <c r="B141" s="255"/>
      <c r="C141" s="256"/>
      <c r="D141" s="257" t="s">
        <v>245</v>
      </c>
      <c r="E141" s="258" t="s">
        <v>1</v>
      </c>
      <c r="F141" s="259" t="s">
        <v>462</v>
      </c>
      <c r="G141" s="256"/>
      <c r="H141" s="260">
        <v>180.84</v>
      </c>
      <c r="I141" s="261"/>
      <c r="J141" s="256"/>
      <c r="K141" s="256"/>
      <c r="L141" s="262"/>
      <c r="M141" s="263"/>
      <c r="N141" s="264"/>
      <c r="O141" s="264"/>
      <c r="P141" s="264"/>
      <c r="Q141" s="264"/>
      <c r="R141" s="264"/>
      <c r="S141" s="264"/>
      <c r="T141" s="264"/>
      <c r="U141" s="265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66" t="s">
        <v>245</v>
      </c>
      <c r="AU141" s="266" t="s">
        <v>90</v>
      </c>
      <c r="AV141" s="13" t="s">
        <v>90</v>
      </c>
      <c r="AW141" s="13" t="s">
        <v>33</v>
      </c>
      <c r="AX141" s="13" t="s">
        <v>77</v>
      </c>
      <c r="AY141" s="266" t="s">
        <v>174</v>
      </c>
    </row>
    <row r="142" s="13" customFormat="1">
      <c r="A142" s="13"/>
      <c r="B142" s="255"/>
      <c r="C142" s="256"/>
      <c r="D142" s="257" t="s">
        <v>245</v>
      </c>
      <c r="E142" s="258" t="s">
        <v>1</v>
      </c>
      <c r="F142" s="259" t="s">
        <v>463</v>
      </c>
      <c r="G142" s="256"/>
      <c r="H142" s="260">
        <v>57.090000000000003</v>
      </c>
      <c r="I142" s="261"/>
      <c r="J142" s="256"/>
      <c r="K142" s="256"/>
      <c r="L142" s="262"/>
      <c r="M142" s="263"/>
      <c r="N142" s="264"/>
      <c r="O142" s="264"/>
      <c r="P142" s="264"/>
      <c r="Q142" s="264"/>
      <c r="R142" s="264"/>
      <c r="S142" s="264"/>
      <c r="T142" s="264"/>
      <c r="U142" s="265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66" t="s">
        <v>245</v>
      </c>
      <c r="AU142" s="266" t="s">
        <v>90</v>
      </c>
      <c r="AV142" s="13" t="s">
        <v>90</v>
      </c>
      <c r="AW142" s="13" t="s">
        <v>33</v>
      </c>
      <c r="AX142" s="13" t="s">
        <v>77</v>
      </c>
      <c r="AY142" s="266" t="s">
        <v>174</v>
      </c>
    </row>
    <row r="143" s="13" customFormat="1">
      <c r="A143" s="13"/>
      <c r="B143" s="255"/>
      <c r="C143" s="256"/>
      <c r="D143" s="257" t="s">
        <v>245</v>
      </c>
      <c r="E143" s="258" t="s">
        <v>1</v>
      </c>
      <c r="F143" s="259" t="s">
        <v>464</v>
      </c>
      <c r="G143" s="256"/>
      <c r="H143" s="260">
        <v>83</v>
      </c>
      <c r="I143" s="261"/>
      <c r="J143" s="256"/>
      <c r="K143" s="256"/>
      <c r="L143" s="262"/>
      <c r="M143" s="263"/>
      <c r="N143" s="264"/>
      <c r="O143" s="264"/>
      <c r="P143" s="264"/>
      <c r="Q143" s="264"/>
      <c r="R143" s="264"/>
      <c r="S143" s="264"/>
      <c r="T143" s="264"/>
      <c r="U143" s="265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66" t="s">
        <v>245</v>
      </c>
      <c r="AU143" s="266" t="s">
        <v>90</v>
      </c>
      <c r="AV143" s="13" t="s">
        <v>90</v>
      </c>
      <c r="AW143" s="13" t="s">
        <v>33</v>
      </c>
      <c r="AX143" s="13" t="s">
        <v>77</v>
      </c>
      <c r="AY143" s="266" t="s">
        <v>174</v>
      </c>
    </row>
    <row r="144" s="13" customFormat="1">
      <c r="A144" s="13"/>
      <c r="B144" s="255"/>
      <c r="C144" s="256"/>
      <c r="D144" s="257" t="s">
        <v>245</v>
      </c>
      <c r="E144" s="258" t="s">
        <v>1</v>
      </c>
      <c r="F144" s="259" t="s">
        <v>465</v>
      </c>
      <c r="G144" s="256"/>
      <c r="H144" s="260">
        <v>23.5</v>
      </c>
      <c r="I144" s="261"/>
      <c r="J144" s="256"/>
      <c r="K144" s="256"/>
      <c r="L144" s="262"/>
      <c r="M144" s="263"/>
      <c r="N144" s="264"/>
      <c r="O144" s="264"/>
      <c r="P144" s="264"/>
      <c r="Q144" s="264"/>
      <c r="R144" s="264"/>
      <c r="S144" s="264"/>
      <c r="T144" s="264"/>
      <c r="U144" s="265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66" t="s">
        <v>245</v>
      </c>
      <c r="AU144" s="266" t="s">
        <v>90</v>
      </c>
      <c r="AV144" s="13" t="s">
        <v>90</v>
      </c>
      <c r="AW144" s="13" t="s">
        <v>33</v>
      </c>
      <c r="AX144" s="13" t="s">
        <v>77</v>
      </c>
      <c r="AY144" s="266" t="s">
        <v>174</v>
      </c>
    </row>
    <row r="145" s="14" customFormat="1">
      <c r="A145" s="14"/>
      <c r="B145" s="267"/>
      <c r="C145" s="268"/>
      <c r="D145" s="257" t="s">
        <v>245</v>
      </c>
      <c r="E145" s="269" t="s">
        <v>1</v>
      </c>
      <c r="F145" s="270" t="s">
        <v>248</v>
      </c>
      <c r="G145" s="268"/>
      <c r="H145" s="271">
        <v>344.43000000000001</v>
      </c>
      <c r="I145" s="272"/>
      <c r="J145" s="268"/>
      <c r="K145" s="268"/>
      <c r="L145" s="273"/>
      <c r="M145" s="274"/>
      <c r="N145" s="275"/>
      <c r="O145" s="275"/>
      <c r="P145" s="275"/>
      <c r="Q145" s="275"/>
      <c r="R145" s="275"/>
      <c r="S145" s="275"/>
      <c r="T145" s="275"/>
      <c r="U145" s="276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77" t="s">
        <v>245</v>
      </c>
      <c r="AU145" s="277" t="s">
        <v>90</v>
      </c>
      <c r="AV145" s="14" t="s">
        <v>190</v>
      </c>
      <c r="AW145" s="14" t="s">
        <v>33</v>
      </c>
      <c r="AX145" s="14" t="s">
        <v>84</v>
      </c>
      <c r="AY145" s="277" t="s">
        <v>174</v>
      </c>
    </row>
    <row r="146" s="2" customFormat="1" ht="22.2" customHeight="1">
      <c r="A146" s="38"/>
      <c r="B146" s="39"/>
      <c r="C146" s="236" t="s">
        <v>173</v>
      </c>
      <c r="D146" s="236" t="s">
        <v>177</v>
      </c>
      <c r="E146" s="237" t="s">
        <v>466</v>
      </c>
      <c r="F146" s="238" t="s">
        <v>467</v>
      </c>
      <c r="G146" s="239" t="s">
        <v>243</v>
      </c>
      <c r="H146" s="240">
        <v>344.43000000000001</v>
      </c>
      <c r="I146" s="241"/>
      <c r="J146" s="242">
        <f>ROUND(I146*H146,2)</f>
        <v>0</v>
      </c>
      <c r="K146" s="243"/>
      <c r="L146" s="44"/>
      <c r="M146" s="244" t="s">
        <v>1</v>
      </c>
      <c r="N146" s="245" t="s">
        <v>43</v>
      </c>
      <c r="O146" s="97"/>
      <c r="P146" s="246">
        <f>O146*H146</f>
        <v>0</v>
      </c>
      <c r="Q146" s="246">
        <v>0</v>
      </c>
      <c r="R146" s="246">
        <f>Q146*H146</f>
        <v>0</v>
      </c>
      <c r="S146" s="246">
        <v>0</v>
      </c>
      <c r="T146" s="246">
        <f>S146*H146</f>
        <v>0</v>
      </c>
      <c r="U146" s="247" t="s">
        <v>1</v>
      </c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48" t="s">
        <v>190</v>
      </c>
      <c r="AT146" s="248" t="s">
        <v>177</v>
      </c>
      <c r="AU146" s="248" t="s">
        <v>90</v>
      </c>
      <c r="AY146" s="17" t="s">
        <v>174</v>
      </c>
      <c r="BE146" s="249">
        <f>IF(N146="základná",J146,0)</f>
        <v>0</v>
      </c>
      <c r="BF146" s="249">
        <f>IF(N146="znížená",J146,0)</f>
        <v>0</v>
      </c>
      <c r="BG146" s="249">
        <f>IF(N146="zákl. prenesená",J146,0)</f>
        <v>0</v>
      </c>
      <c r="BH146" s="249">
        <f>IF(N146="zníž. prenesená",J146,0)</f>
        <v>0</v>
      </c>
      <c r="BI146" s="249">
        <f>IF(N146="nulová",J146,0)</f>
        <v>0</v>
      </c>
      <c r="BJ146" s="17" t="s">
        <v>90</v>
      </c>
      <c r="BK146" s="249">
        <f>ROUND(I146*H146,2)</f>
        <v>0</v>
      </c>
      <c r="BL146" s="17" t="s">
        <v>190</v>
      </c>
      <c r="BM146" s="248" t="s">
        <v>468</v>
      </c>
    </row>
    <row r="147" s="2" customFormat="1" ht="19.8" customHeight="1">
      <c r="A147" s="38"/>
      <c r="B147" s="39"/>
      <c r="C147" s="236" t="s">
        <v>190</v>
      </c>
      <c r="D147" s="236" t="s">
        <v>177</v>
      </c>
      <c r="E147" s="237" t="s">
        <v>469</v>
      </c>
      <c r="F147" s="238" t="s">
        <v>470</v>
      </c>
      <c r="G147" s="239" t="s">
        <v>243</v>
      </c>
      <c r="H147" s="240">
        <v>39</v>
      </c>
      <c r="I147" s="241"/>
      <c r="J147" s="242">
        <f>ROUND(I147*H147,2)</f>
        <v>0</v>
      </c>
      <c r="K147" s="243"/>
      <c r="L147" s="44"/>
      <c r="M147" s="244" t="s">
        <v>1</v>
      </c>
      <c r="N147" s="245" t="s">
        <v>43</v>
      </c>
      <c r="O147" s="97"/>
      <c r="P147" s="246">
        <f>O147*H147</f>
        <v>0</v>
      </c>
      <c r="Q147" s="246">
        <v>0</v>
      </c>
      <c r="R147" s="246">
        <f>Q147*H147</f>
        <v>0</v>
      </c>
      <c r="S147" s="246">
        <v>0</v>
      </c>
      <c r="T147" s="246">
        <f>S147*H147</f>
        <v>0</v>
      </c>
      <c r="U147" s="247" t="s">
        <v>1</v>
      </c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48" t="s">
        <v>190</v>
      </c>
      <c r="AT147" s="248" t="s">
        <v>177</v>
      </c>
      <c r="AU147" s="248" t="s">
        <v>90</v>
      </c>
      <c r="AY147" s="17" t="s">
        <v>174</v>
      </c>
      <c r="BE147" s="249">
        <f>IF(N147="základná",J147,0)</f>
        <v>0</v>
      </c>
      <c r="BF147" s="249">
        <f>IF(N147="znížená",J147,0)</f>
        <v>0</v>
      </c>
      <c r="BG147" s="249">
        <f>IF(N147="zákl. prenesená",J147,0)</f>
        <v>0</v>
      </c>
      <c r="BH147" s="249">
        <f>IF(N147="zníž. prenesená",J147,0)</f>
        <v>0</v>
      </c>
      <c r="BI147" s="249">
        <f>IF(N147="nulová",J147,0)</f>
        <v>0</v>
      </c>
      <c r="BJ147" s="17" t="s">
        <v>90</v>
      </c>
      <c r="BK147" s="249">
        <f>ROUND(I147*H147,2)</f>
        <v>0</v>
      </c>
      <c r="BL147" s="17" t="s">
        <v>190</v>
      </c>
      <c r="BM147" s="248" t="s">
        <v>471</v>
      </c>
    </row>
    <row r="148" s="13" customFormat="1">
      <c r="A148" s="13"/>
      <c r="B148" s="255"/>
      <c r="C148" s="256"/>
      <c r="D148" s="257" t="s">
        <v>245</v>
      </c>
      <c r="E148" s="258" t="s">
        <v>1</v>
      </c>
      <c r="F148" s="259" t="s">
        <v>472</v>
      </c>
      <c r="G148" s="256"/>
      <c r="H148" s="260">
        <v>30</v>
      </c>
      <c r="I148" s="261"/>
      <c r="J148" s="256"/>
      <c r="K148" s="256"/>
      <c r="L148" s="262"/>
      <c r="M148" s="263"/>
      <c r="N148" s="264"/>
      <c r="O148" s="264"/>
      <c r="P148" s="264"/>
      <c r="Q148" s="264"/>
      <c r="R148" s="264"/>
      <c r="S148" s="264"/>
      <c r="T148" s="264"/>
      <c r="U148" s="265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66" t="s">
        <v>245</v>
      </c>
      <c r="AU148" s="266" t="s">
        <v>90</v>
      </c>
      <c r="AV148" s="13" t="s">
        <v>90</v>
      </c>
      <c r="AW148" s="13" t="s">
        <v>33</v>
      </c>
      <c r="AX148" s="13" t="s">
        <v>77</v>
      </c>
      <c r="AY148" s="266" t="s">
        <v>174</v>
      </c>
    </row>
    <row r="149" s="13" customFormat="1">
      <c r="A149" s="13"/>
      <c r="B149" s="255"/>
      <c r="C149" s="256"/>
      <c r="D149" s="257" t="s">
        <v>245</v>
      </c>
      <c r="E149" s="258" t="s">
        <v>1</v>
      </c>
      <c r="F149" s="259" t="s">
        <v>473</v>
      </c>
      <c r="G149" s="256"/>
      <c r="H149" s="260">
        <v>9</v>
      </c>
      <c r="I149" s="261"/>
      <c r="J149" s="256"/>
      <c r="K149" s="256"/>
      <c r="L149" s="262"/>
      <c r="M149" s="263"/>
      <c r="N149" s="264"/>
      <c r="O149" s="264"/>
      <c r="P149" s="264"/>
      <c r="Q149" s="264"/>
      <c r="R149" s="264"/>
      <c r="S149" s="264"/>
      <c r="T149" s="264"/>
      <c r="U149" s="265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66" t="s">
        <v>245</v>
      </c>
      <c r="AU149" s="266" t="s">
        <v>90</v>
      </c>
      <c r="AV149" s="13" t="s">
        <v>90</v>
      </c>
      <c r="AW149" s="13" t="s">
        <v>33</v>
      </c>
      <c r="AX149" s="13" t="s">
        <v>77</v>
      </c>
      <c r="AY149" s="266" t="s">
        <v>174</v>
      </c>
    </row>
    <row r="150" s="14" customFormat="1">
      <c r="A150" s="14"/>
      <c r="B150" s="267"/>
      <c r="C150" s="268"/>
      <c r="D150" s="257" t="s">
        <v>245</v>
      </c>
      <c r="E150" s="269" t="s">
        <v>1</v>
      </c>
      <c r="F150" s="270" t="s">
        <v>248</v>
      </c>
      <c r="G150" s="268"/>
      <c r="H150" s="271">
        <v>39</v>
      </c>
      <c r="I150" s="272"/>
      <c r="J150" s="268"/>
      <c r="K150" s="268"/>
      <c r="L150" s="273"/>
      <c r="M150" s="274"/>
      <c r="N150" s="275"/>
      <c r="O150" s="275"/>
      <c r="P150" s="275"/>
      <c r="Q150" s="275"/>
      <c r="R150" s="275"/>
      <c r="S150" s="275"/>
      <c r="T150" s="275"/>
      <c r="U150" s="276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77" t="s">
        <v>245</v>
      </c>
      <c r="AU150" s="277" t="s">
        <v>90</v>
      </c>
      <c r="AV150" s="14" t="s">
        <v>190</v>
      </c>
      <c r="AW150" s="14" t="s">
        <v>33</v>
      </c>
      <c r="AX150" s="14" t="s">
        <v>84</v>
      </c>
      <c r="AY150" s="277" t="s">
        <v>174</v>
      </c>
    </row>
    <row r="151" s="2" customFormat="1" ht="30" customHeight="1">
      <c r="A151" s="38"/>
      <c r="B151" s="39"/>
      <c r="C151" s="236" t="s">
        <v>194</v>
      </c>
      <c r="D151" s="236" t="s">
        <v>177</v>
      </c>
      <c r="E151" s="237" t="s">
        <v>474</v>
      </c>
      <c r="F151" s="238" t="s">
        <v>475</v>
      </c>
      <c r="G151" s="239" t="s">
        <v>243</v>
      </c>
      <c r="H151" s="240">
        <v>39</v>
      </c>
      <c r="I151" s="241"/>
      <c r="J151" s="242">
        <f>ROUND(I151*H151,2)</f>
        <v>0</v>
      </c>
      <c r="K151" s="243"/>
      <c r="L151" s="44"/>
      <c r="M151" s="244" t="s">
        <v>1</v>
      </c>
      <c r="N151" s="245" t="s">
        <v>43</v>
      </c>
      <c r="O151" s="97"/>
      <c r="P151" s="246">
        <f>O151*H151</f>
        <v>0</v>
      </c>
      <c r="Q151" s="246">
        <v>0</v>
      </c>
      <c r="R151" s="246">
        <f>Q151*H151</f>
        <v>0</v>
      </c>
      <c r="S151" s="246">
        <v>0</v>
      </c>
      <c r="T151" s="246">
        <f>S151*H151</f>
        <v>0</v>
      </c>
      <c r="U151" s="247" t="s">
        <v>1</v>
      </c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48" t="s">
        <v>190</v>
      </c>
      <c r="AT151" s="248" t="s">
        <v>177</v>
      </c>
      <c r="AU151" s="248" t="s">
        <v>90</v>
      </c>
      <c r="AY151" s="17" t="s">
        <v>174</v>
      </c>
      <c r="BE151" s="249">
        <f>IF(N151="základná",J151,0)</f>
        <v>0</v>
      </c>
      <c r="BF151" s="249">
        <f>IF(N151="znížená",J151,0)</f>
        <v>0</v>
      </c>
      <c r="BG151" s="249">
        <f>IF(N151="zákl. prenesená",J151,0)</f>
        <v>0</v>
      </c>
      <c r="BH151" s="249">
        <f>IF(N151="zníž. prenesená",J151,0)</f>
        <v>0</v>
      </c>
      <c r="BI151" s="249">
        <f>IF(N151="nulová",J151,0)</f>
        <v>0</v>
      </c>
      <c r="BJ151" s="17" t="s">
        <v>90</v>
      </c>
      <c r="BK151" s="249">
        <f>ROUND(I151*H151,2)</f>
        <v>0</v>
      </c>
      <c r="BL151" s="17" t="s">
        <v>190</v>
      </c>
      <c r="BM151" s="248" t="s">
        <v>476</v>
      </c>
    </row>
    <row r="152" s="2" customFormat="1" ht="34.8" customHeight="1">
      <c r="A152" s="38"/>
      <c r="B152" s="39"/>
      <c r="C152" s="236" t="s">
        <v>198</v>
      </c>
      <c r="D152" s="236" t="s">
        <v>177</v>
      </c>
      <c r="E152" s="237" t="s">
        <v>477</v>
      </c>
      <c r="F152" s="238" t="s">
        <v>478</v>
      </c>
      <c r="G152" s="239" t="s">
        <v>243</v>
      </c>
      <c r="H152" s="240">
        <v>2883.4299999999998</v>
      </c>
      <c r="I152" s="241"/>
      <c r="J152" s="242">
        <f>ROUND(I152*H152,2)</f>
        <v>0</v>
      </c>
      <c r="K152" s="243"/>
      <c r="L152" s="44"/>
      <c r="M152" s="244" t="s">
        <v>1</v>
      </c>
      <c r="N152" s="245" t="s">
        <v>43</v>
      </c>
      <c r="O152" s="97"/>
      <c r="P152" s="246">
        <f>O152*H152</f>
        <v>0</v>
      </c>
      <c r="Q152" s="246">
        <v>0</v>
      </c>
      <c r="R152" s="246">
        <f>Q152*H152</f>
        <v>0</v>
      </c>
      <c r="S152" s="246">
        <v>0</v>
      </c>
      <c r="T152" s="246">
        <f>S152*H152</f>
        <v>0</v>
      </c>
      <c r="U152" s="247" t="s">
        <v>1</v>
      </c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48" t="s">
        <v>190</v>
      </c>
      <c r="AT152" s="248" t="s">
        <v>177</v>
      </c>
      <c r="AU152" s="248" t="s">
        <v>90</v>
      </c>
      <c r="AY152" s="17" t="s">
        <v>174</v>
      </c>
      <c r="BE152" s="249">
        <f>IF(N152="základná",J152,0)</f>
        <v>0</v>
      </c>
      <c r="BF152" s="249">
        <f>IF(N152="znížená",J152,0)</f>
        <v>0</v>
      </c>
      <c r="BG152" s="249">
        <f>IF(N152="zákl. prenesená",J152,0)</f>
        <v>0</v>
      </c>
      <c r="BH152" s="249">
        <f>IF(N152="zníž. prenesená",J152,0)</f>
        <v>0</v>
      </c>
      <c r="BI152" s="249">
        <f>IF(N152="nulová",J152,0)</f>
        <v>0</v>
      </c>
      <c r="BJ152" s="17" t="s">
        <v>90</v>
      </c>
      <c r="BK152" s="249">
        <f>ROUND(I152*H152,2)</f>
        <v>0</v>
      </c>
      <c r="BL152" s="17" t="s">
        <v>190</v>
      </c>
      <c r="BM152" s="248" t="s">
        <v>479</v>
      </c>
    </row>
    <row r="153" s="13" customFormat="1">
      <c r="A153" s="13"/>
      <c r="B153" s="255"/>
      <c r="C153" s="256"/>
      <c r="D153" s="257" t="s">
        <v>245</v>
      </c>
      <c r="E153" s="258" t="s">
        <v>1</v>
      </c>
      <c r="F153" s="259" t="s">
        <v>480</v>
      </c>
      <c r="G153" s="256"/>
      <c r="H153" s="260">
        <v>2500</v>
      </c>
      <c r="I153" s="261"/>
      <c r="J153" s="256"/>
      <c r="K153" s="256"/>
      <c r="L153" s="262"/>
      <c r="M153" s="263"/>
      <c r="N153" s="264"/>
      <c r="O153" s="264"/>
      <c r="P153" s="264"/>
      <c r="Q153" s="264"/>
      <c r="R153" s="264"/>
      <c r="S153" s="264"/>
      <c r="T153" s="264"/>
      <c r="U153" s="265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66" t="s">
        <v>245</v>
      </c>
      <c r="AU153" s="266" t="s">
        <v>90</v>
      </c>
      <c r="AV153" s="13" t="s">
        <v>90</v>
      </c>
      <c r="AW153" s="13" t="s">
        <v>33</v>
      </c>
      <c r="AX153" s="13" t="s">
        <v>77</v>
      </c>
      <c r="AY153" s="266" t="s">
        <v>174</v>
      </c>
    </row>
    <row r="154" s="13" customFormat="1">
      <c r="A154" s="13"/>
      <c r="B154" s="255"/>
      <c r="C154" s="256"/>
      <c r="D154" s="257" t="s">
        <v>245</v>
      </c>
      <c r="E154" s="258" t="s">
        <v>1</v>
      </c>
      <c r="F154" s="259" t="s">
        <v>481</v>
      </c>
      <c r="G154" s="256"/>
      <c r="H154" s="260">
        <v>383.43000000000001</v>
      </c>
      <c r="I154" s="261"/>
      <c r="J154" s="256"/>
      <c r="K154" s="256"/>
      <c r="L154" s="262"/>
      <c r="M154" s="263"/>
      <c r="N154" s="264"/>
      <c r="O154" s="264"/>
      <c r="P154" s="264"/>
      <c r="Q154" s="264"/>
      <c r="R154" s="264"/>
      <c r="S154" s="264"/>
      <c r="T154" s="264"/>
      <c r="U154" s="265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66" t="s">
        <v>245</v>
      </c>
      <c r="AU154" s="266" t="s">
        <v>90</v>
      </c>
      <c r="AV154" s="13" t="s">
        <v>90</v>
      </c>
      <c r="AW154" s="13" t="s">
        <v>33</v>
      </c>
      <c r="AX154" s="13" t="s">
        <v>77</v>
      </c>
      <c r="AY154" s="266" t="s">
        <v>174</v>
      </c>
    </row>
    <row r="155" s="15" customFormat="1">
      <c r="A155" s="15"/>
      <c r="B155" s="278"/>
      <c r="C155" s="279"/>
      <c r="D155" s="257" t="s">
        <v>245</v>
      </c>
      <c r="E155" s="280" t="s">
        <v>1</v>
      </c>
      <c r="F155" s="281" t="s">
        <v>482</v>
      </c>
      <c r="G155" s="279"/>
      <c r="H155" s="280" t="s">
        <v>1</v>
      </c>
      <c r="I155" s="282"/>
      <c r="J155" s="279"/>
      <c r="K155" s="279"/>
      <c r="L155" s="283"/>
      <c r="M155" s="284"/>
      <c r="N155" s="285"/>
      <c r="O155" s="285"/>
      <c r="P155" s="285"/>
      <c r="Q155" s="285"/>
      <c r="R155" s="285"/>
      <c r="S155" s="285"/>
      <c r="T155" s="285"/>
      <c r="U155" s="286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87" t="s">
        <v>245</v>
      </c>
      <c r="AU155" s="287" t="s">
        <v>90</v>
      </c>
      <c r="AV155" s="15" t="s">
        <v>84</v>
      </c>
      <c r="AW155" s="15" t="s">
        <v>33</v>
      </c>
      <c r="AX155" s="15" t="s">
        <v>77</v>
      </c>
      <c r="AY155" s="287" t="s">
        <v>174</v>
      </c>
    </row>
    <row r="156" s="14" customFormat="1">
      <c r="A156" s="14"/>
      <c r="B156" s="267"/>
      <c r="C156" s="268"/>
      <c r="D156" s="257" t="s">
        <v>245</v>
      </c>
      <c r="E156" s="269" t="s">
        <v>1</v>
      </c>
      <c r="F156" s="270" t="s">
        <v>248</v>
      </c>
      <c r="G156" s="268"/>
      <c r="H156" s="271">
        <v>2883.4299999999998</v>
      </c>
      <c r="I156" s="272"/>
      <c r="J156" s="268"/>
      <c r="K156" s="268"/>
      <c r="L156" s="273"/>
      <c r="M156" s="274"/>
      <c r="N156" s="275"/>
      <c r="O156" s="275"/>
      <c r="P156" s="275"/>
      <c r="Q156" s="275"/>
      <c r="R156" s="275"/>
      <c r="S156" s="275"/>
      <c r="T156" s="275"/>
      <c r="U156" s="276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77" t="s">
        <v>245</v>
      </c>
      <c r="AU156" s="277" t="s">
        <v>90</v>
      </c>
      <c r="AV156" s="14" t="s">
        <v>190</v>
      </c>
      <c r="AW156" s="14" t="s">
        <v>33</v>
      </c>
      <c r="AX156" s="14" t="s">
        <v>84</v>
      </c>
      <c r="AY156" s="277" t="s">
        <v>174</v>
      </c>
    </row>
    <row r="157" s="2" customFormat="1" ht="40.2" customHeight="1">
      <c r="A157" s="38"/>
      <c r="B157" s="39"/>
      <c r="C157" s="236" t="s">
        <v>202</v>
      </c>
      <c r="D157" s="236" t="s">
        <v>177</v>
      </c>
      <c r="E157" s="237" t="s">
        <v>483</v>
      </c>
      <c r="F157" s="238" t="s">
        <v>484</v>
      </c>
      <c r="G157" s="239" t="s">
        <v>243</v>
      </c>
      <c r="H157" s="240">
        <v>44991.349999999999</v>
      </c>
      <c r="I157" s="241"/>
      <c r="J157" s="242">
        <f>ROUND(I157*H157,2)</f>
        <v>0</v>
      </c>
      <c r="K157" s="243"/>
      <c r="L157" s="44"/>
      <c r="M157" s="244" t="s">
        <v>1</v>
      </c>
      <c r="N157" s="245" t="s">
        <v>43</v>
      </c>
      <c r="O157" s="97"/>
      <c r="P157" s="246">
        <f>O157*H157</f>
        <v>0</v>
      </c>
      <c r="Q157" s="246">
        <v>0</v>
      </c>
      <c r="R157" s="246">
        <f>Q157*H157</f>
        <v>0</v>
      </c>
      <c r="S157" s="246">
        <v>0</v>
      </c>
      <c r="T157" s="246">
        <f>S157*H157</f>
        <v>0</v>
      </c>
      <c r="U157" s="247" t="s">
        <v>1</v>
      </c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48" t="s">
        <v>190</v>
      </c>
      <c r="AT157" s="248" t="s">
        <v>177</v>
      </c>
      <c r="AU157" s="248" t="s">
        <v>90</v>
      </c>
      <c r="AY157" s="17" t="s">
        <v>174</v>
      </c>
      <c r="BE157" s="249">
        <f>IF(N157="základná",J157,0)</f>
        <v>0</v>
      </c>
      <c r="BF157" s="249">
        <f>IF(N157="znížená",J157,0)</f>
        <v>0</v>
      </c>
      <c r="BG157" s="249">
        <f>IF(N157="zákl. prenesená",J157,0)</f>
        <v>0</v>
      </c>
      <c r="BH157" s="249">
        <f>IF(N157="zníž. prenesená",J157,0)</f>
        <v>0</v>
      </c>
      <c r="BI157" s="249">
        <f>IF(N157="nulová",J157,0)</f>
        <v>0</v>
      </c>
      <c r="BJ157" s="17" t="s">
        <v>90</v>
      </c>
      <c r="BK157" s="249">
        <f>ROUND(I157*H157,2)</f>
        <v>0</v>
      </c>
      <c r="BL157" s="17" t="s">
        <v>190</v>
      </c>
      <c r="BM157" s="248" t="s">
        <v>485</v>
      </c>
    </row>
    <row r="158" s="13" customFormat="1">
      <c r="A158" s="13"/>
      <c r="B158" s="255"/>
      <c r="C158" s="256"/>
      <c r="D158" s="257" t="s">
        <v>245</v>
      </c>
      <c r="E158" s="258" t="s">
        <v>1</v>
      </c>
      <c r="F158" s="259" t="s">
        <v>486</v>
      </c>
      <c r="G158" s="256"/>
      <c r="H158" s="260">
        <v>44991.349999999999</v>
      </c>
      <c r="I158" s="261"/>
      <c r="J158" s="256"/>
      <c r="K158" s="256"/>
      <c r="L158" s="262"/>
      <c r="M158" s="263"/>
      <c r="N158" s="264"/>
      <c r="O158" s="264"/>
      <c r="P158" s="264"/>
      <c r="Q158" s="264"/>
      <c r="R158" s="264"/>
      <c r="S158" s="264"/>
      <c r="T158" s="264"/>
      <c r="U158" s="265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66" t="s">
        <v>245</v>
      </c>
      <c r="AU158" s="266" t="s">
        <v>90</v>
      </c>
      <c r="AV158" s="13" t="s">
        <v>90</v>
      </c>
      <c r="AW158" s="13" t="s">
        <v>33</v>
      </c>
      <c r="AX158" s="13" t="s">
        <v>84</v>
      </c>
      <c r="AY158" s="266" t="s">
        <v>174</v>
      </c>
    </row>
    <row r="159" s="2" customFormat="1" ht="22.2" customHeight="1">
      <c r="A159" s="38"/>
      <c r="B159" s="39"/>
      <c r="C159" s="236" t="s">
        <v>209</v>
      </c>
      <c r="D159" s="236" t="s">
        <v>177</v>
      </c>
      <c r="E159" s="237" t="s">
        <v>487</v>
      </c>
      <c r="F159" s="238" t="s">
        <v>488</v>
      </c>
      <c r="G159" s="239" t="s">
        <v>243</v>
      </c>
      <c r="H159" s="240">
        <v>236.88</v>
      </c>
      <c r="I159" s="241"/>
      <c r="J159" s="242">
        <f>ROUND(I159*H159,2)</f>
        <v>0</v>
      </c>
      <c r="K159" s="243"/>
      <c r="L159" s="44"/>
      <c r="M159" s="244" t="s">
        <v>1</v>
      </c>
      <c r="N159" s="245" t="s">
        <v>43</v>
      </c>
      <c r="O159" s="97"/>
      <c r="P159" s="246">
        <f>O159*H159</f>
        <v>0</v>
      </c>
      <c r="Q159" s="246">
        <v>0</v>
      </c>
      <c r="R159" s="246">
        <f>Q159*H159</f>
        <v>0</v>
      </c>
      <c r="S159" s="246">
        <v>0</v>
      </c>
      <c r="T159" s="246">
        <f>S159*H159</f>
        <v>0</v>
      </c>
      <c r="U159" s="247" t="s">
        <v>1</v>
      </c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48" t="s">
        <v>190</v>
      </c>
      <c r="AT159" s="248" t="s">
        <v>177</v>
      </c>
      <c r="AU159" s="248" t="s">
        <v>90</v>
      </c>
      <c r="AY159" s="17" t="s">
        <v>174</v>
      </c>
      <c r="BE159" s="249">
        <f>IF(N159="základná",J159,0)</f>
        <v>0</v>
      </c>
      <c r="BF159" s="249">
        <f>IF(N159="znížená",J159,0)</f>
        <v>0</v>
      </c>
      <c r="BG159" s="249">
        <f>IF(N159="zákl. prenesená",J159,0)</f>
        <v>0</v>
      </c>
      <c r="BH159" s="249">
        <f>IF(N159="zníž. prenesená",J159,0)</f>
        <v>0</v>
      </c>
      <c r="BI159" s="249">
        <f>IF(N159="nulová",J159,0)</f>
        <v>0</v>
      </c>
      <c r="BJ159" s="17" t="s">
        <v>90</v>
      </c>
      <c r="BK159" s="249">
        <f>ROUND(I159*H159,2)</f>
        <v>0</v>
      </c>
      <c r="BL159" s="17" t="s">
        <v>190</v>
      </c>
      <c r="BM159" s="248" t="s">
        <v>489</v>
      </c>
    </row>
    <row r="160" s="13" customFormat="1">
      <c r="A160" s="13"/>
      <c r="B160" s="255"/>
      <c r="C160" s="256"/>
      <c r="D160" s="257" t="s">
        <v>245</v>
      </c>
      <c r="E160" s="258" t="s">
        <v>1</v>
      </c>
      <c r="F160" s="259" t="s">
        <v>490</v>
      </c>
      <c r="G160" s="256"/>
      <c r="H160" s="260">
        <v>236.88</v>
      </c>
      <c r="I160" s="261"/>
      <c r="J160" s="256"/>
      <c r="K160" s="256"/>
      <c r="L160" s="262"/>
      <c r="M160" s="263"/>
      <c r="N160" s="264"/>
      <c r="O160" s="264"/>
      <c r="P160" s="264"/>
      <c r="Q160" s="264"/>
      <c r="R160" s="264"/>
      <c r="S160" s="264"/>
      <c r="T160" s="264"/>
      <c r="U160" s="265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66" t="s">
        <v>245</v>
      </c>
      <c r="AU160" s="266" t="s">
        <v>90</v>
      </c>
      <c r="AV160" s="13" t="s">
        <v>90</v>
      </c>
      <c r="AW160" s="13" t="s">
        <v>33</v>
      </c>
      <c r="AX160" s="13" t="s">
        <v>84</v>
      </c>
      <c r="AY160" s="266" t="s">
        <v>174</v>
      </c>
    </row>
    <row r="161" s="2" customFormat="1" ht="22.2" customHeight="1">
      <c r="A161" s="38"/>
      <c r="B161" s="39"/>
      <c r="C161" s="236" t="s">
        <v>213</v>
      </c>
      <c r="D161" s="236" t="s">
        <v>177</v>
      </c>
      <c r="E161" s="237" t="s">
        <v>258</v>
      </c>
      <c r="F161" s="238" t="s">
        <v>259</v>
      </c>
      <c r="G161" s="239" t="s">
        <v>243</v>
      </c>
      <c r="H161" s="240">
        <v>236.88</v>
      </c>
      <c r="I161" s="241"/>
      <c r="J161" s="242">
        <f>ROUND(I161*H161,2)</f>
        <v>0</v>
      </c>
      <c r="K161" s="243"/>
      <c r="L161" s="44"/>
      <c r="M161" s="244" t="s">
        <v>1</v>
      </c>
      <c r="N161" s="245" t="s">
        <v>43</v>
      </c>
      <c r="O161" s="97"/>
      <c r="P161" s="246">
        <f>O161*H161</f>
        <v>0</v>
      </c>
      <c r="Q161" s="246">
        <v>0</v>
      </c>
      <c r="R161" s="246">
        <f>Q161*H161</f>
        <v>0</v>
      </c>
      <c r="S161" s="246">
        <v>0</v>
      </c>
      <c r="T161" s="246">
        <f>S161*H161</f>
        <v>0</v>
      </c>
      <c r="U161" s="247" t="s">
        <v>1</v>
      </c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48" t="s">
        <v>190</v>
      </c>
      <c r="AT161" s="248" t="s">
        <v>177</v>
      </c>
      <c r="AU161" s="248" t="s">
        <v>90</v>
      </c>
      <c r="AY161" s="17" t="s">
        <v>174</v>
      </c>
      <c r="BE161" s="249">
        <f>IF(N161="základná",J161,0)</f>
        <v>0</v>
      </c>
      <c r="BF161" s="249">
        <f>IF(N161="znížená",J161,0)</f>
        <v>0</v>
      </c>
      <c r="BG161" s="249">
        <f>IF(N161="zákl. prenesená",J161,0)</f>
        <v>0</v>
      </c>
      <c r="BH161" s="249">
        <f>IF(N161="zníž. prenesená",J161,0)</f>
        <v>0</v>
      </c>
      <c r="BI161" s="249">
        <f>IF(N161="nulová",J161,0)</f>
        <v>0</v>
      </c>
      <c r="BJ161" s="17" t="s">
        <v>90</v>
      </c>
      <c r="BK161" s="249">
        <f>ROUND(I161*H161,2)</f>
        <v>0</v>
      </c>
      <c r="BL161" s="17" t="s">
        <v>190</v>
      </c>
      <c r="BM161" s="248" t="s">
        <v>491</v>
      </c>
    </row>
    <row r="162" s="13" customFormat="1">
      <c r="A162" s="13"/>
      <c r="B162" s="255"/>
      <c r="C162" s="256"/>
      <c r="D162" s="257" t="s">
        <v>245</v>
      </c>
      <c r="E162" s="258" t="s">
        <v>1</v>
      </c>
      <c r="F162" s="259" t="s">
        <v>492</v>
      </c>
      <c r="G162" s="256"/>
      <c r="H162" s="260">
        <v>236.88</v>
      </c>
      <c r="I162" s="261"/>
      <c r="J162" s="256"/>
      <c r="K162" s="256"/>
      <c r="L162" s="262"/>
      <c r="M162" s="263"/>
      <c r="N162" s="264"/>
      <c r="O162" s="264"/>
      <c r="P162" s="264"/>
      <c r="Q162" s="264"/>
      <c r="R162" s="264"/>
      <c r="S162" s="264"/>
      <c r="T162" s="264"/>
      <c r="U162" s="265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66" t="s">
        <v>245</v>
      </c>
      <c r="AU162" s="266" t="s">
        <v>90</v>
      </c>
      <c r="AV162" s="13" t="s">
        <v>90</v>
      </c>
      <c r="AW162" s="13" t="s">
        <v>33</v>
      </c>
      <c r="AX162" s="13" t="s">
        <v>84</v>
      </c>
      <c r="AY162" s="266" t="s">
        <v>174</v>
      </c>
    </row>
    <row r="163" s="2" customFormat="1" ht="19.8" customHeight="1">
      <c r="A163" s="38"/>
      <c r="B163" s="39"/>
      <c r="C163" s="236" t="s">
        <v>217</v>
      </c>
      <c r="D163" s="236" t="s">
        <v>177</v>
      </c>
      <c r="E163" s="237" t="s">
        <v>493</v>
      </c>
      <c r="F163" s="238" t="s">
        <v>494</v>
      </c>
      <c r="G163" s="239" t="s">
        <v>293</v>
      </c>
      <c r="H163" s="240">
        <v>4763.79</v>
      </c>
      <c r="I163" s="241"/>
      <c r="J163" s="242">
        <f>ROUND(I163*H163,2)</f>
        <v>0</v>
      </c>
      <c r="K163" s="243"/>
      <c r="L163" s="44"/>
      <c r="M163" s="244" t="s">
        <v>1</v>
      </c>
      <c r="N163" s="245" t="s">
        <v>43</v>
      </c>
      <c r="O163" s="97"/>
      <c r="P163" s="246">
        <f>O163*H163</f>
        <v>0</v>
      </c>
      <c r="Q163" s="246">
        <v>0</v>
      </c>
      <c r="R163" s="246">
        <f>Q163*H163</f>
        <v>0</v>
      </c>
      <c r="S163" s="246">
        <v>0</v>
      </c>
      <c r="T163" s="246">
        <f>S163*H163</f>
        <v>0</v>
      </c>
      <c r="U163" s="247" t="s">
        <v>1</v>
      </c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48" t="s">
        <v>190</v>
      </c>
      <c r="AT163" s="248" t="s">
        <v>177</v>
      </c>
      <c r="AU163" s="248" t="s">
        <v>90</v>
      </c>
      <c r="AY163" s="17" t="s">
        <v>174</v>
      </c>
      <c r="BE163" s="249">
        <f>IF(N163="základná",J163,0)</f>
        <v>0</v>
      </c>
      <c r="BF163" s="249">
        <f>IF(N163="znížená",J163,0)</f>
        <v>0</v>
      </c>
      <c r="BG163" s="249">
        <f>IF(N163="zákl. prenesená",J163,0)</f>
        <v>0</v>
      </c>
      <c r="BH163" s="249">
        <f>IF(N163="zníž. prenesená",J163,0)</f>
        <v>0</v>
      </c>
      <c r="BI163" s="249">
        <f>IF(N163="nulová",J163,0)</f>
        <v>0</v>
      </c>
      <c r="BJ163" s="17" t="s">
        <v>90</v>
      </c>
      <c r="BK163" s="249">
        <f>ROUND(I163*H163,2)</f>
        <v>0</v>
      </c>
      <c r="BL163" s="17" t="s">
        <v>190</v>
      </c>
      <c r="BM163" s="248" t="s">
        <v>495</v>
      </c>
    </row>
    <row r="164" s="13" customFormat="1">
      <c r="A164" s="13"/>
      <c r="B164" s="255"/>
      <c r="C164" s="256"/>
      <c r="D164" s="257" t="s">
        <v>245</v>
      </c>
      <c r="E164" s="258" t="s">
        <v>1</v>
      </c>
      <c r="F164" s="259" t="s">
        <v>496</v>
      </c>
      <c r="G164" s="256"/>
      <c r="H164" s="260">
        <v>4763.79</v>
      </c>
      <c r="I164" s="261"/>
      <c r="J164" s="256"/>
      <c r="K164" s="256"/>
      <c r="L164" s="262"/>
      <c r="M164" s="263"/>
      <c r="N164" s="264"/>
      <c r="O164" s="264"/>
      <c r="P164" s="264"/>
      <c r="Q164" s="264"/>
      <c r="R164" s="264"/>
      <c r="S164" s="264"/>
      <c r="T164" s="264"/>
      <c r="U164" s="265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66" t="s">
        <v>245</v>
      </c>
      <c r="AU164" s="266" t="s">
        <v>90</v>
      </c>
      <c r="AV164" s="13" t="s">
        <v>90</v>
      </c>
      <c r="AW164" s="13" t="s">
        <v>33</v>
      </c>
      <c r="AX164" s="13" t="s">
        <v>84</v>
      </c>
      <c r="AY164" s="266" t="s">
        <v>174</v>
      </c>
    </row>
    <row r="165" s="2" customFormat="1" ht="22.2" customHeight="1">
      <c r="A165" s="38"/>
      <c r="B165" s="39"/>
      <c r="C165" s="236" t="s">
        <v>221</v>
      </c>
      <c r="D165" s="236" t="s">
        <v>177</v>
      </c>
      <c r="E165" s="237" t="s">
        <v>261</v>
      </c>
      <c r="F165" s="238" t="s">
        <v>262</v>
      </c>
      <c r="G165" s="239" t="s">
        <v>243</v>
      </c>
      <c r="H165" s="240">
        <v>236.88</v>
      </c>
      <c r="I165" s="241"/>
      <c r="J165" s="242">
        <f>ROUND(I165*H165,2)</f>
        <v>0</v>
      </c>
      <c r="K165" s="243"/>
      <c r="L165" s="44"/>
      <c r="M165" s="244" t="s">
        <v>1</v>
      </c>
      <c r="N165" s="245" t="s">
        <v>43</v>
      </c>
      <c r="O165" s="97"/>
      <c r="P165" s="246">
        <f>O165*H165</f>
        <v>0</v>
      </c>
      <c r="Q165" s="246">
        <v>0</v>
      </c>
      <c r="R165" s="246">
        <f>Q165*H165</f>
        <v>0</v>
      </c>
      <c r="S165" s="246">
        <v>0</v>
      </c>
      <c r="T165" s="246">
        <f>S165*H165</f>
        <v>0</v>
      </c>
      <c r="U165" s="247" t="s">
        <v>1</v>
      </c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48" t="s">
        <v>190</v>
      </c>
      <c r="AT165" s="248" t="s">
        <v>177</v>
      </c>
      <c r="AU165" s="248" t="s">
        <v>90</v>
      </c>
      <c r="AY165" s="17" t="s">
        <v>174</v>
      </c>
      <c r="BE165" s="249">
        <f>IF(N165="základná",J165,0)</f>
        <v>0</v>
      </c>
      <c r="BF165" s="249">
        <f>IF(N165="znížená",J165,0)</f>
        <v>0</v>
      </c>
      <c r="BG165" s="249">
        <f>IF(N165="zákl. prenesená",J165,0)</f>
        <v>0</v>
      </c>
      <c r="BH165" s="249">
        <f>IF(N165="zníž. prenesená",J165,0)</f>
        <v>0</v>
      </c>
      <c r="BI165" s="249">
        <f>IF(N165="nulová",J165,0)</f>
        <v>0</v>
      </c>
      <c r="BJ165" s="17" t="s">
        <v>90</v>
      </c>
      <c r="BK165" s="249">
        <f>ROUND(I165*H165,2)</f>
        <v>0</v>
      </c>
      <c r="BL165" s="17" t="s">
        <v>190</v>
      </c>
      <c r="BM165" s="248" t="s">
        <v>497</v>
      </c>
    </row>
    <row r="166" s="15" customFormat="1">
      <c r="A166" s="15"/>
      <c r="B166" s="278"/>
      <c r="C166" s="279"/>
      <c r="D166" s="257" t="s">
        <v>245</v>
      </c>
      <c r="E166" s="280" t="s">
        <v>1</v>
      </c>
      <c r="F166" s="281" t="s">
        <v>498</v>
      </c>
      <c r="G166" s="279"/>
      <c r="H166" s="280" t="s">
        <v>1</v>
      </c>
      <c r="I166" s="282"/>
      <c r="J166" s="279"/>
      <c r="K166" s="279"/>
      <c r="L166" s="283"/>
      <c r="M166" s="284"/>
      <c r="N166" s="285"/>
      <c r="O166" s="285"/>
      <c r="P166" s="285"/>
      <c r="Q166" s="285"/>
      <c r="R166" s="285"/>
      <c r="S166" s="285"/>
      <c r="T166" s="285"/>
      <c r="U166" s="286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T166" s="287" t="s">
        <v>245</v>
      </c>
      <c r="AU166" s="287" t="s">
        <v>90</v>
      </c>
      <c r="AV166" s="15" t="s">
        <v>84</v>
      </c>
      <c r="AW166" s="15" t="s">
        <v>33</v>
      </c>
      <c r="AX166" s="15" t="s">
        <v>77</v>
      </c>
      <c r="AY166" s="287" t="s">
        <v>174</v>
      </c>
    </row>
    <row r="167" s="13" customFormat="1">
      <c r="A167" s="13"/>
      <c r="B167" s="255"/>
      <c r="C167" s="256"/>
      <c r="D167" s="257" t="s">
        <v>245</v>
      </c>
      <c r="E167" s="258" t="s">
        <v>1</v>
      </c>
      <c r="F167" s="259" t="s">
        <v>499</v>
      </c>
      <c r="G167" s="256"/>
      <c r="H167" s="260">
        <v>134.94</v>
      </c>
      <c r="I167" s="261"/>
      <c r="J167" s="256"/>
      <c r="K167" s="256"/>
      <c r="L167" s="262"/>
      <c r="M167" s="263"/>
      <c r="N167" s="264"/>
      <c r="O167" s="264"/>
      <c r="P167" s="264"/>
      <c r="Q167" s="264"/>
      <c r="R167" s="264"/>
      <c r="S167" s="264"/>
      <c r="T167" s="264"/>
      <c r="U167" s="265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66" t="s">
        <v>245</v>
      </c>
      <c r="AU167" s="266" t="s">
        <v>90</v>
      </c>
      <c r="AV167" s="13" t="s">
        <v>90</v>
      </c>
      <c r="AW167" s="13" t="s">
        <v>33</v>
      </c>
      <c r="AX167" s="13" t="s">
        <v>77</v>
      </c>
      <c r="AY167" s="266" t="s">
        <v>174</v>
      </c>
    </row>
    <row r="168" s="13" customFormat="1">
      <c r="A168" s="13"/>
      <c r="B168" s="255"/>
      <c r="C168" s="256"/>
      <c r="D168" s="257" t="s">
        <v>245</v>
      </c>
      <c r="E168" s="258" t="s">
        <v>1</v>
      </c>
      <c r="F168" s="259" t="s">
        <v>500</v>
      </c>
      <c r="G168" s="256"/>
      <c r="H168" s="260">
        <v>45.439999999999998</v>
      </c>
      <c r="I168" s="261"/>
      <c r="J168" s="256"/>
      <c r="K168" s="256"/>
      <c r="L168" s="262"/>
      <c r="M168" s="263"/>
      <c r="N168" s="264"/>
      <c r="O168" s="264"/>
      <c r="P168" s="264"/>
      <c r="Q168" s="264"/>
      <c r="R168" s="264"/>
      <c r="S168" s="264"/>
      <c r="T168" s="264"/>
      <c r="U168" s="265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66" t="s">
        <v>245</v>
      </c>
      <c r="AU168" s="266" t="s">
        <v>90</v>
      </c>
      <c r="AV168" s="13" t="s">
        <v>90</v>
      </c>
      <c r="AW168" s="13" t="s">
        <v>33</v>
      </c>
      <c r="AX168" s="13" t="s">
        <v>77</v>
      </c>
      <c r="AY168" s="266" t="s">
        <v>174</v>
      </c>
    </row>
    <row r="169" s="13" customFormat="1">
      <c r="A169" s="13"/>
      <c r="B169" s="255"/>
      <c r="C169" s="256"/>
      <c r="D169" s="257" t="s">
        <v>245</v>
      </c>
      <c r="E169" s="258" t="s">
        <v>1</v>
      </c>
      <c r="F169" s="259" t="s">
        <v>501</v>
      </c>
      <c r="G169" s="256"/>
      <c r="H169" s="260">
        <v>56.5</v>
      </c>
      <c r="I169" s="261"/>
      <c r="J169" s="256"/>
      <c r="K169" s="256"/>
      <c r="L169" s="262"/>
      <c r="M169" s="263"/>
      <c r="N169" s="264"/>
      <c r="O169" s="264"/>
      <c r="P169" s="264"/>
      <c r="Q169" s="264"/>
      <c r="R169" s="264"/>
      <c r="S169" s="264"/>
      <c r="T169" s="264"/>
      <c r="U169" s="265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66" t="s">
        <v>245</v>
      </c>
      <c r="AU169" s="266" t="s">
        <v>90</v>
      </c>
      <c r="AV169" s="13" t="s">
        <v>90</v>
      </c>
      <c r="AW169" s="13" t="s">
        <v>33</v>
      </c>
      <c r="AX169" s="13" t="s">
        <v>77</v>
      </c>
      <c r="AY169" s="266" t="s">
        <v>174</v>
      </c>
    </row>
    <row r="170" s="14" customFormat="1">
      <c r="A170" s="14"/>
      <c r="B170" s="267"/>
      <c r="C170" s="268"/>
      <c r="D170" s="257" t="s">
        <v>245</v>
      </c>
      <c r="E170" s="269" t="s">
        <v>1</v>
      </c>
      <c r="F170" s="270" t="s">
        <v>248</v>
      </c>
      <c r="G170" s="268"/>
      <c r="H170" s="271">
        <v>236.88</v>
      </c>
      <c r="I170" s="272"/>
      <c r="J170" s="268"/>
      <c r="K170" s="268"/>
      <c r="L170" s="273"/>
      <c r="M170" s="274"/>
      <c r="N170" s="275"/>
      <c r="O170" s="275"/>
      <c r="P170" s="275"/>
      <c r="Q170" s="275"/>
      <c r="R170" s="275"/>
      <c r="S170" s="275"/>
      <c r="T170" s="275"/>
      <c r="U170" s="276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77" t="s">
        <v>245</v>
      </c>
      <c r="AU170" s="277" t="s">
        <v>90</v>
      </c>
      <c r="AV170" s="14" t="s">
        <v>190</v>
      </c>
      <c r="AW170" s="14" t="s">
        <v>33</v>
      </c>
      <c r="AX170" s="14" t="s">
        <v>84</v>
      </c>
      <c r="AY170" s="277" t="s">
        <v>174</v>
      </c>
    </row>
    <row r="171" s="12" customFormat="1" ht="22.8" customHeight="1">
      <c r="A171" s="12"/>
      <c r="B171" s="220"/>
      <c r="C171" s="221"/>
      <c r="D171" s="222" t="s">
        <v>76</v>
      </c>
      <c r="E171" s="234" t="s">
        <v>90</v>
      </c>
      <c r="F171" s="234" t="s">
        <v>272</v>
      </c>
      <c r="G171" s="221"/>
      <c r="H171" s="221"/>
      <c r="I171" s="224"/>
      <c r="J171" s="235">
        <f>BK171</f>
        <v>0</v>
      </c>
      <c r="K171" s="221"/>
      <c r="L171" s="226"/>
      <c r="M171" s="227"/>
      <c r="N171" s="228"/>
      <c r="O171" s="228"/>
      <c r="P171" s="229">
        <f>SUM(P172:P203)</f>
        <v>0</v>
      </c>
      <c r="Q171" s="228"/>
      <c r="R171" s="229">
        <f>SUM(R172:R203)</f>
        <v>530.34412868309994</v>
      </c>
      <c r="S171" s="228"/>
      <c r="T171" s="229">
        <f>SUM(T172:T203)</f>
        <v>0</v>
      </c>
      <c r="U171" s="230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231" t="s">
        <v>84</v>
      </c>
      <c r="AT171" s="232" t="s">
        <v>76</v>
      </c>
      <c r="AU171" s="232" t="s">
        <v>84</v>
      </c>
      <c r="AY171" s="231" t="s">
        <v>174</v>
      </c>
      <c r="BK171" s="233">
        <f>SUM(BK172:BK203)</f>
        <v>0</v>
      </c>
    </row>
    <row r="172" s="2" customFormat="1" ht="14.4" customHeight="1">
      <c r="A172" s="38"/>
      <c r="B172" s="39"/>
      <c r="C172" s="236" t="s">
        <v>225</v>
      </c>
      <c r="D172" s="236" t="s">
        <v>177</v>
      </c>
      <c r="E172" s="237" t="s">
        <v>273</v>
      </c>
      <c r="F172" s="238" t="s">
        <v>274</v>
      </c>
      <c r="G172" s="239" t="s">
        <v>243</v>
      </c>
      <c r="H172" s="240">
        <v>3.0800000000000001</v>
      </c>
      <c r="I172" s="241"/>
      <c r="J172" s="242">
        <f>ROUND(I172*H172,2)</f>
        <v>0</v>
      </c>
      <c r="K172" s="243"/>
      <c r="L172" s="44"/>
      <c r="M172" s="244" t="s">
        <v>1</v>
      </c>
      <c r="N172" s="245" t="s">
        <v>43</v>
      </c>
      <c r="O172" s="97"/>
      <c r="P172" s="246">
        <f>O172*H172</f>
        <v>0</v>
      </c>
      <c r="Q172" s="246">
        <v>2.2151342000000001</v>
      </c>
      <c r="R172" s="246">
        <f>Q172*H172</f>
        <v>6.8226133360000008</v>
      </c>
      <c r="S172" s="246">
        <v>0</v>
      </c>
      <c r="T172" s="246">
        <f>S172*H172</f>
        <v>0</v>
      </c>
      <c r="U172" s="247" t="s">
        <v>1</v>
      </c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48" t="s">
        <v>190</v>
      </c>
      <c r="AT172" s="248" t="s">
        <v>177</v>
      </c>
      <c r="AU172" s="248" t="s">
        <v>90</v>
      </c>
      <c r="AY172" s="17" t="s">
        <v>174</v>
      </c>
      <c r="BE172" s="249">
        <f>IF(N172="základná",J172,0)</f>
        <v>0</v>
      </c>
      <c r="BF172" s="249">
        <f>IF(N172="znížená",J172,0)</f>
        <v>0</v>
      </c>
      <c r="BG172" s="249">
        <f>IF(N172="zákl. prenesená",J172,0)</f>
        <v>0</v>
      </c>
      <c r="BH172" s="249">
        <f>IF(N172="zníž. prenesená",J172,0)</f>
        <v>0</v>
      </c>
      <c r="BI172" s="249">
        <f>IF(N172="nulová",J172,0)</f>
        <v>0</v>
      </c>
      <c r="BJ172" s="17" t="s">
        <v>90</v>
      </c>
      <c r="BK172" s="249">
        <f>ROUND(I172*H172,2)</f>
        <v>0</v>
      </c>
      <c r="BL172" s="17" t="s">
        <v>190</v>
      </c>
      <c r="BM172" s="248" t="s">
        <v>502</v>
      </c>
    </row>
    <row r="173" s="13" customFormat="1">
      <c r="A173" s="13"/>
      <c r="B173" s="255"/>
      <c r="C173" s="256"/>
      <c r="D173" s="257" t="s">
        <v>245</v>
      </c>
      <c r="E173" s="258" t="s">
        <v>1</v>
      </c>
      <c r="F173" s="259" t="s">
        <v>503</v>
      </c>
      <c r="G173" s="256"/>
      <c r="H173" s="260">
        <v>2.1400000000000001</v>
      </c>
      <c r="I173" s="261"/>
      <c r="J173" s="256"/>
      <c r="K173" s="256"/>
      <c r="L173" s="262"/>
      <c r="M173" s="263"/>
      <c r="N173" s="264"/>
      <c r="O173" s="264"/>
      <c r="P173" s="264"/>
      <c r="Q173" s="264"/>
      <c r="R173" s="264"/>
      <c r="S173" s="264"/>
      <c r="T173" s="264"/>
      <c r="U173" s="265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66" t="s">
        <v>245</v>
      </c>
      <c r="AU173" s="266" t="s">
        <v>90</v>
      </c>
      <c r="AV173" s="13" t="s">
        <v>90</v>
      </c>
      <c r="AW173" s="13" t="s">
        <v>33</v>
      </c>
      <c r="AX173" s="13" t="s">
        <v>77</v>
      </c>
      <c r="AY173" s="266" t="s">
        <v>174</v>
      </c>
    </row>
    <row r="174" s="13" customFormat="1">
      <c r="A174" s="13"/>
      <c r="B174" s="255"/>
      <c r="C174" s="256"/>
      <c r="D174" s="257" t="s">
        <v>245</v>
      </c>
      <c r="E174" s="258" t="s">
        <v>1</v>
      </c>
      <c r="F174" s="259" t="s">
        <v>504</v>
      </c>
      <c r="G174" s="256"/>
      <c r="H174" s="260">
        <v>0.93999999999999995</v>
      </c>
      <c r="I174" s="261"/>
      <c r="J174" s="256"/>
      <c r="K174" s="256"/>
      <c r="L174" s="262"/>
      <c r="M174" s="263"/>
      <c r="N174" s="264"/>
      <c r="O174" s="264"/>
      <c r="P174" s="264"/>
      <c r="Q174" s="264"/>
      <c r="R174" s="264"/>
      <c r="S174" s="264"/>
      <c r="T174" s="264"/>
      <c r="U174" s="265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66" t="s">
        <v>245</v>
      </c>
      <c r="AU174" s="266" t="s">
        <v>90</v>
      </c>
      <c r="AV174" s="13" t="s">
        <v>90</v>
      </c>
      <c r="AW174" s="13" t="s">
        <v>33</v>
      </c>
      <c r="AX174" s="13" t="s">
        <v>77</v>
      </c>
      <c r="AY174" s="266" t="s">
        <v>174</v>
      </c>
    </row>
    <row r="175" s="14" customFormat="1">
      <c r="A175" s="14"/>
      <c r="B175" s="267"/>
      <c r="C175" s="268"/>
      <c r="D175" s="257" t="s">
        <v>245</v>
      </c>
      <c r="E175" s="269" t="s">
        <v>1</v>
      </c>
      <c r="F175" s="270" t="s">
        <v>248</v>
      </c>
      <c r="G175" s="268"/>
      <c r="H175" s="271">
        <v>3.0800000000000001</v>
      </c>
      <c r="I175" s="272"/>
      <c r="J175" s="268"/>
      <c r="K175" s="268"/>
      <c r="L175" s="273"/>
      <c r="M175" s="274"/>
      <c r="N175" s="275"/>
      <c r="O175" s="275"/>
      <c r="P175" s="275"/>
      <c r="Q175" s="275"/>
      <c r="R175" s="275"/>
      <c r="S175" s="275"/>
      <c r="T175" s="275"/>
      <c r="U175" s="276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77" t="s">
        <v>245</v>
      </c>
      <c r="AU175" s="277" t="s">
        <v>90</v>
      </c>
      <c r="AV175" s="14" t="s">
        <v>190</v>
      </c>
      <c r="AW175" s="14" t="s">
        <v>33</v>
      </c>
      <c r="AX175" s="14" t="s">
        <v>84</v>
      </c>
      <c r="AY175" s="277" t="s">
        <v>174</v>
      </c>
    </row>
    <row r="176" s="2" customFormat="1" ht="22.2" customHeight="1">
      <c r="A176" s="38"/>
      <c r="B176" s="39"/>
      <c r="C176" s="236" t="s">
        <v>298</v>
      </c>
      <c r="D176" s="236" t="s">
        <v>177</v>
      </c>
      <c r="E176" s="237" t="s">
        <v>278</v>
      </c>
      <c r="F176" s="238" t="s">
        <v>279</v>
      </c>
      <c r="G176" s="239" t="s">
        <v>243</v>
      </c>
      <c r="H176" s="240">
        <v>54.5</v>
      </c>
      <c r="I176" s="241"/>
      <c r="J176" s="242">
        <f>ROUND(I176*H176,2)</f>
        <v>0</v>
      </c>
      <c r="K176" s="243"/>
      <c r="L176" s="44"/>
      <c r="M176" s="244" t="s">
        <v>1</v>
      </c>
      <c r="N176" s="245" t="s">
        <v>43</v>
      </c>
      <c r="O176" s="97"/>
      <c r="P176" s="246">
        <f>O176*H176</f>
        <v>0</v>
      </c>
      <c r="Q176" s="246">
        <v>2.2151342000000001</v>
      </c>
      <c r="R176" s="246">
        <f>Q176*H176</f>
        <v>120.7248139</v>
      </c>
      <c r="S176" s="246">
        <v>0</v>
      </c>
      <c r="T176" s="246">
        <f>S176*H176</f>
        <v>0</v>
      </c>
      <c r="U176" s="247" t="s">
        <v>1</v>
      </c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48" t="s">
        <v>190</v>
      </c>
      <c r="AT176" s="248" t="s">
        <v>177</v>
      </c>
      <c r="AU176" s="248" t="s">
        <v>90</v>
      </c>
      <c r="AY176" s="17" t="s">
        <v>174</v>
      </c>
      <c r="BE176" s="249">
        <f>IF(N176="základná",J176,0)</f>
        <v>0</v>
      </c>
      <c r="BF176" s="249">
        <f>IF(N176="znížená",J176,0)</f>
        <v>0</v>
      </c>
      <c r="BG176" s="249">
        <f>IF(N176="zákl. prenesená",J176,0)</f>
        <v>0</v>
      </c>
      <c r="BH176" s="249">
        <f>IF(N176="zníž. prenesená",J176,0)</f>
        <v>0</v>
      </c>
      <c r="BI176" s="249">
        <f>IF(N176="nulová",J176,0)</f>
        <v>0</v>
      </c>
      <c r="BJ176" s="17" t="s">
        <v>90</v>
      </c>
      <c r="BK176" s="249">
        <f>ROUND(I176*H176,2)</f>
        <v>0</v>
      </c>
      <c r="BL176" s="17" t="s">
        <v>190</v>
      </c>
      <c r="BM176" s="248" t="s">
        <v>505</v>
      </c>
    </row>
    <row r="177" s="13" customFormat="1">
      <c r="A177" s="13"/>
      <c r="B177" s="255"/>
      <c r="C177" s="256"/>
      <c r="D177" s="257" t="s">
        <v>245</v>
      </c>
      <c r="E177" s="258" t="s">
        <v>1</v>
      </c>
      <c r="F177" s="259" t="s">
        <v>506</v>
      </c>
      <c r="G177" s="256"/>
      <c r="H177" s="260">
        <v>43.789999999999999</v>
      </c>
      <c r="I177" s="261"/>
      <c r="J177" s="256"/>
      <c r="K177" s="256"/>
      <c r="L177" s="262"/>
      <c r="M177" s="263"/>
      <c r="N177" s="264"/>
      <c r="O177" s="264"/>
      <c r="P177" s="264"/>
      <c r="Q177" s="264"/>
      <c r="R177" s="264"/>
      <c r="S177" s="264"/>
      <c r="T177" s="264"/>
      <c r="U177" s="265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66" t="s">
        <v>245</v>
      </c>
      <c r="AU177" s="266" t="s">
        <v>90</v>
      </c>
      <c r="AV177" s="13" t="s">
        <v>90</v>
      </c>
      <c r="AW177" s="13" t="s">
        <v>33</v>
      </c>
      <c r="AX177" s="13" t="s">
        <v>77</v>
      </c>
      <c r="AY177" s="266" t="s">
        <v>174</v>
      </c>
    </row>
    <row r="178" s="13" customFormat="1">
      <c r="A178" s="13"/>
      <c r="B178" s="255"/>
      <c r="C178" s="256"/>
      <c r="D178" s="257" t="s">
        <v>245</v>
      </c>
      <c r="E178" s="258" t="s">
        <v>1</v>
      </c>
      <c r="F178" s="259" t="s">
        <v>507</v>
      </c>
      <c r="G178" s="256"/>
      <c r="H178" s="260">
        <v>10.710000000000001</v>
      </c>
      <c r="I178" s="261"/>
      <c r="J178" s="256"/>
      <c r="K178" s="256"/>
      <c r="L178" s="262"/>
      <c r="M178" s="263"/>
      <c r="N178" s="264"/>
      <c r="O178" s="264"/>
      <c r="P178" s="264"/>
      <c r="Q178" s="264"/>
      <c r="R178" s="264"/>
      <c r="S178" s="264"/>
      <c r="T178" s="264"/>
      <c r="U178" s="265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66" t="s">
        <v>245</v>
      </c>
      <c r="AU178" s="266" t="s">
        <v>90</v>
      </c>
      <c r="AV178" s="13" t="s">
        <v>90</v>
      </c>
      <c r="AW178" s="13" t="s">
        <v>33</v>
      </c>
      <c r="AX178" s="13" t="s">
        <v>77</v>
      </c>
      <c r="AY178" s="266" t="s">
        <v>174</v>
      </c>
    </row>
    <row r="179" s="14" customFormat="1">
      <c r="A179" s="14"/>
      <c r="B179" s="267"/>
      <c r="C179" s="268"/>
      <c r="D179" s="257" t="s">
        <v>245</v>
      </c>
      <c r="E179" s="269" t="s">
        <v>1</v>
      </c>
      <c r="F179" s="270" t="s">
        <v>248</v>
      </c>
      <c r="G179" s="268"/>
      <c r="H179" s="271">
        <v>54.5</v>
      </c>
      <c r="I179" s="272"/>
      <c r="J179" s="268"/>
      <c r="K179" s="268"/>
      <c r="L179" s="273"/>
      <c r="M179" s="274"/>
      <c r="N179" s="275"/>
      <c r="O179" s="275"/>
      <c r="P179" s="275"/>
      <c r="Q179" s="275"/>
      <c r="R179" s="275"/>
      <c r="S179" s="275"/>
      <c r="T179" s="275"/>
      <c r="U179" s="276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77" t="s">
        <v>245</v>
      </c>
      <c r="AU179" s="277" t="s">
        <v>90</v>
      </c>
      <c r="AV179" s="14" t="s">
        <v>190</v>
      </c>
      <c r="AW179" s="14" t="s">
        <v>33</v>
      </c>
      <c r="AX179" s="14" t="s">
        <v>84</v>
      </c>
      <c r="AY179" s="277" t="s">
        <v>174</v>
      </c>
    </row>
    <row r="180" s="2" customFormat="1" ht="14.4" customHeight="1">
      <c r="A180" s="38"/>
      <c r="B180" s="39"/>
      <c r="C180" s="236" t="s">
        <v>302</v>
      </c>
      <c r="D180" s="236" t="s">
        <v>177</v>
      </c>
      <c r="E180" s="237" t="s">
        <v>283</v>
      </c>
      <c r="F180" s="238" t="s">
        <v>284</v>
      </c>
      <c r="G180" s="239" t="s">
        <v>269</v>
      </c>
      <c r="H180" s="240">
        <v>102.84</v>
      </c>
      <c r="I180" s="241"/>
      <c r="J180" s="242">
        <f>ROUND(I180*H180,2)</f>
        <v>0</v>
      </c>
      <c r="K180" s="243"/>
      <c r="L180" s="44"/>
      <c r="M180" s="244" t="s">
        <v>1</v>
      </c>
      <c r="N180" s="245" t="s">
        <v>43</v>
      </c>
      <c r="O180" s="97"/>
      <c r="P180" s="246">
        <f>O180*H180</f>
        <v>0</v>
      </c>
      <c r="Q180" s="246">
        <v>0.0015947400000000001</v>
      </c>
      <c r="R180" s="246">
        <f>Q180*H180</f>
        <v>0.16400306160000003</v>
      </c>
      <c r="S180" s="246">
        <v>0</v>
      </c>
      <c r="T180" s="246">
        <f>S180*H180</f>
        <v>0</v>
      </c>
      <c r="U180" s="247" t="s">
        <v>1</v>
      </c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48" t="s">
        <v>190</v>
      </c>
      <c r="AT180" s="248" t="s">
        <v>177</v>
      </c>
      <c r="AU180" s="248" t="s">
        <v>90</v>
      </c>
      <c r="AY180" s="17" t="s">
        <v>174</v>
      </c>
      <c r="BE180" s="249">
        <f>IF(N180="základná",J180,0)</f>
        <v>0</v>
      </c>
      <c r="BF180" s="249">
        <f>IF(N180="znížená",J180,0)</f>
        <v>0</v>
      </c>
      <c r="BG180" s="249">
        <f>IF(N180="zákl. prenesená",J180,0)</f>
        <v>0</v>
      </c>
      <c r="BH180" s="249">
        <f>IF(N180="zníž. prenesená",J180,0)</f>
        <v>0</v>
      </c>
      <c r="BI180" s="249">
        <f>IF(N180="nulová",J180,0)</f>
        <v>0</v>
      </c>
      <c r="BJ180" s="17" t="s">
        <v>90</v>
      </c>
      <c r="BK180" s="249">
        <f>ROUND(I180*H180,2)</f>
        <v>0</v>
      </c>
      <c r="BL180" s="17" t="s">
        <v>190</v>
      </c>
      <c r="BM180" s="248" t="s">
        <v>508</v>
      </c>
    </row>
    <row r="181" s="13" customFormat="1">
      <c r="A181" s="13"/>
      <c r="B181" s="255"/>
      <c r="C181" s="256"/>
      <c r="D181" s="257" t="s">
        <v>245</v>
      </c>
      <c r="E181" s="258" t="s">
        <v>1</v>
      </c>
      <c r="F181" s="259" t="s">
        <v>509</v>
      </c>
      <c r="G181" s="256"/>
      <c r="H181" s="260">
        <v>79.799999999999997</v>
      </c>
      <c r="I181" s="261"/>
      <c r="J181" s="256"/>
      <c r="K181" s="256"/>
      <c r="L181" s="262"/>
      <c r="M181" s="263"/>
      <c r="N181" s="264"/>
      <c r="O181" s="264"/>
      <c r="P181" s="264"/>
      <c r="Q181" s="264"/>
      <c r="R181" s="264"/>
      <c r="S181" s="264"/>
      <c r="T181" s="264"/>
      <c r="U181" s="265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66" t="s">
        <v>245</v>
      </c>
      <c r="AU181" s="266" t="s">
        <v>90</v>
      </c>
      <c r="AV181" s="13" t="s">
        <v>90</v>
      </c>
      <c r="AW181" s="13" t="s">
        <v>33</v>
      </c>
      <c r="AX181" s="13" t="s">
        <v>77</v>
      </c>
      <c r="AY181" s="266" t="s">
        <v>174</v>
      </c>
    </row>
    <row r="182" s="13" customFormat="1">
      <c r="A182" s="13"/>
      <c r="B182" s="255"/>
      <c r="C182" s="256"/>
      <c r="D182" s="257" t="s">
        <v>245</v>
      </c>
      <c r="E182" s="258" t="s">
        <v>1</v>
      </c>
      <c r="F182" s="259" t="s">
        <v>510</v>
      </c>
      <c r="G182" s="256"/>
      <c r="H182" s="260">
        <v>23.039999999999999</v>
      </c>
      <c r="I182" s="261"/>
      <c r="J182" s="256"/>
      <c r="K182" s="256"/>
      <c r="L182" s="262"/>
      <c r="M182" s="263"/>
      <c r="N182" s="264"/>
      <c r="O182" s="264"/>
      <c r="P182" s="264"/>
      <c r="Q182" s="264"/>
      <c r="R182" s="264"/>
      <c r="S182" s="264"/>
      <c r="T182" s="264"/>
      <c r="U182" s="265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66" t="s">
        <v>245</v>
      </c>
      <c r="AU182" s="266" t="s">
        <v>90</v>
      </c>
      <c r="AV182" s="13" t="s">
        <v>90</v>
      </c>
      <c r="AW182" s="13" t="s">
        <v>33</v>
      </c>
      <c r="AX182" s="13" t="s">
        <v>77</v>
      </c>
      <c r="AY182" s="266" t="s">
        <v>174</v>
      </c>
    </row>
    <row r="183" s="14" customFormat="1">
      <c r="A183" s="14"/>
      <c r="B183" s="267"/>
      <c r="C183" s="268"/>
      <c r="D183" s="257" t="s">
        <v>245</v>
      </c>
      <c r="E183" s="269" t="s">
        <v>1</v>
      </c>
      <c r="F183" s="270" t="s">
        <v>248</v>
      </c>
      <c r="G183" s="268"/>
      <c r="H183" s="271">
        <v>102.84</v>
      </c>
      <c r="I183" s="272"/>
      <c r="J183" s="268"/>
      <c r="K183" s="268"/>
      <c r="L183" s="273"/>
      <c r="M183" s="274"/>
      <c r="N183" s="275"/>
      <c r="O183" s="275"/>
      <c r="P183" s="275"/>
      <c r="Q183" s="275"/>
      <c r="R183" s="275"/>
      <c r="S183" s="275"/>
      <c r="T183" s="275"/>
      <c r="U183" s="276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77" t="s">
        <v>245</v>
      </c>
      <c r="AU183" s="277" t="s">
        <v>90</v>
      </c>
      <c r="AV183" s="14" t="s">
        <v>190</v>
      </c>
      <c r="AW183" s="14" t="s">
        <v>33</v>
      </c>
      <c r="AX183" s="14" t="s">
        <v>84</v>
      </c>
      <c r="AY183" s="277" t="s">
        <v>174</v>
      </c>
    </row>
    <row r="184" s="2" customFormat="1" ht="19.8" customHeight="1">
      <c r="A184" s="38"/>
      <c r="B184" s="39"/>
      <c r="C184" s="236" t="s">
        <v>306</v>
      </c>
      <c r="D184" s="236" t="s">
        <v>177</v>
      </c>
      <c r="E184" s="237" t="s">
        <v>288</v>
      </c>
      <c r="F184" s="238" t="s">
        <v>289</v>
      </c>
      <c r="G184" s="239" t="s">
        <v>269</v>
      </c>
      <c r="H184" s="240">
        <v>654.05999999999995</v>
      </c>
      <c r="I184" s="241"/>
      <c r="J184" s="242">
        <f>ROUND(I184*H184,2)</f>
        <v>0</v>
      </c>
      <c r="K184" s="243"/>
      <c r="L184" s="44"/>
      <c r="M184" s="244" t="s">
        <v>1</v>
      </c>
      <c r="N184" s="245" t="s">
        <v>43</v>
      </c>
      <c r="O184" s="97"/>
      <c r="P184" s="246">
        <f>O184*H184</f>
        <v>0</v>
      </c>
      <c r="Q184" s="246">
        <v>0</v>
      </c>
      <c r="R184" s="246">
        <f>Q184*H184</f>
        <v>0</v>
      </c>
      <c r="S184" s="246">
        <v>0</v>
      </c>
      <c r="T184" s="246">
        <f>S184*H184</f>
        <v>0</v>
      </c>
      <c r="U184" s="247" t="s">
        <v>1</v>
      </c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48" t="s">
        <v>190</v>
      </c>
      <c r="AT184" s="248" t="s">
        <v>177</v>
      </c>
      <c r="AU184" s="248" t="s">
        <v>90</v>
      </c>
      <c r="AY184" s="17" t="s">
        <v>174</v>
      </c>
      <c r="BE184" s="249">
        <f>IF(N184="základná",J184,0)</f>
        <v>0</v>
      </c>
      <c r="BF184" s="249">
        <f>IF(N184="znížená",J184,0)</f>
        <v>0</v>
      </c>
      <c r="BG184" s="249">
        <f>IF(N184="zákl. prenesená",J184,0)</f>
        <v>0</v>
      </c>
      <c r="BH184" s="249">
        <f>IF(N184="zníž. prenesená",J184,0)</f>
        <v>0</v>
      </c>
      <c r="BI184" s="249">
        <f>IF(N184="nulová",J184,0)</f>
        <v>0</v>
      </c>
      <c r="BJ184" s="17" t="s">
        <v>90</v>
      </c>
      <c r="BK184" s="249">
        <f>ROUND(I184*H184,2)</f>
        <v>0</v>
      </c>
      <c r="BL184" s="17" t="s">
        <v>190</v>
      </c>
      <c r="BM184" s="248" t="s">
        <v>511</v>
      </c>
    </row>
    <row r="185" s="2" customFormat="1" ht="14.4" customHeight="1">
      <c r="A185" s="38"/>
      <c r="B185" s="39"/>
      <c r="C185" s="236" t="s">
        <v>308</v>
      </c>
      <c r="D185" s="236" t="s">
        <v>177</v>
      </c>
      <c r="E185" s="237" t="s">
        <v>291</v>
      </c>
      <c r="F185" s="238" t="s">
        <v>292</v>
      </c>
      <c r="G185" s="239" t="s">
        <v>293</v>
      </c>
      <c r="H185" s="240">
        <v>14.35</v>
      </c>
      <c r="I185" s="241"/>
      <c r="J185" s="242">
        <f>ROUND(I185*H185,2)</f>
        <v>0</v>
      </c>
      <c r="K185" s="243"/>
      <c r="L185" s="44"/>
      <c r="M185" s="244" t="s">
        <v>1</v>
      </c>
      <c r="N185" s="245" t="s">
        <v>43</v>
      </c>
      <c r="O185" s="97"/>
      <c r="P185" s="246">
        <f>O185*H185</f>
        <v>0</v>
      </c>
      <c r="Q185" s="246">
        <v>1.0189584899999999</v>
      </c>
      <c r="R185" s="246">
        <f>Q185*H185</f>
        <v>14.622054331499999</v>
      </c>
      <c r="S185" s="246">
        <v>0</v>
      </c>
      <c r="T185" s="246">
        <f>S185*H185</f>
        <v>0</v>
      </c>
      <c r="U185" s="247" t="s">
        <v>1</v>
      </c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48" t="s">
        <v>190</v>
      </c>
      <c r="AT185" s="248" t="s">
        <v>177</v>
      </c>
      <c r="AU185" s="248" t="s">
        <v>90</v>
      </c>
      <c r="AY185" s="17" t="s">
        <v>174</v>
      </c>
      <c r="BE185" s="249">
        <f>IF(N185="základná",J185,0)</f>
        <v>0</v>
      </c>
      <c r="BF185" s="249">
        <f>IF(N185="znížená",J185,0)</f>
        <v>0</v>
      </c>
      <c r="BG185" s="249">
        <f>IF(N185="zákl. prenesená",J185,0)</f>
        <v>0</v>
      </c>
      <c r="BH185" s="249">
        <f>IF(N185="zníž. prenesená",J185,0)</f>
        <v>0</v>
      </c>
      <c r="BI185" s="249">
        <f>IF(N185="nulová",J185,0)</f>
        <v>0</v>
      </c>
      <c r="BJ185" s="17" t="s">
        <v>90</v>
      </c>
      <c r="BK185" s="249">
        <f>ROUND(I185*H185,2)</f>
        <v>0</v>
      </c>
      <c r="BL185" s="17" t="s">
        <v>190</v>
      </c>
      <c r="BM185" s="248" t="s">
        <v>512</v>
      </c>
    </row>
    <row r="186" s="13" customFormat="1">
      <c r="A186" s="13"/>
      <c r="B186" s="255"/>
      <c r="C186" s="256"/>
      <c r="D186" s="257" t="s">
        <v>245</v>
      </c>
      <c r="E186" s="258" t="s">
        <v>1</v>
      </c>
      <c r="F186" s="259" t="s">
        <v>295</v>
      </c>
      <c r="G186" s="256"/>
      <c r="H186" s="260">
        <v>14.35</v>
      </c>
      <c r="I186" s="261"/>
      <c r="J186" s="256"/>
      <c r="K186" s="256"/>
      <c r="L186" s="262"/>
      <c r="M186" s="263"/>
      <c r="N186" s="264"/>
      <c r="O186" s="264"/>
      <c r="P186" s="264"/>
      <c r="Q186" s="264"/>
      <c r="R186" s="264"/>
      <c r="S186" s="264"/>
      <c r="T186" s="264"/>
      <c r="U186" s="265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66" t="s">
        <v>245</v>
      </c>
      <c r="AU186" s="266" t="s">
        <v>90</v>
      </c>
      <c r="AV186" s="13" t="s">
        <v>90</v>
      </c>
      <c r="AW186" s="13" t="s">
        <v>33</v>
      </c>
      <c r="AX186" s="13" t="s">
        <v>84</v>
      </c>
      <c r="AY186" s="266" t="s">
        <v>174</v>
      </c>
    </row>
    <row r="187" s="2" customFormat="1" ht="22.2" customHeight="1">
      <c r="A187" s="38"/>
      <c r="B187" s="39"/>
      <c r="C187" s="236" t="s">
        <v>310</v>
      </c>
      <c r="D187" s="236" t="s">
        <v>177</v>
      </c>
      <c r="E187" s="237" t="s">
        <v>513</v>
      </c>
      <c r="F187" s="238" t="s">
        <v>514</v>
      </c>
      <c r="G187" s="239" t="s">
        <v>243</v>
      </c>
      <c r="H187" s="240">
        <v>159.25</v>
      </c>
      <c r="I187" s="241"/>
      <c r="J187" s="242">
        <f>ROUND(I187*H187,2)</f>
        <v>0</v>
      </c>
      <c r="K187" s="243"/>
      <c r="L187" s="44"/>
      <c r="M187" s="244" t="s">
        <v>1</v>
      </c>
      <c r="N187" s="245" t="s">
        <v>43</v>
      </c>
      <c r="O187" s="97"/>
      <c r="P187" s="246">
        <f>O187*H187</f>
        <v>0</v>
      </c>
      <c r="Q187" s="246">
        <v>2.3852722000000002</v>
      </c>
      <c r="R187" s="246">
        <f>Q187*H187</f>
        <v>379.85459785</v>
      </c>
      <c r="S187" s="246">
        <v>0</v>
      </c>
      <c r="T187" s="246">
        <f>S187*H187</f>
        <v>0</v>
      </c>
      <c r="U187" s="247" t="s">
        <v>1</v>
      </c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48" t="s">
        <v>190</v>
      </c>
      <c r="AT187" s="248" t="s">
        <v>177</v>
      </c>
      <c r="AU187" s="248" t="s">
        <v>90</v>
      </c>
      <c r="AY187" s="17" t="s">
        <v>174</v>
      </c>
      <c r="BE187" s="249">
        <f>IF(N187="základná",J187,0)</f>
        <v>0</v>
      </c>
      <c r="BF187" s="249">
        <f>IF(N187="znížená",J187,0)</f>
        <v>0</v>
      </c>
      <c r="BG187" s="249">
        <f>IF(N187="zákl. prenesená",J187,0)</f>
        <v>0</v>
      </c>
      <c r="BH187" s="249">
        <f>IF(N187="zníž. prenesená",J187,0)</f>
        <v>0</v>
      </c>
      <c r="BI187" s="249">
        <f>IF(N187="nulová",J187,0)</f>
        <v>0</v>
      </c>
      <c r="BJ187" s="17" t="s">
        <v>90</v>
      </c>
      <c r="BK187" s="249">
        <f>ROUND(I187*H187,2)</f>
        <v>0</v>
      </c>
      <c r="BL187" s="17" t="s">
        <v>190</v>
      </c>
      <c r="BM187" s="248" t="s">
        <v>515</v>
      </c>
    </row>
    <row r="188" s="13" customFormat="1">
      <c r="A188" s="13"/>
      <c r="B188" s="255"/>
      <c r="C188" s="256"/>
      <c r="D188" s="257" t="s">
        <v>245</v>
      </c>
      <c r="E188" s="258" t="s">
        <v>1</v>
      </c>
      <c r="F188" s="259" t="s">
        <v>516</v>
      </c>
      <c r="G188" s="256"/>
      <c r="H188" s="260">
        <v>23.75</v>
      </c>
      <c r="I188" s="261"/>
      <c r="J188" s="256"/>
      <c r="K188" s="256"/>
      <c r="L188" s="262"/>
      <c r="M188" s="263"/>
      <c r="N188" s="264"/>
      <c r="O188" s="264"/>
      <c r="P188" s="264"/>
      <c r="Q188" s="264"/>
      <c r="R188" s="264"/>
      <c r="S188" s="264"/>
      <c r="T188" s="264"/>
      <c r="U188" s="265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66" t="s">
        <v>245</v>
      </c>
      <c r="AU188" s="266" t="s">
        <v>90</v>
      </c>
      <c r="AV188" s="13" t="s">
        <v>90</v>
      </c>
      <c r="AW188" s="13" t="s">
        <v>33</v>
      </c>
      <c r="AX188" s="13" t="s">
        <v>77</v>
      </c>
      <c r="AY188" s="266" t="s">
        <v>174</v>
      </c>
    </row>
    <row r="189" s="13" customFormat="1">
      <c r="A189" s="13"/>
      <c r="B189" s="255"/>
      <c r="C189" s="256"/>
      <c r="D189" s="257" t="s">
        <v>245</v>
      </c>
      <c r="E189" s="258" t="s">
        <v>1</v>
      </c>
      <c r="F189" s="259" t="s">
        <v>517</v>
      </c>
      <c r="G189" s="256"/>
      <c r="H189" s="260">
        <v>38.5</v>
      </c>
      <c r="I189" s="261"/>
      <c r="J189" s="256"/>
      <c r="K189" s="256"/>
      <c r="L189" s="262"/>
      <c r="M189" s="263"/>
      <c r="N189" s="264"/>
      <c r="O189" s="264"/>
      <c r="P189" s="264"/>
      <c r="Q189" s="264"/>
      <c r="R189" s="264"/>
      <c r="S189" s="264"/>
      <c r="T189" s="264"/>
      <c r="U189" s="265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66" t="s">
        <v>245</v>
      </c>
      <c r="AU189" s="266" t="s">
        <v>90</v>
      </c>
      <c r="AV189" s="13" t="s">
        <v>90</v>
      </c>
      <c r="AW189" s="13" t="s">
        <v>33</v>
      </c>
      <c r="AX189" s="13" t="s">
        <v>77</v>
      </c>
      <c r="AY189" s="266" t="s">
        <v>174</v>
      </c>
    </row>
    <row r="190" s="13" customFormat="1">
      <c r="A190" s="13"/>
      <c r="B190" s="255"/>
      <c r="C190" s="256"/>
      <c r="D190" s="257" t="s">
        <v>245</v>
      </c>
      <c r="E190" s="258" t="s">
        <v>1</v>
      </c>
      <c r="F190" s="259" t="s">
        <v>518</v>
      </c>
      <c r="G190" s="256"/>
      <c r="H190" s="260">
        <v>83.5</v>
      </c>
      <c r="I190" s="261"/>
      <c r="J190" s="256"/>
      <c r="K190" s="256"/>
      <c r="L190" s="262"/>
      <c r="M190" s="263"/>
      <c r="N190" s="264"/>
      <c r="O190" s="264"/>
      <c r="P190" s="264"/>
      <c r="Q190" s="264"/>
      <c r="R190" s="264"/>
      <c r="S190" s="264"/>
      <c r="T190" s="264"/>
      <c r="U190" s="265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66" t="s">
        <v>245</v>
      </c>
      <c r="AU190" s="266" t="s">
        <v>90</v>
      </c>
      <c r="AV190" s="13" t="s">
        <v>90</v>
      </c>
      <c r="AW190" s="13" t="s">
        <v>33</v>
      </c>
      <c r="AX190" s="13" t="s">
        <v>77</v>
      </c>
      <c r="AY190" s="266" t="s">
        <v>174</v>
      </c>
    </row>
    <row r="191" s="13" customFormat="1">
      <c r="A191" s="13"/>
      <c r="B191" s="255"/>
      <c r="C191" s="256"/>
      <c r="D191" s="257" t="s">
        <v>245</v>
      </c>
      <c r="E191" s="258" t="s">
        <v>1</v>
      </c>
      <c r="F191" s="259" t="s">
        <v>519</v>
      </c>
      <c r="G191" s="256"/>
      <c r="H191" s="260">
        <v>6.5</v>
      </c>
      <c r="I191" s="261"/>
      <c r="J191" s="256"/>
      <c r="K191" s="256"/>
      <c r="L191" s="262"/>
      <c r="M191" s="263"/>
      <c r="N191" s="264"/>
      <c r="O191" s="264"/>
      <c r="P191" s="264"/>
      <c r="Q191" s="264"/>
      <c r="R191" s="264"/>
      <c r="S191" s="264"/>
      <c r="T191" s="264"/>
      <c r="U191" s="265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66" t="s">
        <v>245</v>
      </c>
      <c r="AU191" s="266" t="s">
        <v>90</v>
      </c>
      <c r="AV191" s="13" t="s">
        <v>90</v>
      </c>
      <c r="AW191" s="13" t="s">
        <v>33</v>
      </c>
      <c r="AX191" s="13" t="s">
        <v>77</v>
      </c>
      <c r="AY191" s="266" t="s">
        <v>174</v>
      </c>
    </row>
    <row r="192" s="13" customFormat="1">
      <c r="A192" s="13"/>
      <c r="B192" s="255"/>
      <c r="C192" s="256"/>
      <c r="D192" s="257" t="s">
        <v>245</v>
      </c>
      <c r="E192" s="258" t="s">
        <v>1</v>
      </c>
      <c r="F192" s="259" t="s">
        <v>520</v>
      </c>
      <c r="G192" s="256"/>
      <c r="H192" s="260">
        <v>7</v>
      </c>
      <c r="I192" s="261"/>
      <c r="J192" s="256"/>
      <c r="K192" s="256"/>
      <c r="L192" s="262"/>
      <c r="M192" s="263"/>
      <c r="N192" s="264"/>
      <c r="O192" s="264"/>
      <c r="P192" s="264"/>
      <c r="Q192" s="264"/>
      <c r="R192" s="264"/>
      <c r="S192" s="264"/>
      <c r="T192" s="264"/>
      <c r="U192" s="265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66" t="s">
        <v>245</v>
      </c>
      <c r="AU192" s="266" t="s">
        <v>90</v>
      </c>
      <c r="AV192" s="13" t="s">
        <v>90</v>
      </c>
      <c r="AW192" s="13" t="s">
        <v>33</v>
      </c>
      <c r="AX192" s="13" t="s">
        <v>77</v>
      </c>
      <c r="AY192" s="266" t="s">
        <v>174</v>
      </c>
    </row>
    <row r="193" s="14" customFormat="1">
      <c r="A193" s="14"/>
      <c r="B193" s="267"/>
      <c r="C193" s="268"/>
      <c r="D193" s="257" t="s">
        <v>245</v>
      </c>
      <c r="E193" s="269" t="s">
        <v>1</v>
      </c>
      <c r="F193" s="270" t="s">
        <v>248</v>
      </c>
      <c r="G193" s="268"/>
      <c r="H193" s="271">
        <v>159.25</v>
      </c>
      <c r="I193" s="272"/>
      <c r="J193" s="268"/>
      <c r="K193" s="268"/>
      <c r="L193" s="273"/>
      <c r="M193" s="274"/>
      <c r="N193" s="275"/>
      <c r="O193" s="275"/>
      <c r="P193" s="275"/>
      <c r="Q193" s="275"/>
      <c r="R193" s="275"/>
      <c r="S193" s="275"/>
      <c r="T193" s="275"/>
      <c r="U193" s="276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77" t="s">
        <v>245</v>
      </c>
      <c r="AU193" s="277" t="s">
        <v>90</v>
      </c>
      <c r="AV193" s="14" t="s">
        <v>190</v>
      </c>
      <c r="AW193" s="14" t="s">
        <v>33</v>
      </c>
      <c r="AX193" s="14" t="s">
        <v>84</v>
      </c>
      <c r="AY193" s="277" t="s">
        <v>174</v>
      </c>
    </row>
    <row r="194" s="2" customFormat="1" ht="22.2" customHeight="1">
      <c r="A194" s="38"/>
      <c r="B194" s="39"/>
      <c r="C194" s="236" t="s">
        <v>312</v>
      </c>
      <c r="D194" s="236" t="s">
        <v>177</v>
      </c>
      <c r="E194" s="237" t="s">
        <v>521</v>
      </c>
      <c r="F194" s="238" t="s">
        <v>522</v>
      </c>
      <c r="G194" s="239" t="s">
        <v>269</v>
      </c>
      <c r="H194" s="240">
        <v>306</v>
      </c>
      <c r="I194" s="241"/>
      <c r="J194" s="242">
        <f>ROUND(I194*H194,2)</f>
        <v>0</v>
      </c>
      <c r="K194" s="243"/>
      <c r="L194" s="44"/>
      <c r="M194" s="244" t="s">
        <v>1</v>
      </c>
      <c r="N194" s="245" t="s">
        <v>43</v>
      </c>
      <c r="O194" s="97"/>
      <c r="P194" s="246">
        <f>O194*H194</f>
        <v>0</v>
      </c>
      <c r="Q194" s="246">
        <v>0.0013462800000000001</v>
      </c>
      <c r="R194" s="246">
        <f>Q194*H194</f>
        <v>0.41196168</v>
      </c>
      <c r="S194" s="246">
        <v>0</v>
      </c>
      <c r="T194" s="246">
        <f>S194*H194</f>
        <v>0</v>
      </c>
      <c r="U194" s="247" t="s">
        <v>1</v>
      </c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48" t="s">
        <v>190</v>
      </c>
      <c r="AT194" s="248" t="s">
        <v>177</v>
      </c>
      <c r="AU194" s="248" t="s">
        <v>90</v>
      </c>
      <c r="AY194" s="17" t="s">
        <v>174</v>
      </c>
      <c r="BE194" s="249">
        <f>IF(N194="základná",J194,0)</f>
        <v>0</v>
      </c>
      <c r="BF194" s="249">
        <f>IF(N194="znížená",J194,0)</f>
        <v>0</v>
      </c>
      <c r="BG194" s="249">
        <f>IF(N194="zákl. prenesená",J194,0)</f>
        <v>0</v>
      </c>
      <c r="BH194" s="249">
        <f>IF(N194="zníž. prenesená",J194,0)</f>
        <v>0</v>
      </c>
      <c r="BI194" s="249">
        <f>IF(N194="nulová",J194,0)</f>
        <v>0</v>
      </c>
      <c r="BJ194" s="17" t="s">
        <v>90</v>
      </c>
      <c r="BK194" s="249">
        <f>ROUND(I194*H194,2)</f>
        <v>0</v>
      </c>
      <c r="BL194" s="17" t="s">
        <v>190</v>
      </c>
      <c r="BM194" s="248" t="s">
        <v>523</v>
      </c>
    </row>
    <row r="195" s="13" customFormat="1">
      <c r="A195" s="13"/>
      <c r="B195" s="255"/>
      <c r="C195" s="256"/>
      <c r="D195" s="257" t="s">
        <v>245</v>
      </c>
      <c r="E195" s="258" t="s">
        <v>1</v>
      </c>
      <c r="F195" s="259" t="s">
        <v>524</v>
      </c>
      <c r="G195" s="256"/>
      <c r="H195" s="260">
        <v>144</v>
      </c>
      <c r="I195" s="261"/>
      <c r="J195" s="256"/>
      <c r="K195" s="256"/>
      <c r="L195" s="262"/>
      <c r="M195" s="263"/>
      <c r="N195" s="264"/>
      <c r="O195" s="264"/>
      <c r="P195" s="264"/>
      <c r="Q195" s="264"/>
      <c r="R195" s="264"/>
      <c r="S195" s="264"/>
      <c r="T195" s="264"/>
      <c r="U195" s="265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66" t="s">
        <v>245</v>
      </c>
      <c r="AU195" s="266" t="s">
        <v>90</v>
      </c>
      <c r="AV195" s="13" t="s">
        <v>90</v>
      </c>
      <c r="AW195" s="13" t="s">
        <v>33</v>
      </c>
      <c r="AX195" s="13" t="s">
        <v>77</v>
      </c>
      <c r="AY195" s="266" t="s">
        <v>174</v>
      </c>
    </row>
    <row r="196" s="13" customFormat="1">
      <c r="A196" s="13"/>
      <c r="B196" s="255"/>
      <c r="C196" s="256"/>
      <c r="D196" s="257" t="s">
        <v>245</v>
      </c>
      <c r="E196" s="258" t="s">
        <v>1</v>
      </c>
      <c r="F196" s="259" t="s">
        <v>525</v>
      </c>
      <c r="G196" s="256"/>
      <c r="H196" s="260">
        <v>44</v>
      </c>
      <c r="I196" s="261"/>
      <c r="J196" s="256"/>
      <c r="K196" s="256"/>
      <c r="L196" s="262"/>
      <c r="M196" s="263"/>
      <c r="N196" s="264"/>
      <c r="O196" s="264"/>
      <c r="P196" s="264"/>
      <c r="Q196" s="264"/>
      <c r="R196" s="264"/>
      <c r="S196" s="264"/>
      <c r="T196" s="264"/>
      <c r="U196" s="265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66" t="s">
        <v>245</v>
      </c>
      <c r="AU196" s="266" t="s">
        <v>90</v>
      </c>
      <c r="AV196" s="13" t="s">
        <v>90</v>
      </c>
      <c r="AW196" s="13" t="s">
        <v>33</v>
      </c>
      <c r="AX196" s="13" t="s">
        <v>77</v>
      </c>
      <c r="AY196" s="266" t="s">
        <v>174</v>
      </c>
    </row>
    <row r="197" s="13" customFormat="1">
      <c r="A197" s="13"/>
      <c r="B197" s="255"/>
      <c r="C197" s="256"/>
      <c r="D197" s="257" t="s">
        <v>245</v>
      </c>
      <c r="E197" s="258" t="s">
        <v>1</v>
      </c>
      <c r="F197" s="259" t="s">
        <v>526</v>
      </c>
      <c r="G197" s="256"/>
      <c r="H197" s="260">
        <v>62</v>
      </c>
      <c r="I197" s="261"/>
      <c r="J197" s="256"/>
      <c r="K197" s="256"/>
      <c r="L197" s="262"/>
      <c r="M197" s="263"/>
      <c r="N197" s="264"/>
      <c r="O197" s="264"/>
      <c r="P197" s="264"/>
      <c r="Q197" s="264"/>
      <c r="R197" s="264"/>
      <c r="S197" s="264"/>
      <c r="T197" s="264"/>
      <c r="U197" s="265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66" t="s">
        <v>245</v>
      </c>
      <c r="AU197" s="266" t="s">
        <v>90</v>
      </c>
      <c r="AV197" s="13" t="s">
        <v>90</v>
      </c>
      <c r="AW197" s="13" t="s">
        <v>33</v>
      </c>
      <c r="AX197" s="13" t="s">
        <v>77</v>
      </c>
      <c r="AY197" s="266" t="s">
        <v>174</v>
      </c>
    </row>
    <row r="198" s="13" customFormat="1">
      <c r="A198" s="13"/>
      <c r="B198" s="255"/>
      <c r="C198" s="256"/>
      <c r="D198" s="257" t="s">
        <v>245</v>
      </c>
      <c r="E198" s="258" t="s">
        <v>1</v>
      </c>
      <c r="F198" s="259" t="s">
        <v>527</v>
      </c>
      <c r="G198" s="256"/>
      <c r="H198" s="260">
        <v>28</v>
      </c>
      <c r="I198" s="261"/>
      <c r="J198" s="256"/>
      <c r="K198" s="256"/>
      <c r="L198" s="262"/>
      <c r="M198" s="263"/>
      <c r="N198" s="264"/>
      <c r="O198" s="264"/>
      <c r="P198" s="264"/>
      <c r="Q198" s="264"/>
      <c r="R198" s="264"/>
      <c r="S198" s="264"/>
      <c r="T198" s="264"/>
      <c r="U198" s="265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66" t="s">
        <v>245</v>
      </c>
      <c r="AU198" s="266" t="s">
        <v>90</v>
      </c>
      <c r="AV198" s="13" t="s">
        <v>90</v>
      </c>
      <c r="AW198" s="13" t="s">
        <v>33</v>
      </c>
      <c r="AX198" s="13" t="s">
        <v>77</v>
      </c>
      <c r="AY198" s="266" t="s">
        <v>174</v>
      </c>
    </row>
    <row r="199" s="13" customFormat="1">
      <c r="A199" s="13"/>
      <c r="B199" s="255"/>
      <c r="C199" s="256"/>
      <c r="D199" s="257" t="s">
        <v>245</v>
      </c>
      <c r="E199" s="258" t="s">
        <v>1</v>
      </c>
      <c r="F199" s="259" t="s">
        <v>528</v>
      </c>
      <c r="G199" s="256"/>
      <c r="H199" s="260">
        <v>28</v>
      </c>
      <c r="I199" s="261"/>
      <c r="J199" s="256"/>
      <c r="K199" s="256"/>
      <c r="L199" s="262"/>
      <c r="M199" s="263"/>
      <c r="N199" s="264"/>
      <c r="O199" s="264"/>
      <c r="P199" s="264"/>
      <c r="Q199" s="264"/>
      <c r="R199" s="264"/>
      <c r="S199" s="264"/>
      <c r="T199" s="264"/>
      <c r="U199" s="265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66" t="s">
        <v>245</v>
      </c>
      <c r="AU199" s="266" t="s">
        <v>90</v>
      </c>
      <c r="AV199" s="13" t="s">
        <v>90</v>
      </c>
      <c r="AW199" s="13" t="s">
        <v>33</v>
      </c>
      <c r="AX199" s="13" t="s">
        <v>77</v>
      </c>
      <c r="AY199" s="266" t="s">
        <v>174</v>
      </c>
    </row>
    <row r="200" s="14" customFormat="1">
      <c r="A200" s="14"/>
      <c r="B200" s="267"/>
      <c r="C200" s="268"/>
      <c r="D200" s="257" t="s">
        <v>245</v>
      </c>
      <c r="E200" s="269" t="s">
        <v>1</v>
      </c>
      <c r="F200" s="270" t="s">
        <v>248</v>
      </c>
      <c r="G200" s="268"/>
      <c r="H200" s="271">
        <v>306</v>
      </c>
      <c r="I200" s="272"/>
      <c r="J200" s="268"/>
      <c r="K200" s="268"/>
      <c r="L200" s="273"/>
      <c r="M200" s="274"/>
      <c r="N200" s="275"/>
      <c r="O200" s="275"/>
      <c r="P200" s="275"/>
      <c r="Q200" s="275"/>
      <c r="R200" s="275"/>
      <c r="S200" s="275"/>
      <c r="T200" s="275"/>
      <c r="U200" s="276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77" t="s">
        <v>245</v>
      </c>
      <c r="AU200" s="277" t="s">
        <v>90</v>
      </c>
      <c r="AV200" s="14" t="s">
        <v>190</v>
      </c>
      <c r="AW200" s="14" t="s">
        <v>33</v>
      </c>
      <c r="AX200" s="14" t="s">
        <v>84</v>
      </c>
      <c r="AY200" s="277" t="s">
        <v>174</v>
      </c>
    </row>
    <row r="201" s="2" customFormat="1" ht="22.2" customHeight="1">
      <c r="A201" s="38"/>
      <c r="B201" s="39"/>
      <c r="C201" s="236" t="s">
        <v>315</v>
      </c>
      <c r="D201" s="236" t="s">
        <v>177</v>
      </c>
      <c r="E201" s="237" t="s">
        <v>529</v>
      </c>
      <c r="F201" s="238" t="s">
        <v>530</v>
      </c>
      <c r="G201" s="239" t="s">
        <v>269</v>
      </c>
      <c r="H201" s="240">
        <v>278</v>
      </c>
      <c r="I201" s="241"/>
      <c r="J201" s="242">
        <f>ROUND(I201*H201,2)</f>
        <v>0</v>
      </c>
      <c r="K201" s="243"/>
      <c r="L201" s="44"/>
      <c r="M201" s="244" t="s">
        <v>1</v>
      </c>
      <c r="N201" s="245" t="s">
        <v>43</v>
      </c>
      <c r="O201" s="97"/>
      <c r="P201" s="246">
        <f>O201*H201</f>
        <v>0</v>
      </c>
      <c r="Q201" s="246">
        <v>0</v>
      </c>
      <c r="R201" s="246">
        <f>Q201*H201</f>
        <v>0</v>
      </c>
      <c r="S201" s="246">
        <v>0</v>
      </c>
      <c r="T201" s="246">
        <f>S201*H201</f>
        <v>0</v>
      </c>
      <c r="U201" s="247" t="s">
        <v>1</v>
      </c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48" t="s">
        <v>190</v>
      </c>
      <c r="AT201" s="248" t="s">
        <v>177</v>
      </c>
      <c r="AU201" s="248" t="s">
        <v>90</v>
      </c>
      <c r="AY201" s="17" t="s">
        <v>174</v>
      </c>
      <c r="BE201" s="249">
        <f>IF(N201="základná",J201,0)</f>
        <v>0</v>
      </c>
      <c r="BF201" s="249">
        <f>IF(N201="znížená",J201,0)</f>
        <v>0</v>
      </c>
      <c r="BG201" s="249">
        <f>IF(N201="zákl. prenesená",J201,0)</f>
        <v>0</v>
      </c>
      <c r="BH201" s="249">
        <f>IF(N201="zníž. prenesená",J201,0)</f>
        <v>0</v>
      </c>
      <c r="BI201" s="249">
        <f>IF(N201="nulová",J201,0)</f>
        <v>0</v>
      </c>
      <c r="BJ201" s="17" t="s">
        <v>90</v>
      </c>
      <c r="BK201" s="249">
        <f>ROUND(I201*H201,2)</f>
        <v>0</v>
      </c>
      <c r="BL201" s="17" t="s">
        <v>190</v>
      </c>
      <c r="BM201" s="248" t="s">
        <v>531</v>
      </c>
    </row>
    <row r="202" s="2" customFormat="1" ht="19.8" customHeight="1">
      <c r="A202" s="38"/>
      <c r="B202" s="39"/>
      <c r="C202" s="236" t="s">
        <v>406</v>
      </c>
      <c r="D202" s="236" t="s">
        <v>177</v>
      </c>
      <c r="E202" s="237" t="s">
        <v>532</v>
      </c>
      <c r="F202" s="238" t="s">
        <v>533</v>
      </c>
      <c r="G202" s="239" t="s">
        <v>293</v>
      </c>
      <c r="H202" s="240">
        <v>7.5999999999999996</v>
      </c>
      <c r="I202" s="241"/>
      <c r="J202" s="242">
        <f>ROUND(I202*H202,2)</f>
        <v>0</v>
      </c>
      <c r="K202" s="243"/>
      <c r="L202" s="44"/>
      <c r="M202" s="244" t="s">
        <v>1</v>
      </c>
      <c r="N202" s="245" t="s">
        <v>43</v>
      </c>
      <c r="O202" s="97"/>
      <c r="P202" s="246">
        <f>O202*H202</f>
        <v>0</v>
      </c>
      <c r="Q202" s="246">
        <v>1.0189584899999999</v>
      </c>
      <c r="R202" s="246">
        <f>Q202*H202</f>
        <v>7.7440845239999989</v>
      </c>
      <c r="S202" s="246">
        <v>0</v>
      </c>
      <c r="T202" s="246">
        <f>S202*H202</f>
        <v>0</v>
      </c>
      <c r="U202" s="247" t="s">
        <v>1</v>
      </c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248" t="s">
        <v>190</v>
      </c>
      <c r="AT202" s="248" t="s">
        <v>177</v>
      </c>
      <c r="AU202" s="248" t="s">
        <v>90</v>
      </c>
      <c r="AY202" s="17" t="s">
        <v>174</v>
      </c>
      <c r="BE202" s="249">
        <f>IF(N202="základná",J202,0)</f>
        <v>0</v>
      </c>
      <c r="BF202" s="249">
        <f>IF(N202="znížená",J202,0)</f>
        <v>0</v>
      </c>
      <c r="BG202" s="249">
        <f>IF(N202="zákl. prenesená",J202,0)</f>
        <v>0</v>
      </c>
      <c r="BH202" s="249">
        <f>IF(N202="zníž. prenesená",J202,0)</f>
        <v>0</v>
      </c>
      <c r="BI202" s="249">
        <f>IF(N202="nulová",J202,0)</f>
        <v>0</v>
      </c>
      <c r="BJ202" s="17" t="s">
        <v>90</v>
      </c>
      <c r="BK202" s="249">
        <f>ROUND(I202*H202,2)</f>
        <v>0</v>
      </c>
      <c r="BL202" s="17" t="s">
        <v>190</v>
      </c>
      <c r="BM202" s="248" t="s">
        <v>534</v>
      </c>
    </row>
    <row r="203" s="13" customFormat="1">
      <c r="A203" s="13"/>
      <c r="B203" s="255"/>
      <c r="C203" s="256"/>
      <c r="D203" s="257" t="s">
        <v>245</v>
      </c>
      <c r="E203" s="258" t="s">
        <v>1</v>
      </c>
      <c r="F203" s="259" t="s">
        <v>535</v>
      </c>
      <c r="G203" s="256"/>
      <c r="H203" s="260">
        <v>7.5999999999999996</v>
      </c>
      <c r="I203" s="261"/>
      <c r="J203" s="256"/>
      <c r="K203" s="256"/>
      <c r="L203" s="262"/>
      <c r="M203" s="263"/>
      <c r="N203" s="264"/>
      <c r="O203" s="264"/>
      <c r="P203" s="264"/>
      <c r="Q203" s="264"/>
      <c r="R203" s="264"/>
      <c r="S203" s="264"/>
      <c r="T203" s="264"/>
      <c r="U203" s="265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66" t="s">
        <v>245</v>
      </c>
      <c r="AU203" s="266" t="s">
        <v>90</v>
      </c>
      <c r="AV203" s="13" t="s">
        <v>90</v>
      </c>
      <c r="AW203" s="13" t="s">
        <v>33</v>
      </c>
      <c r="AX203" s="13" t="s">
        <v>84</v>
      </c>
      <c r="AY203" s="266" t="s">
        <v>174</v>
      </c>
    </row>
    <row r="204" s="12" customFormat="1" ht="22.8" customHeight="1">
      <c r="A204" s="12"/>
      <c r="B204" s="220"/>
      <c r="C204" s="221"/>
      <c r="D204" s="222" t="s">
        <v>76</v>
      </c>
      <c r="E204" s="234" t="s">
        <v>190</v>
      </c>
      <c r="F204" s="234" t="s">
        <v>536</v>
      </c>
      <c r="G204" s="221"/>
      <c r="H204" s="221"/>
      <c r="I204" s="224"/>
      <c r="J204" s="235">
        <f>BK204</f>
        <v>0</v>
      </c>
      <c r="K204" s="221"/>
      <c r="L204" s="226"/>
      <c r="M204" s="227"/>
      <c r="N204" s="228"/>
      <c r="O204" s="228"/>
      <c r="P204" s="229">
        <f>SUM(P205:P208)</f>
        <v>0</v>
      </c>
      <c r="Q204" s="228"/>
      <c r="R204" s="229">
        <f>SUM(R205:R208)</f>
        <v>8.4225840999999999</v>
      </c>
      <c r="S204" s="228"/>
      <c r="T204" s="229">
        <f>SUM(T205:T208)</f>
        <v>0</v>
      </c>
      <c r="U204" s="230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R204" s="231" t="s">
        <v>84</v>
      </c>
      <c r="AT204" s="232" t="s">
        <v>76</v>
      </c>
      <c r="AU204" s="232" t="s">
        <v>84</v>
      </c>
      <c r="AY204" s="231" t="s">
        <v>174</v>
      </c>
      <c r="BK204" s="233">
        <f>SUM(BK205:BK208)</f>
        <v>0</v>
      </c>
    </row>
    <row r="205" s="2" customFormat="1" ht="22.2" customHeight="1">
      <c r="A205" s="38"/>
      <c r="B205" s="39"/>
      <c r="C205" s="236" t="s">
        <v>408</v>
      </c>
      <c r="D205" s="236" t="s">
        <v>177</v>
      </c>
      <c r="E205" s="237" t="s">
        <v>537</v>
      </c>
      <c r="F205" s="238" t="s">
        <v>538</v>
      </c>
      <c r="G205" s="239" t="s">
        <v>243</v>
      </c>
      <c r="H205" s="240">
        <v>3.7999999999999998</v>
      </c>
      <c r="I205" s="241"/>
      <c r="J205" s="242">
        <f>ROUND(I205*H205,2)</f>
        <v>0</v>
      </c>
      <c r="K205" s="243"/>
      <c r="L205" s="44"/>
      <c r="M205" s="244" t="s">
        <v>1</v>
      </c>
      <c r="N205" s="245" t="s">
        <v>43</v>
      </c>
      <c r="O205" s="97"/>
      <c r="P205" s="246">
        <f>O205*H205</f>
        <v>0</v>
      </c>
      <c r="Q205" s="246">
        <v>2.2164695000000001</v>
      </c>
      <c r="R205" s="246">
        <f>Q205*H205</f>
        <v>8.4225840999999999</v>
      </c>
      <c r="S205" s="246">
        <v>0</v>
      </c>
      <c r="T205" s="246">
        <f>S205*H205</f>
        <v>0</v>
      </c>
      <c r="U205" s="247" t="s">
        <v>1</v>
      </c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48" t="s">
        <v>190</v>
      </c>
      <c r="AT205" s="248" t="s">
        <v>177</v>
      </c>
      <c r="AU205" s="248" t="s">
        <v>90</v>
      </c>
      <c r="AY205" s="17" t="s">
        <v>174</v>
      </c>
      <c r="BE205" s="249">
        <f>IF(N205="základná",J205,0)</f>
        <v>0</v>
      </c>
      <c r="BF205" s="249">
        <f>IF(N205="znížená",J205,0)</f>
        <v>0</v>
      </c>
      <c r="BG205" s="249">
        <f>IF(N205="zákl. prenesená",J205,0)</f>
        <v>0</v>
      </c>
      <c r="BH205" s="249">
        <f>IF(N205="zníž. prenesená",J205,0)</f>
        <v>0</v>
      </c>
      <c r="BI205" s="249">
        <f>IF(N205="nulová",J205,0)</f>
        <v>0</v>
      </c>
      <c r="BJ205" s="17" t="s">
        <v>90</v>
      </c>
      <c r="BK205" s="249">
        <f>ROUND(I205*H205,2)</f>
        <v>0</v>
      </c>
      <c r="BL205" s="17" t="s">
        <v>190</v>
      </c>
      <c r="BM205" s="248" t="s">
        <v>539</v>
      </c>
    </row>
    <row r="206" s="13" customFormat="1">
      <c r="A206" s="13"/>
      <c r="B206" s="255"/>
      <c r="C206" s="256"/>
      <c r="D206" s="257" t="s">
        <v>245</v>
      </c>
      <c r="E206" s="258" t="s">
        <v>1</v>
      </c>
      <c r="F206" s="259" t="s">
        <v>540</v>
      </c>
      <c r="G206" s="256"/>
      <c r="H206" s="260">
        <v>1.55</v>
      </c>
      <c r="I206" s="261"/>
      <c r="J206" s="256"/>
      <c r="K206" s="256"/>
      <c r="L206" s="262"/>
      <c r="M206" s="263"/>
      <c r="N206" s="264"/>
      <c r="O206" s="264"/>
      <c r="P206" s="264"/>
      <c r="Q206" s="264"/>
      <c r="R206" s="264"/>
      <c r="S206" s="264"/>
      <c r="T206" s="264"/>
      <c r="U206" s="265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66" t="s">
        <v>245</v>
      </c>
      <c r="AU206" s="266" t="s">
        <v>90</v>
      </c>
      <c r="AV206" s="13" t="s">
        <v>90</v>
      </c>
      <c r="AW206" s="13" t="s">
        <v>33</v>
      </c>
      <c r="AX206" s="13" t="s">
        <v>77</v>
      </c>
      <c r="AY206" s="266" t="s">
        <v>174</v>
      </c>
    </row>
    <row r="207" s="13" customFormat="1">
      <c r="A207" s="13"/>
      <c r="B207" s="255"/>
      <c r="C207" s="256"/>
      <c r="D207" s="257" t="s">
        <v>245</v>
      </c>
      <c r="E207" s="258" t="s">
        <v>1</v>
      </c>
      <c r="F207" s="259" t="s">
        <v>541</v>
      </c>
      <c r="G207" s="256"/>
      <c r="H207" s="260">
        <v>2.25</v>
      </c>
      <c r="I207" s="261"/>
      <c r="J207" s="256"/>
      <c r="K207" s="256"/>
      <c r="L207" s="262"/>
      <c r="M207" s="263"/>
      <c r="N207" s="264"/>
      <c r="O207" s="264"/>
      <c r="P207" s="264"/>
      <c r="Q207" s="264"/>
      <c r="R207" s="264"/>
      <c r="S207" s="264"/>
      <c r="T207" s="264"/>
      <c r="U207" s="265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66" t="s">
        <v>245</v>
      </c>
      <c r="AU207" s="266" t="s">
        <v>90</v>
      </c>
      <c r="AV207" s="13" t="s">
        <v>90</v>
      </c>
      <c r="AW207" s="13" t="s">
        <v>33</v>
      </c>
      <c r="AX207" s="13" t="s">
        <v>77</v>
      </c>
      <c r="AY207" s="266" t="s">
        <v>174</v>
      </c>
    </row>
    <row r="208" s="14" customFormat="1">
      <c r="A208" s="14"/>
      <c r="B208" s="267"/>
      <c r="C208" s="268"/>
      <c r="D208" s="257" t="s">
        <v>245</v>
      </c>
      <c r="E208" s="269" t="s">
        <v>1</v>
      </c>
      <c r="F208" s="270" t="s">
        <v>248</v>
      </c>
      <c r="G208" s="268"/>
      <c r="H208" s="271">
        <v>3.7999999999999998</v>
      </c>
      <c r="I208" s="272"/>
      <c r="J208" s="268"/>
      <c r="K208" s="268"/>
      <c r="L208" s="273"/>
      <c r="M208" s="274"/>
      <c r="N208" s="275"/>
      <c r="O208" s="275"/>
      <c r="P208" s="275"/>
      <c r="Q208" s="275"/>
      <c r="R208" s="275"/>
      <c r="S208" s="275"/>
      <c r="T208" s="275"/>
      <c r="U208" s="276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77" t="s">
        <v>245</v>
      </c>
      <c r="AU208" s="277" t="s">
        <v>90</v>
      </c>
      <c r="AV208" s="14" t="s">
        <v>190</v>
      </c>
      <c r="AW208" s="14" t="s">
        <v>33</v>
      </c>
      <c r="AX208" s="14" t="s">
        <v>84</v>
      </c>
      <c r="AY208" s="277" t="s">
        <v>174</v>
      </c>
    </row>
    <row r="209" s="12" customFormat="1" ht="22.8" customHeight="1">
      <c r="A209" s="12"/>
      <c r="B209" s="220"/>
      <c r="C209" s="221"/>
      <c r="D209" s="222" t="s">
        <v>76</v>
      </c>
      <c r="E209" s="234" t="s">
        <v>209</v>
      </c>
      <c r="F209" s="234" t="s">
        <v>324</v>
      </c>
      <c r="G209" s="221"/>
      <c r="H209" s="221"/>
      <c r="I209" s="224"/>
      <c r="J209" s="235">
        <f>BK209</f>
        <v>0</v>
      </c>
      <c r="K209" s="221"/>
      <c r="L209" s="226"/>
      <c r="M209" s="227"/>
      <c r="N209" s="228"/>
      <c r="O209" s="228"/>
      <c r="P209" s="229">
        <f>SUM(P210:P212)</f>
        <v>0</v>
      </c>
      <c r="Q209" s="228"/>
      <c r="R209" s="229">
        <f>SUM(R210:R212)</f>
        <v>0.036299999999999999</v>
      </c>
      <c r="S209" s="228"/>
      <c r="T209" s="229">
        <f>SUM(T210:T212)</f>
        <v>0</v>
      </c>
      <c r="U209" s="230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31" t="s">
        <v>84</v>
      </c>
      <c r="AT209" s="232" t="s">
        <v>76</v>
      </c>
      <c r="AU209" s="232" t="s">
        <v>84</v>
      </c>
      <c r="AY209" s="231" t="s">
        <v>174</v>
      </c>
      <c r="BK209" s="233">
        <f>SUM(BK210:BK212)</f>
        <v>0</v>
      </c>
    </row>
    <row r="210" s="2" customFormat="1" ht="22.2" customHeight="1">
      <c r="A210" s="38"/>
      <c r="B210" s="39"/>
      <c r="C210" s="236" t="s">
        <v>410</v>
      </c>
      <c r="D210" s="236" t="s">
        <v>177</v>
      </c>
      <c r="E210" s="237" t="s">
        <v>542</v>
      </c>
      <c r="F210" s="238" t="s">
        <v>543</v>
      </c>
      <c r="G210" s="239" t="s">
        <v>351</v>
      </c>
      <c r="H210" s="240">
        <v>1</v>
      </c>
      <c r="I210" s="241"/>
      <c r="J210" s="242">
        <f>ROUND(I210*H210,2)</f>
        <v>0</v>
      </c>
      <c r="K210" s="243"/>
      <c r="L210" s="44"/>
      <c r="M210" s="244" t="s">
        <v>1</v>
      </c>
      <c r="N210" s="245" t="s">
        <v>43</v>
      </c>
      <c r="O210" s="97"/>
      <c r="P210" s="246">
        <f>O210*H210</f>
        <v>0</v>
      </c>
      <c r="Q210" s="246">
        <v>0.0063</v>
      </c>
      <c r="R210" s="246">
        <f>Q210*H210</f>
        <v>0.0063</v>
      </c>
      <c r="S210" s="246">
        <v>0</v>
      </c>
      <c r="T210" s="246">
        <f>S210*H210</f>
        <v>0</v>
      </c>
      <c r="U210" s="247" t="s">
        <v>1</v>
      </c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248" t="s">
        <v>190</v>
      </c>
      <c r="AT210" s="248" t="s">
        <v>177</v>
      </c>
      <c r="AU210" s="248" t="s">
        <v>90</v>
      </c>
      <c r="AY210" s="17" t="s">
        <v>174</v>
      </c>
      <c r="BE210" s="249">
        <f>IF(N210="základná",J210,0)</f>
        <v>0</v>
      </c>
      <c r="BF210" s="249">
        <f>IF(N210="znížená",J210,0)</f>
        <v>0</v>
      </c>
      <c r="BG210" s="249">
        <f>IF(N210="zákl. prenesená",J210,0)</f>
        <v>0</v>
      </c>
      <c r="BH210" s="249">
        <f>IF(N210="zníž. prenesená",J210,0)</f>
        <v>0</v>
      </c>
      <c r="BI210" s="249">
        <f>IF(N210="nulová",J210,0)</f>
        <v>0</v>
      </c>
      <c r="BJ210" s="17" t="s">
        <v>90</v>
      </c>
      <c r="BK210" s="249">
        <f>ROUND(I210*H210,2)</f>
        <v>0</v>
      </c>
      <c r="BL210" s="17" t="s">
        <v>190</v>
      </c>
      <c r="BM210" s="248" t="s">
        <v>544</v>
      </c>
    </row>
    <row r="211" s="13" customFormat="1">
      <c r="A211" s="13"/>
      <c r="B211" s="255"/>
      <c r="C211" s="256"/>
      <c r="D211" s="257" t="s">
        <v>245</v>
      </c>
      <c r="E211" s="258" t="s">
        <v>1</v>
      </c>
      <c r="F211" s="259" t="s">
        <v>545</v>
      </c>
      <c r="G211" s="256"/>
      <c r="H211" s="260">
        <v>1</v>
      </c>
      <c r="I211" s="261"/>
      <c r="J211" s="256"/>
      <c r="K211" s="256"/>
      <c r="L211" s="262"/>
      <c r="M211" s="263"/>
      <c r="N211" s="264"/>
      <c r="O211" s="264"/>
      <c r="P211" s="264"/>
      <c r="Q211" s="264"/>
      <c r="R211" s="264"/>
      <c r="S211" s="264"/>
      <c r="T211" s="264"/>
      <c r="U211" s="265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66" t="s">
        <v>245</v>
      </c>
      <c r="AU211" s="266" t="s">
        <v>90</v>
      </c>
      <c r="AV211" s="13" t="s">
        <v>90</v>
      </c>
      <c r="AW211" s="13" t="s">
        <v>33</v>
      </c>
      <c r="AX211" s="13" t="s">
        <v>84</v>
      </c>
      <c r="AY211" s="266" t="s">
        <v>174</v>
      </c>
    </row>
    <row r="212" s="2" customFormat="1" ht="14.4" customHeight="1">
      <c r="A212" s="38"/>
      <c r="B212" s="39"/>
      <c r="C212" s="288" t="s">
        <v>7</v>
      </c>
      <c r="D212" s="288" t="s">
        <v>171</v>
      </c>
      <c r="E212" s="289" t="s">
        <v>546</v>
      </c>
      <c r="F212" s="290" t="s">
        <v>547</v>
      </c>
      <c r="G212" s="291" t="s">
        <v>351</v>
      </c>
      <c r="H212" s="292">
        <v>1</v>
      </c>
      <c r="I212" s="293"/>
      <c r="J212" s="294">
        <f>ROUND(I212*H212,2)</f>
        <v>0</v>
      </c>
      <c r="K212" s="295"/>
      <c r="L212" s="296"/>
      <c r="M212" s="297" t="s">
        <v>1</v>
      </c>
      <c r="N212" s="298" t="s">
        <v>43</v>
      </c>
      <c r="O212" s="97"/>
      <c r="P212" s="246">
        <f>O212*H212</f>
        <v>0</v>
      </c>
      <c r="Q212" s="246">
        <v>0.029999999999999999</v>
      </c>
      <c r="R212" s="246">
        <f>Q212*H212</f>
        <v>0.029999999999999999</v>
      </c>
      <c r="S212" s="246">
        <v>0</v>
      </c>
      <c r="T212" s="246">
        <f>S212*H212</f>
        <v>0</v>
      </c>
      <c r="U212" s="247" t="s">
        <v>1</v>
      </c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248" t="s">
        <v>209</v>
      </c>
      <c r="AT212" s="248" t="s">
        <v>171</v>
      </c>
      <c r="AU212" s="248" t="s">
        <v>90</v>
      </c>
      <c r="AY212" s="17" t="s">
        <v>174</v>
      </c>
      <c r="BE212" s="249">
        <f>IF(N212="základná",J212,0)</f>
        <v>0</v>
      </c>
      <c r="BF212" s="249">
        <f>IF(N212="znížená",J212,0)</f>
        <v>0</v>
      </c>
      <c r="BG212" s="249">
        <f>IF(N212="zákl. prenesená",J212,0)</f>
        <v>0</v>
      </c>
      <c r="BH212" s="249">
        <f>IF(N212="zníž. prenesená",J212,0)</f>
        <v>0</v>
      </c>
      <c r="BI212" s="249">
        <f>IF(N212="nulová",J212,0)</f>
        <v>0</v>
      </c>
      <c r="BJ212" s="17" t="s">
        <v>90</v>
      </c>
      <c r="BK212" s="249">
        <f>ROUND(I212*H212,2)</f>
        <v>0</v>
      </c>
      <c r="BL212" s="17" t="s">
        <v>190</v>
      </c>
      <c r="BM212" s="248" t="s">
        <v>548</v>
      </c>
    </row>
    <row r="213" s="12" customFormat="1" ht="22.8" customHeight="1">
      <c r="A213" s="12"/>
      <c r="B213" s="220"/>
      <c r="C213" s="221"/>
      <c r="D213" s="222" t="s">
        <v>76</v>
      </c>
      <c r="E213" s="234" t="s">
        <v>296</v>
      </c>
      <c r="F213" s="234" t="s">
        <v>297</v>
      </c>
      <c r="G213" s="221"/>
      <c r="H213" s="221"/>
      <c r="I213" s="224"/>
      <c r="J213" s="235">
        <f>BK213</f>
        <v>0</v>
      </c>
      <c r="K213" s="221"/>
      <c r="L213" s="226"/>
      <c r="M213" s="227"/>
      <c r="N213" s="228"/>
      <c r="O213" s="228"/>
      <c r="P213" s="229">
        <f>P214</f>
        <v>0</v>
      </c>
      <c r="Q213" s="228"/>
      <c r="R213" s="229">
        <f>R214</f>
        <v>0</v>
      </c>
      <c r="S213" s="228"/>
      <c r="T213" s="229">
        <f>T214</f>
        <v>0</v>
      </c>
      <c r="U213" s="230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R213" s="231" t="s">
        <v>84</v>
      </c>
      <c r="AT213" s="232" t="s">
        <v>76</v>
      </c>
      <c r="AU213" s="232" t="s">
        <v>84</v>
      </c>
      <c r="AY213" s="231" t="s">
        <v>174</v>
      </c>
      <c r="BK213" s="233">
        <f>BK214</f>
        <v>0</v>
      </c>
    </row>
    <row r="214" s="2" customFormat="1" ht="34.8" customHeight="1">
      <c r="A214" s="38"/>
      <c r="B214" s="39"/>
      <c r="C214" s="236" t="s">
        <v>549</v>
      </c>
      <c r="D214" s="236" t="s">
        <v>177</v>
      </c>
      <c r="E214" s="237" t="s">
        <v>299</v>
      </c>
      <c r="F214" s="238" t="s">
        <v>300</v>
      </c>
      <c r="G214" s="239" t="s">
        <v>293</v>
      </c>
      <c r="H214" s="240">
        <v>538.803</v>
      </c>
      <c r="I214" s="241"/>
      <c r="J214" s="242">
        <f>ROUND(I214*H214,2)</f>
        <v>0</v>
      </c>
      <c r="K214" s="243"/>
      <c r="L214" s="44"/>
      <c r="M214" s="244" t="s">
        <v>1</v>
      </c>
      <c r="N214" s="245" t="s">
        <v>43</v>
      </c>
      <c r="O214" s="97"/>
      <c r="P214" s="246">
        <f>O214*H214</f>
        <v>0</v>
      </c>
      <c r="Q214" s="246">
        <v>0</v>
      </c>
      <c r="R214" s="246">
        <f>Q214*H214</f>
        <v>0</v>
      </c>
      <c r="S214" s="246">
        <v>0</v>
      </c>
      <c r="T214" s="246">
        <f>S214*H214</f>
        <v>0</v>
      </c>
      <c r="U214" s="247" t="s">
        <v>1</v>
      </c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48" t="s">
        <v>190</v>
      </c>
      <c r="AT214" s="248" t="s">
        <v>177</v>
      </c>
      <c r="AU214" s="248" t="s">
        <v>90</v>
      </c>
      <c r="AY214" s="17" t="s">
        <v>174</v>
      </c>
      <c r="BE214" s="249">
        <f>IF(N214="základná",J214,0)</f>
        <v>0</v>
      </c>
      <c r="BF214" s="249">
        <f>IF(N214="znížená",J214,0)</f>
        <v>0</v>
      </c>
      <c r="BG214" s="249">
        <f>IF(N214="zákl. prenesená",J214,0)</f>
        <v>0</v>
      </c>
      <c r="BH214" s="249">
        <f>IF(N214="zníž. prenesená",J214,0)</f>
        <v>0</v>
      </c>
      <c r="BI214" s="249">
        <f>IF(N214="nulová",J214,0)</f>
        <v>0</v>
      </c>
      <c r="BJ214" s="17" t="s">
        <v>90</v>
      </c>
      <c r="BK214" s="249">
        <f>ROUND(I214*H214,2)</f>
        <v>0</v>
      </c>
      <c r="BL214" s="17" t="s">
        <v>190</v>
      </c>
      <c r="BM214" s="248" t="s">
        <v>550</v>
      </c>
    </row>
    <row r="215" s="12" customFormat="1" ht="25.92" customHeight="1">
      <c r="A215" s="12"/>
      <c r="B215" s="220"/>
      <c r="C215" s="221"/>
      <c r="D215" s="222" t="s">
        <v>76</v>
      </c>
      <c r="E215" s="223" t="s">
        <v>551</v>
      </c>
      <c r="F215" s="223" t="s">
        <v>552</v>
      </c>
      <c r="G215" s="221"/>
      <c r="H215" s="221"/>
      <c r="I215" s="224"/>
      <c r="J215" s="225">
        <f>BK215</f>
        <v>0</v>
      </c>
      <c r="K215" s="221"/>
      <c r="L215" s="226"/>
      <c r="M215" s="227"/>
      <c r="N215" s="228"/>
      <c r="O215" s="228"/>
      <c r="P215" s="229">
        <f>P216+P222+P228</f>
        <v>0</v>
      </c>
      <c r="Q215" s="228"/>
      <c r="R215" s="229">
        <f>R216+R222+R228</f>
        <v>10.123098045000001</v>
      </c>
      <c r="S215" s="228"/>
      <c r="T215" s="229">
        <f>T216+T222+T228</f>
        <v>0</v>
      </c>
      <c r="U215" s="230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R215" s="231" t="s">
        <v>90</v>
      </c>
      <c r="AT215" s="232" t="s">
        <v>76</v>
      </c>
      <c r="AU215" s="232" t="s">
        <v>77</v>
      </c>
      <c r="AY215" s="231" t="s">
        <v>174</v>
      </c>
      <c r="BK215" s="233">
        <f>BK216+BK222+BK228</f>
        <v>0</v>
      </c>
    </row>
    <row r="216" s="12" customFormat="1" ht="22.8" customHeight="1">
      <c r="A216" s="12"/>
      <c r="B216" s="220"/>
      <c r="C216" s="221"/>
      <c r="D216" s="222" t="s">
        <v>76</v>
      </c>
      <c r="E216" s="234" t="s">
        <v>553</v>
      </c>
      <c r="F216" s="234" t="s">
        <v>554</v>
      </c>
      <c r="G216" s="221"/>
      <c r="H216" s="221"/>
      <c r="I216" s="224"/>
      <c r="J216" s="235">
        <f>BK216</f>
        <v>0</v>
      </c>
      <c r="K216" s="221"/>
      <c r="L216" s="226"/>
      <c r="M216" s="227"/>
      <c r="N216" s="228"/>
      <c r="O216" s="228"/>
      <c r="P216" s="229">
        <f>SUM(P217:P221)</f>
        <v>0</v>
      </c>
      <c r="Q216" s="228"/>
      <c r="R216" s="229">
        <f>SUM(R217:R221)</f>
        <v>0.20892500000000003</v>
      </c>
      <c r="S216" s="228"/>
      <c r="T216" s="229">
        <f>SUM(T217:T221)</f>
        <v>0</v>
      </c>
      <c r="U216" s="230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R216" s="231" t="s">
        <v>90</v>
      </c>
      <c r="AT216" s="232" t="s">
        <v>76</v>
      </c>
      <c r="AU216" s="232" t="s">
        <v>84</v>
      </c>
      <c r="AY216" s="231" t="s">
        <v>174</v>
      </c>
      <c r="BK216" s="233">
        <f>SUM(BK217:BK221)</f>
        <v>0</v>
      </c>
    </row>
    <row r="217" s="2" customFormat="1" ht="22.2" customHeight="1">
      <c r="A217" s="38"/>
      <c r="B217" s="39"/>
      <c r="C217" s="236" t="s">
        <v>555</v>
      </c>
      <c r="D217" s="236" t="s">
        <v>177</v>
      </c>
      <c r="E217" s="237" t="s">
        <v>556</v>
      </c>
      <c r="F217" s="238" t="s">
        <v>557</v>
      </c>
      <c r="G217" s="239" t="s">
        <v>269</v>
      </c>
      <c r="H217" s="240">
        <v>68.5</v>
      </c>
      <c r="I217" s="241"/>
      <c r="J217" s="242">
        <f>ROUND(I217*H217,2)</f>
        <v>0</v>
      </c>
      <c r="K217" s="243"/>
      <c r="L217" s="44"/>
      <c r="M217" s="244" t="s">
        <v>1</v>
      </c>
      <c r="N217" s="245" t="s">
        <v>43</v>
      </c>
      <c r="O217" s="97"/>
      <c r="P217" s="246">
        <f>O217*H217</f>
        <v>0</v>
      </c>
      <c r="Q217" s="246">
        <v>0.00075000000000000002</v>
      </c>
      <c r="R217" s="246">
        <f>Q217*H217</f>
        <v>0.051375000000000004</v>
      </c>
      <c r="S217" s="246">
        <v>0</v>
      </c>
      <c r="T217" s="246">
        <f>S217*H217</f>
        <v>0</v>
      </c>
      <c r="U217" s="247" t="s">
        <v>1</v>
      </c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248" t="s">
        <v>308</v>
      </c>
      <c r="AT217" s="248" t="s">
        <v>177</v>
      </c>
      <c r="AU217" s="248" t="s">
        <v>90</v>
      </c>
      <c r="AY217" s="17" t="s">
        <v>174</v>
      </c>
      <c r="BE217" s="249">
        <f>IF(N217="základná",J217,0)</f>
        <v>0</v>
      </c>
      <c r="BF217" s="249">
        <f>IF(N217="znížená",J217,0)</f>
        <v>0</v>
      </c>
      <c r="BG217" s="249">
        <f>IF(N217="zákl. prenesená",J217,0)</f>
        <v>0</v>
      </c>
      <c r="BH217" s="249">
        <f>IF(N217="zníž. prenesená",J217,0)</f>
        <v>0</v>
      </c>
      <c r="BI217" s="249">
        <f>IF(N217="nulová",J217,0)</f>
        <v>0</v>
      </c>
      <c r="BJ217" s="17" t="s">
        <v>90</v>
      </c>
      <c r="BK217" s="249">
        <f>ROUND(I217*H217,2)</f>
        <v>0</v>
      </c>
      <c r="BL217" s="17" t="s">
        <v>308</v>
      </c>
      <c r="BM217" s="248" t="s">
        <v>558</v>
      </c>
    </row>
    <row r="218" s="13" customFormat="1">
      <c r="A218" s="13"/>
      <c r="B218" s="255"/>
      <c r="C218" s="256"/>
      <c r="D218" s="257" t="s">
        <v>245</v>
      </c>
      <c r="E218" s="258" t="s">
        <v>1</v>
      </c>
      <c r="F218" s="259" t="s">
        <v>559</v>
      </c>
      <c r="G218" s="256"/>
      <c r="H218" s="260">
        <v>68.5</v>
      </c>
      <c r="I218" s="261"/>
      <c r="J218" s="256"/>
      <c r="K218" s="256"/>
      <c r="L218" s="262"/>
      <c r="M218" s="263"/>
      <c r="N218" s="264"/>
      <c r="O218" s="264"/>
      <c r="P218" s="264"/>
      <c r="Q218" s="264"/>
      <c r="R218" s="264"/>
      <c r="S218" s="264"/>
      <c r="T218" s="264"/>
      <c r="U218" s="265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66" t="s">
        <v>245</v>
      </c>
      <c r="AU218" s="266" t="s">
        <v>90</v>
      </c>
      <c r="AV218" s="13" t="s">
        <v>90</v>
      </c>
      <c r="AW218" s="13" t="s">
        <v>33</v>
      </c>
      <c r="AX218" s="13" t="s">
        <v>84</v>
      </c>
      <c r="AY218" s="266" t="s">
        <v>174</v>
      </c>
    </row>
    <row r="219" s="2" customFormat="1" ht="34.8" customHeight="1">
      <c r="A219" s="38"/>
      <c r="B219" s="39"/>
      <c r="C219" s="288" t="s">
        <v>560</v>
      </c>
      <c r="D219" s="288" t="s">
        <v>171</v>
      </c>
      <c r="E219" s="289" t="s">
        <v>561</v>
      </c>
      <c r="F219" s="290" t="s">
        <v>562</v>
      </c>
      <c r="G219" s="291" t="s">
        <v>269</v>
      </c>
      <c r="H219" s="292">
        <v>78.775000000000006</v>
      </c>
      <c r="I219" s="293"/>
      <c r="J219" s="294">
        <f>ROUND(I219*H219,2)</f>
        <v>0</v>
      </c>
      <c r="K219" s="295"/>
      <c r="L219" s="296"/>
      <c r="M219" s="297" t="s">
        <v>1</v>
      </c>
      <c r="N219" s="298" t="s">
        <v>43</v>
      </c>
      <c r="O219" s="97"/>
      <c r="P219" s="246">
        <f>O219*H219</f>
        <v>0</v>
      </c>
      <c r="Q219" s="246">
        <v>0.002</v>
      </c>
      <c r="R219" s="246">
        <f>Q219*H219</f>
        <v>0.15755000000000002</v>
      </c>
      <c r="S219" s="246">
        <v>0</v>
      </c>
      <c r="T219" s="246">
        <f>S219*H219</f>
        <v>0</v>
      </c>
      <c r="U219" s="247" t="s">
        <v>1</v>
      </c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48" t="s">
        <v>563</v>
      </c>
      <c r="AT219" s="248" t="s">
        <v>171</v>
      </c>
      <c r="AU219" s="248" t="s">
        <v>90</v>
      </c>
      <c r="AY219" s="17" t="s">
        <v>174</v>
      </c>
      <c r="BE219" s="249">
        <f>IF(N219="základná",J219,0)</f>
        <v>0</v>
      </c>
      <c r="BF219" s="249">
        <f>IF(N219="znížená",J219,0)</f>
        <v>0</v>
      </c>
      <c r="BG219" s="249">
        <f>IF(N219="zákl. prenesená",J219,0)</f>
        <v>0</v>
      </c>
      <c r="BH219" s="249">
        <f>IF(N219="zníž. prenesená",J219,0)</f>
        <v>0</v>
      </c>
      <c r="BI219" s="249">
        <f>IF(N219="nulová",J219,0)</f>
        <v>0</v>
      </c>
      <c r="BJ219" s="17" t="s">
        <v>90</v>
      </c>
      <c r="BK219" s="249">
        <f>ROUND(I219*H219,2)</f>
        <v>0</v>
      </c>
      <c r="BL219" s="17" t="s">
        <v>308</v>
      </c>
      <c r="BM219" s="248" t="s">
        <v>564</v>
      </c>
    </row>
    <row r="220" s="13" customFormat="1">
      <c r="A220" s="13"/>
      <c r="B220" s="255"/>
      <c r="C220" s="256"/>
      <c r="D220" s="257" t="s">
        <v>245</v>
      </c>
      <c r="E220" s="256"/>
      <c r="F220" s="259" t="s">
        <v>565</v>
      </c>
      <c r="G220" s="256"/>
      <c r="H220" s="260">
        <v>78.775000000000006</v>
      </c>
      <c r="I220" s="261"/>
      <c r="J220" s="256"/>
      <c r="K220" s="256"/>
      <c r="L220" s="262"/>
      <c r="M220" s="263"/>
      <c r="N220" s="264"/>
      <c r="O220" s="264"/>
      <c r="P220" s="264"/>
      <c r="Q220" s="264"/>
      <c r="R220" s="264"/>
      <c r="S220" s="264"/>
      <c r="T220" s="264"/>
      <c r="U220" s="265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66" t="s">
        <v>245</v>
      </c>
      <c r="AU220" s="266" t="s">
        <v>90</v>
      </c>
      <c r="AV220" s="13" t="s">
        <v>90</v>
      </c>
      <c r="AW220" s="13" t="s">
        <v>4</v>
      </c>
      <c r="AX220" s="13" t="s">
        <v>84</v>
      </c>
      <c r="AY220" s="266" t="s">
        <v>174</v>
      </c>
    </row>
    <row r="221" s="2" customFormat="1" ht="22.2" customHeight="1">
      <c r="A221" s="38"/>
      <c r="B221" s="39"/>
      <c r="C221" s="236" t="s">
        <v>566</v>
      </c>
      <c r="D221" s="236" t="s">
        <v>177</v>
      </c>
      <c r="E221" s="237" t="s">
        <v>567</v>
      </c>
      <c r="F221" s="238" t="s">
        <v>568</v>
      </c>
      <c r="G221" s="239" t="s">
        <v>569</v>
      </c>
      <c r="H221" s="299"/>
      <c r="I221" s="241"/>
      <c r="J221" s="242">
        <f>ROUND(I221*H221,2)</f>
        <v>0</v>
      </c>
      <c r="K221" s="243"/>
      <c r="L221" s="44"/>
      <c r="M221" s="244" t="s">
        <v>1</v>
      </c>
      <c r="N221" s="245" t="s">
        <v>43</v>
      </c>
      <c r="O221" s="97"/>
      <c r="P221" s="246">
        <f>O221*H221</f>
        <v>0</v>
      </c>
      <c r="Q221" s="246">
        <v>0</v>
      </c>
      <c r="R221" s="246">
        <f>Q221*H221</f>
        <v>0</v>
      </c>
      <c r="S221" s="246">
        <v>0</v>
      </c>
      <c r="T221" s="246">
        <f>S221*H221</f>
        <v>0</v>
      </c>
      <c r="U221" s="247" t="s">
        <v>1</v>
      </c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248" t="s">
        <v>308</v>
      </c>
      <c r="AT221" s="248" t="s">
        <v>177</v>
      </c>
      <c r="AU221" s="248" t="s">
        <v>90</v>
      </c>
      <c r="AY221" s="17" t="s">
        <v>174</v>
      </c>
      <c r="BE221" s="249">
        <f>IF(N221="základná",J221,0)</f>
        <v>0</v>
      </c>
      <c r="BF221" s="249">
        <f>IF(N221="znížená",J221,0)</f>
        <v>0</v>
      </c>
      <c r="BG221" s="249">
        <f>IF(N221="zákl. prenesená",J221,0)</f>
        <v>0</v>
      </c>
      <c r="BH221" s="249">
        <f>IF(N221="zníž. prenesená",J221,0)</f>
        <v>0</v>
      </c>
      <c r="BI221" s="249">
        <f>IF(N221="nulová",J221,0)</f>
        <v>0</v>
      </c>
      <c r="BJ221" s="17" t="s">
        <v>90</v>
      </c>
      <c r="BK221" s="249">
        <f>ROUND(I221*H221,2)</f>
        <v>0</v>
      </c>
      <c r="BL221" s="17" t="s">
        <v>308</v>
      </c>
      <c r="BM221" s="248" t="s">
        <v>570</v>
      </c>
    </row>
    <row r="222" s="12" customFormat="1" ht="22.8" customHeight="1">
      <c r="A222" s="12"/>
      <c r="B222" s="220"/>
      <c r="C222" s="221"/>
      <c r="D222" s="222" t="s">
        <v>76</v>
      </c>
      <c r="E222" s="234" t="s">
        <v>571</v>
      </c>
      <c r="F222" s="234" t="s">
        <v>572</v>
      </c>
      <c r="G222" s="221"/>
      <c r="H222" s="221"/>
      <c r="I222" s="224"/>
      <c r="J222" s="235">
        <f>BK222</f>
        <v>0</v>
      </c>
      <c r="K222" s="221"/>
      <c r="L222" s="226"/>
      <c r="M222" s="227"/>
      <c r="N222" s="228"/>
      <c r="O222" s="228"/>
      <c r="P222" s="229">
        <f>SUM(P223:P227)</f>
        <v>0</v>
      </c>
      <c r="Q222" s="228"/>
      <c r="R222" s="229">
        <f>SUM(R223:R227)</f>
        <v>0.21783000000000002</v>
      </c>
      <c r="S222" s="228"/>
      <c r="T222" s="229">
        <f>SUM(T223:T227)</f>
        <v>0</v>
      </c>
      <c r="U222" s="230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R222" s="231" t="s">
        <v>90</v>
      </c>
      <c r="AT222" s="232" t="s">
        <v>76</v>
      </c>
      <c r="AU222" s="232" t="s">
        <v>84</v>
      </c>
      <c r="AY222" s="231" t="s">
        <v>174</v>
      </c>
      <c r="BK222" s="233">
        <f>SUM(BK223:BK227)</f>
        <v>0</v>
      </c>
    </row>
    <row r="223" s="2" customFormat="1" ht="22.2" customHeight="1">
      <c r="A223" s="38"/>
      <c r="B223" s="39"/>
      <c r="C223" s="236" t="s">
        <v>573</v>
      </c>
      <c r="D223" s="236" t="s">
        <v>177</v>
      </c>
      <c r="E223" s="237" t="s">
        <v>574</v>
      </c>
      <c r="F223" s="238" t="s">
        <v>575</v>
      </c>
      <c r="G223" s="239" t="s">
        <v>269</v>
      </c>
      <c r="H223" s="240">
        <v>68.5</v>
      </c>
      <c r="I223" s="241"/>
      <c r="J223" s="242">
        <f>ROUND(I223*H223,2)</f>
        <v>0</v>
      </c>
      <c r="K223" s="243"/>
      <c r="L223" s="44"/>
      <c r="M223" s="244" t="s">
        <v>1</v>
      </c>
      <c r="N223" s="245" t="s">
        <v>43</v>
      </c>
      <c r="O223" s="97"/>
      <c r="P223" s="246">
        <f>O223*H223</f>
        <v>0</v>
      </c>
      <c r="Q223" s="246">
        <v>0.00012</v>
      </c>
      <c r="R223" s="246">
        <f>Q223*H223</f>
        <v>0.0082199999999999999</v>
      </c>
      <c r="S223" s="246">
        <v>0</v>
      </c>
      <c r="T223" s="246">
        <f>S223*H223</f>
        <v>0</v>
      </c>
      <c r="U223" s="247" t="s">
        <v>1</v>
      </c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248" t="s">
        <v>308</v>
      </c>
      <c r="AT223" s="248" t="s">
        <v>177</v>
      </c>
      <c r="AU223" s="248" t="s">
        <v>90</v>
      </c>
      <c r="AY223" s="17" t="s">
        <v>174</v>
      </c>
      <c r="BE223" s="249">
        <f>IF(N223="základná",J223,0)</f>
        <v>0</v>
      </c>
      <c r="BF223" s="249">
        <f>IF(N223="znížená",J223,0)</f>
        <v>0</v>
      </c>
      <c r="BG223" s="249">
        <f>IF(N223="zákl. prenesená",J223,0)</f>
        <v>0</v>
      </c>
      <c r="BH223" s="249">
        <f>IF(N223="zníž. prenesená",J223,0)</f>
        <v>0</v>
      </c>
      <c r="BI223" s="249">
        <f>IF(N223="nulová",J223,0)</f>
        <v>0</v>
      </c>
      <c r="BJ223" s="17" t="s">
        <v>90</v>
      </c>
      <c r="BK223" s="249">
        <f>ROUND(I223*H223,2)</f>
        <v>0</v>
      </c>
      <c r="BL223" s="17" t="s">
        <v>308</v>
      </c>
      <c r="BM223" s="248" t="s">
        <v>576</v>
      </c>
    </row>
    <row r="224" s="13" customFormat="1">
      <c r="A224" s="13"/>
      <c r="B224" s="255"/>
      <c r="C224" s="256"/>
      <c r="D224" s="257" t="s">
        <v>245</v>
      </c>
      <c r="E224" s="258" t="s">
        <v>1</v>
      </c>
      <c r="F224" s="259" t="s">
        <v>577</v>
      </c>
      <c r="G224" s="256"/>
      <c r="H224" s="260">
        <v>68.5</v>
      </c>
      <c r="I224" s="261"/>
      <c r="J224" s="256"/>
      <c r="K224" s="256"/>
      <c r="L224" s="262"/>
      <c r="M224" s="263"/>
      <c r="N224" s="264"/>
      <c r="O224" s="264"/>
      <c r="P224" s="264"/>
      <c r="Q224" s="264"/>
      <c r="R224" s="264"/>
      <c r="S224" s="264"/>
      <c r="T224" s="264"/>
      <c r="U224" s="265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66" t="s">
        <v>245</v>
      </c>
      <c r="AU224" s="266" t="s">
        <v>90</v>
      </c>
      <c r="AV224" s="13" t="s">
        <v>90</v>
      </c>
      <c r="AW224" s="13" t="s">
        <v>33</v>
      </c>
      <c r="AX224" s="13" t="s">
        <v>84</v>
      </c>
      <c r="AY224" s="266" t="s">
        <v>174</v>
      </c>
    </row>
    <row r="225" s="2" customFormat="1" ht="22.2" customHeight="1">
      <c r="A225" s="38"/>
      <c r="B225" s="39"/>
      <c r="C225" s="288" t="s">
        <v>578</v>
      </c>
      <c r="D225" s="288" t="s">
        <v>171</v>
      </c>
      <c r="E225" s="289" t="s">
        <v>579</v>
      </c>
      <c r="F225" s="290" t="s">
        <v>580</v>
      </c>
      <c r="G225" s="291" t="s">
        <v>269</v>
      </c>
      <c r="H225" s="292">
        <v>69.870000000000005</v>
      </c>
      <c r="I225" s="293"/>
      <c r="J225" s="294">
        <f>ROUND(I225*H225,2)</f>
        <v>0</v>
      </c>
      <c r="K225" s="295"/>
      <c r="L225" s="296"/>
      <c r="M225" s="297" t="s">
        <v>1</v>
      </c>
      <c r="N225" s="298" t="s">
        <v>43</v>
      </c>
      <c r="O225" s="97"/>
      <c r="P225" s="246">
        <f>O225*H225</f>
        <v>0</v>
      </c>
      <c r="Q225" s="246">
        <v>0.0030000000000000001</v>
      </c>
      <c r="R225" s="246">
        <f>Q225*H225</f>
        <v>0.20961000000000002</v>
      </c>
      <c r="S225" s="246">
        <v>0</v>
      </c>
      <c r="T225" s="246">
        <f>S225*H225</f>
        <v>0</v>
      </c>
      <c r="U225" s="247" t="s">
        <v>1</v>
      </c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248" t="s">
        <v>563</v>
      </c>
      <c r="AT225" s="248" t="s">
        <v>171</v>
      </c>
      <c r="AU225" s="248" t="s">
        <v>90</v>
      </c>
      <c r="AY225" s="17" t="s">
        <v>174</v>
      </c>
      <c r="BE225" s="249">
        <f>IF(N225="základná",J225,0)</f>
        <v>0</v>
      </c>
      <c r="BF225" s="249">
        <f>IF(N225="znížená",J225,0)</f>
        <v>0</v>
      </c>
      <c r="BG225" s="249">
        <f>IF(N225="zákl. prenesená",J225,0)</f>
        <v>0</v>
      </c>
      <c r="BH225" s="249">
        <f>IF(N225="zníž. prenesená",J225,0)</f>
        <v>0</v>
      </c>
      <c r="BI225" s="249">
        <f>IF(N225="nulová",J225,0)</f>
        <v>0</v>
      </c>
      <c r="BJ225" s="17" t="s">
        <v>90</v>
      </c>
      <c r="BK225" s="249">
        <f>ROUND(I225*H225,2)</f>
        <v>0</v>
      </c>
      <c r="BL225" s="17" t="s">
        <v>308</v>
      </c>
      <c r="BM225" s="248" t="s">
        <v>581</v>
      </c>
    </row>
    <row r="226" s="13" customFormat="1">
      <c r="A226" s="13"/>
      <c r="B226" s="255"/>
      <c r="C226" s="256"/>
      <c r="D226" s="257" t="s">
        <v>245</v>
      </c>
      <c r="E226" s="256"/>
      <c r="F226" s="259" t="s">
        <v>582</v>
      </c>
      <c r="G226" s="256"/>
      <c r="H226" s="260">
        <v>69.870000000000005</v>
      </c>
      <c r="I226" s="261"/>
      <c r="J226" s="256"/>
      <c r="K226" s="256"/>
      <c r="L226" s="262"/>
      <c r="M226" s="263"/>
      <c r="N226" s="264"/>
      <c r="O226" s="264"/>
      <c r="P226" s="264"/>
      <c r="Q226" s="264"/>
      <c r="R226" s="264"/>
      <c r="S226" s="264"/>
      <c r="T226" s="264"/>
      <c r="U226" s="265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66" t="s">
        <v>245</v>
      </c>
      <c r="AU226" s="266" t="s">
        <v>90</v>
      </c>
      <c r="AV226" s="13" t="s">
        <v>90</v>
      </c>
      <c r="AW226" s="13" t="s">
        <v>4</v>
      </c>
      <c r="AX226" s="13" t="s">
        <v>84</v>
      </c>
      <c r="AY226" s="266" t="s">
        <v>174</v>
      </c>
    </row>
    <row r="227" s="2" customFormat="1" ht="22.2" customHeight="1">
      <c r="A227" s="38"/>
      <c r="B227" s="39"/>
      <c r="C227" s="236" t="s">
        <v>583</v>
      </c>
      <c r="D227" s="236" t="s">
        <v>177</v>
      </c>
      <c r="E227" s="237" t="s">
        <v>584</v>
      </c>
      <c r="F227" s="238" t="s">
        <v>585</v>
      </c>
      <c r="G227" s="239" t="s">
        <v>569</v>
      </c>
      <c r="H227" s="299"/>
      <c r="I227" s="241"/>
      <c r="J227" s="242">
        <f>ROUND(I227*H227,2)</f>
        <v>0</v>
      </c>
      <c r="K227" s="243"/>
      <c r="L227" s="44"/>
      <c r="M227" s="244" t="s">
        <v>1</v>
      </c>
      <c r="N227" s="245" t="s">
        <v>43</v>
      </c>
      <c r="O227" s="97"/>
      <c r="P227" s="246">
        <f>O227*H227</f>
        <v>0</v>
      </c>
      <c r="Q227" s="246">
        <v>0</v>
      </c>
      <c r="R227" s="246">
        <f>Q227*H227</f>
        <v>0</v>
      </c>
      <c r="S227" s="246">
        <v>0</v>
      </c>
      <c r="T227" s="246">
        <f>S227*H227</f>
        <v>0</v>
      </c>
      <c r="U227" s="247" t="s">
        <v>1</v>
      </c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R227" s="248" t="s">
        <v>308</v>
      </c>
      <c r="AT227" s="248" t="s">
        <v>177</v>
      </c>
      <c r="AU227" s="248" t="s">
        <v>90</v>
      </c>
      <c r="AY227" s="17" t="s">
        <v>174</v>
      </c>
      <c r="BE227" s="249">
        <f>IF(N227="základná",J227,0)</f>
        <v>0</v>
      </c>
      <c r="BF227" s="249">
        <f>IF(N227="znížená",J227,0)</f>
        <v>0</v>
      </c>
      <c r="BG227" s="249">
        <f>IF(N227="zákl. prenesená",J227,0)</f>
        <v>0</v>
      </c>
      <c r="BH227" s="249">
        <f>IF(N227="zníž. prenesená",J227,0)</f>
        <v>0</v>
      </c>
      <c r="BI227" s="249">
        <f>IF(N227="nulová",J227,0)</f>
        <v>0</v>
      </c>
      <c r="BJ227" s="17" t="s">
        <v>90</v>
      </c>
      <c r="BK227" s="249">
        <f>ROUND(I227*H227,2)</f>
        <v>0</v>
      </c>
      <c r="BL227" s="17" t="s">
        <v>308</v>
      </c>
      <c r="BM227" s="248" t="s">
        <v>586</v>
      </c>
    </row>
    <row r="228" s="12" customFormat="1" ht="22.8" customHeight="1">
      <c r="A228" s="12"/>
      <c r="B228" s="220"/>
      <c r="C228" s="221"/>
      <c r="D228" s="222" t="s">
        <v>76</v>
      </c>
      <c r="E228" s="234" t="s">
        <v>587</v>
      </c>
      <c r="F228" s="234" t="s">
        <v>588</v>
      </c>
      <c r="G228" s="221"/>
      <c r="H228" s="221"/>
      <c r="I228" s="224"/>
      <c r="J228" s="235">
        <f>BK228</f>
        <v>0</v>
      </c>
      <c r="K228" s="221"/>
      <c r="L228" s="226"/>
      <c r="M228" s="227"/>
      <c r="N228" s="228"/>
      <c r="O228" s="228"/>
      <c r="P228" s="229">
        <f>SUM(P229:P249)</f>
        <v>0</v>
      </c>
      <c r="Q228" s="228"/>
      <c r="R228" s="229">
        <f>SUM(R229:R249)</f>
        <v>9.6963430450000008</v>
      </c>
      <c r="S228" s="228"/>
      <c r="T228" s="229">
        <f>SUM(T229:T249)</f>
        <v>0</v>
      </c>
      <c r="U228" s="230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R228" s="231" t="s">
        <v>90</v>
      </c>
      <c r="AT228" s="232" t="s">
        <v>76</v>
      </c>
      <c r="AU228" s="232" t="s">
        <v>84</v>
      </c>
      <c r="AY228" s="231" t="s">
        <v>174</v>
      </c>
      <c r="BK228" s="233">
        <f>SUM(BK229:BK249)</f>
        <v>0</v>
      </c>
    </row>
    <row r="229" s="2" customFormat="1" ht="30" customHeight="1">
      <c r="A229" s="38"/>
      <c r="B229" s="39"/>
      <c r="C229" s="236" t="s">
        <v>589</v>
      </c>
      <c r="D229" s="236" t="s">
        <v>177</v>
      </c>
      <c r="E229" s="237" t="s">
        <v>590</v>
      </c>
      <c r="F229" s="238" t="s">
        <v>591</v>
      </c>
      <c r="G229" s="239" t="s">
        <v>327</v>
      </c>
      <c r="H229" s="240">
        <v>217</v>
      </c>
      <c r="I229" s="241"/>
      <c r="J229" s="242">
        <f>ROUND(I229*H229,2)</f>
        <v>0</v>
      </c>
      <c r="K229" s="243"/>
      <c r="L229" s="44"/>
      <c r="M229" s="244" t="s">
        <v>1</v>
      </c>
      <c r="N229" s="245" t="s">
        <v>43</v>
      </c>
      <c r="O229" s="97"/>
      <c r="P229" s="246">
        <f>O229*H229</f>
        <v>0</v>
      </c>
      <c r="Q229" s="246">
        <v>4.5899999999999998E-05</v>
      </c>
      <c r="R229" s="246">
        <f>Q229*H229</f>
        <v>0.0099603000000000001</v>
      </c>
      <c r="S229" s="246">
        <v>0</v>
      </c>
      <c r="T229" s="246">
        <f>S229*H229</f>
        <v>0</v>
      </c>
      <c r="U229" s="247" t="s">
        <v>1</v>
      </c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48" t="s">
        <v>308</v>
      </c>
      <c r="AT229" s="248" t="s">
        <v>177</v>
      </c>
      <c r="AU229" s="248" t="s">
        <v>90</v>
      </c>
      <c r="AY229" s="17" t="s">
        <v>174</v>
      </c>
      <c r="BE229" s="249">
        <f>IF(N229="základná",J229,0)</f>
        <v>0</v>
      </c>
      <c r="BF229" s="249">
        <f>IF(N229="znížená",J229,0)</f>
        <v>0</v>
      </c>
      <c r="BG229" s="249">
        <f>IF(N229="zákl. prenesená",J229,0)</f>
        <v>0</v>
      </c>
      <c r="BH229" s="249">
        <f>IF(N229="zníž. prenesená",J229,0)</f>
        <v>0</v>
      </c>
      <c r="BI229" s="249">
        <f>IF(N229="nulová",J229,0)</f>
        <v>0</v>
      </c>
      <c r="BJ229" s="17" t="s">
        <v>90</v>
      </c>
      <c r="BK229" s="249">
        <f>ROUND(I229*H229,2)</f>
        <v>0</v>
      </c>
      <c r="BL229" s="17" t="s">
        <v>308</v>
      </c>
      <c r="BM229" s="248" t="s">
        <v>592</v>
      </c>
    </row>
    <row r="230" s="13" customFormat="1">
      <c r="A230" s="13"/>
      <c r="B230" s="255"/>
      <c r="C230" s="256"/>
      <c r="D230" s="257" t="s">
        <v>245</v>
      </c>
      <c r="E230" s="258" t="s">
        <v>1</v>
      </c>
      <c r="F230" s="259" t="s">
        <v>593</v>
      </c>
      <c r="G230" s="256"/>
      <c r="H230" s="260">
        <v>217</v>
      </c>
      <c r="I230" s="261"/>
      <c r="J230" s="256"/>
      <c r="K230" s="256"/>
      <c r="L230" s="262"/>
      <c r="M230" s="263"/>
      <c r="N230" s="264"/>
      <c r="O230" s="264"/>
      <c r="P230" s="264"/>
      <c r="Q230" s="264"/>
      <c r="R230" s="264"/>
      <c r="S230" s="264"/>
      <c r="T230" s="264"/>
      <c r="U230" s="265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66" t="s">
        <v>245</v>
      </c>
      <c r="AU230" s="266" t="s">
        <v>90</v>
      </c>
      <c r="AV230" s="13" t="s">
        <v>90</v>
      </c>
      <c r="AW230" s="13" t="s">
        <v>33</v>
      </c>
      <c r="AX230" s="13" t="s">
        <v>84</v>
      </c>
      <c r="AY230" s="266" t="s">
        <v>174</v>
      </c>
    </row>
    <row r="231" s="2" customFormat="1" ht="34.8" customHeight="1">
      <c r="A231" s="38"/>
      <c r="B231" s="39"/>
      <c r="C231" s="288" t="s">
        <v>563</v>
      </c>
      <c r="D231" s="288" t="s">
        <v>171</v>
      </c>
      <c r="E231" s="289" t="s">
        <v>594</v>
      </c>
      <c r="F231" s="290" t="s">
        <v>595</v>
      </c>
      <c r="G231" s="291" t="s">
        <v>327</v>
      </c>
      <c r="H231" s="292">
        <v>217</v>
      </c>
      <c r="I231" s="293"/>
      <c r="J231" s="294">
        <f>ROUND(I231*H231,2)</f>
        <v>0</v>
      </c>
      <c r="K231" s="295"/>
      <c r="L231" s="296"/>
      <c r="M231" s="297" t="s">
        <v>1</v>
      </c>
      <c r="N231" s="298" t="s">
        <v>43</v>
      </c>
      <c r="O231" s="97"/>
      <c r="P231" s="246">
        <f>O231*H231</f>
        <v>0</v>
      </c>
      <c r="Q231" s="246">
        <v>0.0050000000000000001</v>
      </c>
      <c r="R231" s="246">
        <f>Q231*H231</f>
        <v>1.085</v>
      </c>
      <c r="S231" s="246">
        <v>0</v>
      </c>
      <c r="T231" s="246">
        <f>S231*H231</f>
        <v>0</v>
      </c>
      <c r="U231" s="247" t="s">
        <v>1</v>
      </c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248" t="s">
        <v>563</v>
      </c>
      <c r="AT231" s="248" t="s">
        <v>171</v>
      </c>
      <c r="AU231" s="248" t="s">
        <v>90</v>
      </c>
      <c r="AY231" s="17" t="s">
        <v>174</v>
      </c>
      <c r="BE231" s="249">
        <f>IF(N231="základná",J231,0)</f>
        <v>0</v>
      </c>
      <c r="BF231" s="249">
        <f>IF(N231="znížená",J231,0)</f>
        <v>0</v>
      </c>
      <c r="BG231" s="249">
        <f>IF(N231="zákl. prenesená",J231,0)</f>
        <v>0</v>
      </c>
      <c r="BH231" s="249">
        <f>IF(N231="zníž. prenesená",J231,0)</f>
        <v>0</v>
      </c>
      <c r="BI231" s="249">
        <f>IF(N231="nulová",J231,0)</f>
        <v>0</v>
      </c>
      <c r="BJ231" s="17" t="s">
        <v>90</v>
      </c>
      <c r="BK231" s="249">
        <f>ROUND(I231*H231,2)</f>
        <v>0</v>
      </c>
      <c r="BL231" s="17" t="s">
        <v>308</v>
      </c>
      <c r="BM231" s="248" t="s">
        <v>596</v>
      </c>
    </row>
    <row r="232" s="2" customFormat="1" ht="30" customHeight="1">
      <c r="A232" s="38"/>
      <c r="B232" s="39"/>
      <c r="C232" s="236" t="s">
        <v>597</v>
      </c>
      <c r="D232" s="236" t="s">
        <v>177</v>
      </c>
      <c r="E232" s="237" t="s">
        <v>598</v>
      </c>
      <c r="F232" s="238" t="s">
        <v>599</v>
      </c>
      <c r="G232" s="239" t="s">
        <v>269</v>
      </c>
      <c r="H232" s="240">
        <v>80</v>
      </c>
      <c r="I232" s="241"/>
      <c r="J232" s="242">
        <f>ROUND(I232*H232,2)</f>
        <v>0</v>
      </c>
      <c r="K232" s="243"/>
      <c r="L232" s="44"/>
      <c r="M232" s="244" t="s">
        <v>1</v>
      </c>
      <c r="N232" s="245" t="s">
        <v>43</v>
      </c>
      <c r="O232" s="97"/>
      <c r="P232" s="246">
        <f>O232*H232</f>
        <v>0</v>
      </c>
      <c r="Q232" s="246">
        <v>7.3899000000000005E-05</v>
      </c>
      <c r="R232" s="246">
        <f>Q232*H232</f>
        <v>0.0059119200000000002</v>
      </c>
      <c r="S232" s="246">
        <v>0</v>
      </c>
      <c r="T232" s="246">
        <f>S232*H232</f>
        <v>0</v>
      </c>
      <c r="U232" s="247" t="s">
        <v>1</v>
      </c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248" t="s">
        <v>308</v>
      </c>
      <c r="AT232" s="248" t="s">
        <v>177</v>
      </c>
      <c r="AU232" s="248" t="s">
        <v>90</v>
      </c>
      <c r="AY232" s="17" t="s">
        <v>174</v>
      </c>
      <c r="BE232" s="249">
        <f>IF(N232="základná",J232,0)</f>
        <v>0</v>
      </c>
      <c r="BF232" s="249">
        <f>IF(N232="znížená",J232,0)</f>
        <v>0</v>
      </c>
      <c r="BG232" s="249">
        <f>IF(N232="zákl. prenesená",J232,0)</f>
        <v>0</v>
      </c>
      <c r="BH232" s="249">
        <f>IF(N232="zníž. prenesená",J232,0)</f>
        <v>0</v>
      </c>
      <c r="BI232" s="249">
        <f>IF(N232="nulová",J232,0)</f>
        <v>0</v>
      </c>
      <c r="BJ232" s="17" t="s">
        <v>90</v>
      </c>
      <c r="BK232" s="249">
        <f>ROUND(I232*H232,2)</f>
        <v>0</v>
      </c>
      <c r="BL232" s="17" t="s">
        <v>308</v>
      </c>
      <c r="BM232" s="248" t="s">
        <v>600</v>
      </c>
    </row>
    <row r="233" s="2" customFormat="1" ht="22.2" customHeight="1">
      <c r="A233" s="38"/>
      <c r="B233" s="39"/>
      <c r="C233" s="288" t="s">
        <v>601</v>
      </c>
      <c r="D233" s="288" t="s">
        <v>171</v>
      </c>
      <c r="E233" s="289" t="s">
        <v>602</v>
      </c>
      <c r="F233" s="290" t="s">
        <v>603</v>
      </c>
      <c r="G233" s="291" t="s">
        <v>269</v>
      </c>
      <c r="H233" s="292">
        <v>80</v>
      </c>
      <c r="I233" s="293"/>
      <c r="J233" s="294">
        <f>ROUND(I233*H233,2)</f>
        <v>0</v>
      </c>
      <c r="K233" s="295"/>
      <c r="L233" s="296"/>
      <c r="M233" s="297" t="s">
        <v>1</v>
      </c>
      <c r="N233" s="298" t="s">
        <v>43</v>
      </c>
      <c r="O233" s="97"/>
      <c r="P233" s="246">
        <f>O233*H233</f>
        <v>0</v>
      </c>
      <c r="Q233" s="246">
        <v>0.032399999999999998</v>
      </c>
      <c r="R233" s="246">
        <f>Q233*H233</f>
        <v>2.5919999999999996</v>
      </c>
      <c r="S233" s="246">
        <v>0</v>
      </c>
      <c r="T233" s="246">
        <f>S233*H233</f>
        <v>0</v>
      </c>
      <c r="U233" s="247" t="s">
        <v>1</v>
      </c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248" t="s">
        <v>563</v>
      </c>
      <c r="AT233" s="248" t="s">
        <v>171</v>
      </c>
      <c r="AU233" s="248" t="s">
        <v>90</v>
      </c>
      <c r="AY233" s="17" t="s">
        <v>174</v>
      </c>
      <c r="BE233" s="249">
        <f>IF(N233="základná",J233,0)</f>
        <v>0</v>
      </c>
      <c r="BF233" s="249">
        <f>IF(N233="znížená",J233,0)</f>
        <v>0</v>
      </c>
      <c r="BG233" s="249">
        <f>IF(N233="zákl. prenesená",J233,0)</f>
        <v>0</v>
      </c>
      <c r="BH233" s="249">
        <f>IF(N233="zníž. prenesená",J233,0)</f>
        <v>0</v>
      </c>
      <c r="BI233" s="249">
        <f>IF(N233="nulová",J233,0)</f>
        <v>0</v>
      </c>
      <c r="BJ233" s="17" t="s">
        <v>90</v>
      </c>
      <c r="BK233" s="249">
        <f>ROUND(I233*H233,2)</f>
        <v>0</v>
      </c>
      <c r="BL233" s="17" t="s">
        <v>308</v>
      </c>
      <c r="BM233" s="248" t="s">
        <v>604</v>
      </c>
    </row>
    <row r="234" s="2" customFormat="1" ht="22.2" customHeight="1">
      <c r="A234" s="38"/>
      <c r="B234" s="39"/>
      <c r="C234" s="236" t="s">
        <v>605</v>
      </c>
      <c r="D234" s="236" t="s">
        <v>177</v>
      </c>
      <c r="E234" s="237" t="s">
        <v>606</v>
      </c>
      <c r="F234" s="238" t="s">
        <v>607</v>
      </c>
      <c r="G234" s="239" t="s">
        <v>269</v>
      </c>
      <c r="H234" s="240">
        <v>80</v>
      </c>
      <c r="I234" s="241"/>
      <c r="J234" s="242">
        <f>ROUND(I234*H234,2)</f>
        <v>0</v>
      </c>
      <c r="K234" s="243"/>
      <c r="L234" s="44"/>
      <c r="M234" s="244" t="s">
        <v>1</v>
      </c>
      <c r="N234" s="245" t="s">
        <v>43</v>
      </c>
      <c r="O234" s="97"/>
      <c r="P234" s="246">
        <f>O234*H234</f>
        <v>0</v>
      </c>
      <c r="Q234" s="246">
        <v>0</v>
      </c>
      <c r="R234" s="246">
        <f>Q234*H234</f>
        <v>0</v>
      </c>
      <c r="S234" s="246">
        <v>0</v>
      </c>
      <c r="T234" s="246">
        <f>S234*H234</f>
        <v>0</v>
      </c>
      <c r="U234" s="247" t="s">
        <v>1</v>
      </c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248" t="s">
        <v>308</v>
      </c>
      <c r="AT234" s="248" t="s">
        <v>177</v>
      </c>
      <c r="AU234" s="248" t="s">
        <v>90</v>
      </c>
      <c r="AY234" s="17" t="s">
        <v>174</v>
      </c>
      <c r="BE234" s="249">
        <f>IF(N234="základná",J234,0)</f>
        <v>0</v>
      </c>
      <c r="BF234" s="249">
        <f>IF(N234="znížená",J234,0)</f>
        <v>0</v>
      </c>
      <c r="BG234" s="249">
        <f>IF(N234="zákl. prenesená",J234,0)</f>
        <v>0</v>
      </c>
      <c r="BH234" s="249">
        <f>IF(N234="zníž. prenesená",J234,0)</f>
        <v>0</v>
      </c>
      <c r="BI234" s="249">
        <f>IF(N234="nulová",J234,0)</f>
        <v>0</v>
      </c>
      <c r="BJ234" s="17" t="s">
        <v>90</v>
      </c>
      <c r="BK234" s="249">
        <f>ROUND(I234*H234,2)</f>
        <v>0</v>
      </c>
      <c r="BL234" s="17" t="s">
        <v>308</v>
      </c>
      <c r="BM234" s="248" t="s">
        <v>608</v>
      </c>
    </row>
    <row r="235" s="13" customFormat="1">
      <c r="A235" s="13"/>
      <c r="B235" s="255"/>
      <c r="C235" s="256"/>
      <c r="D235" s="257" t="s">
        <v>245</v>
      </c>
      <c r="E235" s="258" t="s">
        <v>1</v>
      </c>
      <c r="F235" s="259" t="s">
        <v>609</v>
      </c>
      <c r="G235" s="256"/>
      <c r="H235" s="260">
        <v>80</v>
      </c>
      <c r="I235" s="261"/>
      <c r="J235" s="256"/>
      <c r="K235" s="256"/>
      <c r="L235" s="262"/>
      <c r="M235" s="263"/>
      <c r="N235" s="264"/>
      <c r="O235" s="264"/>
      <c r="P235" s="264"/>
      <c r="Q235" s="264"/>
      <c r="R235" s="264"/>
      <c r="S235" s="264"/>
      <c r="T235" s="264"/>
      <c r="U235" s="265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66" t="s">
        <v>245</v>
      </c>
      <c r="AU235" s="266" t="s">
        <v>90</v>
      </c>
      <c r="AV235" s="13" t="s">
        <v>90</v>
      </c>
      <c r="AW235" s="13" t="s">
        <v>33</v>
      </c>
      <c r="AX235" s="13" t="s">
        <v>84</v>
      </c>
      <c r="AY235" s="266" t="s">
        <v>174</v>
      </c>
    </row>
    <row r="236" s="2" customFormat="1" ht="19.8" customHeight="1">
      <c r="A236" s="38"/>
      <c r="B236" s="39"/>
      <c r="C236" s="288" t="s">
        <v>610</v>
      </c>
      <c r="D236" s="288" t="s">
        <v>171</v>
      </c>
      <c r="E236" s="289" t="s">
        <v>611</v>
      </c>
      <c r="F236" s="290" t="s">
        <v>612</v>
      </c>
      <c r="G236" s="291" t="s">
        <v>327</v>
      </c>
      <c r="H236" s="292">
        <v>40</v>
      </c>
      <c r="I236" s="293"/>
      <c r="J236" s="294">
        <f>ROUND(I236*H236,2)</f>
        <v>0</v>
      </c>
      <c r="K236" s="295"/>
      <c r="L236" s="296"/>
      <c r="M236" s="297" t="s">
        <v>1</v>
      </c>
      <c r="N236" s="298" t="s">
        <v>43</v>
      </c>
      <c r="O236" s="97"/>
      <c r="P236" s="246">
        <f>O236*H236</f>
        <v>0</v>
      </c>
      <c r="Q236" s="246">
        <v>0.0022399999999999998</v>
      </c>
      <c r="R236" s="246">
        <f>Q236*H236</f>
        <v>0.089599999999999985</v>
      </c>
      <c r="S236" s="246">
        <v>0</v>
      </c>
      <c r="T236" s="246">
        <f>S236*H236</f>
        <v>0</v>
      </c>
      <c r="U236" s="247" t="s">
        <v>1</v>
      </c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248" t="s">
        <v>563</v>
      </c>
      <c r="AT236" s="248" t="s">
        <v>171</v>
      </c>
      <c r="AU236" s="248" t="s">
        <v>90</v>
      </c>
      <c r="AY236" s="17" t="s">
        <v>174</v>
      </c>
      <c r="BE236" s="249">
        <f>IF(N236="základná",J236,0)</f>
        <v>0</v>
      </c>
      <c r="BF236" s="249">
        <f>IF(N236="znížená",J236,0)</f>
        <v>0</v>
      </c>
      <c r="BG236" s="249">
        <f>IF(N236="zákl. prenesená",J236,0)</f>
        <v>0</v>
      </c>
      <c r="BH236" s="249">
        <f>IF(N236="zníž. prenesená",J236,0)</f>
        <v>0</v>
      </c>
      <c r="BI236" s="249">
        <f>IF(N236="nulová",J236,0)</f>
        <v>0</v>
      </c>
      <c r="BJ236" s="17" t="s">
        <v>90</v>
      </c>
      <c r="BK236" s="249">
        <f>ROUND(I236*H236,2)</f>
        <v>0</v>
      </c>
      <c r="BL236" s="17" t="s">
        <v>308</v>
      </c>
      <c r="BM236" s="248" t="s">
        <v>613</v>
      </c>
    </row>
    <row r="237" s="13" customFormat="1">
      <c r="A237" s="13"/>
      <c r="B237" s="255"/>
      <c r="C237" s="256"/>
      <c r="D237" s="257" t="s">
        <v>245</v>
      </c>
      <c r="E237" s="256"/>
      <c r="F237" s="259" t="s">
        <v>614</v>
      </c>
      <c r="G237" s="256"/>
      <c r="H237" s="260">
        <v>40</v>
      </c>
      <c r="I237" s="261"/>
      <c r="J237" s="256"/>
      <c r="K237" s="256"/>
      <c r="L237" s="262"/>
      <c r="M237" s="263"/>
      <c r="N237" s="264"/>
      <c r="O237" s="264"/>
      <c r="P237" s="264"/>
      <c r="Q237" s="264"/>
      <c r="R237" s="264"/>
      <c r="S237" s="264"/>
      <c r="T237" s="264"/>
      <c r="U237" s="265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66" t="s">
        <v>245</v>
      </c>
      <c r="AU237" s="266" t="s">
        <v>90</v>
      </c>
      <c r="AV237" s="13" t="s">
        <v>90</v>
      </c>
      <c r="AW237" s="13" t="s">
        <v>4</v>
      </c>
      <c r="AX237" s="13" t="s">
        <v>84</v>
      </c>
      <c r="AY237" s="266" t="s">
        <v>174</v>
      </c>
    </row>
    <row r="238" s="2" customFormat="1" ht="22.2" customHeight="1">
      <c r="A238" s="38"/>
      <c r="B238" s="39"/>
      <c r="C238" s="288" t="s">
        <v>615</v>
      </c>
      <c r="D238" s="288" t="s">
        <v>171</v>
      </c>
      <c r="E238" s="289" t="s">
        <v>616</v>
      </c>
      <c r="F238" s="290" t="s">
        <v>617</v>
      </c>
      <c r="G238" s="291" t="s">
        <v>269</v>
      </c>
      <c r="H238" s="292">
        <v>80</v>
      </c>
      <c r="I238" s="293"/>
      <c r="J238" s="294">
        <f>ROUND(I238*H238,2)</f>
        <v>0</v>
      </c>
      <c r="K238" s="295"/>
      <c r="L238" s="296"/>
      <c r="M238" s="297" t="s">
        <v>1</v>
      </c>
      <c r="N238" s="298" t="s">
        <v>43</v>
      </c>
      <c r="O238" s="97"/>
      <c r="P238" s="246">
        <f>O238*H238</f>
        <v>0</v>
      </c>
      <c r="Q238" s="246">
        <v>0.0030000000000000001</v>
      </c>
      <c r="R238" s="246">
        <f>Q238*H238</f>
        <v>0.23999999999999999</v>
      </c>
      <c r="S238" s="246">
        <v>0</v>
      </c>
      <c r="T238" s="246">
        <f>S238*H238</f>
        <v>0</v>
      </c>
      <c r="U238" s="247" t="s">
        <v>1</v>
      </c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248" t="s">
        <v>563</v>
      </c>
      <c r="AT238" s="248" t="s">
        <v>171</v>
      </c>
      <c r="AU238" s="248" t="s">
        <v>90</v>
      </c>
      <c r="AY238" s="17" t="s">
        <v>174</v>
      </c>
      <c r="BE238" s="249">
        <f>IF(N238="základná",J238,0)</f>
        <v>0</v>
      </c>
      <c r="BF238" s="249">
        <f>IF(N238="znížená",J238,0)</f>
        <v>0</v>
      </c>
      <c r="BG238" s="249">
        <f>IF(N238="zákl. prenesená",J238,0)</f>
        <v>0</v>
      </c>
      <c r="BH238" s="249">
        <f>IF(N238="zníž. prenesená",J238,0)</f>
        <v>0</v>
      </c>
      <c r="BI238" s="249">
        <f>IF(N238="nulová",J238,0)</f>
        <v>0</v>
      </c>
      <c r="BJ238" s="17" t="s">
        <v>90</v>
      </c>
      <c r="BK238" s="249">
        <f>ROUND(I238*H238,2)</f>
        <v>0</v>
      </c>
      <c r="BL238" s="17" t="s">
        <v>308</v>
      </c>
      <c r="BM238" s="248" t="s">
        <v>618</v>
      </c>
    </row>
    <row r="239" s="2" customFormat="1" ht="22.2" customHeight="1">
      <c r="A239" s="38"/>
      <c r="B239" s="39"/>
      <c r="C239" s="236" t="s">
        <v>619</v>
      </c>
      <c r="D239" s="236" t="s">
        <v>177</v>
      </c>
      <c r="E239" s="237" t="s">
        <v>620</v>
      </c>
      <c r="F239" s="238" t="s">
        <v>621</v>
      </c>
      <c r="G239" s="239" t="s">
        <v>337</v>
      </c>
      <c r="H239" s="240">
        <v>5395.5500000000002</v>
      </c>
      <c r="I239" s="241"/>
      <c r="J239" s="242">
        <f>ROUND(I239*H239,2)</f>
        <v>0</v>
      </c>
      <c r="K239" s="243"/>
      <c r="L239" s="44"/>
      <c r="M239" s="244" t="s">
        <v>1</v>
      </c>
      <c r="N239" s="245" t="s">
        <v>43</v>
      </c>
      <c r="O239" s="97"/>
      <c r="P239" s="246">
        <f>O239*H239</f>
        <v>0</v>
      </c>
      <c r="Q239" s="246">
        <v>5.1499999999999998E-05</v>
      </c>
      <c r="R239" s="246">
        <f>Q239*H239</f>
        <v>0.27787082499999999</v>
      </c>
      <c r="S239" s="246">
        <v>0</v>
      </c>
      <c r="T239" s="246">
        <f>S239*H239</f>
        <v>0</v>
      </c>
      <c r="U239" s="247" t="s">
        <v>1</v>
      </c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248" t="s">
        <v>308</v>
      </c>
      <c r="AT239" s="248" t="s">
        <v>177</v>
      </c>
      <c r="AU239" s="248" t="s">
        <v>90</v>
      </c>
      <c r="AY239" s="17" t="s">
        <v>174</v>
      </c>
      <c r="BE239" s="249">
        <f>IF(N239="základná",J239,0)</f>
        <v>0</v>
      </c>
      <c r="BF239" s="249">
        <f>IF(N239="znížená",J239,0)</f>
        <v>0</v>
      </c>
      <c r="BG239" s="249">
        <f>IF(N239="zákl. prenesená",J239,0)</f>
        <v>0</v>
      </c>
      <c r="BH239" s="249">
        <f>IF(N239="zníž. prenesená",J239,0)</f>
        <v>0</v>
      </c>
      <c r="BI239" s="249">
        <f>IF(N239="nulová",J239,0)</f>
        <v>0</v>
      </c>
      <c r="BJ239" s="17" t="s">
        <v>90</v>
      </c>
      <c r="BK239" s="249">
        <f>ROUND(I239*H239,2)</f>
        <v>0</v>
      </c>
      <c r="BL239" s="17" t="s">
        <v>308</v>
      </c>
      <c r="BM239" s="248" t="s">
        <v>622</v>
      </c>
    </row>
    <row r="240" s="13" customFormat="1">
      <c r="A240" s="13"/>
      <c r="B240" s="255"/>
      <c r="C240" s="256"/>
      <c r="D240" s="257" t="s">
        <v>245</v>
      </c>
      <c r="E240" s="258" t="s">
        <v>1</v>
      </c>
      <c r="F240" s="259" t="s">
        <v>623</v>
      </c>
      <c r="G240" s="256"/>
      <c r="H240" s="260">
        <v>3845.5500000000002</v>
      </c>
      <c r="I240" s="261"/>
      <c r="J240" s="256"/>
      <c r="K240" s="256"/>
      <c r="L240" s="262"/>
      <c r="M240" s="263"/>
      <c r="N240" s="264"/>
      <c r="O240" s="264"/>
      <c r="P240" s="264"/>
      <c r="Q240" s="264"/>
      <c r="R240" s="264"/>
      <c r="S240" s="264"/>
      <c r="T240" s="264"/>
      <c r="U240" s="265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66" t="s">
        <v>245</v>
      </c>
      <c r="AU240" s="266" t="s">
        <v>90</v>
      </c>
      <c r="AV240" s="13" t="s">
        <v>90</v>
      </c>
      <c r="AW240" s="13" t="s">
        <v>33</v>
      </c>
      <c r="AX240" s="13" t="s">
        <v>77</v>
      </c>
      <c r="AY240" s="266" t="s">
        <v>174</v>
      </c>
    </row>
    <row r="241" s="13" customFormat="1">
      <c r="A241" s="13"/>
      <c r="B241" s="255"/>
      <c r="C241" s="256"/>
      <c r="D241" s="257" t="s">
        <v>245</v>
      </c>
      <c r="E241" s="258" t="s">
        <v>1</v>
      </c>
      <c r="F241" s="259" t="s">
        <v>624</v>
      </c>
      <c r="G241" s="256"/>
      <c r="H241" s="260">
        <v>1550</v>
      </c>
      <c r="I241" s="261"/>
      <c r="J241" s="256"/>
      <c r="K241" s="256"/>
      <c r="L241" s="262"/>
      <c r="M241" s="263"/>
      <c r="N241" s="264"/>
      <c r="O241" s="264"/>
      <c r="P241" s="264"/>
      <c r="Q241" s="264"/>
      <c r="R241" s="264"/>
      <c r="S241" s="264"/>
      <c r="T241" s="264"/>
      <c r="U241" s="265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66" t="s">
        <v>245</v>
      </c>
      <c r="AU241" s="266" t="s">
        <v>90</v>
      </c>
      <c r="AV241" s="13" t="s">
        <v>90</v>
      </c>
      <c r="AW241" s="13" t="s">
        <v>33</v>
      </c>
      <c r="AX241" s="13" t="s">
        <v>77</v>
      </c>
      <c r="AY241" s="266" t="s">
        <v>174</v>
      </c>
    </row>
    <row r="242" s="14" customFormat="1">
      <c r="A242" s="14"/>
      <c r="B242" s="267"/>
      <c r="C242" s="268"/>
      <c r="D242" s="257" t="s">
        <v>245</v>
      </c>
      <c r="E242" s="269" t="s">
        <v>1</v>
      </c>
      <c r="F242" s="270" t="s">
        <v>248</v>
      </c>
      <c r="G242" s="268"/>
      <c r="H242" s="271">
        <v>5395.5500000000002</v>
      </c>
      <c r="I242" s="272"/>
      <c r="J242" s="268"/>
      <c r="K242" s="268"/>
      <c r="L242" s="273"/>
      <c r="M242" s="274"/>
      <c r="N242" s="275"/>
      <c r="O242" s="275"/>
      <c r="P242" s="275"/>
      <c r="Q242" s="275"/>
      <c r="R242" s="275"/>
      <c r="S242" s="275"/>
      <c r="T242" s="275"/>
      <c r="U242" s="276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77" t="s">
        <v>245</v>
      </c>
      <c r="AU242" s="277" t="s">
        <v>90</v>
      </c>
      <c r="AV242" s="14" t="s">
        <v>190</v>
      </c>
      <c r="AW242" s="14" t="s">
        <v>33</v>
      </c>
      <c r="AX242" s="14" t="s">
        <v>84</v>
      </c>
      <c r="AY242" s="277" t="s">
        <v>174</v>
      </c>
    </row>
    <row r="243" s="2" customFormat="1" ht="14.4" customHeight="1">
      <c r="A243" s="38"/>
      <c r="B243" s="39"/>
      <c r="C243" s="288" t="s">
        <v>625</v>
      </c>
      <c r="D243" s="288" t="s">
        <v>171</v>
      </c>
      <c r="E243" s="289" t="s">
        <v>626</v>
      </c>
      <c r="F243" s="290" t="s">
        <v>627</v>
      </c>
      <c r="G243" s="291" t="s">
        <v>293</v>
      </c>
      <c r="H243" s="292">
        <v>5.3959999999999999</v>
      </c>
      <c r="I243" s="293"/>
      <c r="J243" s="294">
        <f>ROUND(I243*H243,2)</f>
        <v>0</v>
      </c>
      <c r="K243" s="295"/>
      <c r="L243" s="296"/>
      <c r="M243" s="297" t="s">
        <v>1</v>
      </c>
      <c r="N243" s="298" t="s">
        <v>43</v>
      </c>
      <c r="O243" s="97"/>
      <c r="P243" s="246">
        <f>O243*H243</f>
        <v>0</v>
      </c>
      <c r="Q243" s="246">
        <v>1</v>
      </c>
      <c r="R243" s="246">
        <f>Q243*H243</f>
        <v>5.3959999999999999</v>
      </c>
      <c r="S243" s="246">
        <v>0</v>
      </c>
      <c r="T243" s="246">
        <f>S243*H243</f>
        <v>0</v>
      </c>
      <c r="U243" s="247" t="s">
        <v>1</v>
      </c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R243" s="248" t="s">
        <v>563</v>
      </c>
      <c r="AT243" s="248" t="s">
        <v>171</v>
      </c>
      <c r="AU243" s="248" t="s">
        <v>90</v>
      </c>
      <c r="AY243" s="17" t="s">
        <v>174</v>
      </c>
      <c r="BE243" s="249">
        <f>IF(N243="základná",J243,0)</f>
        <v>0</v>
      </c>
      <c r="BF243" s="249">
        <f>IF(N243="znížená",J243,0)</f>
        <v>0</v>
      </c>
      <c r="BG243" s="249">
        <f>IF(N243="zákl. prenesená",J243,0)</f>
        <v>0</v>
      </c>
      <c r="BH243" s="249">
        <f>IF(N243="zníž. prenesená",J243,0)</f>
        <v>0</v>
      </c>
      <c r="BI243" s="249">
        <f>IF(N243="nulová",J243,0)</f>
        <v>0</v>
      </c>
      <c r="BJ243" s="17" t="s">
        <v>90</v>
      </c>
      <c r="BK243" s="249">
        <f>ROUND(I243*H243,2)</f>
        <v>0</v>
      </c>
      <c r="BL243" s="17" t="s">
        <v>308</v>
      </c>
      <c r="BM243" s="248" t="s">
        <v>628</v>
      </c>
    </row>
    <row r="244" s="13" customFormat="1">
      <c r="A244" s="13"/>
      <c r="B244" s="255"/>
      <c r="C244" s="256"/>
      <c r="D244" s="257" t="s">
        <v>245</v>
      </c>
      <c r="E244" s="258" t="s">
        <v>1</v>
      </c>
      <c r="F244" s="259" t="s">
        <v>629</v>
      </c>
      <c r="G244" s="256"/>
      <c r="H244" s="260">
        <v>5.3959999999999999</v>
      </c>
      <c r="I244" s="261"/>
      <c r="J244" s="256"/>
      <c r="K244" s="256"/>
      <c r="L244" s="262"/>
      <c r="M244" s="263"/>
      <c r="N244" s="264"/>
      <c r="O244" s="264"/>
      <c r="P244" s="264"/>
      <c r="Q244" s="264"/>
      <c r="R244" s="264"/>
      <c r="S244" s="264"/>
      <c r="T244" s="264"/>
      <c r="U244" s="265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66" t="s">
        <v>245</v>
      </c>
      <c r="AU244" s="266" t="s">
        <v>90</v>
      </c>
      <c r="AV244" s="13" t="s">
        <v>90</v>
      </c>
      <c r="AW244" s="13" t="s">
        <v>33</v>
      </c>
      <c r="AX244" s="13" t="s">
        <v>84</v>
      </c>
      <c r="AY244" s="266" t="s">
        <v>174</v>
      </c>
    </row>
    <row r="245" s="2" customFormat="1" ht="22.2" customHeight="1">
      <c r="A245" s="38"/>
      <c r="B245" s="39"/>
      <c r="C245" s="236" t="s">
        <v>630</v>
      </c>
      <c r="D245" s="236" t="s">
        <v>177</v>
      </c>
      <c r="E245" s="237" t="s">
        <v>631</v>
      </c>
      <c r="F245" s="238" t="s">
        <v>632</v>
      </c>
      <c r="G245" s="239" t="s">
        <v>337</v>
      </c>
      <c r="H245" s="240">
        <v>5395.5500000000002</v>
      </c>
      <c r="I245" s="241"/>
      <c r="J245" s="242">
        <f>ROUND(I245*H245,2)</f>
        <v>0</v>
      </c>
      <c r="K245" s="243"/>
      <c r="L245" s="44"/>
      <c r="M245" s="244" t="s">
        <v>1</v>
      </c>
      <c r="N245" s="245" t="s">
        <v>43</v>
      </c>
      <c r="O245" s="97"/>
      <c r="P245" s="246">
        <f>O245*H245</f>
        <v>0</v>
      </c>
      <c r="Q245" s="246">
        <v>0</v>
      </c>
      <c r="R245" s="246">
        <f>Q245*H245</f>
        <v>0</v>
      </c>
      <c r="S245" s="246">
        <v>0</v>
      </c>
      <c r="T245" s="246">
        <f>S245*H245</f>
        <v>0</v>
      </c>
      <c r="U245" s="247" t="s">
        <v>1</v>
      </c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R245" s="248" t="s">
        <v>308</v>
      </c>
      <c r="AT245" s="248" t="s">
        <v>177</v>
      </c>
      <c r="AU245" s="248" t="s">
        <v>90</v>
      </c>
      <c r="AY245" s="17" t="s">
        <v>174</v>
      </c>
      <c r="BE245" s="249">
        <f>IF(N245="základná",J245,0)</f>
        <v>0</v>
      </c>
      <c r="BF245" s="249">
        <f>IF(N245="znížená",J245,0)</f>
        <v>0</v>
      </c>
      <c r="BG245" s="249">
        <f>IF(N245="zákl. prenesená",J245,0)</f>
        <v>0</v>
      </c>
      <c r="BH245" s="249">
        <f>IF(N245="zníž. prenesená",J245,0)</f>
        <v>0</v>
      </c>
      <c r="BI245" s="249">
        <f>IF(N245="nulová",J245,0)</f>
        <v>0</v>
      </c>
      <c r="BJ245" s="17" t="s">
        <v>90</v>
      </c>
      <c r="BK245" s="249">
        <f>ROUND(I245*H245,2)</f>
        <v>0</v>
      </c>
      <c r="BL245" s="17" t="s">
        <v>308</v>
      </c>
      <c r="BM245" s="248" t="s">
        <v>633</v>
      </c>
    </row>
    <row r="246" s="13" customFormat="1">
      <c r="A246" s="13"/>
      <c r="B246" s="255"/>
      <c r="C246" s="256"/>
      <c r="D246" s="257" t="s">
        <v>245</v>
      </c>
      <c r="E246" s="258" t="s">
        <v>1</v>
      </c>
      <c r="F246" s="259" t="s">
        <v>634</v>
      </c>
      <c r="G246" s="256"/>
      <c r="H246" s="260">
        <v>3845.5500000000002</v>
      </c>
      <c r="I246" s="261"/>
      <c r="J246" s="256"/>
      <c r="K246" s="256"/>
      <c r="L246" s="262"/>
      <c r="M246" s="263"/>
      <c r="N246" s="264"/>
      <c r="O246" s="264"/>
      <c r="P246" s="264"/>
      <c r="Q246" s="264"/>
      <c r="R246" s="264"/>
      <c r="S246" s="264"/>
      <c r="T246" s="264"/>
      <c r="U246" s="265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66" t="s">
        <v>245</v>
      </c>
      <c r="AU246" s="266" t="s">
        <v>90</v>
      </c>
      <c r="AV246" s="13" t="s">
        <v>90</v>
      </c>
      <c r="AW246" s="13" t="s">
        <v>33</v>
      </c>
      <c r="AX246" s="13" t="s">
        <v>77</v>
      </c>
      <c r="AY246" s="266" t="s">
        <v>174</v>
      </c>
    </row>
    <row r="247" s="13" customFormat="1">
      <c r="A247" s="13"/>
      <c r="B247" s="255"/>
      <c r="C247" s="256"/>
      <c r="D247" s="257" t="s">
        <v>245</v>
      </c>
      <c r="E247" s="258" t="s">
        <v>1</v>
      </c>
      <c r="F247" s="259" t="s">
        <v>624</v>
      </c>
      <c r="G247" s="256"/>
      <c r="H247" s="260">
        <v>1550</v>
      </c>
      <c r="I247" s="261"/>
      <c r="J247" s="256"/>
      <c r="K247" s="256"/>
      <c r="L247" s="262"/>
      <c r="M247" s="263"/>
      <c r="N247" s="264"/>
      <c r="O247" s="264"/>
      <c r="P247" s="264"/>
      <c r="Q247" s="264"/>
      <c r="R247" s="264"/>
      <c r="S247" s="264"/>
      <c r="T247" s="264"/>
      <c r="U247" s="265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66" t="s">
        <v>245</v>
      </c>
      <c r="AU247" s="266" t="s">
        <v>90</v>
      </c>
      <c r="AV247" s="13" t="s">
        <v>90</v>
      </c>
      <c r="AW247" s="13" t="s">
        <v>33</v>
      </c>
      <c r="AX247" s="13" t="s">
        <v>77</v>
      </c>
      <c r="AY247" s="266" t="s">
        <v>174</v>
      </c>
    </row>
    <row r="248" s="14" customFormat="1">
      <c r="A248" s="14"/>
      <c r="B248" s="267"/>
      <c r="C248" s="268"/>
      <c r="D248" s="257" t="s">
        <v>245</v>
      </c>
      <c r="E248" s="269" t="s">
        <v>1</v>
      </c>
      <c r="F248" s="270" t="s">
        <v>248</v>
      </c>
      <c r="G248" s="268"/>
      <c r="H248" s="271">
        <v>5395.5500000000002</v>
      </c>
      <c r="I248" s="272"/>
      <c r="J248" s="268"/>
      <c r="K248" s="268"/>
      <c r="L248" s="273"/>
      <c r="M248" s="274"/>
      <c r="N248" s="275"/>
      <c r="O248" s="275"/>
      <c r="P248" s="275"/>
      <c r="Q248" s="275"/>
      <c r="R248" s="275"/>
      <c r="S248" s="275"/>
      <c r="T248" s="275"/>
      <c r="U248" s="276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77" t="s">
        <v>245</v>
      </c>
      <c r="AU248" s="277" t="s">
        <v>90</v>
      </c>
      <c r="AV248" s="14" t="s">
        <v>190</v>
      </c>
      <c r="AW248" s="14" t="s">
        <v>33</v>
      </c>
      <c r="AX248" s="14" t="s">
        <v>84</v>
      </c>
      <c r="AY248" s="277" t="s">
        <v>174</v>
      </c>
    </row>
    <row r="249" s="2" customFormat="1" ht="22.2" customHeight="1">
      <c r="A249" s="38"/>
      <c r="B249" s="39"/>
      <c r="C249" s="236" t="s">
        <v>635</v>
      </c>
      <c r="D249" s="236" t="s">
        <v>177</v>
      </c>
      <c r="E249" s="237" t="s">
        <v>636</v>
      </c>
      <c r="F249" s="238" t="s">
        <v>637</v>
      </c>
      <c r="G249" s="239" t="s">
        <v>569</v>
      </c>
      <c r="H249" s="299"/>
      <c r="I249" s="241"/>
      <c r="J249" s="242">
        <f>ROUND(I249*H249,2)</f>
        <v>0</v>
      </c>
      <c r="K249" s="243"/>
      <c r="L249" s="44"/>
      <c r="M249" s="244" t="s">
        <v>1</v>
      </c>
      <c r="N249" s="245" t="s">
        <v>43</v>
      </c>
      <c r="O249" s="97"/>
      <c r="P249" s="246">
        <f>O249*H249</f>
        <v>0</v>
      </c>
      <c r="Q249" s="246">
        <v>0</v>
      </c>
      <c r="R249" s="246">
        <f>Q249*H249</f>
        <v>0</v>
      </c>
      <c r="S249" s="246">
        <v>0</v>
      </c>
      <c r="T249" s="246">
        <f>S249*H249</f>
        <v>0</v>
      </c>
      <c r="U249" s="247" t="s">
        <v>1</v>
      </c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248" t="s">
        <v>308</v>
      </c>
      <c r="AT249" s="248" t="s">
        <v>177</v>
      </c>
      <c r="AU249" s="248" t="s">
        <v>90</v>
      </c>
      <c r="AY249" s="17" t="s">
        <v>174</v>
      </c>
      <c r="BE249" s="249">
        <f>IF(N249="základná",J249,0)</f>
        <v>0</v>
      </c>
      <c r="BF249" s="249">
        <f>IF(N249="znížená",J249,0)</f>
        <v>0</v>
      </c>
      <c r="BG249" s="249">
        <f>IF(N249="zákl. prenesená",J249,0)</f>
        <v>0</v>
      </c>
      <c r="BH249" s="249">
        <f>IF(N249="zníž. prenesená",J249,0)</f>
        <v>0</v>
      </c>
      <c r="BI249" s="249">
        <f>IF(N249="nulová",J249,0)</f>
        <v>0</v>
      </c>
      <c r="BJ249" s="17" t="s">
        <v>90</v>
      </c>
      <c r="BK249" s="249">
        <f>ROUND(I249*H249,2)</f>
        <v>0</v>
      </c>
      <c r="BL249" s="17" t="s">
        <v>308</v>
      </c>
      <c r="BM249" s="248" t="s">
        <v>638</v>
      </c>
    </row>
    <row r="250" s="12" customFormat="1" ht="25.92" customHeight="1">
      <c r="A250" s="12"/>
      <c r="B250" s="220"/>
      <c r="C250" s="221"/>
      <c r="D250" s="222" t="s">
        <v>76</v>
      </c>
      <c r="E250" s="223" t="s">
        <v>171</v>
      </c>
      <c r="F250" s="223" t="s">
        <v>172</v>
      </c>
      <c r="G250" s="221"/>
      <c r="H250" s="221"/>
      <c r="I250" s="224"/>
      <c r="J250" s="225">
        <f>BK250</f>
        <v>0</v>
      </c>
      <c r="K250" s="221"/>
      <c r="L250" s="226"/>
      <c r="M250" s="227"/>
      <c r="N250" s="228"/>
      <c r="O250" s="228"/>
      <c r="P250" s="229">
        <f>P251+P254</f>
        <v>0</v>
      </c>
      <c r="Q250" s="228"/>
      <c r="R250" s="229">
        <f>R251+R254</f>
        <v>0.088999999999999996</v>
      </c>
      <c r="S250" s="228"/>
      <c r="T250" s="229">
        <f>T251+T254</f>
        <v>0</v>
      </c>
      <c r="U250" s="230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R250" s="231" t="s">
        <v>173</v>
      </c>
      <c r="AT250" s="232" t="s">
        <v>76</v>
      </c>
      <c r="AU250" s="232" t="s">
        <v>77</v>
      </c>
      <c r="AY250" s="231" t="s">
        <v>174</v>
      </c>
      <c r="BK250" s="233">
        <f>BK251+BK254</f>
        <v>0</v>
      </c>
    </row>
    <row r="251" s="12" customFormat="1" ht="22.8" customHeight="1">
      <c r="A251" s="12"/>
      <c r="B251" s="220"/>
      <c r="C251" s="221"/>
      <c r="D251" s="222" t="s">
        <v>76</v>
      </c>
      <c r="E251" s="234" t="s">
        <v>175</v>
      </c>
      <c r="F251" s="234" t="s">
        <v>639</v>
      </c>
      <c r="G251" s="221"/>
      <c r="H251" s="221"/>
      <c r="I251" s="224"/>
      <c r="J251" s="235">
        <f>BK251</f>
        <v>0</v>
      </c>
      <c r="K251" s="221"/>
      <c r="L251" s="226"/>
      <c r="M251" s="227"/>
      <c r="N251" s="228"/>
      <c r="O251" s="228"/>
      <c r="P251" s="229">
        <f>SUM(P252:P253)</f>
        <v>0</v>
      </c>
      <c r="Q251" s="228"/>
      <c r="R251" s="229">
        <f>SUM(R252:R253)</f>
        <v>0.040000000000000001</v>
      </c>
      <c r="S251" s="228"/>
      <c r="T251" s="229">
        <f>SUM(T252:T253)</f>
        <v>0</v>
      </c>
      <c r="U251" s="230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R251" s="231" t="s">
        <v>173</v>
      </c>
      <c r="AT251" s="232" t="s">
        <v>76</v>
      </c>
      <c r="AU251" s="232" t="s">
        <v>84</v>
      </c>
      <c r="AY251" s="231" t="s">
        <v>174</v>
      </c>
      <c r="BK251" s="233">
        <f>SUM(BK252:BK253)</f>
        <v>0</v>
      </c>
    </row>
    <row r="252" s="2" customFormat="1" ht="14.4" customHeight="1">
      <c r="A252" s="38"/>
      <c r="B252" s="39"/>
      <c r="C252" s="236" t="s">
        <v>640</v>
      </c>
      <c r="D252" s="236" t="s">
        <v>177</v>
      </c>
      <c r="E252" s="237" t="s">
        <v>641</v>
      </c>
      <c r="F252" s="238" t="s">
        <v>642</v>
      </c>
      <c r="G252" s="239" t="s">
        <v>643</v>
      </c>
      <c r="H252" s="240">
        <v>1</v>
      </c>
      <c r="I252" s="241"/>
      <c r="J252" s="242">
        <f>ROUND(I252*H252,2)</f>
        <v>0</v>
      </c>
      <c r="K252" s="243"/>
      <c r="L252" s="44"/>
      <c r="M252" s="244" t="s">
        <v>1</v>
      </c>
      <c r="N252" s="245" t="s">
        <v>43</v>
      </c>
      <c r="O252" s="97"/>
      <c r="P252" s="246">
        <f>O252*H252</f>
        <v>0</v>
      </c>
      <c r="Q252" s="246">
        <v>0</v>
      </c>
      <c r="R252" s="246">
        <f>Q252*H252</f>
        <v>0</v>
      </c>
      <c r="S252" s="246">
        <v>0</v>
      </c>
      <c r="T252" s="246">
        <f>S252*H252</f>
        <v>0</v>
      </c>
      <c r="U252" s="247" t="s">
        <v>1</v>
      </c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248" t="s">
        <v>181</v>
      </c>
      <c r="AT252" s="248" t="s">
        <v>177</v>
      </c>
      <c r="AU252" s="248" t="s">
        <v>90</v>
      </c>
      <c r="AY252" s="17" t="s">
        <v>174</v>
      </c>
      <c r="BE252" s="249">
        <f>IF(N252="základná",J252,0)</f>
        <v>0</v>
      </c>
      <c r="BF252" s="249">
        <f>IF(N252="znížená",J252,0)</f>
        <v>0</v>
      </c>
      <c r="BG252" s="249">
        <f>IF(N252="zákl. prenesená",J252,0)</f>
        <v>0</v>
      </c>
      <c r="BH252" s="249">
        <f>IF(N252="zníž. prenesená",J252,0)</f>
        <v>0</v>
      </c>
      <c r="BI252" s="249">
        <f>IF(N252="nulová",J252,0)</f>
        <v>0</v>
      </c>
      <c r="BJ252" s="17" t="s">
        <v>90</v>
      </c>
      <c r="BK252" s="249">
        <f>ROUND(I252*H252,2)</f>
        <v>0</v>
      </c>
      <c r="BL252" s="17" t="s">
        <v>181</v>
      </c>
      <c r="BM252" s="248" t="s">
        <v>644</v>
      </c>
    </row>
    <row r="253" s="2" customFormat="1" ht="14.4" customHeight="1">
      <c r="A253" s="38"/>
      <c r="B253" s="39"/>
      <c r="C253" s="288" t="s">
        <v>645</v>
      </c>
      <c r="D253" s="288" t="s">
        <v>171</v>
      </c>
      <c r="E253" s="289" t="s">
        <v>646</v>
      </c>
      <c r="F253" s="290" t="s">
        <v>647</v>
      </c>
      <c r="G253" s="291" t="s">
        <v>351</v>
      </c>
      <c r="H253" s="292">
        <v>1</v>
      </c>
      <c r="I253" s="293"/>
      <c r="J253" s="294">
        <f>ROUND(I253*H253,2)</f>
        <v>0</v>
      </c>
      <c r="K253" s="295"/>
      <c r="L253" s="296"/>
      <c r="M253" s="297" t="s">
        <v>1</v>
      </c>
      <c r="N253" s="298" t="s">
        <v>43</v>
      </c>
      <c r="O253" s="97"/>
      <c r="P253" s="246">
        <f>O253*H253</f>
        <v>0</v>
      </c>
      <c r="Q253" s="246">
        <v>0.040000000000000001</v>
      </c>
      <c r="R253" s="246">
        <f>Q253*H253</f>
        <v>0.040000000000000001</v>
      </c>
      <c r="S253" s="246">
        <v>0</v>
      </c>
      <c r="T253" s="246">
        <f>S253*H253</f>
        <v>0</v>
      </c>
      <c r="U253" s="247" t="s">
        <v>1</v>
      </c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R253" s="248" t="s">
        <v>338</v>
      </c>
      <c r="AT253" s="248" t="s">
        <v>171</v>
      </c>
      <c r="AU253" s="248" t="s">
        <v>90</v>
      </c>
      <c r="AY253" s="17" t="s">
        <v>174</v>
      </c>
      <c r="BE253" s="249">
        <f>IF(N253="základná",J253,0)</f>
        <v>0</v>
      </c>
      <c r="BF253" s="249">
        <f>IF(N253="znížená",J253,0)</f>
        <v>0</v>
      </c>
      <c r="BG253" s="249">
        <f>IF(N253="zákl. prenesená",J253,0)</f>
        <v>0</v>
      </c>
      <c r="BH253" s="249">
        <f>IF(N253="zníž. prenesená",J253,0)</f>
        <v>0</v>
      </c>
      <c r="BI253" s="249">
        <f>IF(N253="nulová",J253,0)</f>
        <v>0</v>
      </c>
      <c r="BJ253" s="17" t="s">
        <v>90</v>
      </c>
      <c r="BK253" s="249">
        <f>ROUND(I253*H253,2)</f>
        <v>0</v>
      </c>
      <c r="BL253" s="17" t="s">
        <v>338</v>
      </c>
      <c r="BM253" s="248" t="s">
        <v>648</v>
      </c>
    </row>
    <row r="254" s="12" customFormat="1" ht="22.8" customHeight="1">
      <c r="A254" s="12"/>
      <c r="B254" s="220"/>
      <c r="C254" s="221"/>
      <c r="D254" s="222" t="s">
        <v>76</v>
      </c>
      <c r="E254" s="234" t="s">
        <v>649</v>
      </c>
      <c r="F254" s="234" t="s">
        <v>650</v>
      </c>
      <c r="G254" s="221"/>
      <c r="H254" s="221"/>
      <c r="I254" s="224"/>
      <c r="J254" s="235">
        <f>BK254</f>
        <v>0</v>
      </c>
      <c r="K254" s="221"/>
      <c r="L254" s="226"/>
      <c r="M254" s="227"/>
      <c r="N254" s="228"/>
      <c r="O254" s="228"/>
      <c r="P254" s="229">
        <f>SUM(P255:P257)</f>
        <v>0</v>
      </c>
      <c r="Q254" s="228"/>
      <c r="R254" s="229">
        <f>SUM(R255:R257)</f>
        <v>0.049000000000000002</v>
      </c>
      <c r="S254" s="228"/>
      <c r="T254" s="229">
        <f>SUM(T255:T257)</f>
        <v>0</v>
      </c>
      <c r="U254" s="230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R254" s="231" t="s">
        <v>173</v>
      </c>
      <c r="AT254" s="232" t="s">
        <v>76</v>
      </c>
      <c r="AU254" s="232" t="s">
        <v>84</v>
      </c>
      <c r="AY254" s="231" t="s">
        <v>174</v>
      </c>
      <c r="BK254" s="233">
        <f>SUM(BK255:BK257)</f>
        <v>0</v>
      </c>
    </row>
    <row r="255" s="2" customFormat="1" ht="14.4" customHeight="1">
      <c r="A255" s="38"/>
      <c r="B255" s="39"/>
      <c r="C255" s="236" t="s">
        <v>651</v>
      </c>
      <c r="D255" s="236" t="s">
        <v>177</v>
      </c>
      <c r="E255" s="237" t="s">
        <v>652</v>
      </c>
      <c r="F255" s="238" t="s">
        <v>653</v>
      </c>
      <c r="G255" s="239" t="s">
        <v>269</v>
      </c>
      <c r="H255" s="240">
        <v>10</v>
      </c>
      <c r="I255" s="241"/>
      <c r="J255" s="242">
        <f>ROUND(I255*H255,2)</f>
        <v>0</v>
      </c>
      <c r="K255" s="243"/>
      <c r="L255" s="44"/>
      <c r="M255" s="244" t="s">
        <v>1</v>
      </c>
      <c r="N255" s="245" t="s">
        <v>43</v>
      </c>
      <c r="O255" s="97"/>
      <c r="P255" s="246">
        <f>O255*H255</f>
        <v>0</v>
      </c>
      <c r="Q255" s="246">
        <v>0</v>
      </c>
      <c r="R255" s="246">
        <f>Q255*H255</f>
        <v>0</v>
      </c>
      <c r="S255" s="246">
        <v>0</v>
      </c>
      <c r="T255" s="246">
        <f>S255*H255</f>
        <v>0</v>
      </c>
      <c r="U255" s="247" t="s">
        <v>1</v>
      </c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R255" s="248" t="s">
        <v>181</v>
      </c>
      <c r="AT255" s="248" t="s">
        <v>177</v>
      </c>
      <c r="AU255" s="248" t="s">
        <v>90</v>
      </c>
      <c r="AY255" s="17" t="s">
        <v>174</v>
      </c>
      <c r="BE255" s="249">
        <f>IF(N255="základná",J255,0)</f>
        <v>0</v>
      </c>
      <c r="BF255" s="249">
        <f>IF(N255="znížená",J255,0)</f>
        <v>0</v>
      </c>
      <c r="BG255" s="249">
        <f>IF(N255="zákl. prenesená",J255,0)</f>
        <v>0</v>
      </c>
      <c r="BH255" s="249">
        <f>IF(N255="zníž. prenesená",J255,0)</f>
        <v>0</v>
      </c>
      <c r="BI255" s="249">
        <f>IF(N255="nulová",J255,0)</f>
        <v>0</v>
      </c>
      <c r="BJ255" s="17" t="s">
        <v>90</v>
      </c>
      <c r="BK255" s="249">
        <f>ROUND(I255*H255,2)</f>
        <v>0</v>
      </c>
      <c r="BL255" s="17" t="s">
        <v>181</v>
      </c>
      <c r="BM255" s="248" t="s">
        <v>654</v>
      </c>
    </row>
    <row r="256" s="13" customFormat="1">
      <c r="A256" s="13"/>
      <c r="B256" s="255"/>
      <c r="C256" s="256"/>
      <c r="D256" s="257" t="s">
        <v>245</v>
      </c>
      <c r="E256" s="258" t="s">
        <v>1</v>
      </c>
      <c r="F256" s="259" t="s">
        <v>655</v>
      </c>
      <c r="G256" s="256"/>
      <c r="H256" s="260">
        <v>10</v>
      </c>
      <c r="I256" s="261"/>
      <c r="J256" s="256"/>
      <c r="K256" s="256"/>
      <c r="L256" s="262"/>
      <c r="M256" s="263"/>
      <c r="N256" s="264"/>
      <c r="O256" s="264"/>
      <c r="P256" s="264"/>
      <c r="Q256" s="264"/>
      <c r="R256" s="264"/>
      <c r="S256" s="264"/>
      <c r="T256" s="264"/>
      <c r="U256" s="265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66" t="s">
        <v>245</v>
      </c>
      <c r="AU256" s="266" t="s">
        <v>90</v>
      </c>
      <c r="AV256" s="13" t="s">
        <v>90</v>
      </c>
      <c r="AW256" s="13" t="s">
        <v>33</v>
      </c>
      <c r="AX256" s="13" t="s">
        <v>84</v>
      </c>
      <c r="AY256" s="266" t="s">
        <v>174</v>
      </c>
    </row>
    <row r="257" s="2" customFormat="1" ht="14.4" customHeight="1">
      <c r="A257" s="38"/>
      <c r="B257" s="39"/>
      <c r="C257" s="288" t="s">
        <v>656</v>
      </c>
      <c r="D257" s="288" t="s">
        <v>171</v>
      </c>
      <c r="E257" s="289" t="s">
        <v>657</v>
      </c>
      <c r="F257" s="290" t="s">
        <v>658</v>
      </c>
      <c r="G257" s="291" t="s">
        <v>269</v>
      </c>
      <c r="H257" s="292">
        <v>10</v>
      </c>
      <c r="I257" s="293"/>
      <c r="J257" s="294">
        <f>ROUND(I257*H257,2)</f>
        <v>0</v>
      </c>
      <c r="K257" s="295"/>
      <c r="L257" s="296"/>
      <c r="M257" s="297" t="s">
        <v>1</v>
      </c>
      <c r="N257" s="298" t="s">
        <v>43</v>
      </c>
      <c r="O257" s="97"/>
      <c r="P257" s="246">
        <f>O257*H257</f>
        <v>0</v>
      </c>
      <c r="Q257" s="246">
        <v>0.0048999999999999998</v>
      </c>
      <c r="R257" s="246">
        <f>Q257*H257</f>
        <v>0.049000000000000002</v>
      </c>
      <c r="S257" s="246">
        <v>0</v>
      </c>
      <c r="T257" s="246">
        <f>S257*H257</f>
        <v>0</v>
      </c>
      <c r="U257" s="247" t="s">
        <v>1</v>
      </c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248" t="s">
        <v>659</v>
      </c>
      <c r="AT257" s="248" t="s">
        <v>171</v>
      </c>
      <c r="AU257" s="248" t="s">
        <v>90</v>
      </c>
      <c r="AY257" s="17" t="s">
        <v>174</v>
      </c>
      <c r="BE257" s="249">
        <f>IF(N257="základná",J257,0)</f>
        <v>0</v>
      </c>
      <c r="BF257" s="249">
        <f>IF(N257="znížená",J257,0)</f>
        <v>0</v>
      </c>
      <c r="BG257" s="249">
        <f>IF(N257="zákl. prenesená",J257,0)</f>
        <v>0</v>
      </c>
      <c r="BH257" s="249">
        <f>IF(N257="zníž. prenesená",J257,0)</f>
        <v>0</v>
      </c>
      <c r="BI257" s="249">
        <f>IF(N257="nulová",J257,0)</f>
        <v>0</v>
      </c>
      <c r="BJ257" s="17" t="s">
        <v>90</v>
      </c>
      <c r="BK257" s="249">
        <f>ROUND(I257*H257,2)</f>
        <v>0</v>
      </c>
      <c r="BL257" s="17" t="s">
        <v>181</v>
      </c>
      <c r="BM257" s="248" t="s">
        <v>660</v>
      </c>
    </row>
    <row r="258" s="12" customFormat="1" ht="25.92" customHeight="1">
      <c r="A258" s="12"/>
      <c r="B258" s="220"/>
      <c r="C258" s="221"/>
      <c r="D258" s="222" t="s">
        <v>76</v>
      </c>
      <c r="E258" s="223" t="s">
        <v>206</v>
      </c>
      <c r="F258" s="223" t="s">
        <v>207</v>
      </c>
      <c r="G258" s="221"/>
      <c r="H258" s="221"/>
      <c r="I258" s="224"/>
      <c r="J258" s="225">
        <f>BK258</f>
        <v>0</v>
      </c>
      <c r="K258" s="221"/>
      <c r="L258" s="226"/>
      <c r="M258" s="227"/>
      <c r="N258" s="228"/>
      <c r="O258" s="228"/>
      <c r="P258" s="229">
        <f>P259</f>
        <v>0</v>
      </c>
      <c r="Q258" s="228"/>
      <c r="R258" s="229">
        <f>R259</f>
        <v>0</v>
      </c>
      <c r="S258" s="228"/>
      <c r="T258" s="229">
        <f>T259</f>
        <v>0</v>
      </c>
      <c r="U258" s="230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R258" s="231" t="s">
        <v>190</v>
      </c>
      <c r="AT258" s="232" t="s">
        <v>76</v>
      </c>
      <c r="AU258" s="232" t="s">
        <v>77</v>
      </c>
      <c r="AY258" s="231" t="s">
        <v>174</v>
      </c>
      <c r="BK258" s="233">
        <f>BK259</f>
        <v>0</v>
      </c>
    </row>
    <row r="259" s="12" customFormat="1" ht="22.8" customHeight="1">
      <c r="A259" s="12"/>
      <c r="B259" s="220"/>
      <c r="C259" s="221"/>
      <c r="D259" s="222" t="s">
        <v>76</v>
      </c>
      <c r="E259" s="234" t="s">
        <v>207</v>
      </c>
      <c r="F259" s="234" t="s">
        <v>208</v>
      </c>
      <c r="G259" s="221"/>
      <c r="H259" s="221"/>
      <c r="I259" s="224"/>
      <c r="J259" s="235">
        <f>BK259</f>
        <v>0</v>
      </c>
      <c r="K259" s="221"/>
      <c r="L259" s="226"/>
      <c r="M259" s="227"/>
      <c r="N259" s="228"/>
      <c r="O259" s="228"/>
      <c r="P259" s="229">
        <f>SUM(P260:P264)</f>
        <v>0</v>
      </c>
      <c r="Q259" s="228"/>
      <c r="R259" s="229">
        <f>SUM(R260:R264)</f>
        <v>0</v>
      </c>
      <c r="S259" s="228"/>
      <c r="T259" s="229">
        <f>SUM(T260:T264)</f>
        <v>0</v>
      </c>
      <c r="U259" s="230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R259" s="231" t="s">
        <v>190</v>
      </c>
      <c r="AT259" s="232" t="s">
        <v>76</v>
      </c>
      <c r="AU259" s="232" t="s">
        <v>84</v>
      </c>
      <c r="AY259" s="231" t="s">
        <v>174</v>
      </c>
      <c r="BK259" s="233">
        <f>SUM(BK260:BK264)</f>
        <v>0</v>
      </c>
    </row>
    <row r="260" s="2" customFormat="1" ht="14.4" customHeight="1">
      <c r="A260" s="38"/>
      <c r="B260" s="39"/>
      <c r="C260" s="236" t="s">
        <v>661</v>
      </c>
      <c r="D260" s="236" t="s">
        <v>177</v>
      </c>
      <c r="E260" s="237" t="s">
        <v>210</v>
      </c>
      <c r="F260" s="238" t="s">
        <v>211</v>
      </c>
      <c r="G260" s="239" t="s">
        <v>180</v>
      </c>
      <c r="H260" s="240">
        <v>1</v>
      </c>
      <c r="I260" s="241"/>
      <c r="J260" s="242">
        <f>ROUND(I260*H260,2)</f>
        <v>0</v>
      </c>
      <c r="K260" s="243"/>
      <c r="L260" s="44"/>
      <c r="M260" s="244" t="s">
        <v>1</v>
      </c>
      <c r="N260" s="245" t="s">
        <v>43</v>
      </c>
      <c r="O260" s="97"/>
      <c r="P260" s="246">
        <f>O260*H260</f>
        <v>0</v>
      </c>
      <c r="Q260" s="246">
        <v>0</v>
      </c>
      <c r="R260" s="246">
        <f>Q260*H260</f>
        <v>0</v>
      </c>
      <c r="S260" s="246">
        <v>0</v>
      </c>
      <c r="T260" s="246">
        <f>S260*H260</f>
        <v>0</v>
      </c>
      <c r="U260" s="247" t="s">
        <v>1</v>
      </c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R260" s="248" t="s">
        <v>181</v>
      </c>
      <c r="AT260" s="248" t="s">
        <v>177</v>
      </c>
      <c r="AU260" s="248" t="s">
        <v>90</v>
      </c>
      <c r="AY260" s="17" t="s">
        <v>174</v>
      </c>
      <c r="BE260" s="249">
        <f>IF(N260="základná",J260,0)</f>
        <v>0</v>
      </c>
      <c r="BF260" s="249">
        <f>IF(N260="znížená",J260,0)</f>
        <v>0</v>
      </c>
      <c r="BG260" s="249">
        <f>IF(N260="zákl. prenesená",J260,0)</f>
        <v>0</v>
      </c>
      <c r="BH260" s="249">
        <f>IF(N260="zníž. prenesená",J260,0)</f>
        <v>0</v>
      </c>
      <c r="BI260" s="249">
        <f>IF(N260="nulová",J260,0)</f>
        <v>0</v>
      </c>
      <c r="BJ260" s="17" t="s">
        <v>90</v>
      </c>
      <c r="BK260" s="249">
        <f>ROUND(I260*H260,2)</f>
        <v>0</v>
      </c>
      <c r="BL260" s="17" t="s">
        <v>181</v>
      </c>
      <c r="BM260" s="248" t="s">
        <v>662</v>
      </c>
    </row>
    <row r="261" s="2" customFormat="1" ht="14.4" customHeight="1">
      <c r="A261" s="38"/>
      <c r="B261" s="39"/>
      <c r="C261" s="236" t="s">
        <v>663</v>
      </c>
      <c r="D261" s="236" t="s">
        <v>177</v>
      </c>
      <c r="E261" s="237" t="s">
        <v>214</v>
      </c>
      <c r="F261" s="238" t="s">
        <v>215</v>
      </c>
      <c r="G261" s="239" t="s">
        <v>180</v>
      </c>
      <c r="H261" s="240">
        <v>1</v>
      </c>
      <c r="I261" s="241"/>
      <c r="J261" s="242">
        <f>ROUND(I261*H261,2)</f>
        <v>0</v>
      </c>
      <c r="K261" s="243"/>
      <c r="L261" s="44"/>
      <c r="M261" s="244" t="s">
        <v>1</v>
      </c>
      <c r="N261" s="245" t="s">
        <v>43</v>
      </c>
      <c r="O261" s="97"/>
      <c r="P261" s="246">
        <f>O261*H261</f>
        <v>0</v>
      </c>
      <c r="Q261" s="246">
        <v>0</v>
      </c>
      <c r="R261" s="246">
        <f>Q261*H261</f>
        <v>0</v>
      </c>
      <c r="S261" s="246">
        <v>0</v>
      </c>
      <c r="T261" s="246">
        <f>S261*H261</f>
        <v>0</v>
      </c>
      <c r="U261" s="247" t="s">
        <v>1</v>
      </c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248" t="s">
        <v>181</v>
      </c>
      <c r="AT261" s="248" t="s">
        <v>177</v>
      </c>
      <c r="AU261" s="248" t="s">
        <v>90</v>
      </c>
      <c r="AY261" s="17" t="s">
        <v>174</v>
      </c>
      <c r="BE261" s="249">
        <f>IF(N261="základná",J261,0)</f>
        <v>0</v>
      </c>
      <c r="BF261" s="249">
        <f>IF(N261="znížená",J261,0)</f>
        <v>0</v>
      </c>
      <c r="BG261" s="249">
        <f>IF(N261="zákl. prenesená",J261,0)</f>
        <v>0</v>
      </c>
      <c r="BH261" s="249">
        <f>IF(N261="zníž. prenesená",J261,0)</f>
        <v>0</v>
      </c>
      <c r="BI261" s="249">
        <f>IF(N261="nulová",J261,0)</f>
        <v>0</v>
      </c>
      <c r="BJ261" s="17" t="s">
        <v>90</v>
      </c>
      <c r="BK261" s="249">
        <f>ROUND(I261*H261,2)</f>
        <v>0</v>
      </c>
      <c r="BL261" s="17" t="s">
        <v>181</v>
      </c>
      <c r="BM261" s="248" t="s">
        <v>664</v>
      </c>
    </row>
    <row r="262" s="2" customFormat="1" ht="14.4" customHeight="1">
      <c r="A262" s="38"/>
      <c r="B262" s="39"/>
      <c r="C262" s="236" t="s">
        <v>665</v>
      </c>
      <c r="D262" s="236" t="s">
        <v>177</v>
      </c>
      <c r="E262" s="237" t="s">
        <v>218</v>
      </c>
      <c r="F262" s="238" t="s">
        <v>219</v>
      </c>
      <c r="G262" s="239" t="s">
        <v>180</v>
      </c>
      <c r="H262" s="240">
        <v>1</v>
      </c>
      <c r="I262" s="241"/>
      <c r="J262" s="242">
        <f>ROUND(I262*H262,2)</f>
        <v>0</v>
      </c>
      <c r="K262" s="243"/>
      <c r="L262" s="44"/>
      <c r="M262" s="244" t="s">
        <v>1</v>
      </c>
      <c r="N262" s="245" t="s">
        <v>43</v>
      </c>
      <c r="O262" s="97"/>
      <c r="P262" s="246">
        <f>O262*H262</f>
        <v>0</v>
      </c>
      <c r="Q262" s="246">
        <v>0</v>
      </c>
      <c r="R262" s="246">
        <f>Q262*H262</f>
        <v>0</v>
      </c>
      <c r="S262" s="246">
        <v>0</v>
      </c>
      <c r="T262" s="246">
        <f>S262*H262</f>
        <v>0</v>
      </c>
      <c r="U262" s="247" t="s">
        <v>1</v>
      </c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R262" s="248" t="s">
        <v>181</v>
      </c>
      <c r="AT262" s="248" t="s">
        <v>177</v>
      </c>
      <c r="AU262" s="248" t="s">
        <v>90</v>
      </c>
      <c r="AY262" s="17" t="s">
        <v>174</v>
      </c>
      <c r="BE262" s="249">
        <f>IF(N262="základná",J262,0)</f>
        <v>0</v>
      </c>
      <c r="BF262" s="249">
        <f>IF(N262="znížená",J262,0)</f>
        <v>0</v>
      </c>
      <c r="BG262" s="249">
        <f>IF(N262="zákl. prenesená",J262,0)</f>
        <v>0</v>
      </c>
      <c r="BH262" s="249">
        <f>IF(N262="zníž. prenesená",J262,0)</f>
        <v>0</v>
      </c>
      <c r="BI262" s="249">
        <f>IF(N262="nulová",J262,0)</f>
        <v>0</v>
      </c>
      <c r="BJ262" s="17" t="s">
        <v>90</v>
      </c>
      <c r="BK262" s="249">
        <f>ROUND(I262*H262,2)</f>
        <v>0</v>
      </c>
      <c r="BL262" s="17" t="s">
        <v>181</v>
      </c>
      <c r="BM262" s="248" t="s">
        <v>666</v>
      </c>
    </row>
    <row r="263" s="2" customFormat="1" ht="14.4" customHeight="1">
      <c r="A263" s="38"/>
      <c r="B263" s="39"/>
      <c r="C263" s="236" t="s">
        <v>667</v>
      </c>
      <c r="D263" s="236" t="s">
        <v>177</v>
      </c>
      <c r="E263" s="237" t="s">
        <v>222</v>
      </c>
      <c r="F263" s="238" t="s">
        <v>223</v>
      </c>
      <c r="G263" s="239" t="s">
        <v>180</v>
      </c>
      <c r="H263" s="240">
        <v>1</v>
      </c>
      <c r="I263" s="241"/>
      <c r="J263" s="242">
        <f>ROUND(I263*H263,2)</f>
        <v>0</v>
      </c>
      <c r="K263" s="243"/>
      <c r="L263" s="44"/>
      <c r="M263" s="244" t="s">
        <v>1</v>
      </c>
      <c r="N263" s="245" t="s">
        <v>43</v>
      </c>
      <c r="O263" s="97"/>
      <c r="P263" s="246">
        <f>O263*H263</f>
        <v>0</v>
      </c>
      <c r="Q263" s="246">
        <v>0</v>
      </c>
      <c r="R263" s="246">
        <f>Q263*H263</f>
        <v>0</v>
      </c>
      <c r="S263" s="246">
        <v>0</v>
      </c>
      <c r="T263" s="246">
        <f>S263*H263</f>
        <v>0</v>
      </c>
      <c r="U263" s="247" t="s">
        <v>1</v>
      </c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R263" s="248" t="s">
        <v>181</v>
      </c>
      <c r="AT263" s="248" t="s">
        <v>177</v>
      </c>
      <c r="AU263" s="248" t="s">
        <v>90</v>
      </c>
      <c r="AY263" s="17" t="s">
        <v>174</v>
      </c>
      <c r="BE263" s="249">
        <f>IF(N263="základná",J263,0)</f>
        <v>0</v>
      </c>
      <c r="BF263" s="249">
        <f>IF(N263="znížená",J263,0)</f>
        <v>0</v>
      </c>
      <c r="BG263" s="249">
        <f>IF(N263="zákl. prenesená",J263,0)</f>
        <v>0</v>
      </c>
      <c r="BH263" s="249">
        <f>IF(N263="zníž. prenesená",J263,0)</f>
        <v>0</v>
      </c>
      <c r="BI263" s="249">
        <f>IF(N263="nulová",J263,0)</f>
        <v>0</v>
      </c>
      <c r="BJ263" s="17" t="s">
        <v>90</v>
      </c>
      <c r="BK263" s="249">
        <f>ROUND(I263*H263,2)</f>
        <v>0</v>
      </c>
      <c r="BL263" s="17" t="s">
        <v>181</v>
      </c>
      <c r="BM263" s="248" t="s">
        <v>668</v>
      </c>
    </row>
    <row r="264" s="2" customFormat="1" ht="14.4" customHeight="1">
      <c r="A264" s="38"/>
      <c r="B264" s="39"/>
      <c r="C264" s="236" t="s">
        <v>669</v>
      </c>
      <c r="D264" s="236" t="s">
        <v>177</v>
      </c>
      <c r="E264" s="237" t="s">
        <v>226</v>
      </c>
      <c r="F264" s="238" t="s">
        <v>227</v>
      </c>
      <c r="G264" s="239" t="s">
        <v>180</v>
      </c>
      <c r="H264" s="240">
        <v>1</v>
      </c>
      <c r="I264" s="241"/>
      <c r="J264" s="242">
        <f>ROUND(I264*H264,2)</f>
        <v>0</v>
      </c>
      <c r="K264" s="243"/>
      <c r="L264" s="44"/>
      <c r="M264" s="250" t="s">
        <v>1</v>
      </c>
      <c r="N264" s="251" t="s">
        <v>43</v>
      </c>
      <c r="O264" s="252"/>
      <c r="P264" s="253">
        <f>O264*H264</f>
        <v>0</v>
      </c>
      <c r="Q264" s="253">
        <v>0</v>
      </c>
      <c r="R264" s="253">
        <f>Q264*H264</f>
        <v>0</v>
      </c>
      <c r="S264" s="253">
        <v>0</v>
      </c>
      <c r="T264" s="253">
        <f>S264*H264</f>
        <v>0</v>
      </c>
      <c r="U264" s="254" t="s">
        <v>1</v>
      </c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R264" s="248" t="s">
        <v>181</v>
      </c>
      <c r="AT264" s="248" t="s">
        <v>177</v>
      </c>
      <c r="AU264" s="248" t="s">
        <v>90</v>
      </c>
      <c r="AY264" s="17" t="s">
        <v>174</v>
      </c>
      <c r="BE264" s="249">
        <f>IF(N264="základná",J264,0)</f>
        <v>0</v>
      </c>
      <c r="BF264" s="249">
        <f>IF(N264="znížená",J264,0)</f>
        <v>0</v>
      </c>
      <c r="BG264" s="249">
        <f>IF(N264="zákl. prenesená",J264,0)</f>
        <v>0</v>
      </c>
      <c r="BH264" s="249">
        <f>IF(N264="zníž. prenesená",J264,0)</f>
        <v>0</v>
      </c>
      <c r="BI264" s="249">
        <f>IF(N264="nulová",J264,0)</f>
        <v>0</v>
      </c>
      <c r="BJ264" s="17" t="s">
        <v>90</v>
      </c>
      <c r="BK264" s="249">
        <f>ROUND(I264*H264,2)</f>
        <v>0</v>
      </c>
      <c r="BL264" s="17" t="s">
        <v>181</v>
      </c>
      <c r="BM264" s="248" t="s">
        <v>670</v>
      </c>
    </row>
    <row r="265" s="2" customFormat="1" ht="6.96" customHeight="1">
      <c r="A265" s="38"/>
      <c r="B265" s="72"/>
      <c r="C265" s="73"/>
      <c r="D265" s="73"/>
      <c r="E265" s="73"/>
      <c r="F265" s="73"/>
      <c r="G265" s="73"/>
      <c r="H265" s="73"/>
      <c r="I265" s="73"/>
      <c r="J265" s="73"/>
      <c r="K265" s="73"/>
      <c r="L265" s="44"/>
      <c r="M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</row>
  </sheetData>
  <sheetProtection sheet="1" autoFilter="0" formatColumns="0" formatRows="0" objects="1" scenarios="1" spinCount="100000" saltValue="tO7+KCT5iqTVnqYvzhjBTFIX+UYzayrbTGohofUPXYGZ1SXoRJV0MaUu2i9GM7RygbP2zsref08BjTNPrDNl2A==" hashValue="DaK28ltIG6lJV49eJBl0c5VgLG9JFvN1fLac+Rz95Opn2pWbLMr+S2CSRKSaTdT5DFzrx32yMNNWA+shXW5sfg==" algorithmName="SHA-512" password="CC35"/>
  <autoFilter ref="C134:K264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23:H123"/>
    <mergeCell ref="E125:H125"/>
    <mergeCell ref="E127:H12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5.14063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108</v>
      </c>
    </row>
    <row r="3" s="1" customFormat="1" ht="6.96" customHeight="1">
      <c r="B3" s="152"/>
      <c r="C3" s="153"/>
      <c r="D3" s="153"/>
      <c r="E3" s="153"/>
      <c r="F3" s="153"/>
      <c r="G3" s="153"/>
      <c r="H3" s="153"/>
      <c r="I3" s="153"/>
      <c r="J3" s="153"/>
      <c r="K3" s="153"/>
      <c r="L3" s="20"/>
      <c r="AT3" s="17" t="s">
        <v>77</v>
      </c>
    </row>
    <row r="4" s="1" customFormat="1" ht="24.96" customHeight="1">
      <c r="B4" s="20"/>
      <c r="D4" s="154" t="s">
        <v>143</v>
      </c>
      <c r="L4" s="20"/>
      <c r="M4" s="155" t="s">
        <v>9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6" t="s">
        <v>15</v>
      </c>
      <c r="L6" s="20"/>
    </row>
    <row r="7" s="1" customFormat="1" ht="27" customHeight="1">
      <c r="B7" s="20"/>
      <c r="E7" s="157" t="str">
        <f>'Rekapitulácia stavby'!K6</f>
        <v>Lyžiarske stredisko MH I. etapa - 8-miestna kabínková lanovka MH-STRÁNE</v>
      </c>
      <c r="F7" s="156"/>
      <c r="G7" s="156"/>
      <c r="H7" s="156"/>
      <c r="L7" s="20"/>
    </row>
    <row r="8" s="1" customFormat="1" ht="12" customHeight="1">
      <c r="B8" s="20"/>
      <c r="D8" s="156" t="s">
        <v>144</v>
      </c>
      <c r="L8" s="20"/>
    </row>
    <row r="9" s="2" customFormat="1" ht="14.4" customHeight="1">
      <c r="A9" s="38"/>
      <c r="B9" s="44"/>
      <c r="C9" s="38"/>
      <c r="D9" s="38"/>
      <c r="E9" s="157" t="s">
        <v>446</v>
      </c>
      <c r="F9" s="38"/>
      <c r="G9" s="38"/>
      <c r="H9" s="38"/>
      <c r="I9" s="38"/>
      <c r="J9" s="38"/>
      <c r="K9" s="38"/>
      <c r="L9" s="69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6" t="s">
        <v>146</v>
      </c>
      <c r="E10" s="38"/>
      <c r="F10" s="38"/>
      <c r="G10" s="38"/>
      <c r="H10" s="38"/>
      <c r="I10" s="38"/>
      <c r="J10" s="38"/>
      <c r="K10" s="38"/>
      <c r="L10" s="69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5.6" customHeight="1">
      <c r="A11" s="38"/>
      <c r="B11" s="44"/>
      <c r="C11" s="38"/>
      <c r="D11" s="38"/>
      <c r="E11" s="158" t="s">
        <v>671</v>
      </c>
      <c r="F11" s="38"/>
      <c r="G11" s="38"/>
      <c r="H11" s="38"/>
      <c r="I11" s="38"/>
      <c r="J11" s="38"/>
      <c r="K11" s="38"/>
      <c r="L11" s="69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9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6" t="s">
        <v>17</v>
      </c>
      <c r="E13" s="38"/>
      <c r="F13" s="147" t="s">
        <v>1</v>
      </c>
      <c r="G13" s="38"/>
      <c r="H13" s="38"/>
      <c r="I13" s="156" t="s">
        <v>18</v>
      </c>
      <c r="J13" s="147" t="s">
        <v>1</v>
      </c>
      <c r="K13" s="38"/>
      <c r="L13" s="69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6" t="s">
        <v>19</v>
      </c>
      <c r="E14" s="38"/>
      <c r="F14" s="147" t="s">
        <v>20</v>
      </c>
      <c r="G14" s="38"/>
      <c r="H14" s="38"/>
      <c r="I14" s="156" t="s">
        <v>21</v>
      </c>
      <c r="J14" s="159" t="str">
        <f>'Rekapitulácia stavby'!AN8</f>
        <v>23. 7. 2026</v>
      </c>
      <c r="K14" s="38"/>
      <c r="L14" s="69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9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6" t="s">
        <v>23</v>
      </c>
      <c r="E16" s="38"/>
      <c r="F16" s="38"/>
      <c r="G16" s="38"/>
      <c r="H16" s="38"/>
      <c r="I16" s="156" t="s">
        <v>24</v>
      </c>
      <c r="J16" s="147" t="s">
        <v>25</v>
      </c>
      <c r="K16" s="38"/>
      <c r="L16" s="69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7" t="s">
        <v>26</v>
      </c>
      <c r="F17" s="38"/>
      <c r="G17" s="38"/>
      <c r="H17" s="38"/>
      <c r="I17" s="156" t="s">
        <v>27</v>
      </c>
      <c r="J17" s="147" t="s">
        <v>1</v>
      </c>
      <c r="K17" s="38"/>
      <c r="L17" s="69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9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6" t="s">
        <v>28</v>
      </c>
      <c r="E19" s="38"/>
      <c r="F19" s="38"/>
      <c r="G19" s="38"/>
      <c r="H19" s="38"/>
      <c r="I19" s="156" t="s">
        <v>24</v>
      </c>
      <c r="J19" s="33" t="str">
        <f>'Rekapitulácia stavby'!AN13</f>
        <v>Vyplň údaj</v>
      </c>
      <c r="K19" s="38"/>
      <c r="L19" s="69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'Rekapitulácia stavby'!E14</f>
        <v>Vyplň údaj</v>
      </c>
      <c r="F20" s="147"/>
      <c r="G20" s="147"/>
      <c r="H20" s="147"/>
      <c r="I20" s="156" t="s">
        <v>27</v>
      </c>
      <c r="J20" s="33" t="str">
        <f>'Rekapitulácia stavby'!AN14</f>
        <v>Vyplň údaj</v>
      </c>
      <c r="K20" s="38"/>
      <c r="L20" s="69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9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6" t="s">
        <v>30</v>
      </c>
      <c r="E22" s="38"/>
      <c r="F22" s="38"/>
      <c r="G22" s="38"/>
      <c r="H22" s="38"/>
      <c r="I22" s="156" t="s">
        <v>24</v>
      </c>
      <c r="J22" s="147" t="s">
        <v>31</v>
      </c>
      <c r="K22" s="38"/>
      <c r="L22" s="69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7" t="s">
        <v>148</v>
      </c>
      <c r="F23" s="38"/>
      <c r="G23" s="38"/>
      <c r="H23" s="38"/>
      <c r="I23" s="156" t="s">
        <v>27</v>
      </c>
      <c r="J23" s="147" t="s">
        <v>1</v>
      </c>
      <c r="K23" s="38"/>
      <c r="L23" s="69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9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6" t="s">
        <v>34</v>
      </c>
      <c r="E25" s="38"/>
      <c r="F25" s="38"/>
      <c r="G25" s="38"/>
      <c r="H25" s="38"/>
      <c r="I25" s="156" t="s">
        <v>24</v>
      </c>
      <c r="J25" s="147" t="s">
        <v>1</v>
      </c>
      <c r="K25" s="38"/>
      <c r="L25" s="69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7" t="s">
        <v>35</v>
      </c>
      <c r="F26" s="38"/>
      <c r="G26" s="38"/>
      <c r="H26" s="38"/>
      <c r="I26" s="156" t="s">
        <v>27</v>
      </c>
      <c r="J26" s="147" t="s">
        <v>1</v>
      </c>
      <c r="K26" s="38"/>
      <c r="L26" s="69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9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6" t="s">
        <v>36</v>
      </c>
      <c r="E28" s="38"/>
      <c r="F28" s="38"/>
      <c r="G28" s="38"/>
      <c r="H28" s="38"/>
      <c r="I28" s="38"/>
      <c r="J28" s="38"/>
      <c r="K28" s="38"/>
      <c r="L28" s="69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4.4" customHeight="1">
      <c r="A29" s="160"/>
      <c r="B29" s="161"/>
      <c r="C29" s="160"/>
      <c r="D29" s="160"/>
      <c r="E29" s="162" t="s">
        <v>1</v>
      </c>
      <c r="F29" s="162"/>
      <c r="G29" s="162"/>
      <c r="H29" s="162"/>
      <c r="I29" s="160"/>
      <c r="J29" s="160"/>
      <c r="K29" s="160"/>
      <c r="L29" s="163"/>
      <c r="S29" s="160"/>
      <c r="T29" s="160"/>
      <c r="U29" s="160"/>
      <c r="V29" s="160"/>
      <c r="W29" s="160"/>
      <c r="X29" s="160"/>
      <c r="Y29" s="160"/>
      <c r="Z29" s="160"/>
      <c r="AA29" s="160"/>
      <c r="AB29" s="160"/>
      <c r="AC29" s="160"/>
      <c r="AD29" s="160"/>
      <c r="AE29" s="160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9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64"/>
      <c r="E31" s="164"/>
      <c r="F31" s="164"/>
      <c r="G31" s="164"/>
      <c r="H31" s="164"/>
      <c r="I31" s="164"/>
      <c r="J31" s="164"/>
      <c r="K31" s="164"/>
      <c r="L31" s="69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65" t="s">
        <v>37</v>
      </c>
      <c r="E32" s="38"/>
      <c r="F32" s="38"/>
      <c r="G32" s="38"/>
      <c r="H32" s="38"/>
      <c r="I32" s="38"/>
      <c r="J32" s="166">
        <f>ROUND(J133, 2)</f>
        <v>0</v>
      </c>
      <c r="K32" s="38"/>
      <c r="L32" s="69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64"/>
      <c r="E33" s="164"/>
      <c r="F33" s="164"/>
      <c r="G33" s="164"/>
      <c r="H33" s="164"/>
      <c r="I33" s="164"/>
      <c r="J33" s="164"/>
      <c r="K33" s="164"/>
      <c r="L33" s="69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7" t="s">
        <v>39</v>
      </c>
      <c r="G34" s="38"/>
      <c r="H34" s="38"/>
      <c r="I34" s="167" t="s">
        <v>38</v>
      </c>
      <c r="J34" s="167" t="s">
        <v>40</v>
      </c>
      <c r="K34" s="38"/>
      <c r="L34" s="69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8" t="s">
        <v>41</v>
      </c>
      <c r="E35" s="169" t="s">
        <v>42</v>
      </c>
      <c r="F35" s="170">
        <f>ROUND((SUM(BE133:BE224)),  2)</f>
        <v>0</v>
      </c>
      <c r="G35" s="171"/>
      <c r="H35" s="171"/>
      <c r="I35" s="172">
        <v>0.23000000000000001</v>
      </c>
      <c r="J35" s="170">
        <f>ROUND(((SUM(BE133:BE224))*I35),  2)</f>
        <v>0</v>
      </c>
      <c r="K35" s="38"/>
      <c r="L35" s="69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69" t="s">
        <v>43</v>
      </c>
      <c r="F36" s="170">
        <f>ROUND((SUM(BF133:BF224)),  2)</f>
        <v>0</v>
      </c>
      <c r="G36" s="171"/>
      <c r="H36" s="171"/>
      <c r="I36" s="172">
        <v>0.23000000000000001</v>
      </c>
      <c r="J36" s="170">
        <f>ROUND(((SUM(BF133:BF224))*I36),  2)</f>
        <v>0</v>
      </c>
      <c r="K36" s="38"/>
      <c r="L36" s="69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6" t="s">
        <v>44</v>
      </c>
      <c r="F37" s="173">
        <f>ROUND((SUM(BG133:BG224)),  2)</f>
        <v>0</v>
      </c>
      <c r="G37" s="38"/>
      <c r="H37" s="38"/>
      <c r="I37" s="174">
        <v>0.23000000000000001</v>
      </c>
      <c r="J37" s="173">
        <f>0</f>
        <v>0</v>
      </c>
      <c r="K37" s="38"/>
      <c r="L37" s="69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6" t="s">
        <v>45</v>
      </c>
      <c r="F38" s="173">
        <f>ROUND((SUM(BH133:BH224)),  2)</f>
        <v>0</v>
      </c>
      <c r="G38" s="38"/>
      <c r="H38" s="38"/>
      <c r="I38" s="174">
        <v>0.23000000000000001</v>
      </c>
      <c r="J38" s="173">
        <f>0</f>
        <v>0</v>
      </c>
      <c r="K38" s="38"/>
      <c r="L38" s="69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69" t="s">
        <v>46</v>
      </c>
      <c r="F39" s="170">
        <f>ROUND((SUM(BI133:BI224)),  2)</f>
        <v>0</v>
      </c>
      <c r="G39" s="171"/>
      <c r="H39" s="171"/>
      <c r="I39" s="172">
        <v>0</v>
      </c>
      <c r="J39" s="170">
        <f>0</f>
        <v>0</v>
      </c>
      <c r="K39" s="38"/>
      <c r="L39" s="69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9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75"/>
      <c r="D41" s="176" t="s">
        <v>47</v>
      </c>
      <c r="E41" s="177"/>
      <c r="F41" s="177"/>
      <c r="G41" s="178" t="s">
        <v>48</v>
      </c>
      <c r="H41" s="179" t="s">
        <v>49</v>
      </c>
      <c r="I41" s="177"/>
      <c r="J41" s="180">
        <f>SUM(J32:J39)</f>
        <v>0</v>
      </c>
      <c r="K41" s="181"/>
      <c r="L41" s="69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9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9"/>
      <c r="D50" s="182" t="s">
        <v>50</v>
      </c>
      <c r="E50" s="183"/>
      <c r="F50" s="183"/>
      <c r="G50" s="182" t="s">
        <v>51</v>
      </c>
      <c r="H50" s="183"/>
      <c r="I50" s="183"/>
      <c r="J50" s="183"/>
      <c r="K50" s="183"/>
      <c r="L50" s="69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84" t="s">
        <v>52</v>
      </c>
      <c r="E61" s="185"/>
      <c r="F61" s="186" t="s">
        <v>53</v>
      </c>
      <c r="G61" s="184" t="s">
        <v>52</v>
      </c>
      <c r="H61" s="185"/>
      <c r="I61" s="185"/>
      <c r="J61" s="187" t="s">
        <v>53</v>
      </c>
      <c r="K61" s="185"/>
      <c r="L61" s="69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82" t="s">
        <v>54</v>
      </c>
      <c r="E65" s="188"/>
      <c r="F65" s="188"/>
      <c r="G65" s="182" t="s">
        <v>55</v>
      </c>
      <c r="H65" s="188"/>
      <c r="I65" s="188"/>
      <c r="J65" s="188"/>
      <c r="K65" s="188"/>
      <c r="L65" s="69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84" t="s">
        <v>52</v>
      </c>
      <c r="E76" s="185"/>
      <c r="F76" s="186" t="s">
        <v>53</v>
      </c>
      <c r="G76" s="184" t="s">
        <v>52</v>
      </c>
      <c r="H76" s="185"/>
      <c r="I76" s="185"/>
      <c r="J76" s="187" t="s">
        <v>53</v>
      </c>
      <c r="K76" s="185"/>
      <c r="L76" s="69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9"/>
      <c r="C77" s="190"/>
      <c r="D77" s="190"/>
      <c r="E77" s="190"/>
      <c r="F77" s="190"/>
      <c r="G77" s="190"/>
      <c r="H77" s="190"/>
      <c r="I77" s="190"/>
      <c r="J77" s="190"/>
      <c r="K77" s="190"/>
      <c r="L77" s="69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hidden="1" s="2" customFormat="1" ht="6.96" customHeight="1">
      <c r="A81" s="38"/>
      <c r="B81" s="191"/>
      <c r="C81" s="192"/>
      <c r="D81" s="192"/>
      <c r="E81" s="192"/>
      <c r="F81" s="192"/>
      <c r="G81" s="192"/>
      <c r="H81" s="192"/>
      <c r="I81" s="192"/>
      <c r="J81" s="192"/>
      <c r="K81" s="192"/>
      <c r="L81" s="69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hidden="1" s="2" customFormat="1" ht="24.96" customHeight="1">
      <c r="A82" s="38"/>
      <c r="B82" s="39"/>
      <c r="C82" s="23" t="s">
        <v>149</v>
      </c>
      <c r="D82" s="40"/>
      <c r="E82" s="40"/>
      <c r="F82" s="40"/>
      <c r="G82" s="40"/>
      <c r="H82" s="40"/>
      <c r="I82" s="40"/>
      <c r="J82" s="40"/>
      <c r="K82" s="40"/>
      <c r="L82" s="69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hidden="1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9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hidden="1" s="2" customFormat="1" ht="12" customHeight="1">
      <c r="A84" s="38"/>
      <c r="B84" s="39"/>
      <c r="C84" s="32" t="s">
        <v>15</v>
      </c>
      <c r="D84" s="40"/>
      <c r="E84" s="40"/>
      <c r="F84" s="40"/>
      <c r="G84" s="40"/>
      <c r="H84" s="40"/>
      <c r="I84" s="40"/>
      <c r="J84" s="40"/>
      <c r="K84" s="40"/>
      <c r="L84" s="69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hidden="1" s="2" customFormat="1" ht="27" customHeight="1">
      <c r="A85" s="38"/>
      <c r="B85" s="39"/>
      <c r="C85" s="40"/>
      <c r="D85" s="40"/>
      <c r="E85" s="193" t="str">
        <f>E7</f>
        <v>Lyžiarske stredisko MH I. etapa - 8-miestna kabínková lanovka MH-STRÁNE</v>
      </c>
      <c r="F85" s="32"/>
      <c r="G85" s="32"/>
      <c r="H85" s="32"/>
      <c r="I85" s="40"/>
      <c r="J85" s="40"/>
      <c r="K85" s="40"/>
      <c r="L85" s="69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hidden="1" s="1" customFormat="1" ht="12" customHeight="1">
      <c r="B86" s="21"/>
      <c r="C86" s="32" t="s">
        <v>144</v>
      </c>
      <c r="D86" s="22"/>
      <c r="E86" s="22"/>
      <c r="F86" s="22"/>
      <c r="G86" s="22"/>
      <c r="H86" s="22"/>
      <c r="I86" s="22"/>
      <c r="J86" s="22"/>
      <c r="K86" s="22"/>
      <c r="L86" s="20"/>
    </row>
    <row r="87" hidden="1" s="2" customFormat="1" ht="14.4" customHeight="1">
      <c r="A87" s="38"/>
      <c r="B87" s="39"/>
      <c r="C87" s="40"/>
      <c r="D87" s="40"/>
      <c r="E87" s="193" t="s">
        <v>446</v>
      </c>
      <c r="F87" s="40"/>
      <c r="G87" s="40"/>
      <c r="H87" s="40"/>
      <c r="I87" s="40"/>
      <c r="J87" s="40"/>
      <c r="K87" s="40"/>
      <c r="L87" s="69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hidden="1" s="2" customFormat="1" ht="12" customHeight="1">
      <c r="A88" s="38"/>
      <c r="B88" s="39"/>
      <c r="C88" s="32" t="s">
        <v>146</v>
      </c>
      <c r="D88" s="40"/>
      <c r="E88" s="40"/>
      <c r="F88" s="40"/>
      <c r="G88" s="40"/>
      <c r="H88" s="40"/>
      <c r="I88" s="40"/>
      <c r="J88" s="40"/>
      <c r="K88" s="40"/>
      <c r="L88" s="69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hidden="1" s="2" customFormat="1" ht="15.6" customHeight="1">
      <c r="A89" s="38"/>
      <c r="B89" s="39"/>
      <c r="C89" s="40"/>
      <c r="D89" s="40"/>
      <c r="E89" s="82" t="str">
        <f>E11</f>
        <v>SO 10.2 - Elektroinštalácie - Bleskozvod a Osvetlenie</v>
      </c>
      <c r="F89" s="40"/>
      <c r="G89" s="40"/>
      <c r="H89" s="40"/>
      <c r="I89" s="40"/>
      <c r="J89" s="40"/>
      <c r="K89" s="40"/>
      <c r="L89" s="69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hidden="1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9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hidden="1" s="2" customFormat="1" ht="12" customHeight="1">
      <c r="A91" s="38"/>
      <c r="B91" s="39"/>
      <c r="C91" s="32" t="s">
        <v>19</v>
      </c>
      <c r="D91" s="40"/>
      <c r="E91" s="40"/>
      <c r="F91" s="27" t="str">
        <f>F14</f>
        <v>Martin</v>
      </c>
      <c r="G91" s="40"/>
      <c r="H91" s="40"/>
      <c r="I91" s="32" t="s">
        <v>21</v>
      </c>
      <c r="J91" s="85" t="str">
        <f>IF(J14="","",J14)</f>
        <v>23. 7. 2026</v>
      </c>
      <c r="K91" s="40"/>
      <c r="L91" s="69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hidden="1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9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hidden="1" s="2" customFormat="1" ht="15.6" customHeight="1">
      <c r="A93" s="38"/>
      <c r="B93" s="39"/>
      <c r="C93" s="32" t="s">
        <v>23</v>
      </c>
      <c r="D93" s="40"/>
      <c r="E93" s="40"/>
      <c r="F93" s="27" t="str">
        <f>E17</f>
        <v>Mesto Martin</v>
      </c>
      <c r="G93" s="40"/>
      <c r="H93" s="40"/>
      <c r="I93" s="32" t="s">
        <v>30</v>
      </c>
      <c r="J93" s="36" t="str">
        <f>E23</f>
        <v>PROMT, s.r.o. Martin</v>
      </c>
      <c r="K93" s="40"/>
      <c r="L93" s="69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hidden="1" s="2" customFormat="1" ht="15.6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34</v>
      </c>
      <c r="J94" s="36" t="str">
        <f>E26</f>
        <v>Ing. Jaroslav Tomko</v>
      </c>
      <c r="K94" s="40"/>
      <c r="L94" s="69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hidden="1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9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hidden="1" s="2" customFormat="1" ht="29.28" customHeight="1">
      <c r="A96" s="38"/>
      <c r="B96" s="39"/>
      <c r="C96" s="194" t="s">
        <v>150</v>
      </c>
      <c r="D96" s="195"/>
      <c r="E96" s="195"/>
      <c r="F96" s="195"/>
      <c r="G96" s="195"/>
      <c r="H96" s="195"/>
      <c r="I96" s="195"/>
      <c r="J96" s="196" t="s">
        <v>151</v>
      </c>
      <c r="K96" s="195"/>
      <c r="L96" s="69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hidden="1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9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hidden="1" s="2" customFormat="1" ht="22.8" customHeight="1">
      <c r="A98" s="38"/>
      <c r="B98" s="39"/>
      <c r="C98" s="197" t="s">
        <v>152</v>
      </c>
      <c r="D98" s="40"/>
      <c r="E98" s="40"/>
      <c r="F98" s="40"/>
      <c r="G98" s="40"/>
      <c r="H98" s="40"/>
      <c r="I98" s="40"/>
      <c r="J98" s="116">
        <f>J133</f>
        <v>0</v>
      </c>
      <c r="K98" s="40"/>
      <c r="L98" s="69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153</v>
      </c>
    </row>
    <row r="99" hidden="1" s="9" customFormat="1" ht="24.96" customHeight="1">
      <c r="A99" s="9"/>
      <c r="B99" s="198"/>
      <c r="C99" s="199"/>
      <c r="D99" s="200" t="s">
        <v>154</v>
      </c>
      <c r="E99" s="201"/>
      <c r="F99" s="201"/>
      <c r="G99" s="201"/>
      <c r="H99" s="201"/>
      <c r="I99" s="201"/>
      <c r="J99" s="202">
        <f>J134</f>
        <v>0</v>
      </c>
      <c r="K99" s="199"/>
      <c r="L99" s="20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hidden="1" s="10" customFormat="1" ht="19.92" customHeight="1">
      <c r="A100" s="10"/>
      <c r="B100" s="204"/>
      <c r="C100" s="139"/>
      <c r="D100" s="205" t="s">
        <v>672</v>
      </c>
      <c r="E100" s="206"/>
      <c r="F100" s="206"/>
      <c r="G100" s="206"/>
      <c r="H100" s="206"/>
      <c r="I100" s="206"/>
      <c r="J100" s="207">
        <f>J135</f>
        <v>0</v>
      </c>
      <c r="K100" s="139"/>
      <c r="L100" s="20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10" customFormat="1" ht="14.88" customHeight="1">
      <c r="A101" s="10"/>
      <c r="B101" s="204"/>
      <c r="C101" s="139"/>
      <c r="D101" s="205" t="s">
        <v>673</v>
      </c>
      <c r="E101" s="206"/>
      <c r="F101" s="206"/>
      <c r="G101" s="206"/>
      <c r="H101" s="206"/>
      <c r="I101" s="206"/>
      <c r="J101" s="207">
        <f>J136</f>
        <v>0</v>
      </c>
      <c r="K101" s="139"/>
      <c r="L101" s="20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10" customFormat="1" ht="14.88" customHeight="1">
      <c r="A102" s="10"/>
      <c r="B102" s="204"/>
      <c r="C102" s="139"/>
      <c r="D102" s="205" t="s">
        <v>674</v>
      </c>
      <c r="E102" s="206"/>
      <c r="F102" s="206"/>
      <c r="G102" s="206"/>
      <c r="H102" s="206"/>
      <c r="I102" s="206"/>
      <c r="J102" s="207">
        <f>J161</f>
        <v>0</v>
      </c>
      <c r="K102" s="139"/>
      <c r="L102" s="20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10" customFormat="1" ht="14.88" customHeight="1">
      <c r="A103" s="10"/>
      <c r="B103" s="204"/>
      <c r="C103" s="139"/>
      <c r="D103" s="205" t="s">
        <v>675</v>
      </c>
      <c r="E103" s="206"/>
      <c r="F103" s="206"/>
      <c r="G103" s="206"/>
      <c r="H103" s="206"/>
      <c r="I103" s="206"/>
      <c r="J103" s="207">
        <f>J164</f>
        <v>0</v>
      </c>
      <c r="K103" s="139"/>
      <c r="L103" s="208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10" customFormat="1" ht="14.88" customHeight="1">
      <c r="A104" s="10"/>
      <c r="B104" s="204"/>
      <c r="C104" s="139"/>
      <c r="D104" s="205" t="s">
        <v>676</v>
      </c>
      <c r="E104" s="206"/>
      <c r="F104" s="206"/>
      <c r="G104" s="206"/>
      <c r="H104" s="206"/>
      <c r="I104" s="206"/>
      <c r="J104" s="207">
        <f>J188</f>
        <v>0</v>
      </c>
      <c r="K104" s="139"/>
      <c r="L104" s="208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hidden="1" s="10" customFormat="1" ht="19.92" customHeight="1">
      <c r="A105" s="10"/>
      <c r="B105" s="204"/>
      <c r="C105" s="139"/>
      <c r="D105" s="205" t="s">
        <v>677</v>
      </c>
      <c r="E105" s="206"/>
      <c r="F105" s="206"/>
      <c r="G105" s="206"/>
      <c r="H105" s="206"/>
      <c r="I105" s="206"/>
      <c r="J105" s="207">
        <f>J191</f>
        <v>0</v>
      </c>
      <c r="K105" s="139"/>
      <c r="L105" s="208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hidden="1" s="10" customFormat="1" ht="14.88" customHeight="1">
      <c r="A106" s="10"/>
      <c r="B106" s="204"/>
      <c r="C106" s="139"/>
      <c r="D106" s="205" t="s">
        <v>678</v>
      </c>
      <c r="E106" s="206"/>
      <c r="F106" s="206"/>
      <c r="G106" s="206"/>
      <c r="H106" s="206"/>
      <c r="I106" s="206"/>
      <c r="J106" s="207">
        <f>J192</f>
        <v>0</v>
      </c>
      <c r="K106" s="139"/>
      <c r="L106" s="208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hidden="1" s="10" customFormat="1" ht="14.88" customHeight="1">
      <c r="A107" s="10"/>
      <c r="B107" s="204"/>
      <c r="C107" s="139"/>
      <c r="D107" s="205" t="s">
        <v>679</v>
      </c>
      <c r="E107" s="206"/>
      <c r="F107" s="206"/>
      <c r="G107" s="206"/>
      <c r="H107" s="206"/>
      <c r="I107" s="206"/>
      <c r="J107" s="207">
        <f>J201</f>
        <v>0</v>
      </c>
      <c r="K107" s="139"/>
      <c r="L107" s="208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hidden="1" s="10" customFormat="1" ht="14.88" customHeight="1">
      <c r="A108" s="10"/>
      <c r="B108" s="204"/>
      <c r="C108" s="139"/>
      <c r="D108" s="205" t="s">
        <v>680</v>
      </c>
      <c r="E108" s="206"/>
      <c r="F108" s="206"/>
      <c r="G108" s="206"/>
      <c r="H108" s="206"/>
      <c r="I108" s="206"/>
      <c r="J108" s="207">
        <f>J211</f>
        <v>0</v>
      </c>
      <c r="K108" s="139"/>
      <c r="L108" s="208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hidden="1" s="10" customFormat="1" ht="14.88" customHeight="1">
      <c r="A109" s="10"/>
      <c r="B109" s="204"/>
      <c r="C109" s="139"/>
      <c r="D109" s="205" t="s">
        <v>681</v>
      </c>
      <c r="E109" s="206"/>
      <c r="F109" s="206"/>
      <c r="G109" s="206"/>
      <c r="H109" s="206"/>
      <c r="I109" s="206"/>
      <c r="J109" s="207">
        <f>J215</f>
        <v>0</v>
      </c>
      <c r="K109" s="139"/>
      <c r="L109" s="208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hidden="1" s="9" customFormat="1" ht="24.96" customHeight="1">
      <c r="A110" s="9"/>
      <c r="B110" s="198"/>
      <c r="C110" s="199"/>
      <c r="D110" s="200" t="s">
        <v>156</v>
      </c>
      <c r="E110" s="201"/>
      <c r="F110" s="201"/>
      <c r="G110" s="201"/>
      <c r="H110" s="201"/>
      <c r="I110" s="201"/>
      <c r="J110" s="202">
        <f>J218</f>
        <v>0</v>
      </c>
      <c r="K110" s="199"/>
      <c r="L110" s="203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</row>
    <row r="111" hidden="1" s="10" customFormat="1" ht="19.92" customHeight="1">
      <c r="A111" s="10"/>
      <c r="B111" s="204"/>
      <c r="C111" s="139"/>
      <c r="D111" s="205" t="s">
        <v>157</v>
      </c>
      <c r="E111" s="206"/>
      <c r="F111" s="206"/>
      <c r="G111" s="206"/>
      <c r="H111" s="206"/>
      <c r="I111" s="206"/>
      <c r="J111" s="207">
        <f>J219</f>
        <v>0</v>
      </c>
      <c r="K111" s="139"/>
      <c r="L111" s="208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hidden="1" s="2" customFormat="1" ht="21.84" customHeight="1">
      <c r="A112" s="38"/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69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hidden="1" s="2" customFormat="1" ht="6.96" customHeight="1">
      <c r="A113" s="38"/>
      <c r="B113" s="72"/>
      <c r="C113" s="73"/>
      <c r="D113" s="73"/>
      <c r="E113" s="73"/>
      <c r="F113" s="73"/>
      <c r="G113" s="73"/>
      <c r="H113" s="73"/>
      <c r="I113" s="73"/>
      <c r="J113" s="73"/>
      <c r="K113" s="73"/>
      <c r="L113" s="69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hidden="1"/>
    <row r="115" hidden="1"/>
    <row r="116" hidden="1"/>
    <row r="117" s="2" customFormat="1" ht="6.96" customHeight="1">
      <c r="A117" s="38"/>
      <c r="B117" s="74"/>
      <c r="C117" s="75"/>
      <c r="D117" s="75"/>
      <c r="E117" s="75"/>
      <c r="F117" s="75"/>
      <c r="G117" s="75"/>
      <c r="H117" s="75"/>
      <c r="I117" s="75"/>
      <c r="J117" s="75"/>
      <c r="K117" s="75"/>
      <c r="L117" s="69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4.96" customHeight="1">
      <c r="A118" s="38"/>
      <c r="B118" s="39"/>
      <c r="C118" s="23" t="s">
        <v>158</v>
      </c>
      <c r="D118" s="40"/>
      <c r="E118" s="40"/>
      <c r="F118" s="40"/>
      <c r="G118" s="40"/>
      <c r="H118" s="40"/>
      <c r="I118" s="40"/>
      <c r="J118" s="40"/>
      <c r="K118" s="40"/>
      <c r="L118" s="69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9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2" customHeight="1">
      <c r="A120" s="38"/>
      <c r="B120" s="39"/>
      <c r="C120" s="32" t="s">
        <v>15</v>
      </c>
      <c r="D120" s="40"/>
      <c r="E120" s="40"/>
      <c r="F120" s="40"/>
      <c r="G120" s="40"/>
      <c r="H120" s="40"/>
      <c r="I120" s="40"/>
      <c r="J120" s="40"/>
      <c r="K120" s="40"/>
      <c r="L120" s="69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27" customHeight="1">
      <c r="A121" s="38"/>
      <c r="B121" s="39"/>
      <c r="C121" s="40"/>
      <c r="D121" s="40"/>
      <c r="E121" s="193" t="str">
        <f>E7</f>
        <v>Lyžiarske stredisko MH I. etapa - 8-miestna kabínková lanovka MH-STRÁNE</v>
      </c>
      <c r="F121" s="32"/>
      <c r="G121" s="32"/>
      <c r="H121" s="32"/>
      <c r="I121" s="40"/>
      <c r="J121" s="40"/>
      <c r="K121" s="40"/>
      <c r="L121" s="69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" customFormat="1" ht="12" customHeight="1">
      <c r="B122" s="21"/>
      <c r="C122" s="32" t="s">
        <v>144</v>
      </c>
      <c r="D122" s="22"/>
      <c r="E122" s="22"/>
      <c r="F122" s="22"/>
      <c r="G122" s="22"/>
      <c r="H122" s="22"/>
      <c r="I122" s="22"/>
      <c r="J122" s="22"/>
      <c r="K122" s="22"/>
      <c r="L122" s="20"/>
    </row>
    <row r="123" s="2" customFormat="1" ht="14.4" customHeight="1">
      <c r="A123" s="38"/>
      <c r="B123" s="39"/>
      <c r="C123" s="40"/>
      <c r="D123" s="40"/>
      <c r="E123" s="193" t="s">
        <v>446</v>
      </c>
      <c r="F123" s="40"/>
      <c r="G123" s="40"/>
      <c r="H123" s="40"/>
      <c r="I123" s="40"/>
      <c r="J123" s="40"/>
      <c r="K123" s="40"/>
      <c r="L123" s="69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2" customHeight="1">
      <c r="A124" s="38"/>
      <c r="B124" s="39"/>
      <c r="C124" s="32" t="s">
        <v>146</v>
      </c>
      <c r="D124" s="40"/>
      <c r="E124" s="40"/>
      <c r="F124" s="40"/>
      <c r="G124" s="40"/>
      <c r="H124" s="40"/>
      <c r="I124" s="40"/>
      <c r="J124" s="40"/>
      <c r="K124" s="40"/>
      <c r="L124" s="69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5.6" customHeight="1">
      <c r="A125" s="38"/>
      <c r="B125" s="39"/>
      <c r="C125" s="40"/>
      <c r="D125" s="40"/>
      <c r="E125" s="82" t="str">
        <f>E11</f>
        <v>SO 10.2 - Elektroinštalácie - Bleskozvod a Osvetlenie</v>
      </c>
      <c r="F125" s="40"/>
      <c r="G125" s="40"/>
      <c r="H125" s="40"/>
      <c r="I125" s="40"/>
      <c r="J125" s="40"/>
      <c r="K125" s="40"/>
      <c r="L125" s="69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6.96" customHeight="1">
      <c r="A126" s="38"/>
      <c r="B126" s="39"/>
      <c r="C126" s="40"/>
      <c r="D126" s="40"/>
      <c r="E126" s="40"/>
      <c r="F126" s="40"/>
      <c r="G126" s="40"/>
      <c r="H126" s="40"/>
      <c r="I126" s="40"/>
      <c r="J126" s="40"/>
      <c r="K126" s="40"/>
      <c r="L126" s="69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2" customHeight="1">
      <c r="A127" s="38"/>
      <c r="B127" s="39"/>
      <c r="C127" s="32" t="s">
        <v>19</v>
      </c>
      <c r="D127" s="40"/>
      <c r="E127" s="40"/>
      <c r="F127" s="27" t="str">
        <f>F14</f>
        <v>Martin</v>
      </c>
      <c r="G127" s="40"/>
      <c r="H127" s="40"/>
      <c r="I127" s="32" t="s">
        <v>21</v>
      </c>
      <c r="J127" s="85" t="str">
        <f>IF(J14="","",J14)</f>
        <v>23. 7. 2026</v>
      </c>
      <c r="K127" s="40"/>
      <c r="L127" s="69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6.96" customHeight="1">
      <c r="A128" s="38"/>
      <c r="B128" s="39"/>
      <c r="C128" s="40"/>
      <c r="D128" s="40"/>
      <c r="E128" s="40"/>
      <c r="F128" s="40"/>
      <c r="G128" s="40"/>
      <c r="H128" s="40"/>
      <c r="I128" s="40"/>
      <c r="J128" s="40"/>
      <c r="K128" s="40"/>
      <c r="L128" s="69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15.6" customHeight="1">
      <c r="A129" s="38"/>
      <c r="B129" s="39"/>
      <c r="C129" s="32" t="s">
        <v>23</v>
      </c>
      <c r="D129" s="40"/>
      <c r="E129" s="40"/>
      <c r="F129" s="27" t="str">
        <f>E17</f>
        <v>Mesto Martin</v>
      </c>
      <c r="G129" s="40"/>
      <c r="H129" s="40"/>
      <c r="I129" s="32" t="s">
        <v>30</v>
      </c>
      <c r="J129" s="36" t="str">
        <f>E23</f>
        <v>PROMT, s.r.o. Martin</v>
      </c>
      <c r="K129" s="40"/>
      <c r="L129" s="69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15.6" customHeight="1">
      <c r="A130" s="38"/>
      <c r="B130" s="39"/>
      <c r="C130" s="32" t="s">
        <v>28</v>
      </c>
      <c r="D130" s="40"/>
      <c r="E130" s="40"/>
      <c r="F130" s="27" t="str">
        <f>IF(E20="","",E20)</f>
        <v>Vyplň údaj</v>
      </c>
      <c r="G130" s="40"/>
      <c r="H130" s="40"/>
      <c r="I130" s="32" t="s">
        <v>34</v>
      </c>
      <c r="J130" s="36" t="str">
        <f>E26</f>
        <v>Ing. Jaroslav Tomko</v>
      </c>
      <c r="K130" s="40"/>
      <c r="L130" s="69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="2" customFormat="1" ht="10.32" customHeight="1">
      <c r="A131" s="38"/>
      <c r="B131" s="39"/>
      <c r="C131" s="40"/>
      <c r="D131" s="40"/>
      <c r="E131" s="40"/>
      <c r="F131" s="40"/>
      <c r="G131" s="40"/>
      <c r="H131" s="40"/>
      <c r="I131" s="40"/>
      <c r="J131" s="40"/>
      <c r="K131" s="40"/>
      <c r="L131" s="69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  <row r="132" s="11" customFormat="1" ht="29.28" customHeight="1">
      <c r="A132" s="209"/>
      <c r="B132" s="210"/>
      <c r="C132" s="211" t="s">
        <v>159</v>
      </c>
      <c r="D132" s="212" t="s">
        <v>62</v>
      </c>
      <c r="E132" s="212" t="s">
        <v>58</v>
      </c>
      <c r="F132" s="212" t="s">
        <v>59</v>
      </c>
      <c r="G132" s="212" t="s">
        <v>160</v>
      </c>
      <c r="H132" s="212" t="s">
        <v>161</v>
      </c>
      <c r="I132" s="212" t="s">
        <v>162</v>
      </c>
      <c r="J132" s="213" t="s">
        <v>151</v>
      </c>
      <c r="K132" s="214" t="s">
        <v>163</v>
      </c>
      <c r="L132" s="215"/>
      <c r="M132" s="106" t="s">
        <v>1</v>
      </c>
      <c r="N132" s="107" t="s">
        <v>41</v>
      </c>
      <c r="O132" s="107" t="s">
        <v>164</v>
      </c>
      <c r="P132" s="107" t="s">
        <v>165</v>
      </c>
      <c r="Q132" s="107" t="s">
        <v>166</v>
      </c>
      <c r="R132" s="107" t="s">
        <v>167</v>
      </c>
      <c r="S132" s="107" t="s">
        <v>168</v>
      </c>
      <c r="T132" s="107" t="s">
        <v>169</v>
      </c>
      <c r="U132" s="108" t="s">
        <v>170</v>
      </c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</row>
    <row r="133" s="2" customFormat="1" ht="22.8" customHeight="1">
      <c r="A133" s="38"/>
      <c r="B133" s="39"/>
      <c r="C133" s="113" t="s">
        <v>152</v>
      </c>
      <c r="D133" s="40"/>
      <c r="E133" s="40"/>
      <c r="F133" s="40"/>
      <c r="G133" s="40"/>
      <c r="H133" s="40"/>
      <c r="I133" s="40"/>
      <c r="J133" s="216">
        <f>BK133</f>
        <v>0</v>
      </c>
      <c r="K133" s="40"/>
      <c r="L133" s="44"/>
      <c r="M133" s="109"/>
      <c r="N133" s="217"/>
      <c r="O133" s="110"/>
      <c r="P133" s="218">
        <f>P134+P218</f>
        <v>0</v>
      </c>
      <c r="Q133" s="110"/>
      <c r="R133" s="218">
        <f>R134+R218</f>
        <v>0</v>
      </c>
      <c r="S133" s="110"/>
      <c r="T133" s="218">
        <f>T134+T218</f>
        <v>0</v>
      </c>
      <c r="U133" s="111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76</v>
      </c>
      <c r="AU133" s="17" t="s">
        <v>153</v>
      </c>
      <c r="BK133" s="219">
        <f>BK134+BK218</f>
        <v>0</v>
      </c>
    </row>
    <row r="134" s="12" customFormat="1" ht="25.92" customHeight="1">
      <c r="A134" s="12"/>
      <c r="B134" s="220"/>
      <c r="C134" s="221"/>
      <c r="D134" s="222" t="s">
        <v>76</v>
      </c>
      <c r="E134" s="223" t="s">
        <v>171</v>
      </c>
      <c r="F134" s="223" t="s">
        <v>172</v>
      </c>
      <c r="G134" s="221"/>
      <c r="H134" s="221"/>
      <c r="I134" s="224"/>
      <c r="J134" s="225">
        <f>BK134</f>
        <v>0</v>
      </c>
      <c r="K134" s="221"/>
      <c r="L134" s="226"/>
      <c r="M134" s="227"/>
      <c r="N134" s="228"/>
      <c r="O134" s="228"/>
      <c r="P134" s="229">
        <f>P135+P191</f>
        <v>0</v>
      </c>
      <c r="Q134" s="228"/>
      <c r="R134" s="229">
        <f>R135+R191</f>
        <v>0</v>
      </c>
      <c r="S134" s="228"/>
      <c r="T134" s="229">
        <f>T135+T191</f>
        <v>0</v>
      </c>
      <c r="U134" s="230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31" t="s">
        <v>173</v>
      </c>
      <c r="AT134" s="232" t="s">
        <v>76</v>
      </c>
      <c r="AU134" s="232" t="s">
        <v>77</v>
      </c>
      <c r="AY134" s="231" t="s">
        <v>174</v>
      </c>
      <c r="BK134" s="233">
        <f>BK135+BK191</f>
        <v>0</v>
      </c>
    </row>
    <row r="135" s="12" customFormat="1" ht="22.8" customHeight="1">
      <c r="A135" s="12"/>
      <c r="B135" s="220"/>
      <c r="C135" s="221"/>
      <c r="D135" s="222" t="s">
        <v>76</v>
      </c>
      <c r="E135" s="234" t="s">
        <v>330</v>
      </c>
      <c r="F135" s="234" t="s">
        <v>682</v>
      </c>
      <c r="G135" s="221"/>
      <c r="H135" s="221"/>
      <c r="I135" s="224"/>
      <c r="J135" s="235">
        <f>BK135</f>
        <v>0</v>
      </c>
      <c r="K135" s="221"/>
      <c r="L135" s="226"/>
      <c r="M135" s="227"/>
      <c r="N135" s="228"/>
      <c r="O135" s="228"/>
      <c r="P135" s="229">
        <f>P136+P161+P164+P188</f>
        <v>0</v>
      </c>
      <c r="Q135" s="228"/>
      <c r="R135" s="229">
        <f>R136+R161+R164+R188</f>
        <v>0</v>
      </c>
      <c r="S135" s="228"/>
      <c r="T135" s="229">
        <f>T136+T161+T164+T188</f>
        <v>0</v>
      </c>
      <c r="U135" s="230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31" t="s">
        <v>173</v>
      </c>
      <c r="AT135" s="232" t="s">
        <v>76</v>
      </c>
      <c r="AU135" s="232" t="s">
        <v>84</v>
      </c>
      <c r="AY135" s="231" t="s">
        <v>174</v>
      </c>
      <c r="BK135" s="233">
        <f>BK136+BK161+BK164+BK188</f>
        <v>0</v>
      </c>
    </row>
    <row r="136" s="12" customFormat="1" ht="20.88" customHeight="1">
      <c r="A136" s="12"/>
      <c r="B136" s="220"/>
      <c r="C136" s="221"/>
      <c r="D136" s="222" t="s">
        <v>76</v>
      </c>
      <c r="E136" s="234" t="s">
        <v>683</v>
      </c>
      <c r="F136" s="234" t="s">
        <v>684</v>
      </c>
      <c r="G136" s="221"/>
      <c r="H136" s="221"/>
      <c r="I136" s="224"/>
      <c r="J136" s="235">
        <f>BK136</f>
        <v>0</v>
      </c>
      <c r="K136" s="221"/>
      <c r="L136" s="226"/>
      <c r="M136" s="227"/>
      <c r="N136" s="228"/>
      <c r="O136" s="228"/>
      <c r="P136" s="229">
        <f>SUM(P137:P160)</f>
        <v>0</v>
      </c>
      <c r="Q136" s="228"/>
      <c r="R136" s="229">
        <f>SUM(R137:R160)</f>
        <v>0</v>
      </c>
      <c r="S136" s="228"/>
      <c r="T136" s="229">
        <f>SUM(T137:T160)</f>
        <v>0</v>
      </c>
      <c r="U136" s="230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31" t="s">
        <v>173</v>
      </c>
      <c r="AT136" s="232" t="s">
        <v>76</v>
      </c>
      <c r="AU136" s="232" t="s">
        <v>90</v>
      </c>
      <c r="AY136" s="231" t="s">
        <v>174</v>
      </c>
      <c r="BK136" s="233">
        <f>SUM(BK137:BK160)</f>
        <v>0</v>
      </c>
    </row>
    <row r="137" s="2" customFormat="1" ht="14.4" customHeight="1">
      <c r="A137" s="38"/>
      <c r="B137" s="39"/>
      <c r="C137" s="236" t="s">
        <v>84</v>
      </c>
      <c r="D137" s="236" t="s">
        <v>177</v>
      </c>
      <c r="E137" s="237" t="s">
        <v>685</v>
      </c>
      <c r="F137" s="238" t="s">
        <v>686</v>
      </c>
      <c r="G137" s="239" t="s">
        <v>327</v>
      </c>
      <c r="H137" s="240">
        <v>16</v>
      </c>
      <c r="I137" s="241"/>
      <c r="J137" s="242">
        <f>ROUND(I137*H137,2)</f>
        <v>0</v>
      </c>
      <c r="K137" s="243"/>
      <c r="L137" s="44"/>
      <c r="M137" s="244" t="s">
        <v>1</v>
      </c>
      <c r="N137" s="245" t="s">
        <v>43</v>
      </c>
      <c r="O137" s="97"/>
      <c r="P137" s="246">
        <f>O137*H137</f>
        <v>0</v>
      </c>
      <c r="Q137" s="246">
        <v>0</v>
      </c>
      <c r="R137" s="246">
        <f>Q137*H137</f>
        <v>0</v>
      </c>
      <c r="S137" s="246">
        <v>0</v>
      </c>
      <c r="T137" s="246">
        <f>S137*H137</f>
        <v>0</v>
      </c>
      <c r="U137" s="247" t="s">
        <v>1</v>
      </c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48" t="s">
        <v>181</v>
      </c>
      <c r="AT137" s="248" t="s">
        <v>177</v>
      </c>
      <c r="AU137" s="248" t="s">
        <v>173</v>
      </c>
      <c r="AY137" s="17" t="s">
        <v>174</v>
      </c>
      <c r="BE137" s="249">
        <f>IF(N137="základná",J137,0)</f>
        <v>0</v>
      </c>
      <c r="BF137" s="249">
        <f>IF(N137="znížená",J137,0)</f>
        <v>0</v>
      </c>
      <c r="BG137" s="249">
        <f>IF(N137="zákl. prenesená",J137,0)</f>
        <v>0</v>
      </c>
      <c r="BH137" s="249">
        <f>IF(N137="zníž. prenesená",J137,0)</f>
        <v>0</v>
      </c>
      <c r="BI137" s="249">
        <f>IF(N137="nulová",J137,0)</f>
        <v>0</v>
      </c>
      <c r="BJ137" s="17" t="s">
        <v>90</v>
      </c>
      <c r="BK137" s="249">
        <f>ROUND(I137*H137,2)</f>
        <v>0</v>
      </c>
      <c r="BL137" s="17" t="s">
        <v>181</v>
      </c>
      <c r="BM137" s="248" t="s">
        <v>687</v>
      </c>
    </row>
    <row r="138" s="2" customFormat="1" ht="14.4" customHeight="1">
      <c r="A138" s="38"/>
      <c r="B138" s="39"/>
      <c r="C138" s="236" t="s">
        <v>90</v>
      </c>
      <c r="D138" s="236" t="s">
        <v>177</v>
      </c>
      <c r="E138" s="237" t="s">
        <v>688</v>
      </c>
      <c r="F138" s="238" t="s">
        <v>689</v>
      </c>
      <c r="G138" s="239" t="s">
        <v>327</v>
      </c>
      <c r="H138" s="240">
        <v>12</v>
      </c>
      <c r="I138" s="241"/>
      <c r="J138" s="242">
        <f>ROUND(I138*H138,2)</f>
        <v>0</v>
      </c>
      <c r="K138" s="243"/>
      <c r="L138" s="44"/>
      <c r="M138" s="244" t="s">
        <v>1</v>
      </c>
      <c r="N138" s="245" t="s">
        <v>43</v>
      </c>
      <c r="O138" s="97"/>
      <c r="P138" s="246">
        <f>O138*H138</f>
        <v>0</v>
      </c>
      <c r="Q138" s="246">
        <v>0</v>
      </c>
      <c r="R138" s="246">
        <f>Q138*H138</f>
        <v>0</v>
      </c>
      <c r="S138" s="246">
        <v>0</v>
      </c>
      <c r="T138" s="246">
        <f>S138*H138</f>
        <v>0</v>
      </c>
      <c r="U138" s="247" t="s">
        <v>1</v>
      </c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48" t="s">
        <v>181</v>
      </c>
      <c r="AT138" s="248" t="s">
        <v>177</v>
      </c>
      <c r="AU138" s="248" t="s">
        <v>173</v>
      </c>
      <c r="AY138" s="17" t="s">
        <v>174</v>
      </c>
      <c r="BE138" s="249">
        <f>IF(N138="základná",J138,0)</f>
        <v>0</v>
      </c>
      <c r="BF138" s="249">
        <f>IF(N138="znížená",J138,0)</f>
        <v>0</v>
      </c>
      <c r="BG138" s="249">
        <f>IF(N138="zákl. prenesená",J138,0)</f>
        <v>0</v>
      </c>
      <c r="BH138" s="249">
        <f>IF(N138="zníž. prenesená",J138,0)</f>
        <v>0</v>
      </c>
      <c r="BI138" s="249">
        <f>IF(N138="nulová",J138,0)</f>
        <v>0</v>
      </c>
      <c r="BJ138" s="17" t="s">
        <v>90</v>
      </c>
      <c r="BK138" s="249">
        <f>ROUND(I138*H138,2)</f>
        <v>0</v>
      </c>
      <c r="BL138" s="17" t="s">
        <v>181</v>
      </c>
      <c r="BM138" s="248" t="s">
        <v>690</v>
      </c>
    </row>
    <row r="139" s="2" customFormat="1" ht="14.4" customHeight="1">
      <c r="A139" s="38"/>
      <c r="B139" s="39"/>
      <c r="C139" s="236" t="s">
        <v>173</v>
      </c>
      <c r="D139" s="236" t="s">
        <v>177</v>
      </c>
      <c r="E139" s="237" t="s">
        <v>691</v>
      </c>
      <c r="F139" s="238" t="s">
        <v>692</v>
      </c>
      <c r="G139" s="239" t="s">
        <v>327</v>
      </c>
      <c r="H139" s="240">
        <v>5</v>
      </c>
      <c r="I139" s="241"/>
      <c r="J139" s="242">
        <f>ROUND(I139*H139,2)</f>
        <v>0</v>
      </c>
      <c r="K139" s="243"/>
      <c r="L139" s="44"/>
      <c r="M139" s="244" t="s">
        <v>1</v>
      </c>
      <c r="N139" s="245" t="s">
        <v>43</v>
      </c>
      <c r="O139" s="97"/>
      <c r="P139" s="246">
        <f>O139*H139</f>
        <v>0</v>
      </c>
      <c r="Q139" s="246">
        <v>0</v>
      </c>
      <c r="R139" s="246">
        <f>Q139*H139</f>
        <v>0</v>
      </c>
      <c r="S139" s="246">
        <v>0</v>
      </c>
      <c r="T139" s="246">
        <f>S139*H139</f>
        <v>0</v>
      </c>
      <c r="U139" s="247" t="s">
        <v>1</v>
      </c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48" t="s">
        <v>181</v>
      </c>
      <c r="AT139" s="248" t="s">
        <v>177</v>
      </c>
      <c r="AU139" s="248" t="s">
        <v>173</v>
      </c>
      <c r="AY139" s="17" t="s">
        <v>174</v>
      </c>
      <c r="BE139" s="249">
        <f>IF(N139="základná",J139,0)</f>
        <v>0</v>
      </c>
      <c r="BF139" s="249">
        <f>IF(N139="znížená",J139,0)</f>
        <v>0</v>
      </c>
      <c r="BG139" s="249">
        <f>IF(N139="zákl. prenesená",J139,0)</f>
        <v>0</v>
      </c>
      <c r="BH139" s="249">
        <f>IF(N139="zníž. prenesená",J139,0)</f>
        <v>0</v>
      </c>
      <c r="BI139" s="249">
        <f>IF(N139="nulová",J139,0)</f>
        <v>0</v>
      </c>
      <c r="BJ139" s="17" t="s">
        <v>90</v>
      </c>
      <c r="BK139" s="249">
        <f>ROUND(I139*H139,2)</f>
        <v>0</v>
      </c>
      <c r="BL139" s="17" t="s">
        <v>181</v>
      </c>
      <c r="BM139" s="248" t="s">
        <v>693</v>
      </c>
    </row>
    <row r="140" s="2" customFormat="1" ht="22.2" customHeight="1">
      <c r="A140" s="38"/>
      <c r="B140" s="39"/>
      <c r="C140" s="236" t="s">
        <v>190</v>
      </c>
      <c r="D140" s="236" t="s">
        <v>177</v>
      </c>
      <c r="E140" s="237" t="s">
        <v>694</v>
      </c>
      <c r="F140" s="238" t="s">
        <v>695</v>
      </c>
      <c r="G140" s="239" t="s">
        <v>351</v>
      </c>
      <c r="H140" s="240">
        <v>4</v>
      </c>
      <c r="I140" s="241"/>
      <c r="J140" s="242">
        <f>ROUND(I140*H140,2)</f>
        <v>0</v>
      </c>
      <c r="K140" s="243"/>
      <c r="L140" s="44"/>
      <c r="M140" s="244" t="s">
        <v>1</v>
      </c>
      <c r="N140" s="245" t="s">
        <v>43</v>
      </c>
      <c r="O140" s="97"/>
      <c r="P140" s="246">
        <f>O140*H140</f>
        <v>0</v>
      </c>
      <c r="Q140" s="246">
        <v>0</v>
      </c>
      <c r="R140" s="246">
        <f>Q140*H140</f>
        <v>0</v>
      </c>
      <c r="S140" s="246">
        <v>0</v>
      </c>
      <c r="T140" s="246">
        <f>S140*H140</f>
        <v>0</v>
      </c>
      <c r="U140" s="247" t="s">
        <v>1</v>
      </c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48" t="s">
        <v>181</v>
      </c>
      <c r="AT140" s="248" t="s">
        <v>177</v>
      </c>
      <c r="AU140" s="248" t="s">
        <v>173</v>
      </c>
      <c r="AY140" s="17" t="s">
        <v>174</v>
      </c>
      <c r="BE140" s="249">
        <f>IF(N140="základná",J140,0)</f>
        <v>0</v>
      </c>
      <c r="BF140" s="249">
        <f>IF(N140="znížená",J140,0)</f>
        <v>0</v>
      </c>
      <c r="BG140" s="249">
        <f>IF(N140="zákl. prenesená",J140,0)</f>
        <v>0</v>
      </c>
      <c r="BH140" s="249">
        <f>IF(N140="zníž. prenesená",J140,0)</f>
        <v>0</v>
      </c>
      <c r="BI140" s="249">
        <f>IF(N140="nulová",J140,0)</f>
        <v>0</v>
      </c>
      <c r="BJ140" s="17" t="s">
        <v>90</v>
      </c>
      <c r="BK140" s="249">
        <f>ROUND(I140*H140,2)</f>
        <v>0</v>
      </c>
      <c r="BL140" s="17" t="s">
        <v>181</v>
      </c>
      <c r="BM140" s="248" t="s">
        <v>696</v>
      </c>
    </row>
    <row r="141" s="2" customFormat="1" ht="19.8" customHeight="1">
      <c r="A141" s="38"/>
      <c r="B141" s="39"/>
      <c r="C141" s="236" t="s">
        <v>194</v>
      </c>
      <c r="D141" s="236" t="s">
        <v>177</v>
      </c>
      <c r="E141" s="237" t="s">
        <v>697</v>
      </c>
      <c r="F141" s="238" t="s">
        <v>698</v>
      </c>
      <c r="G141" s="239" t="s">
        <v>351</v>
      </c>
      <c r="H141" s="240">
        <v>3</v>
      </c>
      <c r="I141" s="241"/>
      <c r="J141" s="242">
        <f>ROUND(I141*H141,2)</f>
        <v>0</v>
      </c>
      <c r="K141" s="243"/>
      <c r="L141" s="44"/>
      <c r="M141" s="244" t="s">
        <v>1</v>
      </c>
      <c r="N141" s="245" t="s">
        <v>43</v>
      </c>
      <c r="O141" s="97"/>
      <c r="P141" s="246">
        <f>O141*H141</f>
        <v>0</v>
      </c>
      <c r="Q141" s="246">
        <v>0</v>
      </c>
      <c r="R141" s="246">
        <f>Q141*H141</f>
        <v>0</v>
      </c>
      <c r="S141" s="246">
        <v>0</v>
      </c>
      <c r="T141" s="246">
        <f>S141*H141</f>
        <v>0</v>
      </c>
      <c r="U141" s="247" t="s">
        <v>1</v>
      </c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48" t="s">
        <v>181</v>
      </c>
      <c r="AT141" s="248" t="s">
        <v>177</v>
      </c>
      <c r="AU141" s="248" t="s">
        <v>173</v>
      </c>
      <c r="AY141" s="17" t="s">
        <v>174</v>
      </c>
      <c r="BE141" s="249">
        <f>IF(N141="základná",J141,0)</f>
        <v>0</v>
      </c>
      <c r="BF141" s="249">
        <f>IF(N141="znížená",J141,0)</f>
        <v>0</v>
      </c>
      <c r="BG141" s="249">
        <f>IF(N141="zákl. prenesená",J141,0)</f>
        <v>0</v>
      </c>
      <c r="BH141" s="249">
        <f>IF(N141="zníž. prenesená",J141,0)</f>
        <v>0</v>
      </c>
      <c r="BI141" s="249">
        <f>IF(N141="nulová",J141,0)</f>
        <v>0</v>
      </c>
      <c r="BJ141" s="17" t="s">
        <v>90</v>
      </c>
      <c r="BK141" s="249">
        <f>ROUND(I141*H141,2)</f>
        <v>0</v>
      </c>
      <c r="BL141" s="17" t="s">
        <v>181</v>
      </c>
      <c r="BM141" s="248" t="s">
        <v>699</v>
      </c>
    </row>
    <row r="142" s="2" customFormat="1" ht="22.2" customHeight="1">
      <c r="A142" s="38"/>
      <c r="B142" s="39"/>
      <c r="C142" s="236" t="s">
        <v>198</v>
      </c>
      <c r="D142" s="236" t="s">
        <v>177</v>
      </c>
      <c r="E142" s="237" t="s">
        <v>700</v>
      </c>
      <c r="F142" s="238" t="s">
        <v>701</v>
      </c>
      <c r="G142" s="239" t="s">
        <v>351</v>
      </c>
      <c r="H142" s="240">
        <v>1</v>
      </c>
      <c r="I142" s="241"/>
      <c r="J142" s="242">
        <f>ROUND(I142*H142,2)</f>
        <v>0</v>
      </c>
      <c r="K142" s="243"/>
      <c r="L142" s="44"/>
      <c r="M142" s="244" t="s">
        <v>1</v>
      </c>
      <c r="N142" s="245" t="s">
        <v>43</v>
      </c>
      <c r="O142" s="97"/>
      <c r="P142" s="246">
        <f>O142*H142</f>
        <v>0</v>
      </c>
      <c r="Q142" s="246">
        <v>0</v>
      </c>
      <c r="R142" s="246">
        <f>Q142*H142</f>
        <v>0</v>
      </c>
      <c r="S142" s="246">
        <v>0</v>
      </c>
      <c r="T142" s="246">
        <f>S142*H142</f>
        <v>0</v>
      </c>
      <c r="U142" s="247" t="s">
        <v>1</v>
      </c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48" t="s">
        <v>181</v>
      </c>
      <c r="AT142" s="248" t="s">
        <v>177</v>
      </c>
      <c r="AU142" s="248" t="s">
        <v>173</v>
      </c>
      <c r="AY142" s="17" t="s">
        <v>174</v>
      </c>
      <c r="BE142" s="249">
        <f>IF(N142="základná",J142,0)</f>
        <v>0</v>
      </c>
      <c r="BF142" s="249">
        <f>IF(N142="znížená",J142,0)</f>
        <v>0</v>
      </c>
      <c r="BG142" s="249">
        <f>IF(N142="zákl. prenesená",J142,0)</f>
        <v>0</v>
      </c>
      <c r="BH142" s="249">
        <f>IF(N142="zníž. prenesená",J142,0)</f>
        <v>0</v>
      </c>
      <c r="BI142" s="249">
        <f>IF(N142="nulová",J142,0)</f>
        <v>0</v>
      </c>
      <c r="BJ142" s="17" t="s">
        <v>90</v>
      </c>
      <c r="BK142" s="249">
        <f>ROUND(I142*H142,2)</f>
        <v>0</v>
      </c>
      <c r="BL142" s="17" t="s">
        <v>181</v>
      </c>
      <c r="BM142" s="248" t="s">
        <v>702</v>
      </c>
    </row>
    <row r="143" s="2" customFormat="1" ht="22.2" customHeight="1">
      <c r="A143" s="38"/>
      <c r="B143" s="39"/>
      <c r="C143" s="236" t="s">
        <v>202</v>
      </c>
      <c r="D143" s="236" t="s">
        <v>177</v>
      </c>
      <c r="E143" s="237" t="s">
        <v>703</v>
      </c>
      <c r="F143" s="238" t="s">
        <v>704</v>
      </c>
      <c r="G143" s="239" t="s">
        <v>351</v>
      </c>
      <c r="H143" s="240">
        <v>1</v>
      </c>
      <c r="I143" s="241"/>
      <c r="J143" s="242">
        <f>ROUND(I143*H143,2)</f>
        <v>0</v>
      </c>
      <c r="K143" s="243"/>
      <c r="L143" s="44"/>
      <c r="M143" s="244" t="s">
        <v>1</v>
      </c>
      <c r="N143" s="245" t="s">
        <v>43</v>
      </c>
      <c r="O143" s="97"/>
      <c r="P143" s="246">
        <f>O143*H143</f>
        <v>0</v>
      </c>
      <c r="Q143" s="246">
        <v>0</v>
      </c>
      <c r="R143" s="246">
        <f>Q143*H143</f>
        <v>0</v>
      </c>
      <c r="S143" s="246">
        <v>0</v>
      </c>
      <c r="T143" s="246">
        <f>S143*H143</f>
        <v>0</v>
      </c>
      <c r="U143" s="247" t="s">
        <v>1</v>
      </c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48" t="s">
        <v>181</v>
      </c>
      <c r="AT143" s="248" t="s">
        <v>177</v>
      </c>
      <c r="AU143" s="248" t="s">
        <v>173</v>
      </c>
      <c r="AY143" s="17" t="s">
        <v>174</v>
      </c>
      <c r="BE143" s="249">
        <f>IF(N143="základná",J143,0)</f>
        <v>0</v>
      </c>
      <c r="BF143" s="249">
        <f>IF(N143="znížená",J143,0)</f>
        <v>0</v>
      </c>
      <c r="BG143" s="249">
        <f>IF(N143="zákl. prenesená",J143,0)</f>
        <v>0</v>
      </c>
      <c r="BH143" s="249">
        <f>IF(N143="zníž. prenesená",J143,0)</f>
        <v>0</v>
      </c>
      <c r="BI143" s="249">
        <f>IF(N143="nulová",J143,0)</f>
        <v>0</v>
      </c>
      <c r="BJ143" s="17" t="s">
        <v>90</v>
      </c>
      <c r="BK143" s="249">
        <f>ROUND(I143*H143,2)</f>
        <v>0</v>
      </c>
      <c r="BL143" s="17" t="s">
        <v>181</v>
      </c>
      <c r="BM143" s="248" t="s">
        <v>705</v>
      </c>
    </row>
    <row r="144" s="2" customFormat="1" ht="19.8" customHeight="1">
      <c r="A144" s="38"/>
      <c r="B144" s="39"/>
      <c r="C144" s="236" t="s">
        <v>209</v>
      </c>
      <c r="D144" s="236" t="s">
        <v>177</v>
      </c>
      <c r="E144" s="237" t="s">
        <v>706</v>
      </c>
      <c r="F144" s="238" t="s">
        <v>707</v>
      </c>
      <c r="G144" s="239" t="s">
        <v>351</v>
      </c>
      <c r="H144" s="240">
        <v>3</v>
      </c>
      <c r="I144" s="241"/>
      <c r="J144" s="242">
        <f>ROUND(I144*H144,2)</f>
        <v>0</v>
      </c>
      <c r="K144" s="243"/>
      <c r="L144" s="44"/>
      <c r="M144" s="244" t="s">
        <v>1</v>
      </c>
      <c r="N144" s="245" t="s">
        <v>43</v>
      </c>
      <c r="O144" s="97"/>
      <c r="P144" s="246">
        <f>O144*H144</f>
        <v>0</v>
      </c>
      <c r="Q144" s="246">
        <v>0</v>
      </c>
      <c r="R144" s="246">
        <f>Q144*H144</f>
        <v>0</v>
      </c>
      <c r="S144" s="246">
        <v>0</v>
      </c>
      <c r="T144" s="246">
        <f>S144*H144</f>
        <v>0</v>
      </c>
      <c r="U144" s="247" t="s">
        <v>1</v>
      </c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48" t="s">
        <v>181</v>
      </c>
      <c r="AT144" s="248" t="s">
        <v>177</v>
      </c>
      <c r="AU144" s="248" t="s">
        <v>173</v>
      </c>
      <c r="AY144" s="17" t="s">
        <v>174</v>
      </c>
      <c r="BE144" s="249">
        <f>IF(N144="základná",J144,0)</f>
        <v>0</v>
      </c>
      <c r="BF144" s="249">
        <f>IF(N144="znížená",J144,0)</f>
        <v>0</v>
      </c>
      <c r="BG144" s="249">
        <f>IF(N144="zákl. prenesená",J144,0)</f>
        <v>0</v>
      </c>
      <c r="BH144" s="249">
        <f>IF(N144="zníž. prenesená",J144,0)</f>
        <v>0</v>
      </c>
      <c r="BI144" s="249">
        <f>IF(N144="nulová",J144,0)</f>
        <v>0</v>
      </c>
      <c r="BJ144" s="17" t="s">
        <v>90</v>
      </c>
      <c r="BK144" s="249">
        <f>ROUND(I144*H144,2)</f>
        <v>0</v>
      </c>
      <c r="BL144" s="17" t="s">
        <v>181</v>
      </c>
      <c r="BM144" s="248" t="s">
        <v>708</v>
      </c>
    </row>
    <row r="145" s="2" customFormat="1" ht="19.8" customHeight="1">
      <c r="A145" s="38"/>
      <c r="B145" s="39"/>
      <c r="C145" s="236" t="s">
        <v>213</v>
      </c>
      <c r="D145" s="236" t="s">
        <v>177</v>
      </c>
      <c r="E145" s="237" t="s">
        <v>709</v>
      </c>
      <c r="F145" s="238" t="s">
        <v>710</v>
      </c>
      <c r="G145" s="239" t="s">
        <v>351</v>
      </c>
      <c r="H145" s="240">
        <v>2</v>
      </c>
      <c r="I145" s="241"/>
      <c r="J145" s="242">
        <f>ROUND(I145*H145,2)</f>
        <v>0</v>
      </c>
      <c r="K145" s="243"/>
      <c r="L145" s="44"/>
      <c r="M145" s="244" t="s">
        <v>1</v>
      </c>
      <c r="N145" s="245" t="s">
        <v>43</v>
      </c>
      <c r="O145" s="97"/>
      <c r="P145" s="246">
        <f>O145*H145</f>
        <v>0</v>
      </c>
      <c r="Q145" s="246">
        <v>0</v>
      </c>
      <c r="R145" s="246">
        <f>Q145*H145</f>
        <v>0</v>
      </c>
      <c r="S145" s="246">
        <v>0</v>
      </c>
      <c r="T145" s="246">
        <f>S145*H145</f>
        <v>0</v>
      </c>
      <c r="U145" s="247" t="s">
        <v>1</v>
      </c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48" t="s">
        <v>181</v>
      </c>
      <c r="AT145" s="248" t="s">
        <v>177</v>
      </c>
      <c r="AU145" s="248" t="s">
        <v>173</v>
      </c>
      <c r="AY145" s="17" t="s">
        <v>174</v>
      </c>
      <c r="BE145" s="249">
        <f>IF(N145="základná",J145,0)</f>
        <v>0</v>
      </c>
      <c r="BF145" s="249">
        <f>IF(N145="znížená",J145,0)</f>
        <v>0</v>
      </c>
      <c r="BG145" s="249">
        <f>IF(N145="zákl. prenesená",J145,0)</f>
        <v>0</v>
      </c>
      <c r="BH145" s="249">
        <f>IF(N145="zníž. prenesená",J145,0)</f>
        <v>0</v>
      </c>
      <c r="BI145" s="249">
        <f>IF(N145="nulová",J145,0)</f>
        <v>0</v>
      </c>
      <c r="BJ145" s="17" t="s">
        <v>90</v>
      </c>
      <c r="BK145" s="249">
        <f>ROUND(I145*H145,2)</f>
        <v>0</v>
      </c>
      <c r="BL145" s="17" t="s">
        <v>181</v>
      </c>
      <c r="BM145" s="248" t="s">
        <v>711</v>
      </c>
    </row>
    <row r="146" s="2" customFormat="1" ht="22.2" customHeight="1">
      <c r="A146" s="38"/>
      <c r="B146" s="39"/>
      <c r="C146" s="236" t="s">
        <v>217</v>
      </c>
      <c r="D146" s="236" t="s">
        <v>177</v>
      </c>
      <c r="E146" s="237" t="s">
        <v>712</v>
      </c>
      <c r="F146" s="238" t="s">
        <v>713</v>
      </c>
      <c r="G146" s="239" t="s">
        <v>351</v>
      </c>
      <c r="H146" s="240">
        <v>1</v>
      </c>
      <c r="I146" s="241"/>
      <c r="J146" s="242">
        <f>ROUND(I146*H146,2)</f>
        <v>0</v>
      </c>
      <c r="K146" s="243"/>
      <c r="L146" s="44"/>
      <c r="M146" s="244" t="s">
        <v>1</v>
      </c>
      <c r="N146" s="245" t="s">
        <v>43</v>
      </c>
      <c r="O146" s="97"/>
      <c r="P146" s="246">
        <f>O146*H146</f>
        <v>0</v>
      </c>
      <c r="Q146" s="246">
        <v>0</v>
      </c>
      <c r="R146" s="246">
        <f>Q146*H146</f>
        <v>0</v>
      </c>
      <c r="S146" s="246">
        <v>0</v>
      </c>
      <c r="T146" s="246">
        <f>S146*H146</f>
        <v>0</v>
      </c>
      <c r="U146" s="247" t="s">
        <v>1</v>
      </c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48" t="s">
        <v>181</v>
      </c>
      <c r="AT146" s="248" t="s">
        <v>177</v>
      </c>
      <c r="AU146" s="248" t="s">
        <v>173</v>
      </c>
      <c r="AY146" s="17" t="s">
        <v>174</v>
      </c>
      <c r="BE146" s="249">
        <f>IF(N146="základná",J146,0)</f>
        <v>0</v>
      </c>
      <c r="BF146" s="249">
        <f>IF(N146="znížená",J146,0)</f>
        <v>0</v>
      </c>
      <c r="BG146" s="249">
        <f>IF(N146="zákl. prenesená",J146,0)</f>
        <v>0</v>
      </c>
      <c r="BH146" s="249">
        <f>IF(N146="zníž. prenesená",J146,0)</f>
        <v>0</v>
      </c>
      <c r="BI146" s="249">
        <f>IF(N146="nulová",J146,0)</f>
        <v>0</v>
      </c>
      <c r="BJ146" s="17" t="s">
        <v>90</v>
      </c>
      <c r="BK146" s="249">
        <f>ROUND(I146*H146,2)</f>
        <v>0</v>
      </c>
      <c r="BL146" s="17" t="s">
        <v>181</v>
      </c>
      <c r="BM146" s="248" t="s">
        <v>714</v>
      </c>
    </row>
    <row r="147" s="2" customFormat="1" ht="22.2" customHeight="1">
      <c r="A147" s="38"/>
      <c r="B147" s="39"/>
      <c r="C147" s="236" t="s">
        <v>221</v>
      </c>
      <c r="D147" s="236" t="s">
        <v>177</v>
      </c>
      <c r="E147" s="237" t="s">
        <v>715</v>
      </c>
      <c r="F147" s="238" t="s">
        <v>716</v>
      </c>
      <c r="G147" s="239" t="s">
        <v>351</v>
      </c>
      <c r="H147" s="240">
        <v>2</v>
      </c>
      <c r="I147" s="241"/>
      <c r="J147" s="242">
        <f>ROUND(I147*H147,2)</f>
        <v>0</v>
      </c>
      <c r="K147" s="243"/>
      <c r="L147" s="44"/>
      <c r="M147" s="244" t="s">
        <v>1</v>
      </c>
      <c r="N147" s="245" t="s">
        <v>43</v>
      </c>
      <c r="O147" s="97"/>
      <c r="P147" s="246">
        <f>O147*H147</f>
        <v>0</v>
      </c>
      <c r="Q147" s="246">
        <v>0</v>
      </c>
      <c r="R147" s="246">
        <f>Q147*H147</f>
        <v>0</v>
      </c>
      <c r="S147" s="246">
        <v>0</v>
      </c>
      <c r="T147" s="246">
        <f>S147*H147</f>
        <v>0</v>
      </c>
      <c r="U147" s="247" t="s">
        <v>1</v>
      </c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48" t="s">
        <v>181</v>
      </c>
      <c r="AT147" s="248" t="s">
        <v>177</v>
      </c>
      <c r="AU147" s="248" t="s">
        <v>173</v>
      </c>
      <c r="AY147" s="17" t="s">
        <v>174</v>
      </c>
      <c r="BE147" s="249">
        <f>IF(N147="základná",J147,0)</f>
        <v>0</v>
      </c>
      <c r="BF147" s="249">
        <f>IF(N147="znížená",J147,0)</f>
        <v>0</v>
      </c>
      <c r="BG147" s="249">
        <f>IF(N147="zákl. prenesená",J147,0)</f>
        <v>0</v>
      </c>
      <c r="BH147" s="249">
        <f>IF(N147="zníž. prenesená",J147,0)</f>
        <v>0</v>
      </c>
      <c r="BI147" s="249">
        <f>IF(N147="nulová",J147,0)</f>
        <v>0</v>
      </c>
      <c r="BJ147" s="17" t="s">
        <v>90</v>
      </c>
      <c r="BK147" s="249">
        <f>ROUND(I147*H147,2)</f>
        <v>0</v>
      </c>
      <c r="BL147" s="17" t="s">
        <v>181</v>
      </c>
      <c r="BM147" s="248" t="s">
        <v>717</v>
      </c>
    </row>
    <row r="148" s="2" customFormat="1" ht="19.8" customHeight="1">
      <c r="A148" s="38"/>
      <c r="B148" s="39"/>
      <c r="C148" s="236" t="s">
        <v>225</v>
      </c>
      <c r="D148" s="236" t="s">
        <v>177</v>
      </c>
      <c r="E148" s="237" t="s">
        <v>718</v>
      </c>
      <c r="F148" s="238" t="s">
        <v>719</v>
      </c>
      <c r="G148" s="239" t="s">
        <v>351</v>
      </c>
      <c r="H148" s="240">
        <v>1</v>
      </c>
      <c r="I148" s="241"/>
      <c r="J148" s="242">
        <f>ROUND(I148*H148,2)</f>
        <v>0</v>
      </c>
      <c r="K148" s="243"/>
      <c r="L148" s="44"/>
      <c r="M148" s="244" t="s">
        <v>1</v>
      </c>
      <c r="N148" s="245" t="s">
        <v>43</v>
      </c>
      <c r="O148" s="97"/>
      <c r="P148" s="246">
        <f>O148*H148</f>
        <v>0</v>
      </c>
      <c r="Q148" s="246">
        <v>0</v>
      </c>
      <c r="R148" s="246">
        <f>Q148*H148</f>
        <v>0</v>
      </c>
      <c r="S148" s="246">
        <v>0</v>
      </c>
      <c r="T148" s="246">
        <f>S148*H148</f>
        <v>0</v>
      </c>
      <c r="U148" s="247" t="s">
        <v>1</v>
      </c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48" t="s">
        <v>181</v>
      </c>
      <c r="AT148" s="248" t="s">
        <v>177</v>
      </c>
      <c r="AU148" s="248" t="s">
        <v>173</v>
      </c>
      <c r="AY148" s="17" t="s">
        <v>174</v>
      </c>
      <c r="BE148" s="249">
        <f>IF(N148="základná",J148,0)</f>
        <v>0</v>
      </c>
      <c r="BF148" s="249">
        <f>IF(N148="znížená",J148,0)</f>
        <v>0</v>
      </c>
      <c r="BG148" s="249">
        <f>IF(N148="zákl. prenesená",J148,0)</f>
        <v>0</v>
      </c>
      <c r="BH148" s="249">
        <f>IF(N148="zníž. prenesená",J148,0)</f>
        <v>0</v>
      </c>
      <c r="BI148" s="249">
        <f>IF(N148="nulová",J148,0)</f>
        <v>0</v>
      </c>
      <c r="BJ148" s="17" t="s">
        <v>90</v>
      </c>
      <c r="BK148" s="249">
        <f>ROUND(I148*H148,2)</f>
        <v>0</v>
      </c>
      <c r="BL148" s="17" t="s">
        <v>181</v>
      </c>
      <c r="BM148" s="248" t="s">
        <v>720</v>
      </c>
    </row>
    <row r="149" s="2" customFormat="1" ht="22.2" customHeight="1">
      <c r="A149" s="38"/>
      <c r="B149" s="39"/>
      <c r="C149" s="236" t="s">
        <v>298</v>
      </c>
      <c r="D149" s="236" t="s">
        <v>177</v>
      </c>
      <c r="E149" s="237" t="s">
        <v>721</v>
      </c>
      <c r="F149" s="238" t="s">
        <v>722</v>
      </c>
      <c r="G149" s="239" t="s">
        <v>351</v>
      </c>
      <c r="H149" s="240">
        <v>4</v>
      </c>
      <c r="I149" s="241"/>
      <c r="J149" s="242">
        <f>ROUND(I149*H149,2)</f>
        <v>0</v>
      </c>
      <c r="K149" s="243"/>
      <c r="L149" s="44"/>
      <c r="M149" s="244" t="s">
        <v>1</v>
      </c>
      <c r="N149" s="245" t="s">
        <v>43</v>
      </c>
      <c r="O149" s="97"/>
      <c r="P149" s="246">
        <f>O149*H149</f>
        <v>0</v>
      </c>
      <c r="Q149" s="246">
        <v>0</v>
      </c>
      <c r="R149" s="246">
        <f>Q149*H149</f>
        <v>0</v>
      </c>
      <c r="S149" s="246">
        <v>0</v>
      </c>
      <c r="T149" s="246">
        <f>S149*H149</f>
        <v>0</v>
      </c>
      <c r="U149" s="247" t="s">
        <v>1</v>
      </c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48" t="s">
        <v>181</v>
      </c>
      <c r="AT149" s="248" t="s">
        <v>177</v>
      </c>
      <c r="AU149" s="248" t="s">
        <v>173</v>
      </c>
      <c r="AY149" s="17" t="s">
        <v>174</v>
      </c>
      <c r="BE149" s="249">
        <f>IF(N149="základná",J149,0)</f>
        <v>0</v>
      </c>
      <c r="BF149" s="249">
        <f>IF(N149="znížená",J149,0)</f>
        <v>0</v>
      </c>
      <c r="BG149" s="249">
        <f>IF(N149="zákl. prenesená",J149,0)</f>
        <v>0</v>
      </c>
      <c r="BH149" s="249">
        <f>IF(N149="zníž. prenesená",J149,0)</f>
        <v>0</v>
      </c>
      <c r="BI149" s="249">
        <f>IF(N149="nulová",J149,0)</f>
        <v>0</v>
      </c>
      <c r="BJ149" s="17" t="s">
        <v>90</v>
      </c>
      <c r="BK149" s="249">
        <f>ROUND(I149*H149,2)</f>
        <v>0</v>
      </c>
      <c r="BL149" s="17" t="s">
        <v>181</v>
      </c>
      <c r="BM149" s="248" t="s">
        <v>723</v>
      </c>
    </row>
    <row r="150" s="2" customFormat="1" ht="14.4" customHeight="1">
      <c r="A150" s="38"/>
      <c r="B150" s="39"/>
      <c r="C150" s="236" t="s">
        <v>302</v>
      </c>
      <c r="D150" s="236" t="s">
        <v>177</v>
      </c>
      <c r="E150" s="237" t="s">
        <v>724</v>
      </c>
      <c r="F150" s="238" t="s">
        <v>725</v>
      </c>
      <c r="G150" s="239" t="s">
        <v>327</v>
      </c>
      <c r="H150" s="240">
        <v>6</v>
      </c>
      <c r="I150" s="241"/>
      <c r="J150" s="242">
        <f>ROUND(I150*H150,2)</f>
        <v>0</v>
      </c>
      <c r="K150" s="243"/>
      <c r="L150" s="44"/>
      <c r="M150" s="244" t="s">
        <v>1</v>
      </c>
      <c r="N150" s="245" t="s">
        <v>43</v>
      </c>
      <c r="O150" s="97"/>
      <c r="P150" s="246">
        <f>O150*H150</f>
        <v>0</v>
      </c>
      <c r="Q150" s="246">
        <v>0</v>
      </c>
      <c r="R150" s="246">
        <f>Q150*H150</f>
        <v>0</v>
      </c>
      <c r="S150" s="246">
        <v>0</v>
      </c>
      <c r="T150" s="246">
        <f>S150*H150</f>
        <v>0</v>
      </c>
      <c r="U150" s="247" t="s">
        <v>1</v>
      </c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48" t="s">
        <v>181</v>
      </c>
      <c r="AT150" s="248" t="s">
        <v>177</v>
      </c>
      <c r="AU150" s="248" t="s">
        <v>173</v>
      </c>
      <c r="AY150" s="17" t="s">
        <v>174</v>
      </c>
      <c r="BE150" s="249">
        <f>IF(N150="základná",J150,0)</f>
        <v>0</v>
      </c>
      <c r="BF150" s="249">
        <f>IF(N150="znížená",J150,0)</f>
        <v>0</v>
      </c>
      <c r="BG150" s="249">
        <f>IF(N150="zákl. prenesená",J150,0)</f>
        <v>0</v>
      </c>
      <c r="BH150" s="249">
        <f>IF(N150="zníž. prenesená",J150,0)</f>
        <v>0</v>
      </c>
      <c r="BI150" s="249">
        <f>IF(N150="nulová",J150,0)</f>
        <v>0</v>
      </c>
      <c r="BJ150" s="17" t="s">
        <v>90</v>
      </c>
      <c r="BK150" s="249">
        <f>ROUND(I150*H150,2)</f>
        <v>0</v>
      </c>
      <c r="BL150" s="17" t="s">
        <v>181</v>
      </c>
      <c r="BM150" s="248" t="s">
        <v>726</v>
      </c>
    </row>
    <row r="151" s="2" customFormat="1" ht="14.4" customHeight="1">
      <c r="A151" s="38"/>
      <c r="B151" s="39"/>
      <c r="C151" s="236" t="s">
        <v>306</v>
      </c>
      <c r="D151" s="236" t="s">
        <v>177</v>
      </c>
      <c r="E151" s="237" t="s">
        <v>727</v>
      </c>
      <c r="F151" s="238" t="s">
        <v>728</v>
      </c>
      <c r="G151" s="239" t="s">
        <v>327</v>
      </c>
      <c r="H151" s="240">
        <v>5</v>
      </c>
      <c r="I151" s="241"/>
      <c r="J151" s="242">
        <f>ROUND(I151*H151,2)</f>
        <v>0</v>
      </c>
      <c r="K151" s="243"/>
      <c r="L151" s="44"/>
      <c r="M151" s="244" t="s">
        <v>1</v>
      </c>
      <c r="N151" s="245" t="s">
        <v>43</v>
      </c>
      <c r="O151" s="97"/>
      <c r="P151" s="246">
        <f>O151*H151</f>
        <v>0</v>
      </c>
      <c r="Q151" s="246">
        <v>0</v>
      </c>
      <c r="R151" s="246">
        <f>Q151*H151</f>
        <v>0</v>
      </c>
      <c r="S151" s="246">
        <v>0</v>
      </c>
      <c r="T151" s="246">
        <f>S151*H151</f>
        <v>0</v>
      </c>
      <c r="U151" s="247" t="s">
        <v>1</v>
      </c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48" t="s">
        <v>181</v>
      </c>
      <c r="AT151" s="248" t="s">
        <v>177</v>
      </c>
      <c r="AU151" s="248" t="s">
        <v>173</v>
      </c>
      <c r="AY151" s="17" t="s">
        <v>174</v>
      </c>
      <c r="BE151" s="249">
        <f>IF(N151="základná",J151,0)</f>
        <v>0</v>
      </c>
      <c r="BF151" s="249">
        <f>IF(N151="znížená",J151,0)</f>
        <v>0</v>
      </c>
      <c r="BG151" s="249">
        <f>IF(N151="zákl. prenesená",J151,0)</f>
        <v>0</v>
      </c>
      <c r="BH151" s="249">
        <f>IF(N151="zníž. prenesená",J151,0)</f>
        <v>0</v>
      </c>
      <c r="BI151" s="249">
        <f>IF(N151="nulová",J151,0)</f>
        <v>0</v>
      </c>
      <c r="BJ151" s="17" t="s">
        <v>90</v>
      </c>
      <c r="BK151" s="249">
        <f>ROUND(I151*H151,2)</f>
        <v>0</v>
      </c>
      <c r="BL151" s="17" t="s">
        <v>181</v>
      </c>
      <c r="BM151" s="248" t="s">
        <v>729</v>
      </c>
    </row>
    <row r="152" s="2" customFormat="1" ht="14.4" customHeight="1">
      <c r="A152" s="38"/>
      <c r="B152" s="39"/>
      <c r="C152" s="236" t="s">
        <v>308</v>
      </c>
      <c r="D152" s="236" t="s">
        <v>177</v>
      </c>
      <c r="E152" s="237" t="s">
        <v>730</v>
      </c>
      <c r="F152" s="238" t="s">
        <v>731</v>
      </c>
      <c r="G152" s="239" t="s">
        <v>327</v>
      </c>
      <c r="H152" s="240">
        <v>25</v>
      </c>
      <c r="I152" s="241"/>
      <c r="J152" s="242">
        <f>ROUND(I152*H152,2)</f>
        <v>0</v>
      </c>
      <c r="K152" s="243"/>
      <c r="L152" s="44"/>
      <c r="M152" s="244" t="s">
        <v>1</v>
      </c>
      <c r="N152" s="245" t="s">
        <v>43</v>
      </c>
      <c r="O152" s="97"/>
      <c r="P152" s="246">
        <f>O152*H152</f>
        <v>0</v>
      </c>
      <c r="Q152" s="246">
        <v>0</v>
      </c>
      <c r="R152" s="246">
        <f>Q152*H152</f>
        <v>0</v>
      </c>
      <c r="S152" s="246">
        <v>0</v>
      </c>
      <c r="T152" s="246">
        <f>S152*H152</f>
        <v>0</v>
      </c>
      <c r="U152" s="247" t="s">
        <v>1</v>
      </c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48" t="s">
        <v>181</v>
      </c>
      <c r="AT152" s="248" t="s">
        <v>177</v>
      </c>
      <c r="AU152" s="248" t="s">
        <v>173</v>
      </c>
      <c r="AY152" s="17" t="s">
        <v>174</v>
      </c>
      <c r="BE152" s="249">
        <f>IF(N152="základná",J152,0)</f>
        <v>0</v>
      </c>
      <c r="BF152" s="249">
        <f>IF(N152="znížená",J152,0)</f>
        <v>0</v>
      </c>
      <c r="BG152" s="249">
        <f>IF(N152="zákl. prenesená",J152,0)</f>
        <v>0</v>
      </c>
      <c r="BH152" s="249">
        <f>IF(N152="zníž. prenesená",J152,0)</f>
        <v>0</v>
      </c>
      <c r="BI152" s="249">
        <f>IF(N152="nulová",J152,0)</f>
        <v>0</v>
      </c>
      <c r="BJ152" s="17" t="s">
        <v>90</v>
      </c>
      <c r="BK152" s="249">
        <f>ROUND(I152*H152,2)</f>
        <v>0</v>
      </c>
      <c r="BL152" s="17" t="s">
        <v>181</v>
      </c>
      <c r="BM152" s="248" t="s">
        <v>732</v>
      </c>
    </row>
    <row r="153" s="2" customFormat="1" ht="14.4" customHeight="1">
      <c r="A153" s="38"/>
      <c r="B153" s="39"/>
      <c r="C153" s="236" t="s">
        <v>310</v>
      </c>
      <c r="D153" s="236" t="s">
        <v>177</v>
      </c>
      <c r="E153" s="237" t="s">
        <v>733</v>
      </c>
      <c r="F153" s="238" t="s">
        <v>734</v>
      </c>
      <c r="G153" s="239" t="s">
        <v>327</v>
      </c>
      <c r="H153" s="240">
        <v>20</v>
      </c>
      <c r="I153" s="241"/>
      <c r="J153" s="242">
        <f>ROUND(I153*H153,2)</f>
        <v>0</v>
      </c>
      <c r="K153" s="243"/>
      <c r="L153" s="44"/>
      <c r="M153" s="244" t="s">
        <v>1</v>
      </c>
      <c r="N153" s="245" t="s">
        <v>43</v>
      </c>
      <c r="O153" s="97"/>
      <c r="P153" s="246">
        <f>O153*H153</f>
        <v>0</v>
      </c>
      <c r="Q153" s="246">
        <v>0</v>
      </c>
      <c r="R153" s="246">
        <f>Q153*H153</f>
        <v>0</v>
      </c>
      <c r="S153" s="246">
        <v>0</v>
      </c>
      <c r="T153" s="246">
        <f>S153*H153</f>
        <v>0</v>
      </c>
      <c r="U153" s="247" t="s">
        <v>1</v>
      </c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48" t="s">
        <v>181</v>
      </c>
      <c r="AT153" s="248" t="s">
        <v>177</v>
      </c>
      <c r="AU153" s="248" t="s">
        <v>173</v>
      </c>
      <c r="AY153" s="17" t="s">
        <v>174</v>
      </c>
      <c r="BE153" s="249">
        <f>IF(N153="základná",J153,0)</f>
        <v>0</v>
      </c>
      <c r="BF153" s="249">
        <f>IF(N153="znížená",J153,0)</f>
        <v>0</v>
      </c>
      <c r="BG153" s="249">
        <f>IF(N153="zákl. prenesená",J153,0)</f>
        <v>0</v>
      </c>
      <c r="BH153" s="249">
        <f>IF(N153="zníž. prenesená",J153,0)</f>
        <v>0</v>
      </c>
      <c r="BI153" s="249">
        <f>IF(N153="nulová",J153,0)</f>
        <v>0</v>
      </c>
      <c r="BJ153" s="17" t="s">
        <v>90</v>
      </c>
      <c r="BK153" s="249">
        <f>ROUND(I153*H153,2)</f>
        <v>0</v>
      </c>
      <c r="BL153" s="17" t="s">
        <v>181</v>
      </c>
      <c r="BM153" s="248" t="s">
        <v>735</v>
      </c>
    </row>
    <row r="154" s="2" customFormat="1" ht="14.4" customHeight="1">
      <c r="A154" s="38"/>
      <c r="B154" s="39"/>
      <c r="C154" s="236" t="s">
        <v>312</v>
      </c>
      <c r="D154" s="236" t="s">
        <v>177</v>
      </c>
      <c r="E154" s="237" t="s">
        <v>736</v>
      </c>
      <c r="F154" s="238" t="s">
        <v>737</v>
      </c>
      <c r="G154" s="239" t="s">
        <v>351</v>
      </c>
      <c r="H154" s="240">
        <v>1</v>
      </c>
      <c r="I154" s="241"/>
      <c r="J154" s="242">
        <f>ROUND(I154*H154,2)</f>
        <v>0</v>
      </c>
      <c r="K154" s="243"/>
      <c r="L154" s="44"/>
      <c r="M154" s="244" t="s">
        <v>1</v>
      </c>
      <c r="N154" s="245" t="s">
        <v>43</v>
      </c>
      <c r="O154" s="97"/>
      <c r="P154" s="246">
        <f>O154*H154</f>
        <v>0</v>
      </c>
      <c r="Q154" s="246">
        <v>0</v>
      </c>
      <c r="R154" s="246">
        <f>Q154*H154</f>
        <v>0</v>
      </c>
      <c r="S154" s="246">
        <v>0</v>
      </c>
      <c r="T154" s="246">
        <f>S154*H154</f>
        <v>0</v>
      </c>
      <c r="U154" s="247" t="s">
        <v>1</v>
      </c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48" t="s">
        <v>181</v>
      </c>
      <c r="AT154" s="248" t="s">
        <v>177</v>
      </c>
      <c r="AU154" s="248" t="s">
        <v>173</v>
      </c>
      <c r="AY154" s="17" t="s">
        <v>174</v>
      </c>
      <c r="BE154" s="249">
        <f>IF(N154="základná",J154,0)</f>
        <v>0</v>
      </c>
      <c r="BF154" s="249">
        <f>IF(N154="znížená",J154,0)</f>
        <v>0</v>
      </c>
      <c r="BG154" s="249">
        <f>IF(N154="zákl. prenesená",J154,0)</f>
        <v>0</v>
      </c>
      <c r="BH154" s="249">
        <f>IF(N154="zníž. prenesená",J154,0)</f>
        <v>0</v>
      </c>
      <c r="BI154" s="249">
        <f>IF(N154="nulová",J154,0)</f>
        <v>0</v>
      </c>
      <c r="BJ154" s="17" t="s">
        <v>90</v>
      </c>
      <c r="BK154" s="249">
        <f>ROUND(I154*H154,2)</f>
        <v>0</v>
      </c>
      <c r="BL154" s="17" t="s">
        <v>181</v>
      </c>
      <c r="BM154" s="248" t="s">
        <v>738</v>
      </c>
    </row>
    <row r="155" s="2" customFormat="1" ht="14.4" customHeight="1">
      <c r="A155" s="38"/>
      <c r="B155" s="39"/>
      <c r="C155" s="236" t="s">
        <v>315</v>
      </c>
      <c r="D155" s="236" t="s">
        <v>177</v>
      </c>
      <c r="E155" s="237" t="s">
        <v>739</v>
      </c>
      <c r="F155" s="238" t="s">
        <v>740</v>
      </c>
      <c r="G155" s="239" t="s">
        <v>327</v>
      </c>
      <c r="H155" s="240">
        <v>15</v>
      </c>
      <c r="I155" s="241"/>
      <c r="J155" s="242">
        <f>ROUND(I155*H155,2)</f>
        <v>0</v>
      </c>
      <c r="K155" s="243"/>
      <c r="L155" s="44"/>
      <c r="M155" s="244" t="s">
        <v>1</v>
      </c>
      <c r="N155" s="245" t="s">
        <v>43</v>
      </c>
      <c r="O155" s="97"/>
      <c r="P155" s="246">
        <f>O155*H155</f>
        <v>0</v>
      </c>
      <c r="Q155" s="246">
        <v>0</v>
      </c>
      <c r="R155" s="246">
        <f>Q155*H155</f>
        <v>0</v>
      </c>
      <c r="S155" s="246">
        <v>0</v>
      </c>
      <c r="T155" s="246">
        <f>S155*H155</f>
        <v>0</v>
      </c>
      <c r="U155" s="247" t="s">
        <v>1</v>
      </c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48" t="s">
        <v>181</v>
      </c>
      <c r="AT155" s="248" t="s">
        <v>177</v>
      </c>
      <c r="AU155" s="248" t="s">
        <v>173</v>
      </c>
      <c r="AY155" s="17" t="s">
        <v>174</v>
      </c>
      <c r="BE155" s="249">
        <f>IF(N155="základná",J155,0)</f>
        <v>0</v>
      </c>
      <c r="BF155" s="249">
        <f>IF(N155="znížená",J155,0)</f>
        <v>0</v>
      </c>
      <c r="BG155" s="249">
        <f>IF(N155="zákl. prenesená",J155,0)</f>
        <v>0</v>
      </c>
      <c r="BH155" s="249">
        <f>IF(N155="zníž. prenesená",J155,0)</f>
        <v>0</v>
      </c>
      <c r="BI155" s="249">
        <f>IF(N155="nulová",J155,0)</f>
        <v>0</v>
      </c>
      <c r="BJ155" s="17" t="s">
        <v>90</v>
      </c>
      <c r="BK155" s="249">
        <f>ROUND(I155*H155,2)</f>
        <v>0</v>
      </c>
      <c r="BL155" s="17" t="s">
        <v>181</v>
      </c>
      <c r="BM155" s="248" t="s">
        <v>741</v>
      </c>
    </row>
    <row r="156" s="2" customFormat="1" ht="14.4" customHeight="1">
      <c r="A156" s="38"/>
      <c r="B156" s="39"/>
      <c r="C156" s="236" t="s">
        <v>406</v>
      </c>
      <c r="D156" s="236" t="s">
        <v>177</v>
      </c>
      <c r="E156" s="237" t="s">
        <v>742</v>
      </c>
      <c r="F156" s="238" t="s">
        <v>743</v>
      </c>
      <c r="G156" s="239" t="s">
        <v>351</v>
      </c>
      <c r="H156" s="240">
        <v>2</v>
      </c>
      <c r="I156" s="241"/>
      <c r="J156" s="242">
        <f>ROUND(I156*H156,2)</f>
        <v>0</v>
      </c>
      <c r="K156" s="243"/>
      <c r="L156" s="44"/>
      <c r="M156" s="244" t="s">
        <v>1</v>
      </c>
      <c r="N156" s="245" t="s">
        <v>43</v>
      </c>
      <c r="O156" s="97"/>
      <c r="P156" s="246">
        <f>O156*H156</f>
        <v>0</v>
      </c>
      <c r="Q156" s="246">
        <v>0</v>
      </c>
      <c r="R156" s="246">
        <f>Q156*H156</f>
        <v>0</v>
      </c>
      <c r="S156" s="246">
        <v>0</v>
      </c>
      <c r="T156" s="246">
        <f>S156*H156</f>
        <v>0</v>
      </c>
      <c r="U156" s="247" t="s">
        <v>1</v>
      </c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48" t="s">
        <v>181</v>
      </c>
      <c r="AT156" s="248" t="s">
        <v>177</v>
      </c>
      <c r="AU156" s="248" t="s">
        <v>173</v>
      </c>
      <c r="AY156" s="17" t="s">
        <v>174</v>
      </c>
      <c r="BE156" s="249">
        <f>IF(N156="základná",J156,0)</f>
        <v>0</v>
      </c>
      <c r="BF156" s="249">
        <f>IF(N156="znížená",J156,0)</f>
        <v>0</v>
      </c>
      <c r="BG156" s="249">
        <f>IF(N156="zákl. prenesená",J156,0)</f>
        <v>0</v>
      </c>
      <c r="BH156" s="249">
        <f>IF(N156="zníž. prenesená",J156,0)</f>
        <v>0</v>
      </c>
      <c r="BI156" s="249">
        <f>IF(N156="nulová",J156,0)</f>
        <v>0</v>
      </c>
      <c r="BJ156" s="17" t="s">
        <v>90</v>
      </c>
      <c r="BK156" s="249">
        <f>ROUND(I156*H156,2)</f>
        <v>0</v>
      </c>
      <c r="BL156" s="17" t="s">
        <v>181</v>
      </c>
      <c r="BM156" s="248" t="s">
        <v>744</v>
      </c>
    </row>
    <row r="157" s="2" customFormat="1" ht="30" customHeight="1">
      <c r="A157" s="38"/>
      <c r="B157" s="39"/>
      <c r="C157" s="236" t="s">
        <v>408</v>
      </c>
      <c r="D157" s="236" t="s">
        <v>177</v>
      </c>
      <c r="E157" s="237" t="s">
        <v>745</v>
      </c>
      <c r="F157" s="238" t="s">
        <v>746</v>
      </c>
      <c r="G157" s="239" t="s">
        <v>351</v>
      </c>
      <c r="H157" s="240">
        <v>2</v>
      </c>
      <c r="I157" s="241"/>
      <c r="J157" s="242">
        <f>ROUND(I157*H157,2)</f>
        <v>0</v>
      </c>
      <c r="K157" s="243"/>
      <c r="L157" s="44"/>
      <c r="M157" s="244" t="s">
        <v>1</v>
      </c>
      <c r="N157" s="245" t="s">
        <v>43</v>
      </c>
      <c r="O157" s="97"/>
      <c r="P157" s="246">
        <f>O157*H157</f>
        <v>0</v>
      </c>
      <c r="Q157" s="246">
        <v>0</v>
      </c>
      <c r="R157" s="246">
        <f>Q157*H157</f>
        <v>0</v>
      </c>
      <c r="S157" s="246">
        <v>0</v>
      </c>
      <c r="T157" s="246">
        <f>S157*H157</f>
        <v>0</v>
      </c>
      <c r="U157" s="247" t="s">
        <v>1</v>
      </c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48" t="s">
        <v>181</v>
      </c>
      <c r="AT157" s="248" t="s">
        <v>177</v>
      </c>
      <c r="AU157" s="248" t="s">
        <v>173</v>
      </c>
      <c r="AY157" s="17" t="s">
        <v>174</v>
      </c>
      <c r="BE157" s="249">
        <f>IF(N157="základná",J157,0)</f>
        <v>0</v>
      </c>
      <c r="BF157" s="249">
        <f>IF(N157="znížená",J157,0)</f>
        <v>0</v>
      </c>
      <c r="BG157" s="249">
        <f>IF(N157="zákl. prenesená",J157,0)</f>
        <v>0</v>
      </c>
      <c r="BH157" s="249">
        <f>IF(N157="zníž. prenesená",J157,0)</f>
        <v>0</v>
      </c>
      <c r="BI157" s="249">
        <f>IF(N157="nulová",J157,0)</f>
        <v>0</v>
      </c>
      <c r="BJ157" s="17" t="s">
        <v>90</v>
      </c>
      <c r="BK157" s="249">
        <f>ROUND(I157*H157,2)</f>
        <v>0</v>
      </c>
      <c r="BL157" s="17" t="s">
        <v>181</v>
      </c>
      <c r="BM157" s="248" t="s">
        <v>747</v>
      </c>
    </row>
    <row r="158" s="2" customFormat="1" ht="14.4" customHeight="1">
      <c r="A158" s="38"/>
      <c r="B158" s="39"/>
      <c r="C158" s="236" t="s">
        <v>410</v>
      </c>
      <c r="D158" s="236" t="s">
        <v>177</v>
      </c>
      <c r="E158" s="237" t="s">
        <v>748</v>
      </c>
      <c r="F158" s="238" t="s">
        <v>749</v>
      </c>
      <c r="G158" s="239" t="s">
        <v>327</v>
      </c>
      <c r="H158" s="240">
        <v>10</v>
      </c>
      <c r="I158" s="241"/>
      <c r="J158" s="242">
        <f>ROUND(I158*H158,2)</f>
        <v>0</v>
      </c>
      <c r="K158" s="243"/>
      <c r="L158" s="44"/>
      <c r="M158" s="244" t="s">
        <v>1</v>
      </c>
      <c r="N158" s="245" t="s">
        <v>43</v>
      </c>
      <c r="O158" s="97"/>
      <c r="P158" s="246">
        <f>O158*H158</f>
        <v>0</v>
      </c>
      <c r="Q158" s="246">
        <v>0</v>
      </c>
      <c r="R158" s="246">
        <f>Q158*H158</f>
        <v>0</v>
      </c>
      <c r="S158" s="246">
        <v>0</v>
      </c>
      <c r="T158" s="246">
        <f>S158*H158</f>
        <v>0</v>
      </c>
      <c r="U158" s="247" t="s">
        <v>1</v>
      </c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48" t="s">
        <v>181</v>
      </c>
      <c r="AT158" s="248" t="s">
        <v>177</v>
      </c>
      <c r="AU158" s="248" t="s">
        <v>173</v>
      </c>
      <c r="AY158" s="17" t="s">
        <v>174</v>
      </c>
      <c r="BE158" s="249">
        <f>IF(N158="základná",J158,0)</f>
        <v>0</v>
      </c>
      <c r="BF158" s="249">
        <f>IF(N158="znížená",J158,0)</f>
        <v>0</v>
      </c>
      <c r="BG158" s="249">
        <f>IF(N158="zákl. prenesená",J158,0)</f>
        <v>0</v>
      </c>
      <c r="BH158" s="249">
        <f>IF(N158="zníž. prenesená",J158,0)</f>
        <v>0</v>
      </c>
      <c r="BI158" s="249">
        <f>IF(N158="nulová",J158,0)</f>
        <v>0</v>
      </c>
      <c r="BJ158" s="17" t="s">
        <v>90</v>
      </c>
      <c r="BK158" s="249">
        <f>ROUND(I158*H158,2)</f>
        <v>0</v>
      </c>
      <c r="BL158" s="17" t="s">
        <v>181</v>
      </c>
      <c r="BM158" s="248" t="s">
        <v>750</v>
      </c>
    </row>
    <row r="159" s="2" customFormat="1" ht="22.2" customHeight="1">
      <c r="A159" s="38"/>
      <c r="B159" s="39"/>
      <c r="C159" s="236" t="s">
        <v>7</v>
      </c>
      <c r="D159" s="236" t="s">
        <v>177</v>
      </c>
      <c r="E159" s="237" t="s">
        <v>751</v>
      </c>
      <c r="F159" s="238" t="s">
        <v>752</v>
      </c>
      <c r="G159" s="239" t="s">
        <v>351</v>
      </c>
      <c r="H159" s="240">
        <v>50</v>
      </c>
      <c r="I159" s="241"/>
      <c r="J159" s="242">
        <f>ROUND(I159*H159,2)</f>
        <v>0</v>
      </c>
      <c r="K159" s="243"/>
      <c r="L159" s="44"/>
      <c r="M159" s="244" t="s">
        <v>1</v>
      </c>
      <c r="N159" s="245" t="s">
        <v>43</v>
      </c>
      <c r="O159" s="97"/>
      <c r="P159" s="246">
        <f>O159*H159</f>
        <v>0</v>
      </c>
      <c r="Q159" s="246">
        <v>0</v>
      </c>
      <c r="R159" s="246">
        <f>Q159*H159</f>
        <v>0</v>
      </c>
      <c r="S159" s="246">
        <v>0</v>
      </c>
      <c r="T159" s="246">
        <f>S159*H159</f>
        <v>0</v>
      </c>
      <c r="U159" s="247" t="s">
        <v>1</v>
      </c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48" t="s">
        <v>181</v>
      </c>
      <c r="AT159" s="248" t="s">
        <v>177</v>
      </c>
      <c r="AU159" s="248" t="s">
        <v>173</v>
      </c>
      <c r="AY159" s="17" t="s">
        <v>174</v>
      </c>
      <c r="BE159" s="249">
        <f>IF(N159="základná",J159,0)</f>
        <v>0</v>
      </c>
      <c r="BF159" s="249">
        <f>IF(N159="znížená",J159,0)</f>
        <v>0</v>
      </c>
      <c r="BG159" s="249">
        <f>IF(N159="zákl. prenesená",J159,0)</f>
        <v>0</v>
      </c>
      <c r="BH159" s="249">
        <f>IF(N159="zníž. prenesená",J159,0)</f>
        <v>0</v>
      </c>
      <c r="BI159" s="249">
        <f>IF(N159="nulová",J159,0)</f>
        <v>0</v>
      </c>
      <c r="BJ159" s="17" t="s">
        <v>90</v>
      </c>
      <c r="BK159" s="249">
        <f>ROUND(I159*H159,2)</f>
        <v>0</v>
      </c>
      <c r="BL159" s="17" t="s">
        <v>181</v>
      </c>
      <c r="BM159" s="248" t="s">
        <v>753</v>
      </c>
    </row>
    <row r="160" s="2" customFormat="1" ht="22.2" customHeight="1">
      <c r="A160" s="38"/>
      <c r="B160" s="39"/>
      <c r="C160" s="236" t="s">
        <v>549</v>
      </c>
      <c r="D160" s="236" t="s">
        <v>177</v>
      </c>
      <c r="E160" s="237" t="s">
        <v>754</v>
      </c>
      <c r="F160" s="238" t="s">
        <v>755</v>
      </c>
      <c r="G160" s="239" t="s">
        <v>351</v>
      </c>
      <c r="H160" s="240">
        <v>25</v>
      </c>
      <c r="I160" s="241"/>
      <c r="J160" s="242">
        <f>ROUND(I160*H160,2)</f>
        <v>0</v>
      </c>
      <c r="K160" s="243"/>
      <c r="L160" s="44"/>
      <c r="M160" s="244" t="s">
        <v>1</v>
      </c>
      <c r="N160" s="245" t="s">
        <v>43</v>
      </c>
      <c r="O160" s="97"/>
      <c r="P160" s="246">
        <f>O160*H160</f>
        <v>0</v>
      </c>
      <c r="Q160" s="246">
        <v>0</v>
      </c>
      <c r="R160" s="246">
        <f>Q160*H160</f>
        <v>0</v>
      </c>
      <c r="S160" s="246">
        <v>0</v>
      </c>
      <c r="T160" s="246">
        <f>S160*H160</f>
        <v>0</v>
      </c>
      <c r="U160" s="247" t="s">
        <v>1</v>
      </c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48" t="s">
        <v>181</v>
      </c>
      <c r="AT160" s="248" t="s">
        <v>177</v>
      </c>
      <c r="AU160" s="248" t="s">
        <v>173</v>
      </c>
      <c r="AY160" s="17" t="s">
        <v>174</v>
      </c>
      <c r="BE160" s="249">
        <f>IF(N160="základná",J160,0)</f>
        <v>0</v>
      </c>
      <c r="BF160" s="249">
        <f>IF(N160="znížená",J160,0)</f>
        <v>0</v>
      </c>
      <c r="BG160" s="249">
        <f>IF(N160="zákl. prenesená",J160,0)</f>
        <v>0</v>
      </c>
      <c r="BH160" s="249">
        <f>IF(N160="zníž. prenesená",J160,0)</f>
        <v>0</v>
      </c>
      <c r="BI160" s="249">
        <f>IF(N160="nulová",J160,0)</f>
        <v>0</v>
      </c>
      <c r="BJ160" s="17" t="s">
        <v>90</v>
      </c>
      <c r="BK160" s="249">
        <f>ROUND(I160*H160,2)</f>
        <v>0</v>
      </c>
      <c r="BL160" s="17" t="s">
        <v>181</v>
      </c>
      <c r="BM160" s="248" t="s">
        <v>756</v>
      </c>
    </row>
    <row r="161" s="12" customFormat="1" ht="20.88" customHeight="1">
      <c r="A161" s="12"/>
      <c r="B161" s="220"/>
      <c r="C161" s="221"/>
      <c r="D161" s="222" t="s">
        <v>76</v>
      </c>
      <c r="E161" s="234" t="s">
        <v>757</v>
      </c>
      <c r="F161" s="234" t="s">
        <v>758</v>
      </c>
      <c r="G161" s="221"/>
      <c r="H161" s="221"/>
      <c r="I161" s="224"/>
      <c r="J161" s="235">
        <f>BK161</f>
        <v>0</v>
      </c>
      <c r="K161" s="221"/>
      <c r="L161" s="226"/>
      <c r="M161" s="227"/>
      <c r="N161" s="228"/>
      <c r="O161" s="228"/>
      <c r="P161" s="229">
        <f>SUM(P162:P163)</f>
        <v>0</v>
      </c>
      <c r="Q161" s="228"/>
      <c r="R161" s="229">
        <f>SUM(R162:R163)</f>
        <v>0</v>
      </c>
      <c r="S161" s="228"/>
      <c r="T161" s="229">
        <f>SUM(T162:T163)</f>
        <v>0</v>
      </c>
      <c r="U161" s="230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R161" s="231" t="s">
        <v>173</v>
      </c>
      <c r="AT161" s="232" t="s">
        <v>76</v>
      </c>
      <c r="AU161" s="232" t="s">
        <v>90</v>
      </c>
      <c r="AY161" s="231" t="s">
        <v>174</v>
      </c>
      <c r="BK161" s="233">
        <f>SUM(BK162:BK163)</f>
        <v>0</v>
      </c>
    </row>
    <row r="162" s="2" customFormat="1" ht="22.2" customHeight="1">
      <c r="A162" s="38"/>
      <c r="B162" s="39"/>
      <c r="C162" s="236" t="s">
        <v>555</v>
      </c>
      <c r="D162" s="236" t="s">
        <v>177</v>
      </c>
      <c r="E162" s="237" t="s">
        <v>759</v>
      </c>
      <c r="F162" s="238" t="s">
        <v>701</v>
      </c>
      <c r="G162" s="239" t="s">
        <v>351</v>
      </c>
      <c r="H162" s="240">
        <v>1</v>
      </c>
      <c r="I162" s="241"/>
      <c r="J162" s="242">
        <f>ROUND(I162*H162,2)</f>
        <v>0</v>
      </c>
      <c r="K162" s="243"/>
      <c r="L162" s="44"/>
      <c r="M162" s="244" t="s">
        <v>1</v>
      </c>
      <c r="N162" s="245" t="s">
        <v>43</v>
      </c>
      <c r="O162" s="97"/>
      <c r="P162" s="246">
        <f>O162*H162</f>
        <v>0</v>
      </c>
      <c r="Q162" s="246">
        <v>0</v>
      </c>
      <c r="R162" s="246">
        <f>Q162*H162</f>
        <v>0</v>
      </c>
      <c r="S162" s="246">
        <v>0</v>
      </c>
      <c r="T162" s="246">
        <f>S162*H162</f>
        <v>0</v>
      </c>
      <c r="U162" s="247" t="s">
        <v>1</v>
      </c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48" t="s">
        <v>181</v>
      </c>
      <c r="AT162" s="248" t="s">
        <v>177</v>
      </c>
      <c r="AU162" s="248" t="s">
        <v>173</v>
      </c>
      <c r="AY162" s="17" t="s">
        <v>174</v>
      </c>
      <c r="BE162" s="249">
        <f>IF(N162="základná",J162,0)</f>
        <v>0</v>
      </c>
      <c r="BF162" s="249">
        <f>IF(N162="znížená",J162,0)</f>
        <v>0</v>
      </c>
      <c r="BG162" s="249">
        <f>IF(N162="zákl. prenesená",J162,0)</f>
        <v>0</v>
      </c>
      <c r="BH162" s="249">
        <f>IF(N162="zníž. prenesená",J162,0)</f>
        <v>0</v>
      </c>
      <c r="BI162" s="249">
        <f>IF(N162="nulová",J162,0)</f>
        <v>0</v>
      </c>
      <c r="BJ162" s="17" t="s">
        <v>90</v>
      </c>
      <c r="BK162" s="249">
        <f>ROUND(I162*H162,2)</f>
        <v>0</v>
      </c>
      <c r="BL162" s="17" t="s">
        <v>181</v>
      </c>
      <c r="BM162" s="248" t="s">
        <v>760</v>
      </c>
    </row>
    <row r="163" s="2" customFormat="1" ht="22.2" customHeight="1">
      <c r="A163" s="38"/>
      <c r="B163" s="39"/>
      <c r="C163" s="236" t="s">
        <v>560</v>
      </c>
      <c r="D163" s="236" t="s">
        <v>177</v>
      </c>
      <c r="E163" s="237" t="s">
        <v>761</v>
      </c>
      <c r="F163" s="238" t="s">
        <v>762</v>
      </c>
      <c r="G163" s="239" t="s">
        <v>351</v>
      </c>
      <c r="H163" s="240">
        <v>1</v>
      </c>
      <c r="I163" s="241"/>
      <c r="J163" s="242">
        <f>ROUND(I163*H163,2)</f>
        <v>0</v>
      </c>
      <c r="K163" s="243"/>
      <c r="L163" s="44"/>
      <c r="M163" s="244" t="s">
        <v>1</v>
      </c>
      <c r="N163" s="245" t="s">
        <v>43</v>
      </c>
      <c r="O163" s="97"/>
      <c r="P163" s="246">
        <f>O163*H163</f>
        <v>0</v>
      </c>
      <c r="Q163" s="246">
        <v>0</v>
      </c>
      <c r="R163" s="246">
        <f>Q163*H163</f>
        <v>0</v>
      </c>
      <c r="S163" s="246">
        <v>0</v>
      </c>
      <c r="T163" s="246">
        <f>S163*H163</f>
        <v>0</v>
      </c>
      <c r="U163" s="247" t="s">
        <v>1</v>
      </c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48" t="s">
        <v>181</v>
      </c>
      <c r="AT163" s="248" t="s">
        <v>177</v>
      </c>
      <c r="AU163" s="248" t="s">
        <v>173</v>
      </c>
      <c r="AY163" s="17" t="s">
        <v>174</v>
      </c>
      <c r="BE163" s="249">
        <f>IF(N163="základná",J163,0)</f>
        <v>0</v>
      </c>
      <c r="BF163" s="249">
        <f>IF(N163="znížená",J163,0)</f>
        <v>0</v>
      </c>
      <c r="BG163" s="249">
        <f>IF(N163="zákl. prenesená",J163,0)</f>
        <v>0</v>
      </c>
      <c r="BH163" s="249">
        <f>IF(N163="zníž. prenesená",J163,0)</f>
        <v>0</v>
      </c>
      <c r="BI163" s="249">
        <f>IF(N163="nulová",J163,0)</f>
        <v>0</v>
      </c>
      <c r="BJ163" s="17" t="s">
        <v>90</v>
      </c>
      <c r="BK163" s="249">
        <f>ROUND(I163*H163,2)</f>
        <v>0</v>
      </c>
      <c r="BL163" s="17" t="s">
        <v>181</v>
      </c>
      <c r="BM163" s="248" t="s">
        <v>763</v>
      </c>
    </row>
    <row r="164" s="12" customFormat="1" ht="20.88" customHeight="1">
      <c r="A164" s="12"/>
      <c r="B164" s="220"/>
      <c r="C164" s="221"/>
      <c r="D164" s="222" t="s">
        <v>76</v>
      </c>
      <c r="E164" s="234" t="s">
        <v>764</v>
      </c>
      <c r="F164" s="234" t="s">
        <v>765</v>
      </c>
      <c r="G164" s="221"/>
      <c r="H164" s="221"/>
      <c r="I164" s="224"/>
      <c r="J164" s="235">
        <f>BK164</f>
        <v>0</v>
      </c>
      <c r="K164" s="221"/>
      <c r="L164" s="226"/>
      <c r="M164" s="227"/>
      <c r="N164" s="228"/>
      <c r="O164" s="228"/>
      <c r="P164" s="229">
        <f>SUM(P165:P187)</f>
        <v>0</v>
      </c>
      <c r="Q164" s="228"/>
      <c r="R164" s="229">
        <f>SUM(R165:R187)</f>
        <v>0</v>
      </c>
      <c r="S164" s="228"/>
      <c r="T164" s="229">
        <f>SUM(T165:T187)</f>
        <v>0</v>
      </c>
      <c r="U164" s="230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R164" s="231" t="s">
        <v>173</v>
      </c>
      <c r="AT164" s="232" t="s">
        <v>76</v>
      </c>
      <c r="AU164" s="232" t="s">
        <v>90</v>
      </c>
      <c r="AY164" s="231" t="s">
        <v>174</v>
      </c>
      <c r="BK164" s="233">
        <f>SUM(BK165:BK187)</f>
        <v>0</v>
      </c>
    </row>
    <row r="165" s="2" customFormat="1" ht="14.4" customHeight="1">
      <c r="A165" s="38"/>
      <c r="B165" s="39"/>
      <c r="C165" s="288" t="s">
        <v>566</v>
      </c>
      <c r="D165" s="288" t="s">
        <v>171</v>
      </c>
      <c r="E165" s="289" t="s">
        <v>766</v>
      </c>
      <c r="F165" s="290" t="s">
        <v>767</v>
      </c>
      <c r="G165" s="291" t="s">
        <v>327</v>
      </c>
      <c r="H165" s="292">
        <v>16</v>
      </c>
      <c r="I165" s="293"/>
      <c r="J165" s="294">
        <f>ROUND(I165*H165,2)</f>
        <v>0</v>
      </c>
      <c r="K165" s="295"/>
      <c r="L165" s="296"/>
      <c r="M165" s="297" t="s">
        <v>1</v>
      </c>
      <c r="N165" s="298" t="s">
        <v>43</v>
      </c>
      <c r="O165" s="97"/>
      <c r="P165" s="246">
        <f>O165*H165</f>
        <v>0</v>
      </c>
      <c r="Q165" s="246">
        <v>0</v>
      </c>
      <c r="R165" s="246">
        <f>Q165*H165</f>
        <v>0</v>
      </c>
      <c r="S165" s="246">
        <v>0</v>
      </c>
      <c r="T165" s="246">
        <f>S165*H165</f>
        <v>0</v>
      </c>
      <c r="U165" s="247" t="s">
        <v>1</v>
      </c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48" t="s">
        <v>659</v>
      </c>
      <c r="AT165" s="248" t="s">
        <v>171</v>
      </c>
      <c r="AU165" s="248" t="s">
        <v>173</v>
      </c>
      <c r="AY165" s="17" t="s">
        <v>174</v>
      </c>
      <c r="BE165" s="249">
        <f>IF(N165="základná",J165,0)</f>
        <v>0</v>
      </c>
      <c r="BF165" s="249">
        <f>IF(N165="znížená",J165,0)</f>
        <v>0</v>
      </c>
      <c r="BG165" s="249">
        <f>IF(N165="zákl. prenesená",J165,0)</f>
        <v>0</v>
      </c>
      <c r="BH165" s="249">
        <f>IF(N165="zníž. prenesená",J165,0)</f>
        <v>0</v>
      </c>
      <c r="BI165" s="249">
        <f>IF(N165="nulová",J165,0)</f>
        <v>0</v>
      </c>
      <c r="BJ165" s="17" t="s">
        <v>90</v>
      </c>
      <c r="BK165" s="249">
        <f>ROUND(I165*H165,2)</f>
        <v>0</v>
      </c>
      <c r="BL165" s="17" t="s">
        <v>181</v>
      </c>
      <c r="BM165" s="248" t="s">
        <v>768</v>
      </c>
    </row>
    <row r="166" s="2" customFormat="1" ht="14.4" customHeight="1">
      <c r="A166" s="38"/>
      <c r="B166" s="39"/>
      <c r="C166" s="288" t="s">
        <v>573</v>
      </c>
      <c r="D166" s="288" t="s">
        <v>171</v>
      </c>
      <c r="E166" s="289" t="s">
        <v>769</v>
      </c>
      <c r="F166" s="290" t="s">
        <v>770</v>
      </c>
      <c r="G166" s="291" t="s">
        <v>327</v>
      </c>
      <c r="H166" s="292">
        <v>12</v>
      </c>
      <c r="I166" s="293"/>
      <c r="J166" s="294">
        <f>ROUND(I166*H166,2)</f>
        <v>0</v>
      </c>
      <c r="K166" s="295"/>
      <c r="L166" s="296"/>
      <c r="M166" s="297" t="s">
        <v>1</v>
      </c>
      <c r="N166" s="298" t="s">
        <v>43</v>
      </c>
      <c r="O166" s="97"/>
      <c r="P166" s="246">
        <f>O166*H166</f>
        <v>0</v>
      </c>
      <c r="Q166" s="246">
        <v>0</v>
      </c>
      <c r="R166" s="246">
        <f>Q166*H166</f>
        <v>0</v>
      </c>
      <c r="S166" s="246">
        <v>0</v>
      </c>
      <c r="T166" s="246">
        <f>S166*H166</f>
        <v>0</v>
      </c>
      <c r="U166" s="247" t="s">
        <v>1</v>
      </c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48" t="s">
        <v>659</v>
      </c>
      <c r="AT166" s="248" t="s">
        <v>171</v>
      </c>
      <c r="AU166" s="248" t="s">
        <v>173</v>
      </c>
      <c r="AY166" s="17" t="s">
        <v>174</v>
      </c>
      <c r="BE166" s="249">
        <f>IF(N166="základná",J166,0)</f>
        <v>0</v>
      </c>
      <c r="BF166" s="249">
        <f>IF(N166="znížená",J166,0)</f>
        <v>0</v>
      </c>
      <c r="BG166" s="249">
        <f>IF(N166="zákl. prenesená",J166,0)</f>
        <v>0</v>
      </c>
      <c r="BH166" s="249">
        <f>IF(N166="zníž. prenesená",J166,0)</f>
        <v>0</v>
      </c>
      <c r="BI166" s="249">
        <f>IF(N166="nulová",J166,0)</f>
        <v>0</v>
      </c>
      <c r="BJ166" s="17" t="s">
        <v>90</v>
      </c>
      <c r="BK166" s="249">
        <f>ROUND(I166*H166,2)</f>
        <v>0</v>
      </c>
      <c r="BL166" s="17" t="s">
        <v>181</v>
      </c>
      <c r="BM166" s="248" t="s">
        <v>771</v>
      </c>
    </row>
    <row r="167" s="2" customFormat="1" ht="14.4" customHeight="1">
      <c r="A167" s="38"/>
      <c r="B167" s="39"/>
      <c r="C167" s="288" t="s">
        <v>578</v>
      </c>
      <c r="D167" s="288" t="s">
        <v>171</v>
      </c>
      <c r="E167" s="289" t="s">
        <v>772</v>
      </c>
      <c r="F167" s="290" t="s">
        <v>773</v>
      </c>
      <c r="G167" s="291" t="s">
        <v>327</v>
      </c>
      <c r="H167" s="292">
        <v>6</v>
      </c>
      <c r="I167" s="293"/>
      <c r="J167" s="294">
        <f>ROUND(I167*H167,2)</f>
        <v>0</v>
      </c>
      <c r="K167" s="295"/>
      <c r="L167" s="296"/>
      <c r="M167" s="297" t="s">
        <v>1</v>
      </c>
      <c r="N167" s="298" t="s">
        <v>43</v>
      </c>
      <c r="O167" s="97"/>
      <c r="P167" s="246">
        <f>O167*H167</f>
        <v>0</v>
      </c>
      <c r="Q167" s="246">
        <v>0</v>
      </c>
      <c r="R167" s="246">
        <f>Q167*H167</f>
        <v>0</v>
      </c>
      <c r="S167" s="246">
        <v>0</v>
      </c>
      <c r="T167" s="246">
        <f>S167*H167</f>
        <v>0</v>
      </c>
      <c r="U167" s="247" t="s">
        <v>1</v>
      </c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48" t="s">
        <v>659</v>
      </c>
      <c r="AT167" s="248" t="s">
        <v>171</v>
      </c>
      <c r="AU167" s="248" t="s">
        <v>173</v>
      </c>
      <c r="AY167" s="17" t="s">
        <v>174</v>
      </c>
      <c r="BE167" s="249">
        <f>IF(N167="základná",J167,0)</f>
        <v>0</v>
      </c>
      <c r="BF167" s="249">
        <f>IF(N167="znížená",J167,0)</f>
        <v>0</v>
      </c>
      <c r="BG167" s="249">
        <f>IF(N167="zákl. prenesená",J167,0)</f>
        <v>0</v>
      </c>
      <c r="BH167" s="249">
        <f>IF(N167="zníž. prenesená",J167,0)</f>
        <v>0</v>
      </c>
      <c r="BI167" s="249">
        <f>IF(N167="nulová",J167,0)</f>
        <v>0</v>
      </c>
      <c r="BJ167" s="17" t="s">
        <v>90</v>
      </c>
      <c r="BK167" s="249">
        <f>ROUND(I167*H167,2)</f>
        <v>0</v>
      </c>
      <c r="BL167" s="17" t="s">
        <v>181</v>
      </c>
      <c r="BM167" s="248" t="s">
        <v>774</v>
      </c>
    </row>
    <row r="168" s="2" customFormat="1" ht="14.4" customHeight="1">
      <c r="A168" s="38"/>
      <c r="B168" s="39"/>
      <c r="C168" s="288" t="s">
        <v>583</v>
      </c>
      <c r="D168" s="288" t="s">
        <v>171</v>
      </c>
      <c r="E168" s="289" t="s">
        <v>775</v>
      </c>
      <c r="F168" s="290" t="s">
        <v>776</v>
      </c>
      <c r="G168" s="291" t="s">
        <v>239</v>
      </c>
      <c r="H168" s="292">
        <v>1</v>
      </c>
      <c r="I168" s="293"/>
      <c r="J168" s="294">
        <f>ROUND(I168*H168,2)</f>
        <v>0</v>
      </c>
      <c r="K168" s="295"/>
      <c r="L168" s="296"/>
      <c r="M168" s="297" t="s">
        <v>1</v>
      </c>
      <c r="N168" s="298" t="s">
        <v>43</v>
      </c>
      <c r="O168" s="97"/>
      <c r="P168" s="246">
        <f>O168*H168</f>
        <v>0</v>
      </c>
      <c r="Q168" s="246">
        <v>0</v>
      </c>
      <c r="R168" s="246">
        <f>Q168*H168</f>
        <v>0</v>
      </c>
      <c r="S168" s="246">
        <v>0</v>
      </c>
      <c r="T168" s="246">
        <f>S168*H168</f>
        <v>0</v>
      </c>
      <c r="U168" s="247" t="s">
        <v>1</v>
      </c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48" t="s">
        <v>659</v>
      </c>
      <c r="AT168" s="248" t="s">
        <v>171</v>
      </c>
      <c r="AU168" s="248" t="s">
        <v>173</v>
      </c>
      <c r="AY168" s="17" t="s">
        <v>174</v>
      </c>
      <c r="BE168" s="249">
        <f>IF(N168="základná",J168,0)</f>
        <v>0</v>
      </c>
      <c r="BF168" s="249">
        <f>IF(N168="znížená",J168,0)</f>
        <v>0</v>
      </c>
      <c r="BG168" s="249">
        <f>IF(N168="zákl. prenesená",J168,0)</f>
        <v>0</v>
      </c>
      <c r="BH168" s="249">
        <f>IF(N168="zníž. prenesená",J168,0)</f>
        <v>0</v>
      </c>
      <c r="BI168" s="249">
        <f>IF(N168="nulová",J168,0)</f>
        <v>0</v>
      </c>
      <c r="BJ168" s="17" t="s">
        <v>90</v>
      </c>
      <c r="BK168" s="249">
        <f>ROUND(I168*H168,2)</f>
        <v>0</v>
      </c>
      <c r="BL168" s="17" t="s">
        <v>181</v>
      </c>
      <c r="BM168" s="248" t="s">
        <v>777</v>
      </c>
    </row>
    <row r="169" s="2" customFormat="1" ht="22.2" customHeight="1">
      <c r="A169" s="38"/>
      <c r="B169" s="39"/>
      <c r="C169" s="288" t="s">
        <v>589</v>
      </c>
      <c r="D169" s="288" t="s">
        <v>171</v>
      </c>
      <c r="E169" s="289" t="s">
        <v>778</v>
      </c>
      <c r="F169" s="290" t="s">
        <v>779</v>
      </c>
      <c r="G169" s="291" t="s">
        <v>351</v>
      </c>
      <c r="H169" s="292">
        <v>4</v>
      </c>
      <c r="I169" s="293"/>
      <c r="J169" s="294">
        <f>ROUND(I169*H169,2)</f>
        <v>0</v>
      </c>
      <c r="K169" s="295"/>
      <c r="L169" s="296"/>
      <c r="M169" s="297" t="s">
        <v>1</v>
      </c>
      <c r="N169" s="298" t="s">
        <v>43</v>
      </c>
      <c r="O169" s="97"/>
      <c r="P169" s="246">
        <f>O169*H169</f>
        <v>0</v>
      </c>
      <c r="Q169" s="246">
        <v>0</v>
      </c>
      <c r="R169" s="246">
        <f>Q169*H169</f>
        <v>0</v>
      </c>
      <c r="S169" s="246">
        <v>0</v>
      </c>
      <c r="T169" s="246">
        <f>S169*H169</f>
        <v>0</v>
      </c>
      <c r="U169" s="247" t="s">
        <v>1</v>
      </c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48" t="s">
        <v>659</v>
      </c>
      <c r="AT169" s="248" t="s">
        <v>171</v>
      </c>
      <c r="AU169" s="248" t="s">
        <v>173</v>
      </c>
      <c r="AY169" s="17" t="s">
        <v>174</v>
      </c>
      <c r="BE169" s="249">
        <f>IF(N169="základná",J169,0)</f>
        <v>0</v>
      </c>
      <c r="BF169" s="249">
        <f>IF(N169="znížená",J169,0)</f>
        <v>0</v>
      </c>
      <c r="BG169" s="249">
        <f>IF(N169="zákl. prenesená",J169,0)</f>
        <v>0</v>
      </c>
      <c r="BH169" s="249">
        <f>IF(N169="zníž. prenesená",J169,0)</f>
        <v>0</v>
      </c>
      <c r="BI169" s="249">
        <f>IF(N169="nulová",J169,0)</f>
        <v>0</v>
      </c>
      <c r="BJ169" s="17" t="s">
        <v>90</v>
      </c>
      <c r="BK169" s="249">
        <f>ROUND(I169*H169,2)</f>
        <v>0</v>
      </c>
      <c r="BL169" s="17" t="s">
        <v>181</v>
      </c>
      <c r="BM169" s="248" t="s">
        <v>780</v>
      </c>
    </row>
    <row r="170" s="2" customFormat="1" ht="14.4" customHeight="1">
      <c r="A170" s="38"/>
      <c r="B170" s="39"/>
      <c r="C170" s="288" t="s">
        <v>563</v>
      </c>
      <c r="D170" s="288" t="s">
        <v>171</v>
      </c>
      <c r="E170" s="289" t="s">
        <v>781</v>
      </c>
      <c r="F170" s="290" t="s">
        <v>782</v>
      </c>
      <c r="G170" s="291" t="s">
        <v>783</v>
      </c>
      <c r="H170" s="292">
        <v>6</v>
      </c>
      <c r="I170" s="293"/>
      <c r="J170" s="294">
        <f>ROUND(I170*H170,2)</f>
        <v>0</v>
      </c>
      <c r="K170" s="295"/>
      <c r="L170" s="296"/>
      <c r="M170" s="297" t="s">
        <v>1</v>
      </c>
      <c r="N170" s="298" t="s">
        <v>43</v>
      </c>
      <c r="O170" s="97"/>
      <c r="P170" s="246">
        <f>O170*H170</f>
        <v>0</v>
      </c>
      <c r="Q170" s="246">
        <v>0</v>
      </c>
      <c r="R170" s="246">
        <f>Q170*H170</f>
        <v>0</v>
      </c>
      <c r="S170" s="246">
        <v>0</v>
      </c>
      <c r="T170" s="246">
        <f>S170*H170</f>
        <v>0</v>
      </c>
      <c r="U170" s="247" t="s">
        <v>1</v>
      </c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48" t="s">
        <v>659</v>
      </c>
      <c r="AT170" s="248" t="s">
        <v>171</v>
      </c>
      <c r="AU170" s="248" t="s">
        <v>173</v>
      </c>
      <c r="AY170" s="17" t="s">
        <v>174</v>
      </c>
      <c r="BE170" s="249">
        <f>IF(N170="základná",J170,0)</f>
        <v>0</v>
      </c>
      <c r="BF170" s="249">
        <f>IF(N170="znížená",J170,0)</f>
        <v>0</v>
      </c>
      <c r="BG170" s="249">
        <f>IF(N170="zákl. prenesená",J170,0)</f>
        <v>0</v>
      </c>
      <c r="BH170" s="249">
        <f>IF(N170="zníž. prenesená",J170,0)</f>
        <v>0</v>
      </c>
      <c r="BI170" s="249">
        <f>IF(N170="nulová",J170,0)</f>
        <v>0</v>
      </c>
      <c r="BJ170" s="17" t="s">
        <v>90</v>
      </c>
      <c r="BK170" s="249">
        <f>ROUND(I170*H170,2)</f>
        <v>0</v>
      </c>
      <c r="BL170" s="17" t="s">
        <v>181</v>
      </c>
      <c r="BM170" s="248" t="s">
        <v>784</v>
      </c>
    </row>
    <row r="171" s="2" customFormat="1" ht="14.4" customHeight="1">
      <c r="A171" s="38"/>
      <c r="B171" s="39"/>
      <c r="C171" s="288" t="s">
        <v>597</v>
      </c>
      <c r="D171" s="288" t="s">
        <v>171</v>
      </c>
      <c r="E171" s="289" t="s">
        <v>785</v>
      </c>
      <c r="F171" s="290" t="s">
        <v>786</v>
      </c>
      <c r="G171" s="291" t="s">
        <v>351</v>
      </c>
      <c r="H171" s="292">
        <v>3</v>
      </c>
      <c r="I171" s="293"/>
      <c r="J171" s="294">
        <f>ROUND(I171*H171,2)</f>
        <v>0</v>
      </c>
      <c r="K171" s="295"/>
      <c r="L171" s="296"/>
      <c r="M171" s="297" t="s">
        <v>1</v>
      </c>
      <c r="N171" s="298" t="s">
        <v>43</v>
      </c>
      <c r="O171" s="97"/>
      <c r="P171" s="246">
        <f>O171*H171</f>
        <v>0</v>
      </c>
      <c r="Q171" s="246">
        <v>0</v>
      </c>
      <c r="R171" s="246">
        <f>Q171*H171</f>
        <v>0</v>
      </c>
      <c r="S171" s="246">
        <v>0</v>
      </c>
      <c r="T171" s="246">
        <f>S171*H171</f>
        <v>0</v>
      </c>
      <c r="U171" s="247" t="s">
        <v>1</v>
      </c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48" t="s">
        <v>659</v>
      </c>
      <c r="AT171" s="248" t="s">
        <v>171</v>
      </c>
      <c r="AU171" s="248" t="s">
        <v>173</v>
      </c>
      <c r="AY171" s="17" t="s">
        <v>174</v>
      </c>
      <c r="BE171" s="249">
        <f>IF(N171="základná",J171,0)</f>
        <v>0</v>
      </c>
      <c r="BF171" s="249">
        <f>IF(N171="znížená",J171,0)</f>
        <v>0</v>
      </c>
      <c r="BG171" s="249">
        <f>IF(N171="zákl. prenesená",J171,0)</f>
        <v>0</v>
      </c>
      <c r="BH171" s="249">
        <f>IF(N171="zníž. prenesená",J171,0)</f>
        <v>0</v>
      </c>
      <c r="BI171" s="249">
        <f>IF(N171="nulová",J171,0)</f>
        <v>0</v>
      </c>
      <c r="BJ171" s="17" t="s">
        <v>90</v>
      </c>
      <c r="BK171" s="249">
        <f>ROUND(I171*H171,2)</f>
        <v>0</v>
      </c>
      <c r="BL171" s="17" t="s">
        <v>181</v>
      </c>
      <c r="BM171" s="248" t="s">
        <v>787</v>
      </c>
    </row>
    <row r="172" s="2" customFormat="1" ht="14.4" customHeight="1">
      <c r="A172" s="38"/>
      <c r="B172" s="39"/>
      <c r="C172" s="288" t="s">
        <v>601</v>
      </c>
      <c r="D172" s="288" t="s">
        <v>171</v>
      </c>
      <c r="E172" s="289" t="s">
        <v>788</v>
      </c>
      <c r="F172" s="290" t="s">
        <v>789</v>
      </c>
      <c r="G172" s="291" t="s">
        <v>351</v>
      </c>
      <c r="H172" s="292">
        <v>2</v>
      </c>
      <c r="I172" s="293"/>
      <c r="J172" s="294">
        <f>ROUND(I172*H172,2)</f>
        <v>0</v>
      </c>
      <c r="K172" s="295"/>
      <c r="L172" s="296"/>
      <c r="M172" s="297" t="s">
        <v>1</v>
      </c>
      <c r="N172" s="298" t="s">
        <v>43</v>
      </c>
      <c r="O172" s="97"/>
      <c r="P172" s="246">
        <f>O172*H172</f>
        <v>0</v>
      </c>
      <c r="Q172" s="246">
        <v>0</v>
      </c>
      <c r="R172" s="246">
        <f>Q172*H172</f>
        <v>0</v>
      </c>
      <c r="S172" s="246">
        <v>0</v>
      </c>
      <c r="T172" s="246">
        <f>S172*H172</f>
        <v>0</v>
      </c>
      <c r="U172" s="247" t="s">
        <v>1</v>
      </c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48" t="s">
        <v>659</v>
      </c>
      <c r="AT172" s="248" t="s">
        <v>171</v>
      </c>
      <c r="AU172" s="248" t="s">
        <v>173</v>
      </c>
      <c r="AY172" s="17" t="s">
        <v>174</v>
      </c>
      <c r="BE172" s="249">
        <f>IF(N172="základná",J172,0)</f>
        <v>0</v>
      </c>
      <c r="BF172" s="249">
        <f>IF(N172="znížená",J172,0)</f>
        <v>0</v>
      </c>
      <c r="BG172" s="249">
        <f>IF(N172="zákl. prenesená",J172,0)</f>
        <v>0</v>
      </c>
      <c r="BH172" s="249">
        <f>IF(N172="zníž. prenesená",J172,0)</f>
        <v>0</v>
      </c>
      <c r="BI172" s="249">
        <f>IF(N172="nulová",J172,0)</f>
        <v>0</v>
      </c>
      <c r="BJ172" s="17" t="s">
        <v>90</v>
      </c>
      <c r="BK172" s="249">
        <f>ROUND(I172*H172,2)</f>
        <v>0</v>
      </c>
      <c r="BL172" s="17" t="s">
        <v>181</v>
      </c>
      <c r="BM172" s="248" t="s">
        <v>790</v>
      </c>
    </row>
    <row r="173" s="2" customFormat="1" ht="22.2" customHeight="1">
      <c r="A173" s="38"/>
      <c r="B173" s="39"/>
      <c r="C173" s="288" t="s">
        <v>605</v>
      </c>
      <c r="D173" s="288" t="s">
        <v>171</v>
      </c>
      <c r="E173" s="289" t="s">
        <v>791</v>
      </c>
      <c r="F173" s="290" t="s">
        <v>792</v>
      </c>
      <c r="G173" s="291" t="s">
        <v>351</v>
      </c>
      <c r="H173" s="292">
        <v>1</v>
      </c>
      <c r="I173" s="293"/>
      <c r="J173" s="294">
        <f>ROUND(I173*H173,2)</f>
        <v>0</v>
      </c>
      <c r="K173" s="295"/>
      <c r="L173" s="296"/>
      <c r="M173" s="297" t="s">
        <v>1</v>
      </c>
      <c r="N173" s="298" t="s">
        <v>43</v>
      </c>
      <c r="O173" s="97"/>
      <c r="P173" s="246">
        <f>O173*H173</f>
        <v>0</v>
      </c>
      <c r="Q173" s="246">
        <v>0</v>
      </c>
      <c r="R173" s="246">
        <f>Q173*H173</f>
        <v>0</v>
      </c>
      <c r="S173" s="246">
        <v>0</v>
      </c>
      <c r="T173" s="246">
        <f>S173*H173</f>
        <v>0</v>
      </c>
      <c r="U173" s="247" t="s">
        <v>1</v>
      </c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48" t="s">
        <v>659</v>
      </c>
      <c r="AT173" s="248" t="s">
        <v>171</v>
      </c>
      <c r="AU173" s="248" t="s">
        <v>173</v>
      </c>
      <c r="AY173" s="17" t="s">
        <v>174</v>
      </c>
      <c r="BE173" s="249">
        <f>IF(N173="základná",J173,0)</f>
        <v>0</v>
      </c>
      <c r="BF173" s="249">
        <f>IF(N173="znížená",J173,0)</f>
        <v>0</v>
      </c>
      <c r="BG173" s="249">
        <f>IF(N173="zákl. prenesená",J173,0)</f>
        <v>0</v>
      </c>
      <c r="BH173" s="249">
        <f>IF(N173="zníž. prenesená",J173,0)</f>
        <v>0</v>
      </c>
      <c r="BI173" s="249">
        <f>IF(N173="nulová",J173,0)</f>
        <v>0</v>
      </c>
      <c r="BJ173" s="17" t="s">
        <v>90</v>
      </c>
      <c r="BK173" s="249">
        <f>ROUND(I173*H173,2)</f>
        <v>0</v>
      </c>
      <c r="BL173" s="17" t="s">
        <v>181</v>
      </c>
      <c r="BM173" s="248" t="s">
        <v>793</v>
      </c>
    </row>
    <row r="174" s="2" customFormat="1" ht="19.8" customHeight="1">
      <c r="A174" s="38"/>
      <c r="B174" s="39"/>
      <c r="C174" s="288" t="s">
        <v>610</v>
      </c>
      <c r="D174" s="288" t="s">
        <v>171</v>
      </c>
      <c r="E174" s="289" t="s">
        <v>794</v>
      </c>
      <c r="F174" s="290" t="s">
        <v>795</v>
      </c>
      <c r="G174" s="291" t="s">
        <v>351</v>
      </c>
      <c r="H174" s="292">
        <v>2</v>
      </c>
      <c r="I174" s="293"/>
      <c r="J174" s="294">
        <f>ROUND(I174*H174,2)</f>
        <v>0</v>
      </c>
      <c r="K174" s="295"/>
      <c r="L174" s="296"/>
      <c r="M174" s="297" t="s">
        <v>1</v>
      </c>
      <c r="N174" s="298" t="s">
        <v>43</v>
      </c>
      <c r="O174" s="97"/>
      <c r="P174" s="246">
        <f>O174*H174</f>
        <v>0</v>
      </c>
      <c r="Q174" s="246">
        <v>0</v>
      </c>
      <c r="R174" s="246">
        <f>Q174*H174</f>
        <v>0</v>
      </c>
      <c r="S174" s="246">
        <v>0</v>
      </c>
      <c r="T174" s="246">
        <f>S174*H174</f>
        <v>0</v>
      </c>
      <c r="U174" s="247" t="s">
        <v>1</v>
      </c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48" t="s">
        <v>659</v>
      </c>
      <c r="AT174" s="248" t="s">
        <v>171</v>
      </c>
      <c r="AU174" s="248" t="s">
        <v>173</v>
      </c>
      <c r="AY174" s="17" t="s">
        <v>174</v>
      </c>
      <c r="BE174" s="249">
        <f>IF(N174="základná",J174,0)</f>
        <v>0</v>
      </c>
      <c r="BF174" s="249">
        <f>IF(N174="znížená",J174,0)</f>
        <v>0</v>
      </c>
      <c r="BG174" s="249">
        <f>IF(N174="zákl. prenesená",J174,0)</f>
        <v>0</v>
      </c>
      <c r="BH174" s="249">
        <f>IF(N174="zníž. prenesená",J174,0)</f>
        <v>0</v>
      </c>
      <c r="BI174" s="249">
        <f>IF(N174="nulová",J174,0)</f>
        <v>0</v>
      </c>
      <c r="BJ174" s="17" t="s">
        <v>90</v>
      </c>
      <c r="BK174" s="249">
        <f>ROUND(I174*H174,2)</f>
        <v>0</v>
      </c>
      <c r="BL174" s="17" t="s">
        <v>181</v>
      </c>
      <c r="BM174" s="248" t="s">
        <v>796</v>
      </c>
    </row>
    <row r="175" s="2" customFormat="1" ht="14.4" customHeight="1">
      <c r="A175" s="38"/>
      <c r="B175" s="39"/>
      <c r="C175" s="288" t="s">
        <v>615</v>
      </c>
      <c r="D175" s="288" t="s">
        <v>171</v>
      </c>
      <c r="E175" s="289" t="s">
        <v>797</v>
      </c>
      <c r="F175" s="290" t="s">
        <v>798</v>
      </c>
      <c r="G175" s="291" t="s">
        <v>351</v>
      </c>
      <c r="H175" s="292">
        <v>1</v>
      </c>
      <c r="I175" s="293"/>
      <c r="J175" s="294">
        <f>ROUND(I175*H175,2)</f>
        <v>0</v>
      </c>
      <c r="K175" s="295"/>
      <c r="L175" s="296"/>
      <c r="M175" s="297" t="s">
        <v>1</v>
      </c>
      <c r="N175" s="298" t="s">
        <v>43</v>
      </c>
      <c r="O175" s="97"/>
      <c r="P175" s="246">
        <f>O175*H175</f>
        <v>0</v>
      </c>
      <c r="Q175" s="246">
        <v>0</v>
      </c>
      <c r="R175" s="246">
        <f>Q175*H175</f>
        <v>0</v>
      </c>
      <c r="S175" s="246">
        <v>0</v>
      </c>
      <c r="T175" s="246">
        <f>S175*H175</f>
        <v>0</v>
      </c>
      <c r="U175" s="247" t="s">
        <v>1</v>
      </c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48" t="s">
        <v>659</v>
      </c>
      <c r="AT175" s="248" t="s">
        <v>171</v>
      </c>
      <c r="AU175" s="248" t="s">
        <v>173</v>
      </c>
      <c r="AY175" s="17" t="s">
        <v>174</v>
      </c>
      <c r="BE175" s="249">
        <f>IF(N175="základná",J175,0)</f>
        <v>0</v>
      </c>
      <c r="BF175" s="249">
        <f>IF(N175="znížená",J175,0)</f>
        <v>0</v>
      </c>
      <c r="BG175" s="249">
        <f>IF(N175="zákl. prenesená",J175,0)</f>
        <v>0</v>
      </c>
      <c r="BH175" s="249">
        <f>IF(N175="zníž. prenesená",J175,0)</f>
        <v>0</v>
      </c>
      <c r="BI175" s="249">
        <f>IF(N175="nulová",J175,0)</f>
        <v>0</v>
      </c>
      <c r="BJ175" s="17" t="s">
        <v>90</v>
      </c>
      <c r="BK175" s="249">
        <f>ROUND(I175*H175,2)</f>
        <v>0</v>
      </c>
      <c r="BL175" s="17" t="s">
        <v>181</v>
      </c>
      <c r="BM175" s="248" t="s">
        <v>799</v>
      </c>
    </row>
    <row r="176" s="2" customFormat="1" ht="22.2" customHeight="1">
      <c r="A176" s="38"/>
      <c r="B176" s="39"/>
      <c r="C176" s="288" t="s">
        <v>619</v>
      </c>
      <c r="D176" s="288" t="s">
        <v>171</v>
      </c>
      <c r="E176" s="289" t="s">
        <v>800</v>
      </c>
      <c r="F176" s="290" t="s">
        <v>801</v>
      </c>
      <c r="G176" s="291" t="s">
        <v>351</v>
      </c>
      <c r="H176" s="292">
        <v>4</v>
      </c>
      <c r="I176" s="293"/>
      <c r="J176" s="294">
        <f>ROUND(I176*H176,2)</f>
        <v>0</v>
      </c>
      <c r="K176" s="295"/>
      <c r="L176" s="296"/>
      <c r="M176" s="297" t="s">
        <v>1</v>
      </c>
      <c r="N176" s="298" t="s">
        <v>43</v>
      </c>
      <c r="O176" s="97"/>
      <c r="P176" s="246">
        <f>O176*H176</f>
        <v>0</v>
      </c>
      <c r="Q176" s="246">
        <v>0</v>
      </c>
      <c r="R176" s="246">
        <f>Q176*H176</f>
        <v>0</v>
      </c>
      <c r="S176" s="246">
        <v>0</v>
      </c>
      <c r="T176" s="246">
        <f>S176*H176</f>
        <v>0</v>
      </c>
      <c r="U176" s="247" t="s">
        <v>1</v>
      </c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48" t="s">
        <v>659</v>
      </c>
      <c r="AT176" s="248" t="s">
        <v>171</v>
      </c>
      <c r="AU176" s="248" t="s">
        <v>173</v>
      </c>
      <c r="AY176" s="17" t="s">
        <v>174</v>
      </c>
      <c r="BE176" s="249">
        <f>IF(N176="základná",J176,0)</f>
        <v>0</v>
      </c>
      <c r="BF176" s="249">
        <f>IF(N176="znížená",J176,0)</f>
        <v>0</v>
      </c>
      <c r="BG176" s="249">
        <f>IF(N176="zákl. prenesená",J176,0)</f>
        <v>0</v>
      </c>
      <c r="BH176" s="249">
        <f>IF(N176="zníž. prenesená",J176,0)</f>
        <v>0</v>
      </c>
      <c r="BI176" s="249">
        <f>IF(N176="nulová",J176,0)</f>
        <v>0</v>
      </c>
      <c r="BJ176" s="17" t="s">
        <v>90</v>
      </c>
      <c r="BK176" s="249">
        <f>ROUND(I176*H176,2)</f>
        <v>0</v>
      </c>
      <c r="BL176" s="17" t="s">
        <v>181</v>
      </c>
      <c r="BM176" s="248" t="s">
        <v>802</v>
      </c>
    </row>
    <row r="177" s="2" customFormat="1" ht="14.4" customHeight="1">
      <c r="A177" s="38"/>
      <c r="B177" s="39"/>
      <c r="C177" s="288" t="s">
        <v>625</v>
      </c>
      <c r="D177" s="288" t="s">
        <v>171</v>
      </c>
      <c r="E177" s="289" t="s">
        <v>803</v>
      </c>
      <c r="F177" s="290" t="s">
        <v>804</v>
      </c>
      <c r="G177" s="291" t="s">
        <v>327</v>
      </c>
      <c r="H177" s="292">
        <v>7</v>
      </c>
      <c r="I177" s="293"/>
      <c r="J177" s="294">
        <f>ROUND(I177*H177,2)</f>
        <v>0</v>
      </c>
      <c r="K177" s="295"/>
      <c r="L177" s="296"/>
      <c r="M177" s="297" t="s">
        <v>1</v>
      </c>
      <c r="N177" s="298" t="s">
        <v>43</v>
      </c>
      <c r="O177" s="97"/>
      <c r="P177" s="246">
        <f>O177*H177</f>
        <v>0</v>
      </c>
      <c r="Q177" s="246">
        <v>0</v>
      </c>
      <c r="R177" s="246">
        <f>Q177*H177</f>
        <v>0</v>
      </c>
      <c r="S177" s="246">
        <v>0</v>
      </c>
      <c r="T177" s="246">
        <f>S177*H177</f>
        <v>0</v>
      </c>
      <c r="U177" s="247" t="s">
        <v>1</v>
      </c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48" t="s">
        <v>659</v>
      </c>
      <c r="AT177" s="248" t="s">
        <v>171</v>
      </c>
      <c r="AU177" s="248" t="s">
        <v>173</v>
      </c>
      <c r="AY177" s="17" t="s">
        <v>174</v>
      </c>
      <c r="BE177" s="249">
        <f>IF(N177="základná",J177,0)</f>
        <v>0</v>
      </c>
      <c r="BF177" s="249">
        <f>IF(N177="znížená",J177,0)</f>
        <v>0</v>
      </c>
      <c r="BG177" s="249">
        <f>IF(N177="zákl. prenesená",J177,0)</f>
        <v>0</v>
      </c>
      <c r="BH177" s="249">
        <f>IF(N177="zníž. prenesená",J177,0)</f>
        <v>0</v>
      </c>
      <c r="BI177" s="249">
        <f>IF(N177="nulová",J177,0)</f>
        <v>0</v>
      </c>
      <c r="BJ177" s="17" t="s">
        <v>90</v>
      </c>
      <c r="BK177" s="249">
        <f>ROUND(I177*H177,2)</f>
        <v>0</v>
      </c>
      <c r="BL177" s="17" t="s">
        <v>181</v>
      </c>
      <c r="BM177" s="248" t="s">
        <v>805</v>
      </c>
    </row>
    <row r="178" s="2" customFormat="1" ht="14.4" customHeight="1">
      <c r="A178" s="38"/>
      <c r="B178" s="39"/>
      <c r="C178" s="288" t="s">
        <v>630</v>
      </c>
      <c r="D178" s="288" t="s">
        <v>171</v>
      </c>
      <c r="E178" s="289" t="s">
        <v>806</v>
      </c>
      <c r="F178" s="290" t="s">
        <v>807</v>
      </c>
      <c r="G178" s="291" t="s">
        <v>327</v>
      </c>
      <c r="H178" s="292">
        <v>6</v>
      </c>
      <c r="I178" s="293"/>
      <c r="J178" s="294">
        <f>ROUND(I178*H178,2)</f>
        <v>0</v>
      </c>
      <c r="K178" s="295"/>
      <c r="L178" s="296"/>
      <c r="M178" s="297" t="s">
        <v>1</v>
      </c>
      <c r="N178" s="298" t="s">
        <v>43</v>
      </c>
      <c r="O178" s="97"/>
      <c r="P178" s="246">
        <f>O178*H178</f>
        <v>0</v>
      </c>
      <c r="Q178" s="246">
        <v>0</v>
      </c>
      <c r="R178" s="246">
        <f>Q178*H178</f>
        <v>0</v>
      </c>
      <c r="S178" s="246">
        <v>0</v>
      </c>
      <c r="T178" s="246">
        <f>S178*H178</f>
        <v>0</v>
      </c>
      <c r="U178" s="247" t="s">
        <v>1</v>
      </c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48" t="s">
        <v>659</v>
      </c>
      <c r="AT178" s="248" t="s">
        <v>171</v>
      </c>
      <c r="AU178" s="248" t="s">
        <v>173</v>
      </c>
      <c r="AY178" s="17" t="s">
        <v>174</v>
      </c>
      <c r="BE178" s="249">
        <f>IF(N178="základná",J178,0)</f>
        <v>0</v>
      </c>
      <c r="BF178" s="249">
        <f>IF(N178="znížená",J178,0)</f>
        <v>0</v>
      </c>
      <c r="BG178" s="249">
        <f>IF(N178="zákl. prenesená",J178,0)</f>
        <v>0</v>
      </c>
      <c r="BH178" s="249">
        <f>IF(N178="zníž. prenesená",J178,0)</f>
        <v>0</v>
      </c>
      <c r="BI178" s="249">
        <f>IF(N178="nulová",J178,0)</f>
        <v>0</v>
      </c>
      <c r="BJ178" s="17" t="s">
        <v>90</v>
      </c>
      <c r="BK178" s="249">
        <f>ROUND(I178*H178,2)</f>
        <v>0</v>
      </c>
      <c r="BL178" s="17" t="s">
        <v>181</v>
      </c>
      <c r="BM178" s="248" t="s">
        <v>808</v>
      </c>
    </row>
    <row r="179" s="2" customFormat="1" ht="14.4" customHeight="1">
      <c r="A179" s="38"/>
      <c r="B179" s="39"/>
      <c r="C179" s="288" t="s">
        <v>635</v>
      </c>
      <c r="D179" s="288" t="s">
        <v>171</v>
      </c>
      <c r="E179" s="289" t="s">
        <v>809</v>
      </c>
      <c r="F179" s="290" t="s">
        <v>810</v>
      </c>
      <c r="G179" s="291" t="s">
        <v>327</v>
      </c>
      <c r="H179" s="292">
        <v>28</v>
      </c>
      <c r="I179" s="293"/>
      <c r="J179" s="294">
        <f>ROUND(I179*H179,2)</f>
        <v>0</v>
      </c>
      <c r="K179" s="295"/>
      <c r="L179" s="296"/>
      <c r="M179" s="297" t="s">
        <v>1</v>
      </c>
      <c r="N179" s="298" t="s">
        <v>43</v>
      </c>
      <c r="O179" s="97"/>
      <c r="P179" s="246">
        <f>O179*H179</f>
        <v>0</v>
      </c>
      <c r="Q179" s="246">
        <v>0</v>
      </c>
      <c r="R179" s="246">
        <f>Q179*H179</f>
        <v>0</v>
      </c>
      <c r="S179" s="246">
        <v>0</v>
      </c>
      <c r="T179" s="246">
        <f>S179*H179</f>
        <v>0</v>
      </c>
      <c r="U179" s="247" t="s">
        <v>1</v>
      </c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48" t="s">
        <v>659</v>
      </c>
      <c r="AT179" s="248" t="s">
        <v>171</v>
      </c>
      <c r="AU179" s="248" t="s">
        <v>173</v>
      </c>
      <c r="AY179" s="17" t="s">
        <v>174</v>
      </c>
      <c r="BE179" s="249">
        <f>IF(N179="základná",J179,0)</f>
        <v>0</v>
      </c>
      <c r="BF179" s="249">
        <f>IF(N179="znížená",J179,0)</f>
        <v>0</v>
      </c>
      <c r="BG179" s="249">
        <f>IF(N179="zákl. prenesená",J179,0)</f>
        <v>0</v>
      </c>
      <c r="BH179" s="249">
        <f>IF(N179="zníž. prenesená",J179,0)</f>
        <v>0</v>
      </c>
      <c r="BI179" s="249">
        <f>IF(N179="nulová",J179,0)</f>
        <v>0</v>
      </c>
      <c r="BJ179" s="17" t="s">
        <v>90</v>
      </c>
      <c r="BK179" s="249">
        <f>ROUND(I179*H179,2)</f>
        <v>0</v>
      </c>
      <c r="BL179" s="17" t="s">
        <v>181</v>
      </c>
      <c r="BM179" s="248" t="s">
        <v>811</v>
      </c>
    </row>
    <row r="180" s="2" customFormat="1" ht="14.4" customHeight="1">
      <c r="A180" s="38"/>
      <c r="B180" s="39"/>
      <c r="C180" s="288" t="s">
        <v>640</v>
      </c>
      <c r="D180" s="288" t="s">
        <v>171</v>
      </c>
      <c r="E180" s="289" t="s">
        <v>812</v>
      </c>
      <c r="F180" s="290" t="s">
        <v>813</v>
      </c>
      <c r="G180" s="291" t="s">
        <v>327</v>
      </c>
      <c r="H180" s="292">
        <v>21</v>
      </c>
      <c r="I180" s="293"/>
      <c r="J180" s="294">
        <f>ROUND(I180*H180,2)</f>
        <v>0</v>
      </c>
      <c r="K180" s="295"/>
      <c r="L180" s="296"/>
      <c r="M180" s="297" t="s">
        <v>1</v>
      </c>
      <c r="N180" s="298" t="s">
        <v>43</v>
      </c>
      <c r="O180" s="97"/>
      <c r="P180" s="246">
        <f>O180*H180</f>
        <v>0</v>
      </c>
      <c r="Q180" s="246">
        <v>0</v>
      </c>
      <c r="R180" s="246">
        <f>Q180*H180</f>
        <v>0</v>
      </c>
      <c r="S180" s="246">
        <v>0</v>
      </c>
      <c r="T180" s="246">
        <f>S180*H180</f>
        <v>0</v>
      </c>
      <c r="U180" s="247" t="s">
        <v>1</v>
      </c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48" t="s">
        <v>659</v>
      </c>
      <c r="AT180" s="248" t="s">
        <v>171</v>
      </c>
      <c r="AU180" s="248" t="s">
        <v>173</v>
      </c>
      <c r="AY180" s="17" t="s">
        <v>174</v>
      </c>
      <c r="BE180" s="249">
        <f>IF(N180="základná",J180,0)</f>
        <v>0</v>
      </c>
      <c r="BF180" s="249">
        <f>IF(N180="znížená",J180,0)</f>
        <v>0</v>
      </c>
      <c r="BG180" s="249">
        <f>IF(N180="zákl. prenesená",J180,0)</f>
        <v>0</v>
      </c>
      <c r="BH180" s="249">
        <f>IF(N180="zníž. prenesená",J180,0)</f>
        <v>0</v>
      </c>
      <c r="BI180" s="249">
        <f>IF(N180="nulová",J180,0)</f>
        <v>0</v>
      </c>
      <c r="BJ180" s="17" t="s">
        <v>90</v>
      </c>
      <c r="BK180" s="249">
        <f>ROUND(I180*H180,2)</f>
        <v>0</v>
      </c>
      <c r="BL180" s="17" t="s">
        <v>181</v>
      </c>
      <c r="BM180" s="248" t="s">
        <v>814</v>
      </c>
    </row>
    <row r="181" s="2" customFormat="1" ht="14.4" customHeight="1">
      <c r="A181" s="38"/>
      <c r="B181" s="39"/>
      <c r="C181" s="288" t="s">
        <v>645</v>
      </c>
      <c r="D181" s="288" t="s">
        <v>171</v>
      </c>
      <c r="E181" s="289" t="s">
        <v>815</v>
      </c>
      <c r="F181" s="290" t="s">
        <v>816</v>
      </c>
      <c r="G181" s="291" t="s">
        <v>351</v>
      </c>
      <c r="H181" s="292">
        <v>1</v>
      </c>
      <c r="I181" s="293"/>
      <c r="J181" s="294">
        <f>ROUND(I181*H181,2)</f>
        <v>0</v>
      </c>
      <c r="K181" s="295"/>
      <c r="L181" s="296"/>
      <c r="M181" s="297" t="s">
        <v>1</v>
      </c>
      <c r="N181" s="298" t="s">
        <v>43</v>
      </c>
      <c r="O181" s="97"/>
      <c r="P181" s="246">
        <f>O181*H181</f>
        <v>0</v>
      </c>
      <c r="Q181" s="246">
        <v>0</v>
      </c>
      <c r="R181" s="246">
        <f>Q181*H181</f>
        <v>0</v>
      </c>
      <c r="S181" s="246">
        <v>0</v>
      </c>
      <c r="T181" s="246">
        <f>S181*H181</f>
        <v>0</v>
      </c>
      <c r="U181" s="247" t="s">
        <v>1</v>
      </c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48" t="s">
        <v>659</v>
      </c>
      <c r="AT181" s="248" t="s">
        <v>171</v>
      </c>
      <c r="AU181" s="248" t="s">
        <v>173</v>
      </c>
      <c r="AY181" s="17" t="s">
        <v>174</v>
      </c>
      <c r="BE181" s="249">
        <f>IF(N181="základná",J181,0)</f>
        <v>0</v>
      </c>
      <c r="BF181" s="249">
        <f>IF(N181="znížená",J181,0)</f>
        <v>0</v>
      </c>
      <c r="BG181" s="249">
        <f>IF(N181="zákl. prenesená",J181,0)</f>
        <v>0</v>
      </c>
      <c r="BH181" s="249">
        <f>IF(N181="zníž. prenesená",J181,0)</f>
        <v>0</v>
      </c>
      <c r="BI181" s="249">
        <f>IF(N181="nulová",J181,0)</f>
        <v>0</v>
      </c>
      <c r="BJ181" s="17" t="s">
        <v>90</v>
      </c>
      <c r="BK181" s="249">
        <f>ROUND(I181*H181,2)</f>
        <v>0</v>
      </c>
      <c r="BL181" s="17" t="s">
        <v>181</v>
      </c>
      <c r="BM181" s="248" t="s">
        <v>817</v>
      </c>
    </row>
    <row r="182" s="2" customFormat="1" ht="14.4" customHeight="1">
      <c r="A182" s="38"/>
      <c r="B182" s="39"/>
      <c r="C182" s="288" t="s">
        <v>651</v>
      </c>
      <c r="D182" s="288" t="s">
        <v>171</v>
      </c>
      <c r="E182" s="289" t="s">
        <v>818</v>
      </c>
      <c r="F182" s="290" t="s">
        <v>819</v>
      </c>
      <c r="G182" s="291" t="s">
        <v>327</v>
      </c>
      <c r="H182" s="292">
        <v>16</v>
      </c>
      <c r="I182" s="293"/>
      <c r="J182" s="294">
        <f>ROUND(I182*H182,2)</f>
        <v>0</v>
      </c>
      <c r="K182" s="295"/>
      <c r="L182" s="296"/>
      <c r="M182" s="297" t="s">
        <v>1</v>
      </c>
      <c r="N182" s="298" t="s">
        <v>43</v>
      </c>
      <c r="O182" s="97"/>
      <c r="P182" s="246">
        <f>O182*H182</f>
        <v>0</v>
      </c>
      <c r="Q182" s="246">
        <v>0</v>
      </c>
      <c r="R182" s="246">
        <f>Q182*H182</f>
        <v>0</v>
      </c>
      <c r="S182" s="246">
        <v>0</v>
      </c>
      <c r="T182" s="246">
        <f>S182*H182</f>
        <v>0</v>
      </c>
      <c r="U182" s="247" t="s">
        <v>1</v>
      </c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48" t="s">
        <v>659</v>
      </c>
      <c r="AT182" s="248" t="s">
        <v>171</v>
      </c>
      <c r="AU182" s="248" t="s">
        <v>173</v>
      </c>
      <c r="AY182" s="17" t="s">
        <v>174</v>
      </c>
      <c r="BE182" s="249">
        <f>IF(N182="základná",J182,0)</f>
        <v>0</v>
      </c>
      <c r="BF182" s="249">
        <f>IF(N182="znížená",J182,0)</f>
        <v>0</v>
      </c>
      <c r="BG182" s="249">
        <f>IF(N182="zákl. prenesená",J182,0)</f>
        <v>0</v>
      </c>
      <c r="BH182" s="249">
        <f>IF(N182="zníž. prenesená",J182,0)</f>
        <v>0</v>
      </c>
      <c r="BI182" s="249">
        <f>IF(N182="nulová",J182,0)</f>
        <v>0</v>
      </c>
      <c r="BJ182" s="17" t="s">
        <v>90</v>
      </c>
      <c r="BK182" s="249">
        <f>ROUND(I182*H182,2)</f>
        <v>0</v>
      </c>
      <c r="BL182" s="17" t="s">
        <v>181</v>
      </c>
      <c r="BM182" s="248" t="s">
        <v>820</v>
      </c>
    </row>
    <row r="183" s="2" customFormat="1" ht="14.4" customHeight="1">
      <c r="A183" s="38"/>
      <c r="B183" s="39"/>
      <c r="C183" s="288" t="s">
        <v>656</v>
      </c>
      <c r="D183" s="288" t="s">
        <v>171</v>
      </c>
      <c r="E183" s="289" t="s">
        <v>821</v>
      </c>
      <c r="F183" s="290" t="s">
        <v>822</v>
      </c>
      <c r="G183" s="291" t="s">
        <v>351</v>
      </c>
      <c r="H183" s="292">
        <v>2</v>
      </c>
      <c r="I183" s="293"/>
      <c r="J183" s="294">
        <f>ROUND(I183*H183,2)</f>
        <v>0</v>
      </c>
      <c r="K183" s="295"/>
      <c r="L183" s="296"/>
      <c r="M183" s="297" t="s">
        <v>1</v>
      </c>
      <c r="N183" s="298" t="s">
        <v>43</v>
      </c>
      <c r="O183" s="97"/>
      <c r="P183" s="246">
        <f>O183*H183</f>
        <v>0</v>
      </c>
      <c r="Q183" s="246">
        <v>0</v>
      </c>
      <c r="R183" s="246">
        <f>Q183*H183</f>
        <v>0</v>
      </c>
      <c r="S183" s="246">
        <v>0</v>
      </c>
      <c r="T183" s="246">
        <f>S183*H183</f>
        <v>0</v>
      </c>
      <c r="U183" s="247" t="s">
        <v>1</v>
      </c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48" t="s">
        <v>659</v>
      </c>
      <c r="AT183" s="248" t="s">
        <v>171</v>
      </c>
      <c r="AU183" s="248" t="s">
        <v>173</v>
      </c>
      <c r="AY183" s="17" t="s">
        <v>174</v>
      </c>
      <c r="BE183" s="249">
        <f>IF(N183="základná",J183,0)</f>
        <v>0</v>
      </c>
      <c r="BF183" s="249">
        <f>IF(N183="znížená",J183,0)</f>
        <v>0</v>
      </c>
      <c r="BG183" s="249">
        <f>IF(N183="zákl. prenesená",J183,0)</f>
        <v>0</v>
      </c>
      <c r="BH183" s="249">
        <f>IF(N183="zníž. prenesená",J183,0)</f>
        <v>0</v>
      </c>
      <c r="BI183" s="249">
        <f>IF(N183="nulová",J183,0)</f>
        <v>0</v>
      </c>
      <c r="BJ183" s="17" t="s">
        <v>90</v>
      </c>
      <c r="BK183" s="249">
        <f>ROUND(I183*H183,2)</f>
        <v>0</v>
      </c>
      <c r="BL183" s="17" t="s">
        <v>181</v>
      </c>
      <c r="BM183" s="248" t="s">
        <v>823</v>
      </c>
    </row>
    <row r="184" s="2" customFormat="1" ht="30" customHeight="1">
      <c r="A184" s="38"/>
      <c r="B184" s="39"/>
      <c r="C184" s="288" t="s">
        <v>661</v>
      </c>
      <c r="D184" s="288" t="s">
        <v>171</v>
      </c>
      <c r="E184" s="289" t="s">
        <v>824</v>
      </c>
      <c r="F184" s="290" t="s">
        <v>825</v>
      </c>
      <c r="G184" s="291" t="s">
        <v>351</v>
      </c>
      <c r="H184" s="292">
        <v>2</v>
      </c>
      <c r="I184" s="293"/>
      <c r="J184" s="294">
        <f>ROUND(I184*H184,2)</f>
        <v>0</v>
      </c>
      <c r="K184" s="295"/>
      <c r="L184" s="296"/>
      <c r="M184" s="297" t="s">
        <v>1</v>
      </c>
      <c r="N184" s="298" t="s">
        <v>43</v>
      </c>
      <c r="O184" s="97"/>
      <c r="P184" s="246">
        <f>O184*H184</f>
        <v>0</v>
      </c>
      <c r="Q184" s="246">
        <v>0</v>
      </c>
      <c r="R184" s="246">
        <f>Q184*H184</f>
        <v>0</v>
      </c>
      <c r="S184" s="246">
        <v>0</v>
      </c>
      <c r="T184" s="246">
        <f>S184*H184</f>
        <v>0</v>
      </c>
      <c r="U184" s="247" t="s">
        <v>1</v>
      </c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48" t="s">
        <v>659</v>
      </c>
      <c r="AT184" s="248" t="s">
        <v>171</v>
      </c>
      <c r="AU184" s="248" t="s">
        <v>173</v>
      </c>
      <c r="AY184" s="17" t="s">
        <v>174</v>
      </c>
      <c r="BE184" s="249">
        <f>IF(N184="základná",J184,0)</f>
        <v>0</v>
      </c>
      <c r="BF184" s="249">
        <f>IF(N184="znížená",J184,0)</f>
        <v>0</v>
      </c>
      <c r="BG184" s="249">
        <f>IF(N184="zákl. prenesená",J184,0)</f>
        <v>0</v>
      </c>
      <c r="BH184" s="249">
        <f>IF(N184="zníž. prenesená",J184,0)</f>
        <v>0</v>
      </c>
      <c r="BI184" s="249">
        <f>IF(N184="nulová",J184,0)</f>
        <v>0</v>
      </c>
      <c r="BJ184" s="17" t="s">
        <v>90</v>
      </c>
      <c r="BK184" s="249">
        <f>ROUND(I184*H184,2)</f>
        <v>0</v>
      </c>
      <c r="BL184" s="17" t="s">
        <v>181</v>
      </c>
      <c r="BM184" s="248" t="s">
        <v>826</v>
      </c>
    </row>
    <row r="185" s="2" customFormat="1" ht="14.4" customHeight="1">
      <c r="A185" s="38"/>
      <c r="B185" s="39"/>
      <c r="C185" s="288" t="s">
        <v>663</v>
      </c>
      <c r="D185" s="288" t="s">
        <v>171</v>
      </c>
      <c r="E185" s="289" t="s">
        <v>827</v>
      </c>
      <c r="F185" s="290" t="s">
        <v>828</v>
      </c>
      <c r="G185" s="291" t="s">
        <v>327</v>
      </c>
      <c r="H185" s="292">
        <v>10</v>
      </c>
      <c r="I185" s="293"/>
      <c r="J185" s="294">
        <f>ROUND(I185*H185,2)</f>
        <v>0</v>
      </c>
      <c r="K185" s="295"/>
      <c r="L185" s="296"/>
      <c r="M185" s="297" t="s">
        <v>1</v>
      </c>
      <c r="N185" s="298" t="s">
        <v>43</v>
      </c>
      <c r="O185" s="97"/>
      <c r="P185" s="246">
        <f>O185*H185</f>
        <v>0</v>
      </c>
      <c r="Q185" s="246">
        <v>0</v>
      </c>
      <c r="R185" s="246">
        <f>Q185*H185</f>
        <v>0</v>
      </c>
      <c r="S185" s="246">
        <v>0</v>
      </c>
      <c r="T185" s="246">
        <f>S185*H185</f>
        <v>0</v>
      </c>
      <c r="U185" s="247" t="s">
        <v>1</v>
      </c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48" t="s">
        <v>659</v>
      </c>
      <c r="AT185" s="248" t="s">
        <v>171</v>
      </c>
      <c r="AU185" s="248" t="s">
        <v>173</v>
      </c>
      <c r="AY185" s="17" t="s">
        <v>174</v>
      </c>
      <c r="BE185" s="249">
        <f>IF(N185="základná",J185,0)</f>
        <v>0</v>
      </c>
      <c r="BF185" s="249">
        <f>IF(N185="znížená",J185,0)</f>
        <v>0</v>
      </c>
      <c r="BG185" s="249">
        <f>IF(N185="zákl. prenesená",J185,0)</f>
        <v>0</v>
      </c>
      <c r="BH185" s="249">
        <f>IF(N185="zníž. prenesená",J185,0)</f>
        <v>0</v>
      </c>
      <c r="BI185" s="249">
        <f>IF(N185="nulová",J185,0)</f>
        <v>0</v>
      </c>
      <c r="BJ185" s="17" t="s">
        <v>90</v>
      </c>
      <c r="BK185" s="249">
        <f>ROUND(I185*H185,2)</f>
        <v>0</v>
      </c>
      <c r="BL185" s="17" t="s">
        <v>181</v>
      </c>
      <c r="BM185" s="248" t="s">
        <v>829</v>
      </c>
    </row>
    <row r="186" s="2" customFormat="1" ht="19.8" customHeight="1">
      <c r="A186" s="38"/>
      <c r="B186" s="39"/>
      <c r="C186" s="288" t="s">
        <v>665</v>
      </c>
      <c r="D186" s="288" t="s">
        <v>171</v>
      </c>
      <c r="E186" s="289" t="s">
        <v>830</v>
      </c>
      <c r="F186" s="290" t="s">
        <v>831</v>
      </c>
      <c r="G186" s="291" t="s">
        <v>351</v>
      </c>
      <c r="H186" s="292">
        <v>50</v>
      </c>
      <c r="I186" s="293"/>
      <c r="J186" s="294">
        <f>ROUND(I186*H186,2)</f>
        <v>0</v>
      </c>
      <c r="K186" s="295"/>
      <c r="L186" s="296"/>
      <c r="M186" s="297" t="s">
        <v>1</v>
      </c>
      <c r="N186" s="298" t="s">
        <v>43</v>
      </c>
      <c r="O186" s="97"/>
      <c r="P186" s="246">
        <f>O186*H186</f>
        <v>0</v>
      </c>
      <c r="Q186" s="246">
        <v>0</v>
      </c>
      <c r="R186" s="246">
        <f>Q186*H186</f>
        <v>0</v>
      </c>
      <c r="S186" s="246">
        <v>0</v>
      </c>
      <c r="T186" s="246">
        <f>S186*H186</f>
        <v>0</v>
      </c>
      <c r="U186" s="247" t="s">
        <v>1</v>
      </c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48" t="s">
        <v>659</v>
      </c>
      <c r="AT186" s="248" t="s">
        <v>171</v>
      </c>
      <c r="AU186" s="248" t="s">
        <v>173</v>
      </c>
      <c r="AY186" s="17" t="s">
        <v>174</v>
      </c>
      <c r="BE186" s="249">
        <f>IF(N186="základná",J186,0)</f>
        <v>0</v>
      </c>
      <c r="BF186" s="249">
        <f>IF(N186="znížená",J186,0)</f>
        <v>0</v>
      </c>
      <c r="BG186" s="249">
        <f>IF(N186="zákl. prenesená",J186,0)</f>
        <v>0</v>
      </c>
      <c r="BH186" s="249">
        <f>IF(N186="zníž. prenesená",J186,0)</f>
        <v>0</v>
      </c>
      <c r="BI186" s="249">
        <f>IF(N186="nulová",J186,0)</f>
        <v>0</v>
      </c>
      <c r="BJ186" s="17" t="s">
        <v>90</v>
      </c>
      <c r="BK186" s="249">
        <f>ROUND(I186*H186,2)</f>
        <v>0</v>
      </c>
      <c r="BL186" s="17" t="s">
        <v>181</v>
      </c>
      <c r="BM186" s="248" t="s">
        <v>832</v>
      </c>
    </row>
    <row r="187" s="2" customFormat="1" ht="22.2" customHeight="1">
      <c r="A187" s="38"/>
      <c r="B187" s="39"/>
      <c r="C187" s="288" t="s">
        <v>667</v>
      </c>
      <c r="D187" s="288" t="s">
        <v>171</v>
      </c>
      <c r="E187" s="289" t="s">
        <v>833</v>
      </c>
      <c r="F187" s="290" t="s">
        <v>834</v>
      </c>
      <c r="G187" s="291" t="s">
        <v>351</v>
      </c>
      <c r="H187" s="292">
        <v>25</v>
      </c>
      <c r="I187" s="293"/>
      <c r="J187" s="294">
        <f>ROUND(I187*H187,2)</f>
        <v>0</v>
      </c>
      <c r="K187" s="295"/>
      <c r="L187" s="296"/>
      <c r="M187" s="297" t="s">
        <v>1</v>
      </c>
      <c r="N187" s="298" t="s">
        <v>43</v>
      </c>
      <c r="O187" s="97"/>
      <c r="P187" s="246">
        <f>O187*H187</f>
        <v>0</v>
      </c>
      <c r="Q187" s="246">
        <v>0</v>
      </c>
      <c r="R187" s="246">
        <f>Q187*H187</f>
        <v>0</v>
      </c>
      <c r="S187" s="246">
        <v>0</v>
      </c>
      <c r="T187" s="246">
        <f>S187*H187</f>
        <v>0</v>
      </c>
      <c r="U187" s="247" t="s">
        <v>1</v>
      </c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48" t="s">
        <v>659</v>
      </c>
      <c r="AT187" s="248" t="s">
        <v>171</v>
      </c>
      <c r="AU187" s="248" t="s">
        <v>173</v>
      </c>
      <c r="AY187" s="17" t="s">
        <v>174</v>
      </c>
      <c r="BE187" s="249">
        <f>IF(N187="základná",J187,0)</f>
        <v>0</v>
      </c>
      <c r="BF187" s="249">
        <f>IF(N187="znížená",J187,0)</f>
        <v>0</v>
      </c>
      <c r="BG187" s="249">
        <f>IF(N187="zákl. prenesená",J187,0)</f>
        <v>0</v>
      </c>
      <c r="BH187" s="249">
        <f>IF(N187="zníž. prenesená",J187,0)</f>
        <v>0</v>
      </c>
      <c r="BI187" s="249">
        <f>IF(N187="nulová",J187,0)</f>
        <v>0</v>
      </c>
      <c r="BJ187" s="17" t="s">
        <v>90</v>
      </c>
      <c r="BK187" s="249">
        <f>ROUND(I187*H187,2)</f>
        <v>0</v>
      </c>
      <c r="BL187" s="17" t="s">
        <v>181</v>
      </c>
      <c r="BM187" s="248" t="s">
        <v>835</v>
      </c>
    </row>
    <row r="188" s="12" customFormat="1" ht="20.88" customHeight="1">
      <c r="A188" s="12"/>
      <c r="B188" s="220"/>
      <c r="C188" s="221"/>
      <c r="D188" s="222" t="s">
        <v>76</v>
      </c>
      <c r="E188" s="234" t="s">
        <v>836</v>
      </c>
      <c r="F188" s="234" t="s">
        <v>837</v>
      </c>
      <c r="G188" s="221"/>
      <c r="H188" s="221"/>
      <c r="I188" s="224"/>
      <c r="J188" s="235">
        <f>BK188</f>
        <v>0</v>
      </c>
      <c r="K188" s="221"/>
      <c r="L188" s="226"/>
      <c r="M188" s="227"/>
      <c r="N188" s="228"/>
      <c r="O188" s="228"/>
      <c r="P188" s="229">
        <f>SUM(P189:P190)</f>
        <v>0</v>
      </c>
      <c r="Q188" s="228"/>
      <c r="R188" s="229">
        <f>SUM(R189:R190)</f>
        <v>0</v>
      </c>
      <c r="S188" s="228"/>
      <c r="T188" s="229">
        <f>SUM(T189:T190)</f>
        <v>0</v>
      </c>
      <c r="U188" s="230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31" t="s">
        <v>84</v>
      </c>
      <c r="AT188" s="232" t="s">
        <v>76</v>
      </c>
      <c r="AU188" s="232" t="s">
        <v>90</v>
      </c>
      <c r="AY188" s="231" t="s">
        <v>174</v>
      </c>
      <c r="BK188" s="233">
        <f>SUM(BK189:BK190)</f>
        <v>0</v>
      </c>
    </row>
    <row r="189" s="2" customFormat="1" ht="22.2" customHeight="1">
      <c r="A189" s="38"/>
      <c r="B189" s="39"/>
      <c r="C189" s="236" t="s">
        <v>838</v>
      </c>
      <c r="D189" s="236" t="s">
        <v>177</v>
      </c>
      <c r="E189" s="237" t="s">
        <v>839</v>
      </c>
      <c r="F189" s="238" t="s">
        <v>840</v>
      </c>
      <c r="G189" s="239" t="s">
        <v>402</v>
      </c>
      <c r="H189" s="240">
        <v>4</v>
      </c>
      <c r="I189" s="241"/>
      <c r="J189" s="242">
        <f>ROUND(I189*H189,2)</f>
        <v>0</v>
      </c>
      <c r="K189" s="243"/>
      <c r="L189" s="44"/>
      <c r="M189" s="244" t="s">
        <v>1</v>
      </c>
      <c r="N189" s="245" t="s">
        <v>43</v>
      </c>
      <c r="O189" s="97"/>
      <c r="P189" s="246">
        <f>O189*H189</f>
        <v>0</v>
      </c>
      <c r="Q189" s="246">
        <v>0</v>
      </c>
      <c r="R189" s="246">
        <f>Q189*H189</f>
        <v>0</v>
      </c>
      <c r="S189" s="246">
        <v>0</v>
      </c>
      <c r="T189" s="246">
        <f>S189*H189</f>
        <v>0</v>
      </c>
      <c r="U189" s="247" t="s">
        <v>1</v>
      </c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48" t="s">
        <v>181</v>
      </c>
      <c r="AT189" s="248" t="s">
        <v>177</v>
      </c>
      <c r="AU189" s="248" t="s">
        <v>173</v>
      </c>
      <c r="AY189" s="17" t="s">
        <v>174</v>
      </c>
      <c r="BE189" s="249">
        <f>IF(N189="základná",J189,0)</f>
        <v>0</v>
      </c>
      <c r="BF189" s="249">
        <f>IF(N189="znížená",J189,0)</f>
        <v>0</v>
      </c>
      <c r="BG189" s="249">
        <f>IF(N189="zákl. prenesená",J189,0)</f>
        <v>0</v>
      </c>
      <c r="BH189" s="249">
        <f>IF(N189="zníž. prenesená",J189,0)</f>
        <v>0</v>
      </c>
      <c r="BI189" s="249">
        <f>IF(N189="nulová",J189,0)</f>
        <v>0</v>
      </c>
      <c r="BJ189" s="17" t="s">
        <v>90</v>
      </c>
      <c r="BK189" s="249">
        <f>ROUND(I189*H189,2)</f>
        <v>0</v>
      </c>
      <c r="BL189" s="17" t="s">
        <v>181</v>
      </c>
      <c r="BM189" s="248" t="s">
        <v>841</v>
      </c>
    </row>
    <row r="190" s="2" customFormat="1" ht="22.2" customHeight="1">
      <c r="A190" s="38"/>
      <c r="B190" s="39"/>
      <c r="C190" s="236" t="s">
        <v>842</v>
      </c>
      <c r="D190" s="236" t="s">
        <v>177</v>
      </c>
      <c r="E190" s="237" t="s">
        <v>843</v>
      </c>
      <c r="F190" s="238" t="s">
        <v>844</v>
      </c>
      <c r="G190" s="239" t="s">
        <v>402</v>
      </c>
      <c r="H190" s="240">
        <v>4</v>
      </c>
      <c r="I190" s="241"/>
      <c r="J190" s="242">
        <f>ROUND(I190*H190,2)</f>
        <v>0</v>
      </c>
      <c r="K190" s="243"/>
      <c r="L190" s="44"/>
      <c r="M190" s="244" t="s">
        <v>1</v>
      </c>
      <c r="N190" s="245" t="s">
        <v>43</v>
      </c>
      <c r="O190" s="97"/>
      <c r="P190" s="246">
        <f>O190*H190</f>
        <v>0</v>
      </c>
      <c r="Q190" s="246">
        <v>0</v>
      </c>
      <c r="R190" s="246">
        <f>Q190*H190</f>
        <v>0</v>
      </c>
      <c r="S190" s="246">
        <v>0</v>
      </c>
      <c r="T190" s="246">
        <f>S190*H190</f>
        <v>0</v>
      </c>
      <c r="U190" s="247" t="s">
        <v>1</v>
      </c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48" t="s">
        <v>181</v>
      </c>
      <c r="AT190" s="248" t="s">
        <v>177</v>
      </c>
      <c r="AU190" s="248" t="s">
        <v>173</v>
      </c>
      <c r="AY190" s="17" t="s">
        <v>174</v>
      </c>
      <c r="BE190" s="249">
        <f>IF(N190="základná",J190,0)</f>
        <v>0</v>
      </c>
      <c r="BF190" s="249">
        <f>IF(N190="znížená",J190,0)</f>
        <v>0</v>
      </c>
      <c r="BG190" s="249">
        <f>IF(N190="zákl. prenesená",J190,0)</f>
        <v>0</v>
      </c>
      <c r="BH190" s="249">
        <f>IF(N190="zníž. prenesená",J190,0)</f>
        <v>0</v>
      </c>
      <c r="BI190" s="249">
        <f>IF(N190="nulová",J190,0)</f>
        <v>0</v>
      </c>
      <c r="BJ190" s="17" t="s">
        <v>90</v>
      </c>
      <c r="BK190" s="249">
        <f>ROUND(I190*H190,2)</f>
        <v>0</v>
      </c>
      <c r="BL190" s="17" t="s">
        <v>181</v>
      </c>
      <c r="BM190" s="248" t="s">
        <v>845</v>
      </c>
    </row>
    <row r="191" s="12" customFormat="1" ht="22.8" customHeight="1">
      <c r="A191" s="12"/>
      <c r="B191" s="220"/>
      <c r="C191" s="221"/>
      <c r="D191" s="222" t="s">
        <v>76</v>
      </c>
      <c r="E191" s="234" t="s">
        <v>846</v>
      </c>
      <c r="F191" s="234" t="s">
        <v>847</v>
      </c>
      <c r="G191" s="221"/>
      <c r="H191" s="221"/>
      <c r="I191" s="224"/>
      <c r="J191" s="235">
        <f>BK191</f>
        <v>0</v>
      </c>
      <c r="K191" s="221"/>
      <c r="L191" s="226"/>
      <c r="M191" s="227"/>
      <c r="N191" s="228"/>
      <c r="O191" s="228"/>
      <c r="P191" s="229">
        <f>P192+P201+P211+P215</f>
        <v>0</v>
      </c>
      <c r="Q191" s="228"/>
      <c r="R191" s="229">
        <f>R192+R201+R211+R215</f>
        <v>0</v>
      </c>
      <c r="S191" s="228"/>
      <c r="T191" s="229">
        <f>T192+T201+T211+T215</f>
        <v>0</v>
      </c>
      <c r="U191" s="230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R191" s="231" t="s">
        <v>173</v>
      </c>
      <c r="AT191" s="232" t="s">
        <v>76</v>
      </c>
      <c r="AU191" s="232" t="s">
        <v>84</v>
      </c>
      <c r="AY191" s="231" t="s">
        <v>174</v>
      </c>
      <c r="BK191" s="233">
        <f>BK192+BK201+BK211+BK215</f>
        <v>0</v>
      </c>
    </row>
    <row r="192" s="12" customFormat="1" ht="20.88" customHeight="1">
      <c r="A192" s="12"/>
      <c r="B192" s="220"/>
      <c r="C192" s="221"/>
      <c r="D192" s="222" t="s">
        <v>76</v>
      </c>
      <c r="E192" s="234" t="s">
        <v>848</v>
      </c>
      <c r="F192" s="234" t="s">
        <v>849</v>
      </c>
      <c r="G192" s="221"/>
      <c r="H192" s="221"/>
      <c r="I192" s="224"/>
      <c r="J192" s="235">
        <f>BK192</f>
        <v>0</v>
      </c>
      <c r="K192" s="221"/>
      <c r="L192" s="226"/>
      <c r="M192" s="227"/>
      <c r="N192" s="228"/>
      <c r="O192" s="228"/>
      <c r="P192" s="229">
        <f>SUM(P193:P200)</f>
        <v>0</v>
      </c>
      <c r="Q192" s="228"/>
      <c r="R192" s="229">
        <f>SUM(R193:R200)</f>
        <v>0</v>
      </c>
      <c r="S192" s="228"/>
      <c r="T192" s="229">
        <f>SUM(T193:T200)</f>
        <v>0</v>
      </c>
      <c r="U192" s="230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31" t="s">
        <v>173</v>
      </c>
      <c r="AT192" s="232" t="s">
        <v>76</v>
      </c>
      <c r="AU192" s="232" t="s">
        <v>90</v>
      </c>
      <c r="AY192" s="231" t="s">
        <v>174</v>
      </c>
      <c r="BK192" s="233">
        <f>SUM(BK193:BK200)</f>
        <v>0</v>
      </c>
    </row>
    <row r="193" s="2" customFormat="1" ht="14.4" customHeight="1">
      <c r="A193" s="38"/>
      <c r="B193" s="39"/>
      <c r="C193" s="236" t="s">
        <v>850</v>
      </c>
      <c r="D193" s="236" t="s">
        <v>177</v>
      </c>
      <c r="E193" s="237" t="s">
        <v>851</v>
      </c>
      <c r="F193" s="238" t="s">
        <v>852</v>
      </c>
      <c r="G193" s="239" t="s">
        <v>327</v>
      </c>
      <c r="H193" s="240">
        <v>22</v>
      </c>
      <c r="I193" s="241"/>
      <c r="J193" s="242">
        <f>ROUND(I193*H193,2)</f>
        <v>0</v>
      </c>
      <c r="K193" s="243"/>
      <c r="L193" s="44"/>
      <c r="M193" s="244" t="s">
        <v>1</v>
      </c>
      <c r="N193" s="245" t="s">
        <v>43</v>
      </c>
      <c r="O193" s="97"/>
      <c r="P193" s="246">
        <f>O193*H193</f>
        <v>0</v>
      </c>
      <c r="Q193" s="246">
        <v>0</v>
      </c>
      <c r="R193" s="246">
        <f>Q193*H193</f>
        <v>0</v>
      </c>
      <c r="S193" s="246">
        <v>0</v>
      </c>
      <c r="T193" s="246">
        <f>S193*H193</f>
        <v>0</v>
      </c>
      <c r="U193" s="247" t="s">
        <v>1</v>
      </c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48" t="s">
        <v>181</v>
      </c>
      <c r="AT193" s="248" t="s">
        <v>177</v>
      </c>
      <c r="AU193" s="248" t="s">
        <v>173</v>
      </c>
      <c r="AY193" s="17" t="s">
        <v>174</v>
      </c>
      <c r="BE193" s="249">
        <f>IF(N193="základná",J193,0)</f>
        <v>0</v>
      </c>
      <c r="BF193" s="249">
        <f>IF(N193="znížená",J193,0)</f>
        <v>0</v>
      </c>
      <c r="BG193" s="249">
        <f>IF(N193="zákl. prenesená",J193,0)</f>
        <v>0</v>
      </c>
      <c r="BH193" s="249">
        <f>IF(N193="zníž. prenesená",J193,0)</f>
        <v>0</v>
      </c>
      <c r="BI193" s="249">
        <f>IF(N193="nulová",J193,0)</f>
        <v>0</v>
      </c>
      <c r="BJ193" s="17" t="s">
        <v>90</v>
      </c>
      <c r="BK193" s="249">
        <f>ROUND(I193*H193,2)</f>
        <v>0</v>
      </c>
      <c r="BL193" s="17" t="s">
        <v>181</v>
      </c>
      <c r="BM193" s="248" t="s">
        <v>853</v>
      </c>
    </row>
    <row r="194" s="2" customFormat="1" ht="19.8" customHeight="1">
      <c r="A194" s="38"/>
      <c r="B194" s="39"/>
      <c r="C194" s="236" t="s">
        <v>854</v>
      </c>
      <c r="D194" s="236" t="s">
        <v>177</v>
      </c>
      <c r="E194" s="237" t="s">
        <v>855</v>
      </c>
      <c r="F194" s="238" t="s">
        <v>856</v>
      </c>
      <c r="G194" s="239" t="s">
        <v>327</v>
      </c>
      <c r="H194" s="240">
        <v>22</v>
      </c>
      <c r="I194" s="241"/>
      <c r="J194" s="242">
        <f>ROUND(I194*H194,2)</f>
        <v>0</v>
      </c>
      <c r="K194" s="243"/>
      <c r="L194" s="44"/>
      <c r="M194" s="244" t="s">
        <v>1</v>
      </c>
      <c r="N194" s="245" t="s">
        <v>43</v>
      </c>
      <c r="O194" s="97"/>
      <c r="P194" s="246">
        <f>O194*H194</f>
        <v>0</v>
      </c>
      <c r="Q194" s="246">
        <v>0</v>
      </c>
      <c r="R194" s="246">
        <f>Q194*H194</f>
        <v>0</v>
      </c>
      <c r="S194" s="246">
        <v>0</v>
      </c>
      <c r="T194" s="246">
        <f>S194*H194</f>
        <v>0</v>
      </c>
      <c r="U194" s="247" t="s">
        <v>1</v>
      </c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48" t="s">
        <v>181</v>
      </c>
      <c r="AT194" s="248" t="s">
        <v>177</v>
      </c>
      <c r="AU194" s="248" t="s">
        <v>173</v>
      </c>
      <c r="AY194" s="17" t="s">
        <v>174</v>
      </c>
      <c r="BE194" s="249">
        <f>IF(N194="základná",J194,0)</f>
        <v>0</v>
      </c>
      <c r="BF194" s="249">
        <f>IF(N194="znížená",J194,0)</f>
        <v>0</v>
      </c>
      <c r="BG194" s="249">
        <f>IF(N194="zákl. prenesená",J194,0)</f>
        <v>0</v>
      </c>
      <c r="BH194" s="249">
        <f>IF(N194="zníž. prenesená",J194,0)</f>
        <v>0</v>
      </c>
      <c r="BI194" s="249">
        <f>IF(N194="nulová",J194,0)</f>
        <v>0</v>
      </c>
      <c r="BJ194" s="17" t="s">
        <v>90</v>
      </c>
      <c r="BK194" s="249">
        <f>ROUND(I194*H194,2)</f>
        <v>0</v>
      </c>
      <c r="BL194" s="17" t="s">
        <v>181</v>
      </c>
      <c r="BM194" s="248" t="s">
        <v>857</v>
      </c>
    </row>
    <row r="195" s="2" customFormat="1" ht="14.4" customHeight="1">
      <c r="A195" s="38"/>
      <c r="B195" s="39"/>
      <c r="C195" s="236" t="s">
        <v>858</v>
      </c>
      <c r="D195" s="236" t="s">
        <v>177</v>
      </c>
      <c r="E195" s="237" t="s">
        <v>859</v>
      </c>
      <c r="F195" s="238" t="s">
        <v>860</v>
      </c>
      <c r="G195" s="239" t="s">
        <v>327</v>
      </c>
      <c r="H195" s="240">
        <v>10</v>
      </c>
      <c r="I195" s="241"/>
      <c r="J195" s="242">
        <f>ROUND(I195*H195,2)</f>
        <v>0</v>
      </c>
      <c r="K195" s="243"/>
      <c r="L195" s="44"/>
      <c r="M195" s="244" t="s">
        <v>1</v>
      </c>
      <c r="N195" s="245" t="s">
        <v>43</v>
      </c>
      <c r="O195" s="97"/>
      <c r="P195" s="246">
        <f>O195*H195</f>
        <v>0</v>
      </c>
      <c r="Q195" s="246">
        <v>0</v>
      </c>
      <c r="R195" s="246">
        <f>Q195*H195</f>
        <v>0</v>
      </c>
      <c r="S195" s="246">
        <v>0</v>
      </c>
      <c r="T195" s="246">
        <f>S195*H195</f>
        <v>0</v>
      </c>
      <c r="U195" s="247" t="s">
        <v>1</v>
      </c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48" t="s">
        <v>181</v>
      </c>
      <c r="AT195" s="248" t="s">
        <v>177</v>
      </c>
      <c r="AU195" s="248" t="s">
        <v>173</v>
      </c>
      <c r="AY195" s="17" t="s">
        <v>174</v>
      </c>
      <c r="BE195" s="249">
        <f>IF(N195="základná",J195,0)</f>
        <v>0</v>
      </c>
      <c r="BF195" s="249">
        <f>IF(N195="znížená",J195,0)</f>
        <v>0</v>
      </c>
      <c r="BG195" s="249">
        <f>IF(N195="zákl. prenesená",J195,0)</f>
        <v>0</v>
      </c>
      <c r="BH195" s="249">
        <f>IF(N195="zníž. prenesená",J195,0)</f>
        <v>0</v>
      </c>
      <c r="BI195" s="249">
        <f>IF(N195="nulová",J195,0)</f>
        <v>0</v>
      </c>
      <c r="BJ195" s="17" t="s">
        <v>90</v>
      </c>
      <c r="BK195" s="249">
        <f>ROUND(I195*H195,2)</f>
        <v>0</v>
      </c>
      <c r="BL195" s="17" t="s">
        <v>181</v>
      </c>
      <c r="BM195" s="248" t="s">
        <v>861</v>
      </c>
    </row>
    <row r="196" s="2" customFormat="1" ht="19.8" customHeight="1">
      <c r="A196" s="38"/>
      <c r="B196" s="39"/>
      <c r="C196" s="236" t="s">
        <v>862</v>
      </c>
      <c r="D196" s="236" t="s">
        <v>177</v>
      </c>
      <c r="E196" s="237" t="s">
        <v>863</v>
      </c>
      <c r="F196" s="238" t="s">
        <v>864</v>
      </c>
      <c r="G196" s="239" t="s">
        <v>351</v>
      </c>
      <c r="H196" s="240">
        <v>4</v>
      </c>
      <c r="I196" s="241"/>
      <c r="J196" s="242">
        <f>ROUND(I196*H196,2)</f>
        <v>0</v>
      </c>
      <c r="K196" s="243"/>
      <c r="L196" s="44"/>
      <c r="M196" s="244" t="s">
        <v>1</v>
      </c>
      <c r="N196" s="245" t="s">
        <v>43</v>
      </c>
      <c r="O196" s="97"/>
      <c r="P196" s="246">
        <f>O196*H196</f>
        <v>0</v>
      </c>
      <c r="Q196" s="246">
        <v>0</v>
      </c>
      <c r="R196" s="246">
        <f>Q196*H196</f>
        <v>0</v>
      </c>
      <c r="S196" s="246">
        <v>0</v>
      </c>
      <c r="T196" s="246">
        <f>S196*H196</f>
        <v>0</v>
      </c>
      <c r="U196" s="247" t="s">
        <v>1</v>
      </c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48" t="s">
        <v>181</v>
      </c>
      <c r="AT196" s="248" t="s">
        <v>177</v>
      </c>
      <c r="AU196" s="248" t="s">
        <v>173</v>
      </c>
      <c r="AY196" s="17" t="s">
        <v>174</v>
      </c>
      <c r="BE196" s="249">
        <f>IF(N196="základná",J196,0)</f>
        <v>0</v>
      </c>
      <c r="BF196" s="249">
        <f>IF(N196="znížená",J196,0)</f>
        <v>0</v>
      </c>
      <c r="BG196" s="249">
        <f>IF(N196="zákl. prenesená",J196,0)</f>
        <v>0</v>
      </c>
      <c r="BH196" s="249">
        <f>IF(N196="zníž. prenesená",J196,0)</f>
        <v>0</v>
      </c>
      <c r="BI196" s="249">
        <f>IF(N196="nulová",J196,0)</f>
        <v>0</v>
      </c>
      <c r="BJ196" s="17" t="s">
        <v>90</v>
      </c>
      <c r="BK196" s="249">
        <f>ROUND(I196*H196,2)</f>
        <v>0</v>
      </c>
      <c r="BL196" s="17" t="s">
        <v>181</v>
      </c>
      <c r="BM196" s="248" t="s">
        <v>865</v>
      </c>
    </row>
    <row r="197" s="2" customFormat="1" ht="14.4" customHeight="1">
      <c r="A197" s="38"/>
      <c r="B197" s="39"/>
      <c r="C197" s="236" t="s">
        <v>866</v>
      </c>
      <c r="D197" s="236" t="s">
        <v>177</v>
      </c>
      <c r="E197" s="237" t="s">
        <v>867</v>
      </c>
      <c r="F197" s="238" t="s">
        <v>868</v>
      </c>
      <c r="G197" s="239" t="s">
        <v>351</v>
      </c>
      <c r="H197" s="240">
        <v>4</v>
      </c>
      <c r="I197" s="241"/>
      <c r="J197" s="242">
        <f>ROUND(I197*H197,2)</f>
        <v>0</v>
      </c>
      <c r="K197" s="243"/>
      <c r="L197" s="44"/>
      <c r="M197" s="244" t="s">
        <v>1</v>
      </c>
      <c r="N197" s="245" t="s">
        <v>43</v>
      </c>
      <c r="O197" s="97"/>
      <c r="P197" s="246">
        <f>O197*H197</f>
        <v>0</v>
      </c>
      <c r="Q197" s="246">
        <v>0</v>
      </c>
      <c r="R197" s="246">
        <f>Q197*H197</f>
        <v>0</v>
      </c>
      <c r="S197" s="246">
        <v>0</v>
      </c>
      <c r="T197" s="246">
        <f>S197*H197</f>
        <v>0</v>
      </c>
      <c r="U197" s="247" t="s">
        <v>1</v>
      </c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48" t="s">
        <v>181</v>
      </c>
      <c r="AT197" s="248" t="s">
        <v>177</v>
      </c>
      <c r="AU197" s="248" t="s">
        <v>173</v>
      </c>
      <c r="AY197" s="17" t="s">
        <v>174</v>
      </c>
      <c r="BE197" s="249">
        <f>IF(N197="základná",J197,0)</f>
        <v>0</v>
      </c>
      <c r="BF197" s="249">
        <f>IF(N197="znížená",J197,0)</f>
        <v>0</v>
      </c>
      <c r="BG197" s="249">
        <f>IF(N197="zákl. prenesená",J197,0)</f>
        <v>0</v>
      </c>
      <c r="BH197" s="249">
        <f>IF(N197="zníž. prenesená",J197,0)</f>
        <v>0</v>
      </c>
      <c r="BI197" s="249">
        <f>IF(N197="nulová",J197,0)</f>
        <v>0</v>
      </c>
      <c r="BJ197" s="17" t="s">
        <v>90</v>
      </c>
      <c r="BK197" s="249">
        <f>ROUND(I197*H197,2)</f>
        <v>0</v>
      </c>
      <c r="BL197" s="17" t="s">
        <v>181</v>
      </c>
      <c r="BM197" s="248" t="s">
        <v>869</v>
      </c>
    </row>
    <row r="198" s="2" customFormat="1" ht="14.4" customHeight="1">
      <c r="A198" s="38"/>
      <c r="B198" s="39"/>
      <c r="C198" s="236" t="s">
        <v>870</v>
      </c>
      <c r="D198" s="236" t="s">
        <v>177</v>
      </c>
      <c r="E198" s="237" t="s">
        <v>871</v>
      </c>
      <c r="F198" s="238" t="s">
        <v>872</v>
      </c>
      <c r="G198" s="239" t="s">
        <v>351</v>
      </c>
      <c r="H198" s="240">
        <v>2</v>
      </c>
      <c r="I198" s="241"/>
      <c r="J198" s="242">
        <f>ROUND(I198*H198,2)</f>
        <v>0</v>
      </c>
      <c r="K198" s="243"/>
      <c r="L198" s="44"/>
      <c r="M198" s="244" t="s">
        <v>1</v>
      </c>
      <c r="N198" s="245" t="s">
        <v>43</v>
      </c>
      <c r="O198" s="97"/>
      <c r="P198" s="246">
        <f>O198*H198</f>
        <v>0</v>
      </c>
      <c r="Q198" s="246">
        <v>0</v>
      </c>
      <c r="R198" s="246">
        <f>Q198*H198</f>
        <v>0</v>
      </c>
      <c r="S198" s="246">
        <v>0</v>
      </c>
      <c r="T198" s="246">
        <f>S198*H198</f>
        <v>0</v>
      </c>
      <c r="U198" s="247" t="s">
        <v>1</v>
      </c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248" t="s">
        <v>181</v>
      </c>
      <c r="AT198" s="248" t="s">
        <v>177</v>
      </c>
      <c r="AU198" s="248" t="s">
        <v>173</v>
      </c>
      <c r="AY198" s="17" t="s">
        <v>174</v>
      </c>
      <c r="BE198" s="249">
        <f>IF(N198="základná",J198,0)</f>
        <v>0</v>
      </c>
      <c r="BF198" s="249">
        <f>IF(N198="znížená",J198,0)</f>
        <v>0</v>
      </c>
      <c r="BG198" s="249">
        <f>IF(N198="zákl. prenesená",J198,0)</f>
        <v>0</v>
      </c>
      <c r="BH198" s="249">
        <f>IF(N198="zníž. prenesená",J198,0)</f>
        <v>0</v>
      </c>
      <c r="BI198" s="249">
        <f>IF(N198="nulová",J198,0)</f>
        <v>0</v>
      </c>
      <c r="BJ198" s="17" t="s">
        <v>90</v>
      </c>
      <c r="BK198" s="249">
        <f>ROUND(I198*H198,2)</f>
        <v>0</v>
      </c>
      <c r="BL198" s="17" t="s">
        <v>181</v>
      </c>
      <c r="BM198" s="248" t="s">
        <v>873</v>
      </c>
    </row>
    <row r="199" s="2" customFormat="1" ht="14.4" customHeight="1">
      <c r="A199" s="38"/>
      <c r="B199" s="39"/>
      <c r="C199" s="236" t="s">
        <v>874</v>
      </c>
      <c r="D199" s="236" t="s">
        <v>177</v>
      </c>
      <c r="E199" s="237" t="s">
        <v>875</v>
      </c>
      <c r="F199" s="238" t="s">
        <v>876</v>
      </c>
      <c r="G199" s="239" t="s">
        <v>351</v>
      </c>
      <c r="H199" s="240">
        <v>2</v>
      </c>
      <c r="I199" s="241"/>
      <c r="J199" s="242">
        <f>ROUND(I199*H199,2)</f>
        <v>0</v>
      </c>
      <c r="K199" s="243"/>
      <c r="L199" s="44"/>
      <c r="M199" s="244" t="s">
        <v>1</v>
      </c>
      <c r="N199" s="245" t="s">
        <v>43</v>
      </c>
      <c r="O199" s="97"/>
      <c r="P199" s="246">
        <f>O199*H199</f>
        <v>0</v>
      </c>
      <c r="Q199" s="246">
        <v>0</v>
      </c>
      <c r="R199" s="246">
        <f>Q199*H199</f>
        <v>0</v>
      </c>
      <c r="S199" s="246">
        <v>0</v>
      </c>
      <c r="T199" s="246">
        <f>S199*H199</f>
        <v>0</v>
      </c>
      <c r="U199" s="247" t="s">
        <v>1</v>
      </c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48" t="s">
        <v>181</v>
      </c>
      <c r="AT199" s="248" t="s">
        <v>177</v>
      </c>
      <c r="AU199" s="248" t="s">
        <v>173</v>
      </c>
      <c r="AY199" s="17" t="s">
        <v>174</v>
      </c>
      <c r="BE199" s="249">
        <f>IF(N199="základná",J199,0)</f>
        <v>0</v>
      </c>
      <c r="BF199" s="249">
        <f>IF(N199="znížená",J199,0)</f>
        <v>0</v>
      </c>
      <c r="BG199" s="249">
        <f>IF(N199="zákl. prenesená",J199,0)</f>
        <v>0</v>
      </c>
      <c r="BH199" s="249">
        <f>IF(N199="zníž. prenesená",J199,0)</f>
        <v>0</v>
      </c>
      <c r="BI199" s="249">
        <f>IF(N199="nulová",J199,0)</f>
        <v>0</v>
      </c>
      <c r="BJ199" s="17" t="s">
        <v>90</v>
      </c>
      <c r="BK199" s="249">
        <f>ROUND(I199*H199,2)</f>
        <v>0</v>
      </c>
      <c r="BL199" s="17" t="s">
        <v>181</v>
      </c>
      <c r="BM199" s="248" t="s">
        <v>877</v>
      </c>
    </row>
    <row r="200" s="2" customFormat="1" ht="14.4" customHeight="1">
      <c r="A200" s="38"/>
      <c r="B200" s="39"/>
      <c r="C200" s="236" t="s">
        <v>878</v>
      </c>
      <c r="D200" s="236" t="s">
        <v>177</v>
      </c>
      <c r="E200" s="237" t="s">
        <v>879</v>
      </c>
      <c r="F200" s="238" t="s">
        <v>880</v>
      </c>
      <c r="G200" s="239" t="s">
        <v>351</v>
      </c>
      <c r="H200" s="240">
        <v>15</v>
      </c>
      <c r="I200" s="241"/>
      <c r="J200" s="242">
        <f>ROUND(I200*H200,2)</f>
        <v>0</v>
      </c>
      <c r="K200" s="243"/>
      <c r="L200" s="44"/>
      <c r="M200" s="244" t="s">
        <v>1</v>
      </c>
      <c r="N200" s="245" t="s">
        <v>43</v>
      </c>
      <c r="O200" s="97"/>
      <c r="P200" s="246">
        <f>O200*H200</f>
        <v>0</v>
      </c>
      <c r="Q200" s="246">
        <v>0</v>
      </c>
      <c r="R200" s="246">
        <f>Q200*H200</f>
        <v>0</v>
      </c>
      <c r="S200" s="246">
        <v>0</v>
      </c>
      <c r="T200" s="246">
        <f>S200*H200</f>
        <v>0</v>
      </c>
      <c r="U200" s="247" t="s">
        <v>1</v>
      </c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48" t="s">
        <v>181</v>
      </c>
      <c r="AT200" s="248" t="s">
        <v>177</v>
      </c>
      <c r="AU200" s="248" t="s">
        <v>173</v>
      </c>
      <c r="AY200" s="17" t="s">
        <v>174</v>
      </c>
      <c r="BE200" s="249">
        <f>IF(N200="základná",J200,0)</f>
        <v>0</v>
      </c>
      <c r="BF200" s="249">
        <f>IF(N200="znížená",J200,0)</f>
        <v>0</v>
      </c>
      <c r="BG200" s="249">
        <f>IF(N200="zákl. prenesená",J200,0)</f>
        <v>0</v>
      </c>
      <c r="BH200" s="249">
        <f>IF(N200="zníž. prenesená",J200,0)</f>
        <v>0</v>
      </c>
      <c r="BI200" s="249">
        <f>IF(N200="nulová",J200,0)</f>
        <v>0</v>
      </c>
      <c r="BJ200" s="17" t="s">
        <v>90</v>
      </c>
      <c r="BK200" s="249">
        <f>ROUND(I200*H200,2)</f>
        <v>0</v>
      </c>
      <c r="BL200" s="17" t="s">
        <v>181</v>
      </c>
      <c r="BM200" s="248" t="s">
        <v>881</v>
      </c>
    </row>
    <row r="201" s="12" customFormat="1" ht="20.88" customHeight="1">
      <c r="A201" s="12"/>
      <c r="B201" s="220"/>
      <c r="C201" s="221"/>
      <c r="D201" s="222" t="s">
        <v>76</v>
      </c>
      <c r="E201" s="234" t="s">
        <v>882</v>
      </c>
      <c r="F201" s="234" t="s">
        <v>883</v>
      </c>
      <c r="G201" s="221"/>
      <c r="H201" s="221"/>
      <c r="I201" s="224"/>
      <c r="J201" s="235">
        <f>BK201</f>
        <v>0</v>
      </c>
      <c r="K201" s="221"/>
      <c r="L201" s="226"/>
      <c r="M201" s="227"/>
      <c r="N201" s="228"/>
      <c r="O201" s="228"/>
      <c r="P201" s="229">
        <f>SUM(P202:P210)</f>
        <v>0</v>
      </c>
      <c r="Q201" s="228"/>
      <c r="R201" s="229">
        <f>SUM(R202:R210)</f>
        <v>0</v>
      </c>
      <c r="S201" s="228"/>
      <c r="T201" s="229">
        <f>SUM(T202:T210)</f>
        <v>0</v>
      </c>
      <c r="U201" s="230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31" t="s">
        <v>173</v>
      </c>
      <c r="AT201" s="232" t="s">
        <v>76</v>
      </c>
      <c r="AU201" s="232" t="s">
        <v>90</v>
      </c>
      <c r="AY201" s="231" t="s">
        <v>174</v>
      </c>
      <c r="BK201" s="233">
        <f>SUM(BK202:BK210)</f>
        <v>0</v>
      </c>
    </row>
    <row r="202" s="2" customFormat="1" ht="14.4" customHeight="1">
      <c r="A202" s="38"/>
      <c r="B202" s="39"/>
      <c r="C202" s="288" t="s">
        <v>884</v>
      </c>
      <c r="D202" s="288" t="s">
        <v>171</v>
      </c>
      <c r="E202" s="289" t="s">
        <v>885</v>
      </c>
      <c r="F202" s="290" t="s">
        <v>886</v>
      </c>
      <c r="G202" s="291" t="s">
        <v>337</v>
      </c>
      <c r="H202" s="292">
        <v>22</v>
      </c>
      <c r="I202" s="293"/>
      <c r="J202" s="294">
        <f>ROUND(I202*H202,2)</f>
        <v>0</v>
      </c>
      <c r="K202" s="295"/>
      <c r="L202" s="296"/>
      <c r="M202" s="297" t="s">
        <v>1</v>
      </c>
      <c r="N202" s="298" t="s">
        <v>43</v>
      </c>
      <c r="O202" s="97"/>
      <c r="P202" s="246">
        <f>O202*H202</f>
        <v>0</v>
      </c>
      <c r="Q202" s="246">
        <v>0</v>
      </c>
      <c r="R202" s="246">
        <f>Q202*H202</f>
        <v>0</v>
      </c>
      <c r="S202" s="246">
        <v>0</v>
      </c>
      <c r="T202" s="246">
        <f>S202*H202</f>
        <v>0</v>
      </c>
      <c r="U202" s="247" t="s">
        <v>1</v>
      </c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248" t="s">
        <v>659</v>
      </c>
      <c r="AT202" s="248" t="s">
        <v>171</v>
      </c>
      <c r="AU202" s="248" t="s">
        <v>173</v>
      </c>
      <c r="AY202" s="17" t="s">
        <v>174</v>
      </c>
      <c r="BE202" s="249">
        <f>IF(N202="základná",J202,0)</f>
        <v>0</v>
      </c>
      <c r="BF202" s="249">
        <f>IF(N202="znížená",J202,0)</f>
        <v>0</v>
      </c>
      <c r="BG202" s="249">
        <f>IF(N202="zákl. prenesená",J202,0)</f>
        <v>0</v>
      </c>
      <c r="BH202" s="249">
        <f>IF(N202="zníž. prenesená",J202,0)</f>
        <v>0</v>
      </c>
      <c r="BI202" s="249">
        <f>IF(N202="nulová",J202,0)</f>
        <v>0</v>
      </c>
      <c r="BJ202" s="17" t="s">
        <v>90</v>
      </c>
      <c r="BK202" s="249">
        <f>ROUND(I202*H202,2)</f>
        <v>0</v>
      </c>
      <c r="BL202" s="17" t="s">
        <v>181</v>
      </c>
      <c r="BM202" s="248" t="s">
        <v>887</v>
      </c>
    </row>
    <row r="203" s="2" customFormat="1" ht="14.4" customHeight="1">
      <c r="A203" s="38"/>
      <c r="B203" s="39"/>
      <c r="C203" s="288" t="s">
        <v>888</v>
      </c>
      <c r="D203" s="288" t="s">
        <v>171</v>
      </c>
      <c r="E203" s="289" t="s">
        <v>889</v>
      </c>
      <c r="F203" s="290" t="s">
        <v>890</v>
      </c>
      <c r="G203" s="291" t="s">
        <v>337</v>
      </c>
      <c r="H203" s="292">
        <v>10</v>
      </c>
      <c r="I203" s="293"/>
      <c r="J203" s="294">
        <f>ROUND(I203*H203,2)</f>
        <v>0</v>
      </c>
      <c r="K203" s="295"/>
      <c r="L203" s="296"/>
      <c r="M203" s="297" t="s">
        <v>1</v>
      </c>
      <c r="N203" s="298" t="s">
        <v>43</v>
      </c>
      <c r="O203" s="97"/>
      <c r="P203" s="246">
        <f>O203*H203</f>
        <v>0</v>
      </c>
      <c r="Q203" s="246">
        <v>0</v>
      </c>
      <c r="R203" s="246">
        <f>Q203*H203</f>
        <v>0</v>
      </c>
      <c r="S203" s="246">
        <v>0</v>
      </c>
      <c r="T203" s="246">
        <f>S203*H203</f>
        <v>0</v>
      </c>
      <c r="U203" s="247" t="s">
        <v>1</v>
      </c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48" t="s">
        <v>659</v>
      </c>
      <c r="AT203" s="248" t="s">
        <v>171</v>
      </c>
      <c r="AU203" s="248" t="s">
        <v>173</v>
      </c>
      <c r="AY203" s="17" t="s">
        <v>174</v>
      </c>
      <c r="BE203" s="249">
        <f>IF(N203="základná",J203,0)</f>
        <v>0</v>
      </c>
      <c r="BF203" s="249">
        <f>IF(N203="znížená",J203,0)</f>
        <v>0</v>
      </c>
      <c r="BG203" s="249">
        <f>IF(N203="zákl. prenesená",J203,0)</f>
        <v>0</v>
      </c>
      <c r="BH203" s="249">
        <f>IF(N203="zníž. prenesená",J203,0)</f>
        <v>0</v>
      </c>
      <c r="BI203" s="249">
        <f>IF(N203="nulová",J203,0)</f>
        <v>0</v>
      </c>
      <c r="BJ203" s="17" t="s">
        <v>90</v>
      </c>
      <c r="BK203" s="249">
        <f>ROUND(I203*H203,2)</f>
        <v>0</v>
      </c>
      <c r="BL203" s="17" t="s">
        <v>181</v>
      </c>
      <c r="BM203" s="248" t="s">
        <v>891</v>
      </c>
    </row>
    <row r="204" s="2" customFormat="1" ht="14.4" customHeight="1">
      <c r="A204" s="38"/>
      <c r="B204" s="39"/>
      <c r="C204" s="288" t="s">
        <v>892</v>
      </c>
      <c r="D204" s="288" t="s">
        <v>171</v>
      </c>
      <c r="E204" s="289" t="s">
        <v>893</v>
      </c>
      <c r="F204" s="290" t="s">
        <v>894</v>
      </c>
      <c r="G204" s="291" t="s">
        <v>351</v>
      </c>
      <c r="H204" s="292">
        <v>12</v>
      </c>
      <c r="I204" s="293"/>
      <c r="J204" s="294">
        <f>ROUND(I204*H204,2)</f>
        <v>0</v>
      </c>
      <c r="K204" s="295"/>
      <c r="L204" s="296"/>
      <c r="M204" s="297" t="s">
        <v>1</v>
      </c>
      <c r="N204" s="298" t="s">
        <v>43</v>
      </c>
      <c r="O204" s="97"/>
      <c r="P204" s="246">
        <f>O204*H204</f>
        <v>0</v>
      </c>
      <c r="Q204" s="246">
        <v>0</v>
      </c>
      <c r="R204" s="246">
        <f>Q204*H204</f>
        <v>0</v>
      </c>
      <c r="S204" s="246">
        <v>0</v>
      </c>
      <c r="T204" s="246">
        <f>S204*H204</f>
        <v>0</v>
      </c>
      <c r="U204" s="247" t="s">
        <v>1</v>
      </c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248" t="s">
        <v>659</v>
      </c>
      <c r="AT204" s="248" t="s">
        <v>171</v>
      </c>
      <c r="AU204" s="248" t="s">
        <v>173</v>
      </c>
      <c r="AY204" s="17" t="s">
        <v>174</v>
      </c>
      <c r="BE204" s="249">
        <f>IF(N204="základná",J204,0)</f>
        <v>0</v>
      </c>
      <c r="BF204" s="249">
        <f>IF(N204="znížená",J204,0)</f>
        <v>0</v>
      </c>
      <c r="BG204" s="249">
        <f>IF(N204="zákl. prenesená",J204,0)</f>
        <v>0</v>
      </c>
      <c r="BH204" s="249">
        <f>IF(N204="zníž. prenesená",J204,0)</f>
        <v>0</v>
      </c>
      <c r="BI204" s="249">
        <f>IF(N204="nulová",J204,0)</f>
        <v>0</v>
      </c>
      <c r="BJ204" s="17" t="s">
        <v>90</v>
      </c>
      <c r="BK204" s="249">
        <f>ROUND(I204*H204,2)</f>
        <v>0</v>
      </c>
      <c r="BL204" s="17" t="s">
        <v>181</v>
      </c>
      <c r="BM204" s="248" t="s">
        <v>895</v>
      </c>
    </row>
    <row r="205" s="2" customFormat="1" ht="14.4" customHeight="1">
      <c r="A205" s="38"/>
      <c r="B205" s="39"/>
      <c r="C205" s="288" t="s">
        <v>896</v>
      </c>
      <c r="D205" s="288" t="s">
        <v>171</v>
      </c>
      <c r="E205" s="289" t="s">
        <v>897</v>
      </c>
      <c r="F205" s="290" t="s">
        <v>898</v>
      </c>
      <c r="G205" s="291" t="s">
        <v>351</v>
      </c>
      <c r="H205" s="292">
        <v>15</v>
      </c>
      <c r="I205" s="293"/>
      <c r="J205" s="294">
        <f>ROUND(I205*H205,2)</f>
        <v>0</v>
      </c>
      <c r="K205" s="295"/>
      <c r="L205" s="296"/>
      <c r="M205" s="297" t="s">
        <v>1</v>
      </c>
      <c r="N205" s="298" t="s">
        <v>43</v>
      </c>
      <c r="O205" s="97"/>
      <c r="P205" s="246">
        <f>O205*H205</f>
        <v>0</v>
      </c>
      <c r="Q205" s="246">
        <v>0</v>
      </c>
      <c r="R205" s="246">
        <f>Q205*H205</f>
        <v>0</v>
      </c>
      <c r="S205" s="246">
        <v>0</v>
      </c>
      <c r="T205" s="246">
        <f>S205*H205</f>
        <v>0</v>
      </c>
      <c r="U205" s="247" t="s">
        <v>1</v>
      </c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48" t="s">
        <v>659</v>
      </c>
      <c r="AT205" s="248" t="s">
        <v>171</v>
      </c>
      <c r="AU205" s="248" t="s">
        <v>173</v>
      </c>
      <c r="AY205" s="17" t="s">
        <v>174</v>
      </c>
      <c r="BE205" s="249">
        <f>IF(N205="základná",J205,0)</f>
        <v>0</v>
      </c>
      <c r="BF205" s="249">
        <f>IF(N205="znížená",J205,0)</f>
        <v>0</v>
      </c>
      <c r="BG205" s="249">
        <f>IF(N205="zákl. prenesená",J205,0)</f>
        <v>0</v>
      </c>
      <c r="BH205" s="249">
        <f>IF(N205="zníž. prenesená",J205,0)</f>
        <v>0</v>
      </c>
      <c r="BI205" s="249">
        <f>IF(N205="nulová",J205,0)</f>
        <v>0</v>
      </c>
      <c r="BJ205" s="17" t="s">
        <v>90</v>
      </c>
      <c r="BK205" s="249">
        <f>ROUND(I205*H205,2)</f>
        <v>0</v>
      </c>
      <c r="BL205" s="17" t="s">
        <v>181</v>
      </c>
      <c r="BM205" s="248" t="s">
        <v>899</v>
      </c>
    </row>
    <row r="206" s="2" customFormat="1" ht="14.4" customHeight="1">
      <c r="A206" s="38"/>
      <c r="B206" s="39"/>
      <c r="C206" s="288" t="s">
        <v>181</v>
      </c>
      <c r="D206" s="288" t="s">
        <v>171</v>
      </c>
      <c r="E206" s="289" t="s">
        <v>900</v>
      </c>
      <c r="F206" s="290" t="s">
        <v>901</v>
      </c>
      <c r="G206" s="291" t="s">
        <v>351</v>
      </c>
      <c r="H206" s="292">
        <v>4</v>
      </c>
      <c r="I206" s="293"/>
      <c r="J206" s="294">
        <f>ROUND(I206*H206,2)</f>
        <v>0</v>
      </c>
      <c r="K206" s="295"/>
      <c r="L206" s="296"/>
      <c r="M206" s="297" t="s">
        <v>1</v>
      </c>
      <c r="N206" s="298" t="s">
        <v>43</v>
      </c>
      <c r="O206" s="97"/>
      <c r="P206" s="246">
        <f>O206*H206</f>
        <v>0</v>
      </c>
      <c r="Q206" s="246">
        <v>0</v>
      </c>
      <c r="R206" s="246">
        <f>Q206*H206</f>
        <v>0</v>
      </c>
      <c r="S206" s="246">
        <v>0</v>
      </c>
      <c r="T206" s="246">
        <f>S206*H206</f>
        <v>0</v>
      </c>
      <c r="U206" s="247" t="s">
        <v>1</v>
      </c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48" t="s">
        <v>659</v>
      </c>
      <c r="AT206" s="248" t="s">
        <v>171</v>
      </c>
      <c r="AU206" s="248" t="s">
        <v>173</v>
      </c>
      <c r="AY206" s="17" t="s">
        <v>174</v>
      </c>
      <c r="BE206" s="249">
        <f>IF(N206="základná",J206,0)</f>
        <v>0</v>
      </c>
      <c r="BF206" s="249">
        <f>IF(N206="znížená",J206,0)</f>
        <v>0</v>
      </c>
      <c r="BG206" s="249">
        <f>IF(N206="zákl. prenesená",J206,0)</f>
        <v>0</v>
      </c>
      <c r="BH206" s="249">
        <f>IF(N206="zníž. prenesená",J206,0)</f>
        <v>0</v>
      </c>
      <c r="BI206" s="249">
        <f>IF(N206="nulová",J206,0)</f>
        <v>0</v>
      </c>
      <c r="BJ206" s="17" t="s">
        <v>90</v>
      </c>
      <c r="BK206" s="249">
        <f>ROUND(I206*H206,2)</f>
        <v>0</v>
      </c>
      <c r="BL206" s="17" t="s">
        <v>181</v>
      </c>
      <c r="BM206" s="248" t="s">
        <v>902</v>
      </c>
    </row>
    <row r="207" s="2" customFormat="1" ht="14.4" customHeight="1">
      <c r="A207" s="38"/>
      <c r="B207" s="39"/>
      <c r="C207" s="288" t="s">
        <v>903</v>
      </c>
      <c r="D207" s="288" t="s">
        <v>171</v>
      </c>
      <c r="E207" s="289" t="s">
        <v>904</v>
      </c>
      <c r="F207" s="290" t="s">
        <v>905</v>
      </c>
      <c r="G207" s="291" t="s">
        <v>351</v>
      </c>
      <c r="H207" s="292">
        <v>2</v>
      </c>
      <c r="I207" s="293"/>
      <c r="J207" s="294">
        <f>ROUND(I207*H207,2)</f>
        <v>0</v>
      </c>
      <c r="K207" s="295"/>
      <c r="L207" s="296"/>
      <c r="M207" s="297" t="s">
        <v>1</v>
      </c>
      <c r="N207" s="298" t="s">
        <v>43</v>
      </c>
      <c r="O207" s="97"/>
      <c r="P207" s="246">
        <f>O207*H207</f>
        <v>0</v>
      </c>
      <c r="Q207" s="246">
        <v>0</v>
      </c>
      <c r="R207" s="246">
        <f>Q207*H207</f>
        <v>0</v>
      </c>
      <c r="S207" s="246">
        <v>0</v>
      </c>
      <c r="T207" s="246">
        <f>S207*H207</f>
        <v>0</v>
      </c>
      <c r="U207" s="247" t="s">
        <v>1</v>
      </c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248" t="s">
        <v>659</v>
      </c>
      <c r="AT207" s="248" t="s">
        <v>171</v>
      </c>
      <c r="AU207" s="248" t="s">
        <v>173</v>
      </c>
      <c r="AY207" s="17" t="s">
        <v>174</v>
      </c>
      <c r="BE207" s="249">
        <f>IF(N207="základná",J207,0)</f>
        <v>0</v>
      </c>
      <c r="BF207" s="249">
        <f>IF(N207="znížená",J207,0)</f>
        <v>0</v>
      </c>
      <c r="BG207" s="249">
        <f>IF(N207="zákl. prenesená",J207,0)</f>
        <v>0</v>
      </c>
      <c r="BH207" s="249">
        <f>IF(N207="zníž. prenesená",J207,0)</f>
        <v>0</v>
      </c>
      <c r="BI207" s="249">
        <f>IF(N207="nulová",J207,0)</f>
        <v>0</v>
      </c>
      <c r="BJ207" s="17" t="s">
        <v>90</v>
      </c>
      <c r="BK207" s="249">
        <f>ROUND(I207*H207,2)</f>
        <v>0</v>
      </c>
      <c r="BL207" s="17" t="s">
        <v>181</v>
      </c>
      <c r="BM207" s="248" t="s">
        <v>906</v>
      </c>
    </row>
    <row r="208" s="2" customFormat="1" ht="14.4" customHeight="1">
      <c r="A208" s="38"/>
      <c r="B208" s="39"/>
      <c r="C208" s="288" t="s">
        <v>907</v>
      </c>
      <c r="D208" s="288" t="s">
        <v>171</v>
      </c>
      <c r="E208" s="289" t="s">
        <v>908</v>
      </c>
      <c r="F208" s="290" t="s">
        <v>909</v>
      </c>
      <c r="G208" s="291" t="s">
        <v>351</v>
      </c>
      <c r="H208" s="292">
        <v>4</v>
      </c>
      <c r="I208" s="293"/>
      <c r="J208" s="294">
        <f>ROUND(I208*H208,2)</f>
        <v>0</v>
      </c>
      <c r="K208" s="295"/>
      <c r="L208" s="296"/>
      <c r="M208" s="297" t="s">
        <v>1</v>
      </c>
      <c r="N208" s="298" t="s">
        <v>43</v>
      </c>
      <c r="O208" s="97"/>
      <c r="P208" s="246">
        <f>O208*H208</f>
        <v>0</v>
      </c>
      <c r="Q208" s="246">
        <v>0</v>
      </c>
      <c r="R208" s="246">
        <f>Q208*H208</f>
        <v>0</v>
      </c>
      <c r="S208" s="246">
        <v>0</v>
      </c>
      <c r="T208" s="246">
        <f>S208*H208</f>
        <v>0</v>
      </c>
      <c r="U208" s="247" t="s">
        <v>1</v>
      </c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48" t="s">
        <v>659</v>
      </c>
      <c r="AT208" s="248" t="s">
        <v>171</v>
      </c>
      <c r="AU208" s="248" t="s">
        <v>173</v>
      </c>
      <c r="AY208" s="17" t="s">
        <v>174</v>
      </c>
      <c r="BE208" s="249">
        <f>IF(N208="základná",J208,0)</f>
        <v>0</v>
      </c>
      <c r="BF208" s="249">
        <f>IF(N208="znížená",J208,0)</f>
        <v>0</v>
      </c>
      <c r="BG208" s="249">
        <f>IF(N208="zákl. prenesená",J208,0)</f>
        <v>0</v>
      </c>
      <c r="BH208" s="249">
        <f>IF(N208="zníž. prenesená",J208,0)</f>
        <v>0</v>
      </c>
      <c r="BI208" s="249">
        <f>IF(N208="nulová",J208,0)</f>
        <v>0</v>
      </c>
      <c r="BJ208" s="17" t="s">
        <v>90</v>
      </c>
      <c r="BK208" s="249">
        <f>ROUND(I208*H208,2)</f>
        <v>0</v>
      </c>
      <c r="BL208" s="17" t="s">
        <v>181</v>
      </c>
      <c r="BM208" s="248" t="s">
        <v>910</v>
      </c>
    </row>
    <row r="209" s="2" customFormat="1" ht="14.4" customHeight="1">
      <c r="A209" s="38"/>
      <c r="B209" s="39"/>
      <c r="C209" s="288" t="s">
        <v>911</v>
      </c>
      <c r="D209" s="288" t="s">
        <v>171</v>
      </c>
      <c r="E209" s="289" t="s">
        <v>912</v>
      </c>
      <c r="F209" s="290" t="s">
        <v>913</v>
      </c>
      <c r="G209" s="291" t="s">
        <v>351</v>
      </c>
      <c r="H209" s="292">
        <v>2</v>
      </c>
      <c r="I209" s="293"/>
      <c r="J209" s="294">
        <f>ROUND(I209*H209,2)</f>
        <v>0</v>
      </c>
      <c r="K209" s="295"/>
      <c r="L209" s="296"/>
      <c r="M209" s="297" t="s">
        <v>1</v>
      </c>
      <c r="N209" s="298" t="s">
        <v>43</v>
      </c>
      <c r="O209" s="97"/>
      <c r="P209" s="246">
        <f>O209*H209</f>
        <v>0</v>
      </c>
      <c r="Q209" s="246">
        <v>0</v>
      </c>
      <c r="R209" s="246">
        <f>Q209*H209</f>
        <v>0</v>
      </c>
      <c r="S209" s="246">
        <v>0</v>
      </c>
      <c r="T209" s="246">
        <f>S209*H209</f>
        <v>0</v>
      </c>
      <c r="U209" s="247" t="s">
        <v>1</v>
      </c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48" t="s">
        <v>659</v>
      </c>
      <c r="AT209" s="248" t="s">
        <v>171</v>
      </c>
      <c r="AU209" s="248" t="s">
        <v>173</v>
      </c>
      <c r="AY209" s="17" t="s">
        <v>174</v>
      </c>
      <c r="BE209" s="249">
        <f>IF(N209="základná",J209,0)</f>
        <v>0</v>
      </c>
      <c r="BF209" s="249">
        <f>IF(N209="znížená",J209,0)</f>
        <v>0</v>
      </c>
      <c r="BG209" s="249">
        <f>IF(N209="zákl. prenesená",J209,0)</f>
        <v>0</v>
      </c>
      <c r="BH209" s="249">
        <f>IF(N209="zníž. prenesená",J209,0)</f>
        <v>0</v>
      </c>
      <c r="BI209" s="249">
        <f>IF(N209="nulová",J209,0)</f>
        <v>0</v>
      </c>
      <c r="BJ209" s="17" t="s">
        <v>90</v>
      </c>
      <c r="BK209" s="249">
        <f>ROUND(I209*H209,2)</f>
        <v>0</v>
      </c>
      <c r="BL209" s="17" t="s">
        <v>181</v>
      </c>
      <c r="BM209" s="248" t="s">
        <v>914</v>
      </c>
    </row>
    <row r="210" s="2" customFormat="1" ht="14.4" customHeight="1">
      <c r="A210" s="38"/>
      <c r="B210" s="39"/>
      <c r="C210" s="288" t="s">
        <v>915</v>
      </c>
      <c r="D210" s="288" t="s">
        <v>171</v>
      </c>
      <c r="E210" s="289" t="s">
        <v>916</v>
      </c>
      <c r="F210" s="290" t="s">
        <v>917</v>
      </c>
      <c r="G210" s="291" t="s">
        <v>351</v>
      </c>
      <c r="H210" s="292">
        <v>2</v>
      </c>
      <c r="I210" s="293"/>
      <c r="J210" s="294">
        <f>ROUND(I210*H210,2)</f>
        <v>0</v>
      </c>
      <c r="K210" s="295"/>
      <c r="L210" s="296"/>
      <c r="M210" s="297" t="s">
        <v>1</v>
      </c>
      <c r="N210" s="298" t="s">
        <v>43</v>
      </c>
      <c r="O210" s="97"/>
      <c r="P210" s="246">
        <f>O210*H210</f>
        <v>0</v>
      </c>
      <c r="Q210" s="246">
        <v>0</v>
      </c>
      <c r="R210" s="246">
        <f>Q210*H210</f>
        <v>0</v>
      </c>
      <c r="S210" s="246">
        <v>0</v>
      </c>
      <c r="T210" s="246">
        <f>S210*H210</f>
        <v>0</v>
      </c>
      <c r="U210" s="247" t="s">
        <v>1</v>
      </c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248" t="s">
        <v>659</v>
      </c>
      <c r="AT210" s="248" t="s">
        <v>171</v>
      </c>
      <c r="AU210" s="248" t="s">
        <v>173</v>
      </c>
      <c r="AY210" s="17" t="s">
        <v>174</v>
      </c>
      <c r="BE210" s="249">
        <f>IF(N210="základná",J210,0)</f>
        <v>0</v>
      </c>
      <c r="BF210" s="249">
        <f>IF(N210="znížená",J210,0)</f>
        <v>0</v>
      </c>
      <c r="BG210" s="249">
        <f>IF(N210="zákl. prenesená",J210,0)</f>
        <v>0</v>
      </c>
      <c r="BH210" s="249">
        <f>IF(N210="zníž. prenesená",J210,0)</f>
        <v>0</v>
      </c>
      <c r="BI210" s="249">
        <f>IF(N210="nulová",J210,0)</f>
        <v>0</v>
      </c>
      <c r="BJ210" s="17" t="s">
        <v>90</v>
      </c>
      <c r="BK210" s="249">
        <f>ROUND(I210*H210,2)</f>
        <v>0</v>
      </c>
      <c r="BL210" s="17" t="s">
        <v>181</v>
      </c>
      <c r="BM210" s="248" t="s">
        <v>918</v>
      </c>
    </row>
    <row r="211" s="12" customFormat="1" ht="20.88" customHeight="1">
      <c r="A211" s="12"/>
      <c r="B211" s="220"/>
      <c r="C211" s="221"/>
      <c r="D211" s="222" t="s">
        <v>76</v>
      </c>
      <c r="E211" s="234" t="s">
        <v>919</v>
      </c>
      <c r="F211" s="234" t="s">
        <v>920</v>
      </c>
      <c r="G211" s="221"/>
      <c r="H211" s="221"/>
      <c r="I211" s="224"/>
      <c r="J211" s="235">
        <f>BK211</f>
        <v>0</v>
      </c>
      <c r="K211" s="221"/>
      <c r="L211" s="226"/>
      <c r="M211" s="227"/>
      <c r="N211" s="228"/>
      <c r="O211" s="228"/>
      <c r="P211" s="229">
        <f>SUM(P212:P214)</f>
        <v>0</v>
      </c>
      <c r="Q211" s="228"/>
      <c r="R211" s="229">
        <f>SUM(R212:R214)</f>
        <v>0</v>
      </c>
      <c r="S211" s="228"/>
      <c r="T211" s="229">
        <f>SUM(T212:T214)</f>
        <v>0</v>
      </c>
      <c r="U211" s="230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R211" s="231" t="s">
        <v>173</v>
      </c>
      <c r="AT211" s="232" t="s">
        <v>76</v>
      </c>
      <c r="AU211" s="232" t="s">
        <v>90</v>
      </c>
      <c r="AY211" s="231" t="s">
        <v>174</v>
      </c>
      <c r="BK211" s="233">
        <f>SUM(BK212:BK214)</f>
        <v>0</v>
      </c>
    </row>
    <row r="212" s="2" customFormat="1" ht="14.4" customHeight="1">
      <c r="A212" s="38"/>
      <c r="B212" s="39"/>
      <c r="C212" s="236" t="s">
        <v>921</v>
      </c>
      <c r="D212" s="236" t="s">
        <v>177</v>
      </c>
      <c r="E212" s="237" t="s">
        <v>922</v>
      </c>
      <c r="F212" s="238" t="s">
        <v>923</v>
      </c>
      <c r="G212" s="239" t="s">
        <v>396</v>
      </c>
      <c r="H212" s="240">
        <v>0.01</v>
      </c>
      <c r="I212" s="241"/>
      <c r="J212" s="242">
        <f>ROUND(I212*H212,2)</f>
        <v>0</v>
      </c>
      <c r="K212" s="243"/>
      <c r="L212" s="44"/>
      <c r="M212" s="244" t="s">
        <v>1</v>
      </c>
      <c r="N212" s="245" t="s">
        <v>43</v>
      </c>
      <c r="O212" s="97"/>
      <c r="P212" s="246">
        <f>O212*H212</f>
        <v>0</v>
      </c>
      <c r="Q212" s="246">
        <v>0</v>
      </c>
      <c r="R212" s="246">
        <f>Q212*H212</f>
        <v>0</v>
      </c>
      <c r="S212" s="246">
        <v>0</v>
      </c>
      <c r="T212" s="246">
        <f>S212*H212</f>
        <v>0</v>
      </c>
      <c r="U212" s="247" t="s">
        <v>1</v>
      </c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248" t="s">
        <v>181</v>
      </c>
      <c r="AT212" s="248" t="s">
        <v>177</v>
      </c>
      <c r="AU212" s="248" t="s">
        <v>173</v>
      </c>
      <c r="AY212" s="17" t="s">
        <v>174</v>
      </c>
      <c r="BE212" s="249">
        <f>IF(N212="základná",J212,0)</f>
        <v>0</v>
      </c>
      <c r="BF212" s="249">
        <f>IF(N212="znížená",J212,0)</f>
        <v>0</v>
      </c>
      <c r="BG212" s="249">
        <f>IF(N212="zákl. prenesená",J212,0)</f>
        <v>0</v>
      </c>
      <c r="BH212" s="249">
        <f>IF(N212="zníž. prenesená",J212,0)</f>
        <v>0</v>
      </c>
      <c r="BI212" s="249">
        <f>IF(N212="nulová",J212,0)</f>
        <v>0</v>
      </c>
      <c r="BJ212" s="17" t="s">
        <v>90</v>
      </c>
      <c r="BK212" s="249">
        <f>ROUND(I212*H212,2)</f>
        <v>0</v>
      </c>
      <c r="BL212" s="17" t="s">
        <v>181</v>
      </c>
      <c r="BM212" s="248" t="s">
        <v>924</v>
      </c>
    </row>
    <row r="213" s="2" customFormat="1" ht="22.2" customHeight="1">
      <c r="A213" s="38"/>
      <c r="B213" s="39"/>
      <c r="C213" s="236" t="s">
        <v>925</v>
      </c>
      <c r="D213" s="236" t="s">
        <v>177</v>
      </c>
      <c r="E213" s="237" t="s">
        <v>926</v>
      </c>
      <c r="F213" s="238" t="s">
        <v>927</v>
      </c>
      <c r="G213" s="239" t="s">
        <v>327</v>
      </c>
      <c r="H213" s="240">
        <v>20</v>
      </c>
      <c r="I213" s="241"/>
      <c r="J213" s="242">
        <f>ROUND(I213*H213,2)</f>
        <v>0</v>
      </c>
      <c r="K213" s="243"/>
      <c r="L213" s="44"/>
      <c r="M213" s="244" t="s">
        <v>1</v>
      </c>
      <c r="N213" s="245" t="s">
        <v>43</v>
      </c>
      <c r="O213" s="97"/>
      <c r="P213" s="246">
        <f>O213*H213</f>
        <v>0</v>
      </c>
      <c r="Q213" s="246">
        <v>0</v>
      </c>
      <c r="R213" s="246">
        <f>Q213*H213</f>
        <v>0</v>
      </c>
      <c r="S213" s="246">
        <v>0</v>
      </c>
      <c r="T213" s="246">
        <f>S213*H213</f>
        <v>0</v>
      </c>
      <c r="U213" s="247" t="s">
        <v>1</v>
      </c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48" t="s">
        <v>181</v>
      </c>
      <c r="AT213" s="248" t="s">
        <v>177</v>
      </c>
      <c r="AU213" s="248" t="s">
        <v>173</v>
      </c>
      <c r="AY213" s="17" t="s">
        <v>174</v>
      </c>
      <c r="BE213" s="249">
        <f>IF(N213="základná",J213,0)</f>
        <v>0</v>
      </c>
      <c r="BF213" s="249">
        <f>IF(N213="znížená",J213,0)</f>
        <v>0</v>
      </c>
      <c r="BG213" s="249">
        <f>IF(N213="zákl. prenesená",J213,0)</f>
        <v>0</v>
      </c>
      <c r="BH213" s="249">
        <f>IF(N213="zníž. prenesená",J213,0)</f>
        <v>0</v>
      </c>
      <c r="BI213" s="249">
        <f>IF(N213="nulová",J213,0)</f>
        <v>0</v>
      </c>
      <c r="BJ213" s="17" t="s">
        <v>90</v>
      </c>
      <c r="BK213" s="249">
        <f>ROUND(I213*H213,2)</f>
        <v>0</v>
      </c>
      <c r="BL213" s="17" t="s">
        <v>181</v>
      </c>
      <c r="BM213" s="248" t="s">
        <v>928</v>
      </c>
    </row>
    <row r="214" s="2" customFormat="1" ht="22.2" customHeight="1">
      <c r="A214" s="38"/>
      <c r="B214" s="39"/>
      <c r="C214" s="236" t="s">
        <v>929</v>
      </c>
      <c r="D214" s="236" t="s">
        <v>177</v>
      </c>
      <c r="E214" s="237" t="s">
        <v>930</v>
      </c>
      <c r="F214" s="238" t="s">
        <v>931</v>
      </c>
      <c r="G214" s="239" t="s">
        <v>327</v>
      </c>
      <c r="H214" s="240">
        <v>20</v>
      </c>
      <c r="I214" s="241"/>
      <c r="J214" s="242">
        <f>ROUND(I214*H214,2)</f>
        <v>0</v>
      </c>
      <c r="K214" s="243"/>
      <c r="L214" s="44"/>
      <c r="M214" s="244" t="s">
        <v>1</v>
      </c>
      <c r="N214" s="245" t="s">
        <v>43</v>
      </c>
      <c r="O214" s="97"/>
      <c r="P214" s="246">
        <f>O214*H214</f>
        <v>0</v>
      </c>
      <c r="Q214" s="246">
        <v>0</v>
      </c>
      <c r="R214" s="246">
        <f>Q214*H214</f>
        <v>0</v>
      </c>
      <c r="S214" s="246">
        <v>0</v>
      </c>
      <c r="T214" s="246">
        <f>S214*H214</f>
        <v>0</v>
      </c>
      <c r="U214" s="247" t="s">
        <v>1</v>
      </c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48" t="s">
        <v>181</v>
      </c>
      <c r="AT214" s="248" t="s">
        <v>177</v>
      </c>
      <c r="AU214" s="248" t="s">
        <v>173</v>
      </c>
      <c r="AY214" s="17" t="s">
        <v>174</v>
      </c>
      <c r="BE214" s="249">
        <f>IF(N214="základná",J214,0)</f>
        <v>0</v>
      </c>
      <c r="BF214" s="249">
        <f>IF(N214="znížená",J214,0)</f>
        <v>0</v>
      </c>
      <c r="BG214" s="249">
        <f>IF(N214="zákl. prenesená",J214,0)</f>
        <v>0</v>
      </c>
      <c r="BH214" s="249">
        <f>IF(N214="zníž. prenesená",J214,0)</f>
        <v>0</v>
      </c>
      <c r="BI214" s="249">
        <f>IF(N214="nulová",J214,0)</f>
        <v>0</v>
      </c>
      <c r="BJ214" s="17" t="s">
        <v>90</v>
      </c>
      <c r="BK214" s="249">
        <f>ROUND(I214*H214,2)</f>
        <v>0</v>
      </c>
      <c r="BL214" s="17" t="s">
        <v>181</v>
      </c>
      <c r="BM214" s="248" t="s">
        <v>932</v>
      </c>
    </row>
    <row r="215" s="12" customFormat="1" ht="20.88" customHeight="1">
      <c r="A215" s="12"/>
      <c r="B215" s="220"/>
      <c r="C215" s="221"/>
      <c r="D215" s="222" t="s">
        <v>76</v>
      </c>
      <c r="E215" s="234" t="s">
        <v>933</v>
      </c>
      <c r="F215" s="234" t="s">
        <v>934</v>
      </c>
      <c r="G215" s="221"/>
      <c r="H215" s="221"/>
      <c r="I215" s="224"/>
      <c r="J215" s="235">
        <f>BK215</f>
        <v>0</v>
      </c>
      <c r="K215" s="221"/>
      <c r="L215" s="226"/>
      <c r="M215" s="227"/>
      <c r="N215" s="228"/>
      <c r="O215" s="228"/>
      <c r="P215" s="229">
        <f>SUM(P216:P217)</f>
        <v>0</v>
      </c>
      <c r="Q215" s="228"/>
      <c r="R215" s="229">
        <f>SUM(R216:R217)</f>
        <v>0</v>
      </c>
      <c r="S215" s="228"/>
      <c r="T215" s="229">
        <f>SUM(T216:T217)</f>
        <v>0</v>
      </c>
      <c r="U215" s="230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R215" s="231" t="s">
        <v>173</v>
      </c>
      <c r="AT215" s="232" t="s">
        <v>76</v>
      </c>
      <c r="AU215" s="232" t="s">
        <v>90</v>
      </c>
      <c r="AY215" s="231" t="s">
        <v>174</v>
      </c>
      <c r="BK215" s="233">
        <f>SUM(BK216:BK217)</f>
        <v>0</v>
      </c>
    </row>
    <row r="216" s="2" customFormat="1" ht="19.8" customHeight="1">
      <c r="A216" s="38"/>
      <c r="B216" s="39"/>
      <c r="C216" s="236" t="s">
        <v>669</v>
      </c>
      <c r="D216" s="236" t="s">
        <v>177</v>
      </c>
      <c r="E216" s="237" t="s">
        <v>935</v>
      </c>
      <c r="F216" s="238" t="s">
        <v>936</v>
      </c>
      <c r="G216" s="239" t="s">
        <v>402</v>
      </c>
      <c r="H216" s="240">
        <v>2</v>
      </c>
      <c r="I216" s="241"/>
      <c r="J216" s="242">
        <f>ROUND(I216*H216,2)</f>
        <v>0</v>
      </c>
      <c r="K216" s="243"/>
      <c r="L216" s="44"/>
      <c r="M216" s="244" t="s">
        <v>1</v>
      </c>
      <c r="N216" s="245" t="s">
        <v>43</v>
      </c>
      <c r="O216" s="97"/>
      <c r="P216" s="246">
        <f>O216*H216</f>
        <v>0</v>
      </c>
      <c r="Q216" s="246">
        <v>0</v>
      </c>
      <c r="R216" s="246">
        <f>Q216*H216</f>
        <v>0</v>
      </c>
      <c r="S216" s="246">
        <v>0</v>
      </c>
      <c r="T216" s="246">
        <f>S216*H216</f>
        <v>0</v>
      </c>
      <c r="U216" s="247" t="s">
        <v>1</v>
      </c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48" t="s">
        <v>181</v>
      </c>
      <c r="AT216" s="248" t="s">
        <v>177</v>
      </c>
      <c r="AU216" s="248" t="s">
        <v>173</v>
      </c>
      <c r="AY216" s="17" t="s">
        <v>174</v>
      </c>
      <c r="BE216" s="249">
        <f>IF(N216="základná",J216,0)</f>
        <v>0</v>
      </c>
      <c r="BF216" s="249">
        <f>IF(N216="znížená",J216,0)</f>
        <v>0</v>
      </c>
      <c r="BG216" s="249">
        <f>IF(N216="zákl. prenesená",J216,0)</f>
        <v>0</v>
      </c>
      <c r="BH216" s="249">
        <f>IF(N216="zníž. prenesená",J216,0)</f>
        <v>0</v>
      </c>
      <c r="BI216" s="249">
        <f>IF(N216="nulová",J216,0)</f>
        <v>0</v>
      </c>
      <c r="BJ216" s="17" t="s">
        <v>90</v>
      </c>
      <c r="BK216" s="249">
        <f>ROUND(I216*H216,2)</f>
        <v>0</v>
      </c>
      <c r="BL216" s="17" t="s">
        <v>181</v>
      </c>
      <c r="BM216" s="248" t="s">
        <v>937</v>
      </c>
    </row>
    <row r="217" s="2" customFormat="1" ht="19.8" customHeight="1">
      <c r="A217" s="38"/>
      <c r="B217" s="39"/>
      <c r="C217" s="236" t="s">
        <v>938</v>
      </c>
      <c r="D217" s="236" t="s">
        <v>177</v>
      </c>
      <c r="E217" s="237" t="s">
        <v>935</v>
      </c>
      <c r="F217" s="238" t="s">
        <v>936</v>
      </c>
      <c r="G217" s="239" t="s">
        <v>402</v>
      </c>
      <c r="H217" s="240">
        <v>2</v>
      </c>
      <c r="I217" s="241"/>
      <c r="J217" s="242">
        <f>ROUND(I217*H217,2)</f>
        <v>0</v>
      </c>
      <c r="K217" s="243"/>
      <c r="L217" s="44"/>
      <c r="M217" s="244" t="s">
        <v>1</v>
      </c>
      <c r="N217" s="245" t="s">
        <v>43</v>
      </c>
      <c r="O217" s="97"/>
      <c r="P217" s="246">
        <f>O217*H217</f>
        <v>0</v>
      </c>
      <c r="Q217" s="246">
        <v>0</v>
      </c>
      <c r="R217" s="246">
        <f>Q217*H217</f>
        <v>0</v>
      </c>
      <c r="S217" s="246">
        <v>0</v>
      </c>
      <c r="T217" s="246">
        <f>S217*H217</f>
        <v>0</v>
      </c>
      <c r="U217" s="247" t="s">
        <v>1</v>
      </c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248" t="s">
        <v>181</v>
      </c>
      <c r="AT217" s="248" t="s">
        <v>177</v>
      </c>
      <c r="AU217" s="248" t="s">
        <v>173</v>
      </c>
      <c r="AY217" s="17" t="s">
        <v>174</v>
      </c>
      <c r="BE217" s="249">
        <f>IF(N217="základná",J217,0)</f>
        <v>0</v>
      </c>
      <c r="BF217" s="249">
        <f>IF(N217="znížená",J217,0)</f>
        <v>0</v>
      </c>
      <c r="BG217" s="249">
        <f>IF(N217="zákl. prenesená",J217,0)</f>
        <v>0</v>
      </c>
      <c r="BH217" s="249">
        <f>IF(N217="zníž. prenesená",J217,0)</f>
        <v>0</v>
      </c>
      <c r="BI217" s="249">
        <f>IF(N217="nulová",J217,0)</f>
        <v>0</v>
      </c>
      <c r="BJ217" s="17" t="s">
        <v>90</v>
      </c>
      <c r="BK217" s="249">
        <f>ROUND(I217*H217,2)</f>
        <v>0</v>
      </c>
      <c r="BL217" s="17" t="s">
        <v>181</v>
      </c>
      <c r="BM217" s="248" t="s">
        <v>939</v>
      </c>
    </row>
    <row r="218" s="12" customFormat="1" ht="25.92" customHeight="1">
      <c r="A218" s="12"/>
      <c r="B218" s="220"/>
      <c r="C218" s="221"/>
      <c r="D218" s="222" t="s">
        <v>76</v>
      </c>
      <c r="E218" s="223" t="s">
        <v>206</v>
      </c>
      <c r="F218" s="223" t="s">
        <v>207</v>
      </c>
      <c r="G218" s="221"/>
      <c r="H218" s="221"/>
      <c r="I218" s="224"/>
      <c r="J218" s="225">
        <f>BK218</f>
        <v>0</v>
      </c>
      <c r="K218" s="221"/>
      <c r="L218" s="226"/>
      <c r="M218" s="227"/>
      <c r="N218" s="228"/>
      <c r="O218" s="228"/>
      <c r="P218" s="229">
        <f>P219</f>
        <v>0</v>
      </c>
      <c r="Q218" s="228"/>
      <c r="R218" s="229">
        <f>R219</f>
        <v>0</v>
      </c>
      <c r="S218" s="228"/>
      <c r="T218" s="229">
        <f>T219</f>
        <v>0</v>
      </c>
      <c r="U218" s="230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R218" s="231" t="s">
        <v>190</v>
      </c>
      <c r="AT218" s="232" t="s">
        <v>76</v>
      </c>
      <c r="AU218" s="232" t="s">
        <v>77</v>
      </c>
      <c r="AY218" s="231" t="s">
        <v>174</v>
      </c>
      <c r="BK218" s="233">
        <f>BK219</f>
        <v>0</v>
      </c>
    </row>
    <row r="219" s="12" customFormat="1" ht="22.8" customHeight="1">
      <c r="A219" s="12"/>
      <c r="B219" s="220"/>
      <c r="C219" s="221"/>
      <c r="D219" s="222" t="s">
        <v>76</v>
      </c>
      <c r="E219" s="234" t="s">
        <v>207</v>
      </c>
      <c r="F219" s="234" t="s">
        <v>208</v>
      </c>
      <c r="G219" s="221"/>
      <c r="H219" s="221"/>
      <c r="I219" s="224"/>
      <c r="J219" s="235">
        <f>BK219</f>
        <v>0</v>
      </c>
      <c r="K219" s="221"/>
      <c r="L219" s="226"/>
      <c r="M219" s="227"/>
      <c r="N219" s="228"/>
      <c r="O219" s="228"/>
      <c r="P219" s="229">
        <f>SUM(P220:P224)</f>
        <v>0</v>
      </c>
      <c r="Q219" s="228"/>
      <c r="R219" s="229">
        <f>SUM(R220:R224)</f>
        <v>0</v>
      </c>
      <c r="S219" s="228"/>
      <c r="T219" s="229">
        <f>SUM(T220:T224)</f>
        <v>0</v>
      </c>
      <c r="U219" s="230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R219" s="231" t="s">
        <v>190</v>
      </c>
      <c r="AT219" s="232" t="s">
        <v>76</v>
      </c>
      <c r="AU219" s="232" t="s">
        <v>84</v>
      </c>
      <c r="AY219" s="231" t="s">
        <v>174</v>
      </c>
      <c r="BK219" s="233">
        <f>SUM(BK220:BK224)</f>
        <v>0</v>
      </c>
    </row>
    <row r="220" s="2" customFormat="1" ht="14.4" customHeight="1">
      <c r="A220" s="38"/>
      <c r="B220" s="39"/>
      <c r="C220" s="236" t="s">
        <v>940</v>
      </c>
      <c r="D220" s="236" t="s">
        <v>177</v>
      </c>
      <c r="E220" s="237" t="s">
        <v>210</v>
      </c>
      <c r="F220" s="238" t="s">
        <v>211</v>
      </c>
      <c r="G220" s="239" t="s">
        <v>180</v>
      </c>
      <c r="H220" s="240">
        <v>1</v>
      </c>
      <c r="I220" s="241"/>
      <c r="J220" s="242">
        <f>ROUND(I220*H220,2)</f>
        <v>0</v>
      </c>
      <c r="K220" s="243"/>
      <c r="L220" s="44"/>
      <c r="M220" s="244" t="s">
        <v>1</v>
      </c>
      <c r="N220" s="245" t="s">
        <v>43</v>
      </c>
      <c r="O220" s="97"/>
      <c r="P220" s="246">
        <f>O220*H220</f>
        <v>0</v>
      </c>
      <c r="Q220" s="246">
        <v>0</v>
      </c>
      <c r="R220" s="246">
        <f>Q220*H220</f>
        <v>0</v>
      </c>
      <c r="S220" s="246">
        <v>0</v>
      </c>
      <c r="T220" s="246">
        <f>S220*H220</f>
        <v>0</v>
      </c>
      <c r="U220" s="247" t="s">
        <v>1</v>
      </c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248" t="s">
        <v>181</v>
      </c>
      <c r="AT220" s="248" t="s">
        <v>177</v>
      </c>
      <c r="AU220" s="248" t="s">
        <v>90</v>
      </c>
      <c r="AY220" s="17" t="s">
        <v>174</v>
      </c>
      <c r="BE220" s="249">
        <f>IF(N220="základná",J220,0)</f>
        <v>0</v>
      </c>
      <c r="BF220" s="249">
        <f>IF(N220="znížená",J220,0)</f>
        <v>0</v>
      </c>
      <c r="BG220" s="249">
        <f>IF(N220="zákl. prenesená",J220,0)</f>
        <v>0</v>
      </c>
      <c r="BH220" s="249">
        <f>IF(N220="zníž. prenesená",J220,0)</f>
        <v>0</v>
      </c>
      <c r="BI220" s="249">
        <f>IF(N220="nulová",J220,0)</f>
        <v>0</v>
      </c>
      <c r="BJ220" s="17" t="s">
        <v>90</v>
      </c>
      <c r="BK220" s="249">
        <f>ROUND(I220*H220,2)</f>
        <v>0</v>
      </c>
      <c r="BL220" s="17" t="s">
        <v>181</v>
      </c>
      <c r="BM220" s="248" t="s">
        <v>941</v>
      </c>
    </row>
    <row r="221" s="2" customFormat="1" ht="14.4" customHeight="1">
      <c r="A221" s="38"/>
      <c r="B221" s="39"/>
      <c r="C221" s="236" t="s">
        <v>942</v>
      </c>
      <c r="D221" s="236" t="s">
        <v>177</v>
      </c>
      <c r="E221" s="237" t="s">
        <v>214</v>
      </c>
      <c r="F221" s="238" t="s">
        <v>215</v>
      </c>
      <c r="G221" s="239" t="s">
        <v>180</v>
      </c>
      <c r="H221" s="240">
        <v>1</v>
      </c>
      <c r="I221" s="241"/>
      <c r="J221" s="242">
        <f>ROUND(I221*H221,2)</f>
        <v>0</v>
      </c>
      <c r="K221" s="243"/>
      <c r="L221" s="44"/>
      <c r="M221" s="244" t="s">
        <v>1</v>
      </c>
      <c r="N221" s="245" t="s">
        <v>43</v>
      </c>
      <c r="O221" s="97"/>
      <c r="P221" s="246">
        <f>O221*H221</f>
        <v>0</v>
      </c>
      <c r="Q221" s="246">
        <v>0</v>
      </c>
      <c r="R221" s="246">
        <f>Q221*H221</f>
        <v>0</v>
      </c>
      <c r="S221" s="246">
        <v>0</v>
      </c>
      <c r="T221" s="246">
        <f>S221*H221</f>
        <v>0</v>
      </c>
      <c r="U221" s="247" t="s">
        <v>1</v>
      </c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248" t="s">
        <v>181</v>
      </c>
      <c r="AT221" s="248" t="s">
        <v>177</v>
      </c>
      <c r="AU221" s="248" t="s">
        <v>90</v>
      </c>
      <c r="AY221" s="17" t="s">
        <v>174</v>
      </c>
      <c r="BE221" s="249">
        <f>IF(N221="základná",J221,0)</f>
        <v>0</v>
      </c>
      <c r="BF221" s="249">
        <f>IF(N221="znížená",J221,0)</f>
        <v>0</v>
      </c>
      <c r="BG221" s="249">
        <f>IF(N221="zákl. prenesená",J221,0)</f>
        <v>0</v>
      </c>
      <c r="BH221" s="249">
        <f>IF(N221="zníž. prenesená",J221,0)</f>
        <v>0</v>
      </c>
      <c r="BI221" s="249">
        <f>IF(N221="nulová",J221,0)</f>
        <v>0</v>
      </c>
      <c r="BJ221" s="17" t="s">
        <v>90</v>
      </c>
      <c r="BK221" s="249">
        <f>ROUND(I221*H221,2)</f>
        <v>0</v>
      </c>
      <c r="BL221" s="17" t="s">
        <v>181</v>
      </c>
      <c r="BM221" s="248" t="s">
        <v>943</v>
      </c>
    </row>
    <row r="222" s="2" customFormat="1" ht="14.4" customHeight="1">
      <c r="A222" s="38"/>
      <c r="B222" s="39"/>
      <c r="C222" s="236" t="s">
        <v>944</v>
      </c>
      <c r="D222" s="236" t="s">
        <v>177</v>
      </c>
      <c r="E222" s="237" t="s">
        <v>218</v>
      </c>
      <c r="F222" s="238" t="s">
        <v>219</v>
      </c>
      <c r="G222" s="239" t="s">
        <v>180</v>
      </c>
      <c r="H222" s="240">
        <v>1</v>
      </c>
      <c r="I222" s="241"/>
      <c r="J222" s="242">
        <f>ROUND(I222*H222,2)</f>
        <v>0</v>
      </c>
      <c r="K222" s="243"/>
      <c r="L222" s="44"/>
      <c r="M222" s="244" t="s">
        <v>1</v>
      </c>
      <c r="N222" s="245" t="s">
        <v>43</v>
      </c>
      <c r="O222" s="97"/>
      <c r="P222" s="246">
        <f>O222*H222</f>
        <v>0</v>
      </c>
      <c r="Q222" s="246">
        <v>0</v>
      </c>
      <c r="R222" s="246">
        <f>Q222*H222</f>
        <v>0</v>
      </c>
      <c r="S222" s="246">
        <v>0</v>
      </c>
      <c r="T222" s="246">
        <f>S222*H222</f>
        <v>0</v>
      </c>
      <c r="U222" s="247" t="s">
        <v>1</v>
      </c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248" t="s">
        <v>181</v>
      </c>
      <c r="AT222" s="248" t="s">
        <v>177</v>
      </c>
      <c r="AU222" s="248" t="s">
        <v>90</v>
      </c>
      <c r="AY222" s="17" t="s">
        <v>174</v>
      </c>
      <c r="BE222" s="249">
        <f>IF(N222="základná",J222,0)</f>
        <v>0</v>
      </c>
      <c r="BF222" s="249">
        <f>IF(N222="znížená",J222,0)</f>
        <v>0</v>
      </c>
      <c r="BG222" s="249">
        <f>IF(N222="zákl. prenesená",J222,0)</f>
        <v>0</v>
      </c>
      <c r="BH222" s="249">
        <f>IF(N222="zníž. prenesená",J222,0)</f>
        <v>0</v>
      </c>
      <c r="BI222" s="249">
        <f>IF(N222="nulová",J222,0)</f>
        <v>0</v>
      </c>
      <c r="BJ222" s="17" t="s">
        <v>90</v>
      </c>
      <c r="BK222" s="249">
        <f>ROUND(I222*H222,2)</f>
        <v>0</v>
      </c>
      <c r="BL222" s="17" t="s">
        <v>181</v>
      </c>
      <c r="BM222" s="248" t="s">
        <v>945</v>
      </c>
    </row>
    <row r="223" s="2" customFormat="1" ht="14.4" customHeight="1">
      <c r="A223" s="38"/>
      <c r="B223" s="39"/>
      <c r="C223" s="236" t="s">
        <v>946</v>
      </c>
      <c r="D223" s="236" t="s">
        <v>177</v>
      </c>
      <c r="E223" s="237" t="s">
        <v>222</v>
      </c>
      <c r="F223" s="238" t="s">
        <v>223</v>
      </c>
      <c r="G223" s="239" t="s">
        <v>180</v>
      </c>
      <c r="H223" s="240">
        <v>1</v>
      </c>
      <c r="I223" s="241"/>
      <c r="J223" s="242">
        <f>ROUND(I223*H223,2)</f>
        <v>0</v>
      </c>
      <c r="K223" s="243"/>
      <c r="L223" s="44"/>
      <c r="M223" s="244" t="s">
        <v>1</v>
      </c>
      <c r="N223" s="245" t="s">
        <v>43</v>
      </c>
      <c r="O223" s="97"/>
      <c r="P223" s="246">
        <f>O223*H223</f>
        <v>0</v>
      </c>
      <c r="Q223" s="246">
        <v>0</v>
      </c>
      <c r="R223" s="246">
        <f>Q223*H223</f>
        <v>0</v>
      </c>
      <c r="S223" s="246">
        <v>0</v>
      </c>
      <c r="T223" s="246">
        <f>S223*H223</f>
        <v>0</v>
      </c>
      <c r="U223" s="247" t="s">
        <v>1</v>
      </c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248" t="s">
        <v>181</v>
      </c>
      <c r="AT223" s="248" t="s">
        <v>177</v>
      </c>
      <c r="AU223" s="248" t="s">
        <v>90</v>
      </c>
      <c r="AY223" s="17" t="s">
        <v>174</v>
      </c>
      <c r="BE223" s="249">
        <f>IF(N223="základná",J223,0)</f>
        <v>0</v>
      </c>
      <c r="BF223" s="249">
        <f>IF(N223="znížená",J223,0)</f>
        <v>0</v>
      </c>
      <c r="BG223" s="249">
        <f>IF(N223="zákl. prenesená",J223,0)</f>
        <v>0</v>
      </c>
      <c r="BH223" s="249">
        <f>IF(N223="zníž. prenesená",J223,0)</f>
        <v>0</v>
      </c>
      <c r="BI223" s="249">
        <f>IF(N223="nulová",J223,0)</f>
        <v>0</v>
      </c>
      <c r="BJ223" s="17" t="s">
        <v>90</v>
      </c>
      <c r="BK223" s="249">
        <f>ROUND(I223*H223,2)</f>
        <v>0</v>
      </c>
      <c r="BL223" s="17" t="s">
        <v>181</v>
      </c>
      <c r="BM223" s="248" t="s">
        <v>947</v>
      </c>
    </row>
    <row r="224" s="2" customFormat="1" ht="14.4" customHeight="1">
      <c r="A224" s="38"/>
      <c r="B224" s="39"/>
      <c r="C224" s="236" t="s">
        <v>948</v>
      </c>
      <c r="D224" s="236" t="s">
        <v>177</v>
      </c>
      <c r="E224" s="237" t="s">
        <v>226</v>
      </c>
      <c r="F224" s="238" t="s">
        <v>227</v>
      </c>
      <c r="G224" s="239" t="s">
        <v>180</v>
      </c>
      <c r="H224" s="240">
        <v>1</v>
      </c>
      <c r="I224" s="241"/>
      <c r="J224" s="242">
        <f>ROUND(I224*H224,2)</f>
        <v>0</v>
      </c>
      <c r="K224" s="243"/>
      <c r="L224" s="44"/>
      <c r="M224" s="250" t="s">
        <v>1</v>
      </c>
      <c r="N224" s="251" t="s">
        <v>43</v>
      </c>
      <c r="O224" s="252"/>
      <c r="P224" s="253">
        <f>O224*H224</f>
        <v>0</v>
      </c>
      <c r="Q224" s="253">
        <v>0</v>
      </c>
      <c r="R224" s="253">
        <f>Q224*H224</f>
        <v>0</v>
      </c>
      <c r="S224" s="253">
        <v>0</v>
      </c>
      <c r="T224" s="253">
        <f>S224*H224</f>
        <v>0</v>
      </c>
      <c r="U224" s="254" t="s">
        <v>1</v>
      </c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248" t="s">
        <v>181</v>
      </c>
      <c r="AT224" s="248" t="s">
        <v>177</v>
      </c>
      <c r="AU224" s="248" t="s">
        <v>90</v>
      </c>
      <c r="AY224" s="17" t="s">
        <v>174</v>
      </c>
      <c r="BE224" s="249">
        <f>IF(N224="základná",J224,0)</f>
        <v>0</v>
      </c>
      <c r="BF224" s="249">
        <f>IF(N224="znížená",J224,0)</f>
        <v>0</v>
      </c>
      <c r="BG224" s="249">
        <f>IF(N224="zákl. prenesená",J224,0)</f>
        <v>0</v>
      </c>
      <c r="BH224" s="249">
        <f>IF(N224="zníž. prenesená",J224,0)</f>
        <v>0</v>
      </c>
      <c r="BI224" s="249">
        <f>IF(N224="nulová",J224,0)</f>
        <v>0</v>
      </c>
      <c r="BJ224" s="17" t="s">
        <v>90</v>
      </c>
      <c r="BK224" s="249">
        <f>ROUND(I224*H224,2)</f>
        <v>0</v>
      </c>
      <c r="BL224" s="17" t="s">
        <v>181</v>
      </c>
      <c r="BM224" s="248" t="s">
        <v>949</v>
      </c>
    </row>
    <row r="225" s="2" customFormat="1" ht="6.96" customHeight="1">
      <c r="A225" s="38"/>
      <c r="B225" s="72"/>
      <c r="C225" s="73"/>
      <c r="D225" s="73"/>
      <c r="E225" s="73"/>
      <c r="F225" s="73"/>
      <c r="G225" s="73"/>
      <c r="H225" s="73"/>
      <c r="I225" s="73"/>
      <c r="J225" s="73"/>
      <c r="K225" s="73"/>
      <c r="L225" s="44"/>
      <c r="M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</row>
  </sheetData>
  <sheetProtection sheet="1" autoFilter="0" formatColumns="0" formatRows="0" objects="1" scenarios="1" spinCount="100000" saltValue="JDA8M7pRlBdop5mTnePao6ip2TyvGvepdg/fECqafpDHL1TMOehu+0iC2+rNJc5LXhW45GrYHu0P0tZKXqMHFw==" hashValue="qhudsUtdzr2bDuXEbEQ1wrbWUgmMLI+ohh1wlK70D1Lyr+ACVW8ch+8zCU1ECMBAMGnPn05Dr0tpXcNIUbb/ww==" algorithmName="SHA-512" password="CC35"/>
  <autoFilter ref="C132:K224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21:H121"/>
    <mergeCell ref="E123:H123"/>
    <mergeCell ref="E125:H12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5.14063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111</v>
      </c>
    </row>
    <row r="3" s="1" customFormat="1" ht="6.96" customHeight="1">
      <c r="B3" s="152"/>
      <c r="C3" s="153"/>
      <c r="D3" s="153"/>
      <c r="E3" s="153"/>
      <c r="F3" s="153"/>
      <c r="G3" s="153"/>
      <c r="H3" s="153"/>
      <c r="I3" s="153"/>
      <c r="J3" s="153"/>
      <c r="K3" s="153"/>
      <c r="L3" s="20"/>
      <c r="AT3" s="17" t="s">
        <v>77</v>
      </c>
    </row>
    <row r="4" s="1" customFormat="1" ht="24.96" customHeight="1">
      <c r="B4" s="20"/>
      <c r="D4" s="154" t="s">
        <v>143</v>
      </c>
      <c r="L4" s="20"/>
      <c r="M4" s="155" t="s">
        <v>9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6" t="s">
        <v>15</v>
      </c>
      <c r="L6" s="20"/>
    </row>
    <row r="7" s="1" customFormat="1" ht="27" customHeight="1">
      <c r="B7" s="20"/>
      <c r="E7" s="157" t="str">
        <f>'Rekapitulácia stavby'!K6</f>
        <v>Lyžiarske stredisko MH I. etapa - 8-miestna kabínková lanovka MH-STRÁNE</v>
      </c>
      <c r="F7" s="156"/>
      <c r="G7" s="156"/>
      <c r="H7" s="156"/>
      <c r="L7" s="20"/>
    </row>
    <row r="8" s="2" customFormat="1" ht="12" customHeight="1">
      <c r="A8" s="38"/>
      <c r="B8" s="44"/>
      <c r="C8" s="38"/>
      <c r="D8" s="156" t="s">
        <v>144</v>
      </c>
      <c r="E8" s="38"/>
      <c r="F8" s="38"/>
      <c r="G8" s="38"/>
      <c r="H8" s="38"/>
      <c r="I8" s="38"/>
      <c r="J8" s="38"/>
      <c r="K8" s="38"/>
      <c r="L8" s="69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5.6" customHeight="1">
      <c r="A9" s="38"/>
      <c r="B9" s="44"/>
      <c r="C9" s="38"/>
      <c r="D9" s="38"/>
      <c r="E9" s="158" t="s">
        <v>950</v>
      </c>
      <c r="F9" s="38"/>
      <c r="G9" s="38"/>
      <c r="H9" s="38"/>
      <c r="I9" s="38"/>
      <c r="J9" s="38"/>
      <c r="K9" s="38"/>
      <c r="L9" s="69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9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56" t="s">
        <v>17</v>
      </c>
      <c r="E11" s="38"/>
      <c r="F11" s="147" t="s">
        <v>1</v>
      </c>
      <c r="G11" s="38"/>
      <c r="H11" s="38"/>
      <c r="I11" s="156" t="s">
        <v>18</v>
      </c>
      <c r="J11" s="147" t="s">
        <v>1</v>
      </c>
      <c r="K11" s="38"/>
      <c r="L11" s="69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56" t="s">
        <v>19</v>
      </c>
      <c r="E12" s="38"/>
      <c r="F12" s="147" t="s">
        <v>20</v>
      </c>
      <c r="G12" s="38"/>
      <c r="H12" s="38"/>
      <c r="I12" s="156" t="s">
        <v>21</v>
      </c>
      <c r="J12" s="159" t="str">
        <f>'Rekapitulácia stavby'!AN8</f>
        <v>23. 7. 2026</v>
      </c>
      <c r="K12" s="38"/>
      <c r="L12" s="69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9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6" t="s">
        <v>23</v>
      </c>
      <c r="E14" s="38"/>
      <c r="F14" s="38"/>
      <c r="G14" s="38"/>
      <c r="H14" s="38"/>
      <c r="I14" s="156" t="s">
        <v>24</v>
      </c>
      <c r="J14" s="147" t="s">
        <v>25</v>
      </c>
      <c r="K14" s="38"/>
      <c r="L14" s="69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7" t="s">
        <v>26</v>
      </c>
      <c r="F15" s="38"/>
      <c r="G15" s="38"/>
      <c r="H15" s="38"/>
      <c r="I15" s="156" t="s">
        <v>27</v>
      </c>
      <c r="J15" s="147" t="s">
        <v>1</v>
      </c>
      <c r="K15" s="38"/>
      <c r="L15" s="69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9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56" t="s">
        <v>28</v>
      </c>
      <c r="E17" s="38"/>
      <c r="F17" s="38"/>
      <c r="G17" s="38"/>
      <c r="H17" s="38"/>
      <c r="I17" s="156" t="s">
        <v>24</v>
      </c>
      <c r="J17" s="33" t="str">
        <f>'Rekapitulácia stavby'!AN13</f>
        <v>Vyplň údaj</v>
      </c>
      <c r="K17" s="38"/>
      <c r="L17" s="69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'Rekapitulácia stavby'!E14</f>
        <v>Vyplň údaj</v>
      </c>
      <c r="F18" s="147"/>
      <c r="G18" s="147"/>
      <c r="H18" s="147"/>
      <c r="I18" s="156" t="s">
        <v>27</v>
      </c>
      <c r="J18" s="33" t="str">
        <f>'Rekapitulácia stavby'!AN14</f>
        <v>Vyplň údaj</v>
      </c>
      <c r="K18" s="38"/>
      <c r="L18" s="69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9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56" t="s">
        <v>30</v>
      </c>
      <c r="E20" s="38"/>
      <c r="F20" s="38"/>
      <c r="G20" s="38"/>
      <c r="H20" s="38"/>
      <c r="I20" s="156" t="s">
        <v>24</v>
      </c>
      <c r="J20" s="147" t="s">
        <v>31</v>
      </c>
      <c r="K20" s="38"/>
      <c r="L20" s="69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7" t="s">
        <v>148</v>
      </c>
      <c r="F21" s="38"/>
      <c r="G21" s="38"/>
      <c r="H21" s="38"/>
      <c r="I21" s="156" t="s">
        <v>27</v>
      </c>
      <c r="J21" s="147" t="s">
        <v>1</v>
      </c>
      <c r="K21" s="38"/>
      <c r="L21" s="69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9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56" t="s">
        <v>34</v>
      </c>
      <c r="E23" s="38"/>
      <c r="F23" s="38"/>
      <c r="G23" s="38"/>
      <c r="H23" s="38"/>
      <c r="I23" s="156" t="s">
        <v>24</v>
      </c>
      <c r="J23" s="147" t="s">
        <v>1</v>
      </c>
      <c r="K23" s="38"/>
      <c r="L23" s="69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7" t="s">
        <v>35</v>
      </c>
      <c r="F24" s="38"/>
      <c r="G24" s="38"/>
      <c r="H24" s="38"/>
      <c r="I24" s="156" t="s">
        <v>27</v>
      </c>
      <c r="J24" s="147" t="s">
        <v>1</v>
      </c>
      <c r="K24" s="38"/>
      <c r="L24" s="69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9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56" t="s">
        <v>36</v>
      </c>
      <c r="E26" s="38"/>
      <c r="F26" s="38"/>
      <c r="G26" s="38"/>
      <c r="H26" s="38"/>
      <c r="I26" s="38"/>
      <c r="J26" s="38"/>
      <c r="K26" s="38"/>
      <c r="L26" s="69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4.4" customHeight="1">
      <c r="A27" s="160"/>
      <c r="B27" s="161"/>
      <c r="C27" s="160"/>
      <c r="D27" s="160"/>
      <c r="E27" s="162" t="s">
        <v>1</v>
      </c>
      <c r="F27" s="162"/>
      <c r="G27" s="162"/>
      <c r="H27" s="162"/>
      <c r="I27" s="160"/>
      <c r="J27" s="160"/>
      <c r="K27" s="160"/>
      <c r="L27" s="163"/>
      <c r="S27" s="160"/>
      <c r="T27" s="160"/>
      <c r="U27" s="160"/>
      <c r="V27" s="160"/>
      <c r="W27" s="160"/>
      <c r="X27" s="160"/>
      <c r="Y27" s="160"/>
      <c r="Z27" s="160"/>
      <c r="AA27" s="160"/>
      <c r="AB27" s="160"/>
      <c r="AC27" s="160"/>
      <c r="AD27" s="160"/>
      <c r="AE27" s="160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9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64"/>
      <c r="E29" s="164"/>
      <c r="F29" s="164"/>
      <c r="G29" s="164"/>
      <c r="H29" s="164"/>
      <c r="I29" s="164"/>
      <c r="J29" s="164"/>
      <c r="K29" s="164"/>
      <c r="L29" s="69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65" t="s">
        <v>37</v>
      </c>
      <c r="E30" s="38"/>
      <c r="F30" s="38"/>
      <c r="G30" s="38"/>
      <c r="H30" s="38"/>
      <c r="I30" s="38"/>
      <c r="J30" s="166">
        <f>ROUND(J127, 2)</f>
        <v>0</v>
      </c>
      <c r="K30" s="38"/>
      <c r="L30" s="69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64"/>
      <c r="E31" s="164"/>
      <c r="F31" s="164"/>
      <c r="G31" s="164"/>
      <c r="H31" s="164"/>
      <c r="I31" s="164"/>
      <c r="J31" s="164"/>
      <c r="K31" s="164"/>
      <c r="L31" s="69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67" t="s">
        <v>39</v>
      </c>
      <c r="G32" s="38"/>
      <c r="H32" s="38"/>
      <c r="I32" s="167" t="s">
        <v>38</v>
      </c>
      <c r="J32" s="167" t="s">
        <v>40</v>
      </c>
      <c r="K32" s="38"/>
      <c r="L32" s="69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68" t="s">
        <v>41</v>
      </c>
      <c r="E33" s="169" t="s">
        <v>42</v>
      </c>
      <c r="F33" s="170">
        <f>ROUND((SUM(BE127:BE218)),  2)</f>
        <v>0</v>
      </c>
      <c r="G33" s="171"/>
      <c r="H33" s="171"/>
      <c r="I33" s="172">
        <v>0.23000000000000001</v>
      </c>
      <c r="J33" s="170">
        <f>ROUND(((SUM(BE127:BE218))*I33),  2)</f>
        <v>0</v>
      </c>
      <c r="K33" s="38"/>
      <c r="L33" s="69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69" t="s">
        <v>43</v>
      </c>
      <c r="F34" s="170">
        <f>ROUND((SUM(BF127:BF218)),  2)</f>
        <v>0</v>
      </c>
      <c r="G34" s="171"/>
      <c r="H34" s="171"/>
      <c r="I34" s="172">
        <v>0.23000000000000001</v>
      </c>
      <c r="J34" s="170">
        <f>ROUND(((SUM(BF127:BF218))*I34),  2)</f>
        <v>0</v>
      </c>
      <c r="K34" s="38"/>
      <c r="L34" s="69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56" t="s">
        <v>44</v>
      </c>
      <c r="F35" s="173">
        <f>ROUND((SUM(BG127:BG218)),  2)</f>
        <v>0</v>
      </c>
      <c r="G35" s="38"/>
      <c r="H35" s="38"/>
      <c r="I35" s="174">
        <v>0.23000000000000001</v>
      </c>
      <c r="J35" s="173">
        <f>0</f>
        <v>0</v>
      </c>
      <c r="K35" s="38"/>
      <c r="L35" s="69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56" t="s">
        <v>45</v>
      </c>
      <c r="F36" s="173">
        <f>ROUND((SUM(BH127:BH218)),  2)</f>
        <v>0</v>
      </c>
      <c r="G36" s="38"/>
      <c r="H36" s="38"/>
      <c r="I36" s="174">
        <v>0.23000000000000001</v>
      </c>
      <c r="J36" s="173">
        <f>0</f>
        <v>0</v>
      </c>
      <c r="K36" s="38"/>
      <c r="L36" s="69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69" t="s">
        <v>46</v>
      </c>
      <c r="F37" s="170">
        <f>ROUND((SUM(BI127:BI218)),  2)</f>
        <v>0</v>
      </c>
      <c r="G37" s="171"/>
      <c r="H37" s="171"/>
      <c r="I37" s="172">
        <v>0</v>
      </c>
      <c r="J37" s="170">
        <f>0</f>
        <v>0</v>
      </c>
      <c r="K37" s="38"/>
      <c r="L37" s="69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9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75"/>
      <c r="D39" s="176" t="s">
        <v>47</v>
      </c>
      <c r="E39" s="177"/>
      <c r="F39" s="177"/>
      <c r="G39" s="178" t="s">
        <v>48</v>
      </c>
      <c r="H39" s="179" t="s">
        <v>49</v>
      </c>
      <c r="I39" s="177"/>
      <c r="J39" s="180">
        <f>SUM(J30:J37)</f>
        <v>0</v>
      </c>
      <c r="K39" s="181"/>
      <c r="L39" s="69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9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9"/>
      <c r="D50" s="182" t="s">
        <v>50</v>
      </c>
      <c r="E50" s="183"/>
      <c r="F50" s="183"/>
      <c r="G50" s="182" t="s">
        <v>51</v>
      </c>
      <c r="H50" s="183"/>
      <c r="I50" s="183"/>
      <c r="J50" s="183"/>
      <c r="K50" s="183"/>
      <c r="L50" s="69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84" t="s">
        <v>52</v>
      </c>
      <c r="E61" s="185"/>
      <c r="F61" s="186" t="s">
        <v>53</v>
      </c>
      <c r="G61" s="184" t="s">
        <v>52</v>
      </c>
      <c r="H61" s="185"/>
      <c r="I61" s="185"/>
      <c r="J61" s="187" t="s">
        <v>53</v>
      </c>
      <c r="K61" s="185"/>
      <c r="L61" s="69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82" t="s">
        <v>54</v>
      </c>
      <c r="E65" s="188"/>
      <c r="F65" s="188"/>
      <c r="G65" s="182" t="s">
        <v>55</v>
      </c>
      <c r="H65" s="188"/>
      <c r="I65" s="188"/>
      <c r="J65" s="188"/>
      <c r="K65" s="188"/>
      <c r="L65" s="69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84" t="s">
        <v>52</v>
      </c>
      <c r="E76" s="185"/>
      <c r="F76" s="186" t="s">
        <v>53</v>
      </c>
      <c r="G76" s="184" t="s">
        <v>52</v>
      </c>
      <c r="H76" s="185"/>
      <c r="I76" s="185"/>
      <c r="J76" s="187" t="s">
        <v>53</v>
      </c>
      <c r="K76" s="185"/>
      <c r="L76" s="69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9"/>
      <c r="C77" s="190"/>
      <c r="D77" s="190"/>
      <c r="E77" s="190"/>
      <c r="F77" s="190"/>
      <c r="G77" s="190"/>
      <c r="H77" s="190"/>
      <c r="I77" s="190"/>
      <c r="J77" s="190"/>
      <c r="K77" s="190"/>
      <c r="L77" s="69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hidden="1" s="2" customFormat="1" ht="6.96" customHeight="1">
      <c r="A81" s="38"/>
      <c r="B81" s="191"/>
      <c r="C81" s="192"/>
      <c r="D81" s="192"/>
      <c r="E81" s="192"/>
      <c r="F81" s="192"/>
      <c r="G81" s="192"/>
      <c r="H81" s="192"/>
      <c r="I81" s="192"/>
      <c r="J81" s="192"/>
      <c r="K81" s="192"/>
      <c r="L81" s="69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hidden="1" s="2" customFormat="1" ht="24.96" customHeight="1">
      <c r="A82" s="38"/>
      <c r="B82" s="39"/>
      <c r="C82" s="23" t="s">
        <v>149</v>
      </c>
      <c r="D82" s="40"/>
      <c r="E82" s="40"/>
      <c r="F82" s="40"/>
      <c r="G82" s="40"/>
      <c r="H82" s="40"/>
      <c r="I82" s="40"/>
      <c r="J82" s="40"/>
      <c r="K82" s="40"/>
      <c r="L82" s="69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hidden="1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9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hidden="1" s="2" customFormat="1" ht="12" customHeight="1">
      <c r="A84" s="38"/>
      <c r="B84" s="39"/>
      <c r="C84" s="32" t="s">
        <v>15</v>
      </c>
      <c r="D84" s="40"/>
      <c r="E84" s="40"/>
      <c r="F84" s="40"/>
      <c r="G84" s="40"/>
      <c r="H84" s="40"/>
      <c r="I84" s="40"/>
      <c r="J84" s="40"/>
      <c r="K84" s="40"/>
      <c r="L84" s="69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hidden="1" s="2" customFormat="1" ht="27" customHeight="1">
      <c r="A85" s="38"/>
      <c r="B85" s="39"/>
      <c r="C85" s="40"/>
      <c r="D85" s="40"/>
      <c r="E85" s="193" t="str">
        <f>E7</f>
        <v>Lyžiarske stredisko MH I. etapa - 8-miestna kabínková lanovka MH-STRÁNE</v>
      </c>
      <c r="F85" s="32"/>
      <c r="G85" s="32"/>
      <c r="H85" s="32"/>
      <c r="I85" s="40"/>
      <c r="J85" s="40"/>
      <c r="K85" s="40"/>
      <c r="L85" s="69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hidden="1" s="2" customFormat="1" ht="12" customHeight="1">
      <c r="A86" s="38"/>
      <c r="B86" s="39"/>
      <c r="C86" s="32" t="s">
        <v>144</v>
      </c>
      <c r="D86" s="40"/>
      <c r="E86" s="40"/>
      <c r="F86" s="40"/>
      <c r="G86" s="40"/>
      <c r="H86" s="40"/>
      <c r="I86" s="40"/>
      <c r="J86" s="40"/>
      <c r="K86" s="40"/>
      <c r="L86" s="69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hidden="1" s="2" customFormat="1" ht="15.6" customHeight="1">
      <c r="A87" s="38"/>
      <c r="B87" s="39"/>
      <c r="C87" s="40"/>
      <c r="D87" s="40"/>
      <c r="E87" s="82" t="str">
        <f>E9</f>
        <v>SO 013 - Prípojka vodovodu</v>
      </c>
      <c r="F87" s="40"/>
      <c r="G87" s="40"/>
      <c r="H87" s="40"/>
      <c r="I87" s="40"/>
      <c r="J87" s="40"/>
      <c r="K87" s="40"/>
      <c r="L87" s="69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hidden="1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9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hidden="1" s="2" customFormat="1" ht="12" customHeight="1">
      <c r="A89" s="38"/>
      <c r="B89" s="39"/>
      <c r="C89" s="32" t="s">
        <v>19</v>
      </c>
      <c r="D89" s="40"/>
      <c r="E89" s="40"/>
      <c r="F89" s="27" t="str">
        <f>F12</f>
        <v>Martin</v>
      </c>
      <c r="G89" s="40"/>
      <c r="H89" s="40"/>
      <c r="I89" s="32" t="s">
        <v>21</v>
      </c>
      <c r="J89" s="85" t="str">
        <f>IF(J12="","",J12)</f>
        <v>23. 7. 2026</v>
      </c>
      <c r="K89" s="40"/>
      <c r="L89" s="69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hidden="1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9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hidden="1" s="2" customFormat="1" ht="15.6" customHeight="1">
      <c r="A91" s="38"/>
      <c r="B91" s="39"/>
      <c r="C91" s="32" t="s">
        <v>23</v>
      </c>
      <c r="D91" s="40"/>
      <c r="E91" s="40"/>
      <c r="F91" s="27" t="str">
        <f>E15</f>
        <v>Mesto Martin</v>
      </c>
      <c r="G91" s="40"/>
      <c r="H91" s="40"/>
      <c r="I91" s="32" t="s">
        <v>30</v>
      </c>
      <c r="J91" s="36" t="str">
        <f>E21</f>
        <v>PROMT, s.r.o. Martin</v>
      </c>
      <c r="K91" s="40"/>
      <c r="L91" s="69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hidden="1" s="2" customFormat="1" ht="15.6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34</v>
      </c>
      <c r="J92" s="36" t="str">
        <f>E24</f>
        <v>Ing. Jaroslav Tomko</v>
      </c>
      <c r="K92" s="40"/>
      <c r="L92" s="69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hidden="1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9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hidden="1" s="2" customFormat="1" ht="29.28" customHeight="1">
      <c r="A94" s="38"/>
      <c r="B94" s="39"/>
      <c r="C94" s="194" t="s">
        <v>150</v>
      </c>
      <c r="D94" s="195"/>
      <c r="E94" s="195"/>
      <c r="F94" s="195"/>
      <c r="G94" s="195"/>
      <c r="H94" s="195"/>
      <c r="I94" s="195"/>
      <c r="J94" s="196" t="s">
        <v>151</v>
      </c>
      <c r="K94" s="195"/>
      <c r="L94" s="69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hidden="1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9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hidden="1" s="2" customFormat="1" ht="22.8" customHeight="1">
      <c r="A96" s="38"/>
      <c r="B96" s="39"/>
      <c r="C96" s="197" t="s">
        <v>152</v>
      </c>
      <c r="D96" s="40"/>
      <c r="E96" s="40"/>
      <c r="F96" s="40"/>
      <c r="G96" s="40"/>
      <c r="H96" s="40"/>
      <c r="I96" s="40"/>
      <c r="J96" s="116">
        <f>J127</f>
        <v>0</v>
      </c>
      <c r="K96" s="40"/>
      <c r="L96" s="69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153</v>
      </c>
    </row>
    <row r="97" hidden="1" s="9" customFormat="1" ht="24.96" customHeight="1">
      <c r="A97" s="9"/>
      <c r="B97" s="198"/>
      <c r="C97" s="199"/>
      <c r="D97" s="200" t="s">
        <v>230</v>
      </c>
      <c r="E97" s="201"/>
      <c r="F97" s="201"/>
      <c r="G97" s="201"/>
      <c r="H97" s="201"/>
      <c r="I97" s="201"/>
      <c r="J97" s="202">
        <f>J128</f>
        <v>0</v>
      </c>
      <c r="K97" s="199"/>
      <c r="L97" s="20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hidden="1" s="10" customFormat="1" ht="19.92" customHeight="1">
      <c r="A98" s="10"/>
      <c r="B98" s="204"/>
      <c r="C98" s="139"/>
      <c r="D98" s="205" t="s">
        <v>231</v>
      </c>
      <c r="E98" s="206"/>
      <c r="F98" s="206"/>
      <c r="G98" s="206"/>
      <c r="H98" s="206"/>
      <c r="I98" s="206"/>
      <c r="J98" s="207">
        <f>J129</f>
        <v>0</v>
      </c>
      <c r="K98" s="139"/>
      <c r="L98" s="208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204"/>
      <c r="C99" s="139"/>
      <c r="D99" s="205" t="s">
        <v>232</v>
      </c>
      <c r="E99" s="206"/>
      <c r="F99" s="206"/>
      <c r="G99" s="206"/>
      <c r="H99" s="206"/>
      <c r="I99" s="206"/>
      <c r="J99" s="207">
        <f>J159</f>
        <v>0</v>
      </c>
      <c r="K99" s="139"/>
      <c r="L99" s="208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10" customFormat="1" ht="19.92" customHeight="1">
      <c r="A100" s="10"/>
      <c r="B100" s="204"/>
      <c r="C100" s="139"/>
      <c r="D100" s="205" t="s">
        <v>448</v>
      </c>
      <c r="E100" s="206"/>
      <c r="F100" s="206"/>
      <c r="G100" s="206"/>
      <c r="H100" s="206"/>
      <c r="I100" s="206"/>
      <c r="J100" s="207">
        <f>J162</f>
        <v>0</v>
      </c>
      <c r="K100" s="139"/>
      <c r="L100" s="20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10" customFormat="1" ht="19.92" customHeight="1">
      <c r="A101" s="10"/>
      <c r="B101" s="204"/>
      <c r="C101" s="139"/>
      <c r="D101" s="205" t="s">
        <v>951</v>
      </c>
      <c r="E101" s="206"/>
      <c r="F101" s="206"/>
      <c r="G101" s="206"/>
      <c r="H101" s="206"/>
      <c r="I101" s="206"/>
      <c r="J101" s="207">
        <f>J167</f>
        <v>0</v>
      </c>
      <c r="K101" s="139"/>
      <c r="L101" s="20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10" customFormat="1" ht="19.92" customHeight="1">
      <c r="A102" s="10"/>
      <c r="B102" s="204"/>
      <c r="C102" s="139"/>
      <c r="D102" s="205" t="s">
        <v>318</v>
      </c>
      <c r="E102" s="206"/>
      <c r="F102" s="206"/>
      <c r="G102" s="206"/>
      <c r="H102" s="206"/>
      <c r="I102" s="206"/>
      <c r="J102" s="207">
        <f>J169</f>
        <v>0</v>
      </c>
      <c r="K102" s="139"/>
      <c r="L102" s="20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10" customFormat="1" ht="19.92" customHeight="1">
      <c r="A103" s="10"/>
      <c r="B103" s="204"/>
      <c r="C103" s="139"/>
      <c r="D103" s="205" t="s">
        <v>233</v>
      </c>
      <c r="E103" s="206"/>
      <c r="F103" s="206"/>
      <c r="G103" s="206"/>
      <c r="H103" s="206"/>
      <c r="I103" s="206"/>
      <c r="J103" s="207">
        <f>J199</f>
        <v>0</v>
      </c>
      <c r="K103" s="139"/>
      <c r="L103" s="208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9" customFormat="1" ht="24.96" customHeight="1">
      <c r="A104" s="9"/>
      <c r="B104" s="198"/>
      <c r="C104" s="199"/>
      <c r="D104" s="200" t="s">
        <v>449</v>
      </c>
      <c r="E104" s="201"/>
      <c r="F104" s="201"/>
      <c r="G104" s="201"/>
      <c r="H104" s="201"/>
      <c r="I104" s="201"/>
      <c r="J104" s="202">
        <f>J201</f>
        <v>0</v>
      </c>
      <c r="K104" s="199"/>
      <c r="L104" s="203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hidden="1" s="10" customFormat="1" ht="19.92" customHeight="1">
      <c r="A105" s="10"/>
      <c r="B105" s="204"/>
      <c r="C105" s="139"/>
      <c r="D105" s="205" t="s">
        <v>952</v>
      </c>
      <c r="E105" s="206"/>
      <c r="F105" s="206"/>
      <c r="G105" s="206"/>
      <c r="H105" s="206"/>
      <c r="I105" s="206"/>
      <c r="J105" s="207">
        <f>J202</f>
        <v>0</v>
      </c>
      <c r="K105" s="139"/>
      <c r="L105" s="208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hidden="1" s="9" customFormat="1" ht="24.96" customHeight="1">
      <c r="A106" s="9"/>
      <c r="B106" s="198"/>
      <c r="C106" s="199"/>
      <c r="D106" s="200" t="s">
        <v>156</v>
      </c>
      <c r="E106" s="201"/>
      <c r="F106" s="201"/>
      <c r="G106" s="201"/>
      <c r="H106" s="201"/>
      <c r="I106" s="201"/>
      <c r="J106" s="202">
        <f>J212</f>
        <v>0</v>
      </c>
      <c r="K106" s="199"/>
      <c r="L106" s="203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hidden="1" s="10" customFormat="1" ht="19.92" customHeight="1">
      <c r="A107" s="10"/>
      <c r="B107" s="204"/>
      <c r="C107" s="139"/>
      <c r="D107" s="205" t="s">
        <v>157</v>
      </c>
      <c r="E107" s="206"/>
      <c r="F107" s="206"/>
      <c r="G107" s="206"/>
      <c r="H107" s="206"/>
      <c r="I107" s="206"/>
      <c r="J107" s="207">
        <f>J213</f>
        <v>0</v>
      </c>
      <c r="K107" s="139"/>
      <c r="L107" s="208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hidden="1" s="2" customFormat="1" ht="21.84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9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hidden="1" s="2" customFormat="1" ht="6.96" customHeight="1">
      <c r="A109" s="38"/>
      <c r="B109" s="72"/>
      <c r="C109" s="73"/>
      <c r="D109" s="73"/>
      <c r="E109" s="73"/>
      <c r="F109" s="73"/>
      <c r="G109" s="73"/>
      <c r="H109" s="73"/>
      <c r="I109" s="73"/>
      <c r="J109" s="73"/>
      <c r="K109" s="73"/>
      <c r="L109" s="69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hidden="1"/>
    <row r="111" hidden="1"/>
    <row r="112" hidden="1"/>
    <row r="113" s="2" customFormat="1" ht="6.96" customHeight="1">
      <c r="A113" s="38"/>
      <c r="B113" s="74"/>
      <c r="C113" s="75"/>
      <c r="D113" s="75"/>
      <c r="E113" s="75"/>
      <c r="F113" s="75"/>
      <c r="G113" s="75"/>
      <c r="H113" s="75"/>
      <c r="I113" s="75"/>
      <c r="J113" s="75"/>
      <c r="K113" s="75"/>
      <c r="L113" s="69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24.96" customHeight="1">
      <c r="A114" s="38"/>
      <c r="B114" s="39"/>
      <c r="C114" s="23" t="s">
        <v>158</v>
      </c>
      <c r="D114" s="40"/>
      <c r="E114" s="40"/>
      <c r="F114" s="40"/>
      <c r="G114" s="40"/>
      <c r="H114" s="40"/>
      <c r="I114" s="40"/>
      <c r="J114" s="40"/>
      <c r="K114" s="40"/>
      <c r="L114" s="69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9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15</v>
      </c>
      <c r="D116" s="40"/>
      <c r="E116" s="40"/>
      <c r="F116" s="40"/>
      <c r="G116" s="40"/>
      <c r="H116" s="40"/>
      <c r="I116" s="40"/>
      <c r="J116" s="40"/>
      <c r="K116" s="40"/>
      <c r="L116" s="69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27" customHeight="1">
      <c r="A117" s="38"/>
      <c r="B117" s="39"/>
      <c r="C117" s="40"/>
      <c r="D117" s="40"/>
      <c r="E117" s="193" t="str">
        <f>E7</f>
        <v>Lyžiarske stredisko MH I. etapa - 8-miestna kabínková lanovka MH-STRÁNE</v>
      </c>
      <c r="F117" s="32"/>
      <c r="G117" s="32"/>
      <c r="H117" s="32"/>
      <c r="I117" s="40"/>
      <c r="J117" s="40"/>
      <c r="K117" s="40"/>
      <c r="L117" s="69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2" customHeight="1">
      <c r="A118" s="38"/>
      <c r="B118" s="39"/>
      <c r="C118" s="32" t="s">
        <v>144</v>
      </c>
      <c r="D118" s="40"/>
      <c r="E118" s="40"/>
      <c r="F118" s="40"/>
      <c r="G118" s="40"/>
      <c r="H118" s="40"/>
      <c r="I118" s="40"/>
      <c r="J118" s="40"/>
      <c r="K118" s="40"/>
      <c r="L118" s="69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6" customHeight="1">
      <c r="A119" s="38"/>
      <c r="B119" s="39"/>
      <c r="C119" s="40"/>
      <c r="D119" s="40"/>
      <c r="E119" s="82" t="str">
        <f>E9</f>
        <v>SO 013 - Prípojka vodovodu</v>
      </c>
      <c r="F119" s="40"/>
      <c r="G119" s="40"/>
      <c r="H119" s="40"/>
      <c r="I119" s="40"/>
      <c r="J119" s="40"/>
      <c r="K119" s="40"/>
      <c r="L119" s="69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9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2" customHeight="1">
      <c r="A121" s="38"/>
      <c r="B121" s="39"/>
      <c r="C121" s="32" t="s">
        <v>19</v>
      </c>
      <c r="D121" s="40"/>
      <c r="E121" s="40"/>
      <c r="F121" s="27" t="str">
        <f>F12</f>
        <v>Martin</v>
      </c>
      <c r="G121" s="40"/>
      <c r="H121" s="40"/>
      <c r="I121" s="32" t="s">
        <v>21</v>
      </c>
      <c r="J121" s="85" t="str">
        <f>IF(J12="","",J12)</f>
        <v>23. 7. 2026</v>
      </c>
      <c r="K121" s="40"/>
      <c r="L121" s="69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6.96" customHeight="1">
      <c r="A122" s="38"/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69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5.6" customHeight="1">
      <c r="A123" s="38"/>
      <c r="B123" s="39"/>
      <c r="C123" s="32" t="s">
        <v>23</v>
      </c>
      <c r="D123" s="40"/>
      <c r="E123" s="40"/>
      <c r="F123" s="27" t="str">
        <f>E15</f>
        <v>Mesto Martin</v>
      </c>
      <c r="G123" s="40"/>
      <c r="H123" s="40"/>
      <c r="I123" s="32" t="s">
        <v>30</v>
      </c>
      <c r="J123" s="36" t="str">
        <f>E21</f>
        <v>PROMT, s.r.o. Martin</v>
      </c>
      <c r="K123" s="40"/>
      <c r="L123" s="69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5.6" customHeight="1">
      <c r="A124" s="38"/>
      <c r="B124" s="39"/>
      <c r="C124" s="32" t="s">
        <v>28</v>
      </c>
      <c r="D124" s="40"/>
      <c r="E124" s="40"/>
      <c r="F124" s="27" t="str">
        <f>IF(E18="","",E18)</f>
        <v>Vyplň údaj</v>
      </c>
      <c r="G124" s="40"/>
      <c r="H124" s="40"/>
      <c r="I124" s="32" t="s">
        <v>34</v>
      </c>
      <c r="J124" s="36" t="str">
        <f>E24</f>
        <v>Ing. Jaroslav Tomko</v>
      </c>
      <c r="K124" s="40"/>
      <c r="L124" s="69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0.32" customHeight="1">
      <c r="A125" s="38"/>
      <c r="B125" s="39"/>
      <c r="C125" s="40"/>
      <c r="D125" s="40"/>
      <c r="E125" s="40"/>
      <c r="F125" s="40"/>
      <c r="G125" s="40"/>
      <c r="H125" s="40"/>
      <c r="I125" s="40"/>
      <c r="J125" s="40"/>
      <c r="K125" s="40"/>
      <c r="L125" s="69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11" customFormat="1" ht="29.28" customHeight="1">
      <c r="A126" s="209"/>
      <c r="B126" s="210"/>
      <c r="C126" s="211" t="s">
        <v>159</v>
      </c>
      <c r="D126" s="212" t="s">
        <v>62</v>
      </c>
      <c r="E126" s="212" t="s">
        <v>58</v>
      </c>
      <c r="F126" s="212" t="s">
        <v>59</v>
      </c>
      <c r="G126" s="212" t="s">
        <v>160</v>
      </c>
      <c r="H126" s="212" t="s">
        <v>161</v>
      </c>
      <c r="I126" s="212" t="s">
        <v>162</v>
      </c>
      <c r="J126" s="213" t="s">
        <v>151</v>
      </c>
      <c r="K126" s="214" t="s">
        <v>163</v>
      </c>
      <c r="L126" s="215"/>
      <c r="M126" s="106" t="s">
        <v>1</v>
      </c>
      <c r="N126" s="107" t="s">
        <v>41</v>
      </c>
      <c r="O126" s="107" t="s">
        <v>164</v>
      </c>
      <c r="P126" s="107" t="s">
        <v>165</v>
      </c>
      <c r="Q126" s="107" t="s">
        <v>166</v>
      </c>
      <c r="R126" s="107" t="s">
        <v>167</v>
      </c>
      <c r="S126" s="107" t="s">
        <v>168</v>
      </c>
      <c r="T126" s="107" t="s">
        <v>169</v>
      </c>
      <c r="U126" s="108" t="s">
        <v>170</v>
      </c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</row>
    <row r="127" s="2" customFormat="1" ht="22.8" customHeight="1">
      <c r="A127" s="38"/>
      <c r="B127" s="39"/>
      <c r="C127" s="113" t="s">
        <v>152</v>
      </c>
      <c r="D127" s="40"/>
      <c r="E127" s="40"/>
      <c r="F127" s="40"/>
      <c r="G127" s="40"/>
      <c r="H127" s="40"/>
      <c r="I127" s="40"/>
      <c r="J127" s="216">
        <f>BK127</f>
        <v>0</v>
      </c>
      <c r="K127" s="40"/>
      <c r="L127" s="44"/>
      <c r="M127" s="109"/>
      <c r="N127" s="217"/>
      <c r="O127" s="110"/>
      <c r="P127" s="218">
        <f>P128+P201+P212</f>
        <v>0</v>
      </c>
      <c r="Q127" s="110"/>
      <c r="R127" s="218">
        <f>R128+R201+R212</f>
        <v>258.95310741299994</v>
      </c>
      <c r="S127" s="110"/>
      <c r="T127" s="218">
        <f>T128+T201+T212</f>
        <v>0</v>
      </c>
      <c r="U127" s="111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76</v>
      </c>
      <c r="AU127" s="17" t="s">
        <v>153</v>
      </c>
      <c r="BK127" s="219">
        <f>BK128+BK201+BK212</f>
        <v>0</v>
      </c>
    </row>
    <row r="128" s="12" customFormat="1" ht="25.92" customHeight="1">
      <c r="A128" s="12"/>
      <c r="B128" s="220"/>
      <c r="C128" s="221"/>
      <c r="D128" s="222" t="s">
        <v>76</v>
      </c>
      <c r="E128" s="223" t="s">
        <v>234</v>
      </c>
      <c r="F128" s="223" t="s">
        <v>235</v>
      </c>
      <c r="G128" s="221"/>
      <c r="H128" s="221"/>
      <c r="I128" s="224"/>
      <c r="J128" s="225">
        <f>BK128</f>
        <v>0</v>
      </c>
      <c r="K128" s="221"/>
      <c r="L128" s="226"/>
      <c r="M128" s="227"/>
      <c r="N128" s="228"/>
      <c r="O128" s="228"/>
      <c r="P128" s="229">
        <f>P129+P159+P162+P167+P169+P199</f>
        <v>0</v>
      </c>
      <c r="Q128" s="228"/>
      <c r="R128" s="229">
        <f>R129+R159+R162+R167+R169+R199</f>
        <v>258.93025950099997</v>
      </c>
      <c r="S128" s="228"/>
      <c r="T128" s="229">
        <f>T129+T159+T162+T167+T169+T199</f>
        <v>0</v>
      </c>
      <c r="U128" s="230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31" t="s">
        <v>84</v>
      </c>
      <c r="AT128" s="232" t="s">
        <v>76</v>
      </c>
      <c r="AU128" s="232" t="s">
        <v>77</v>
      </c>
      <c r="AY128" s="231" t="s">
        <v>174</v>
      </c>
      <c r="BK128" s="233">
        <f>BK129+BK159+BK162+BK167+BK169+BK199</f>
        <v>0</v>
      </c>
    </row>
    <row r="129" s="12" customFormat="1" ht="22.8" customHeight="1">
      <c r="A129" s="12"/>
      <c r="B129" s="220"/>
      <c r="C129" s="221"/>
      <c r="D129" s="222" t="s">
        <v>76</v>
      </c>
      <c r="E129" s="234" t="s">
        <v>84</v>
      </c>
      <c r="F129" s="234" t="s">
        <v>236</v>
      </c>
      <c r="G129" s="221"/>
      <c r="H129" s="221"/>
      <c r="I129" s="224"/>
      <c r="J129" s="235">
        <f>BK129</f>
        <v>0</v>
      </c>
      <c r="K129" s="221"/>
      <c r="L129" s="226"/>
      <c r="M129" s="227"/>
      <c r="N129" s="228"/>
      <c r="O129" s="228"/>
      <c r="P129" s="229">
        <f>SUM(P130:P158)</f>
        <v>0</v>
      </c>
      <c r="Q129" s="228"/>
      <c r="R129" s="229">
        <f>SUM(R130:R158)</f>
        <v>144.88186112349999</v>
      </c>
      <c r="S129" s="228"/>
      <c r="T129" s="229">
        <f>SUM(T130:T158)</f>
        <v>0</v>
      </c>
      <c r="U129" s="230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31" t="s">
        <v>84</v>
      </c>
      <c r="AT129" s="232" t="s">
        <v>76</v>
      </c>
      <c r="AU129" s="232" t="s">
        <v>84</v>
      </c>
      <c r="AY129" s="231" t="s">
        <v>174</v>
      </c>
      <c r="BK129" s="233">
        <f>SUM(BK130:BK158)</f>
        <v>0</v>
      </c>
    </row>
    <row r="130" s="2" customFormat="1" ht="19.8" customHeight="1">
      <c r="A130" s="38"/>
      <c r="B130" s="39"/>
      <c r="C130" s="236" t="s">
        <v>84</v>
      </c>
      <c r="D130" s="236" t="s">
        <v>177</v>
      </c>
      <c r="E130" s="237" t="s">
        <v>953</v>
      </c>
      <c r="F130" s="238" t="s">
        <v>954</v>
      </c>
      <c r="G130" s="239" t="s">
        <v>243</v>
      </c>
      <c r="H130" s="240">
        <v>325.70999999999998</v>
      </c>
      <c r="I130" s="241"/>
      <c r="J130" s="242">
        <f>ROUND(I130*H130,2)</f>
        <v>0</v>
      </c>
      <c r="K130" s="243"/>
      <c r="L130" s="44"/>
      <c r="M130" s="244" t="s">
        <v>1</v>
      </c>
      <c r="N130" s="245" t="s">
        <v>43</v>
      </c>
      <c r="O130" s="97"/>
      <c r="P130" s="246">
        <f>O130*H130</f>
        <v>0</v>
      </c>
      <c r="Q130" s="246">
        <v>0</v>
      </c>
      <c r="R130" s="246">
        <f>Q130*H130</f>
        <v>0</v>
      </c>
      <c r="S130" s="246">
        <v>0</v>
      </c>
      <c r="T130" s="246">
        <f>S130*H130</f>
        <v>0</v>
      </c>
      <c r="U130" s="247" t="s">
        <v>1</v>
      </c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48" t="s">
        <v>190</v>
      </c>
      <c r="AT130" s="248" t="s">
        <v>177</v>
      </c>
      <c r="AU130" s="248" t="s">
        <v>90</v>
      </c>
      <c r="AY130" s="17" t="s">
        <v>174</v>
      </c>
      <c r="BE130" s="249">
        <f>IF(N130="základná",J130,0)</f>
        <v>0</v>
      </c>
      <c r="BF130" s="249">
        <f>IF(N130="znížená",J130,0)</f>
        <v>0</v>
      </c>
      <c r="BG130" s="249">
        <f>IF(N130="zákl. prenesená",J130,0)</f>
        <v>0</v>
      </c>
      <c r="BH130" s="249">
        <f>IF(N130="zníž. prenesená",J130,0)</f>
        <v>0</v>
      </c>
      <c r="BI130" s="249">
        <f>IF(N130="nulová",J130,0)</f>
        <v>0</v>
      </c>
      <c r="BJ130" s="17" t="s">
        <v>90</v>
      </c>
      <c r="BK130" s="249">
        <f>ROUND(I130*H130,2)</f>
        <v>0</v>
      </c>
      <c r="BL130" s="17" t="s">
        <v>190</v>
      </c>
      <c r="BM130" s="248" t="s">
        <v>955</v>
      </c>
    </row>
    <row r="131" s="13" customFormat="1">
      <c r="A131" s="13"/>
      <c r="B131" s="255"/>
      <c r="C131" s="256"/>
      <c r="D131" s="257" t="s">
        <v>245</v>
      </c>
      <c r="E131" s="258" t="s">
        <v>1</v>
      </c>
      <c r="F131" s="259" t="s">
        <v>956</v>
      </c>
      <c r="G131" s="256"/>
      <c r="H131" s="260">
        <v>325.70999999999998</v>
      </c>
      <c r="I131" s="261"/>
      <c r="J131" s="256"/>
      <c r="K131" s="256"/>
      <c r="L131" s="262"/>
      <c r="M131" s="263"/>
      <c r="N131" s="264"/>
      <c r="O131" s="264"/>
      <c r="P131" s="264"/>
      <c r="Q131" s="264"/>
      <c r="R131" s="264"/>
      <c r="S131" s="264"/>
      <c r="T131" s="264"/>
      <c r="U131" s="265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66" t="s">
        <v>245</v>
      </c>
      <c r="AU131" s="266" t="s">
        <v>90</v>
      </c>
      <c r="AV131" s="13" t="s">
        <v>90</v>
      </c>
      <c r="AW131" s="13" t="s">
        <v>33</v>
      </c>
      <c r="AX131" s="13" t="s">
        <v>84</v>
      </c>
      <c r="AY131" s="266" t="s">
        <v>174</v>
      </c>
    </row>
    <row r="132" s="2" customFormat="1" ht="34.8" customHeight="1">
      <c r="A132" s="38"/>
      <c r="B132" s="39"/>
      <c r="C132" s="236" t="s">
        <v>90</v>
      </c>
      <c r="D132" s="236" t="s">
        <v>177</v>
      </c>
      <c r="E132" s="237" t="s">
        <v>957</v>
      </c>
      <c r="F132" s="238" t="s">
        <v>958</v>
      </c>
      <c r="G132" s="239" t="s">
        <v>243</v>
      </c>
      <c r="H132" s="240">
        <v>325.70999999999998</v>
      </c>
      <c r="I132" s="241"/>
      <c r="J132" s="242">
        <f>ROUND(I132*H132,2)</f>
        <v>0</v>
      </c>
      <c r="K132" s="243"/>
      <c r="L132" s="44"/>
      <c r="M132" s="244" t="s">
        <v>1</v>
      </c>
      <c r="N132" s="245" t="s">
        <v>43</v>
      </c>
      <c r="O132" s="97"/>
      <c r="P132" s="246">
        <f>O132*H132</f>
        <v>0</v>
      </c>
      <c r="Q132" s="246">
        <v>0</v>
      </c>
      <c r="R132" s="246">
        <f>Q132*H132</f>
        <v>0</v>
      </c>
      <c r="S132" s="246">
        <v>0</v>
      </c>
      <c r="T132" s="246">
        <f>S132*H132</f>
        <v>0</v>
      </c>
      <c r="U132" s="247" t="s">
        <v>1</v>
      </c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48" t="s">
        <v>190</v>
      </c>
      <c r="AT132" s="248" t="s">
        <v>177</v>
      </c>
      <c r="AU132" s="248" t="s">
        <v>90</v>
      </c>
      <c r="AY132" s="17" t="s">
        <v>174</v>
      </c>
      <c r="BE132" s="249">
        <f>IF(N132="základná",J132,0)</f>
        <v>0</v>
      </c>
      <c r="BF132" s="249">
        <f>IF(N132="znížená",J132,0)</f>
        <v>0</v>
      </c>
      <c r="BG132" s="249">
        <f>IF(N132="zákl. prenesená",J132,0)</f>
        <v>0</v>
      </c>
      <c r="BH132" s="249">
        <f>IF(N132="zníž. prenesená",J132,0)</f>
        <v>0</v>
      </c>
      <c r="BI132" s="249">
        <f>IF(N132="nulová",J132,0)</f>
        <v>0</v>
      </c>
      <c r="BJ132" s="17" t="s">
        <v>90</v>
      </c>
      <c r="BK132" s="249">
        <f>ROUND(I132*H132,2)</f>
        <v>0</v>
      </c>
      <c r="BL132" s="17" t="s">
        <v>190</v>
      </c>
      <c r="BM132" s="248" t="s">
        <v>959</v>
      </c>
    </row>
    <row r="133" s="2" customFormat="1" ht="14.4" customHeight="1">
      <c r="A133" s="38"/>
      <c r="B133" s="39"/>
      <c r="C133" s="236" t="s">
        <v>173</v>
      </c>
      <c r="D133" s="236" t="s">
        <v>177</v>
      </c>
      <c r="E133" s="237" t="s">
        <v>960</v>
      </c>
      <c r="F133" s="238" t="s">
        <v>961</v>
      </c>
      <c r="G133" s="239" t="s">
        <v>243</v>
      </c>
      <c r="H133" s="240">
        <v>98</v>
      </c>
      <c r="I133" s="241"/>
      <c r="J133" s="242">
        <f>ROUND(I133*H133,2)</f>
        <v>0</v>
      </c>
      <c r="K133" s="243"/>
      <c r="L133" s="44"/>
      <c r="M133" s="244" t="s">
        <v>1</v>
      </c>
      <c r="N133" s="245" t="s">
        <v>43</v>
      </c>
      <c r="O133" s="97"/>
      <c r="P133" s="246">
        <f>O133*H133</f>
        <v>0</v>
      </c>
      <c r="Q133" s="246">
        <v>0</v>
      </c>
      <c r="R133" s="246">
        <f>Q133*H133</f>
        <v>0</v>
      </c>
      <c r="S133" s="246">
        <v>0</v>
      </c>
      <c r="T133" s="246">
        <f>S133*H133</f>
        <v>0</v>
      </c>
      <c r="U133" s="247" t="s">
        <v>1</v>
      </c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48" t="s">
        <v>190</v>
      </c>
      <c r="AT133" s="248" t="s">
        <v>177</v>
      </c>
      <c r="AU133" s="248" t="s">
        <v>90</v>
      </c>
      <c r="AY133" s="17" t="s">
        <v>174</v>
      </c>
      <c r="BE133" s="249">
        <f>IF(N133="základná",J133,0)</f>
        <v>0</v>
      </c>
      <c r="BF133" s="249">
        <f>IF(N133="znížená",J133,0)</f>
        <v>0</v>
      </c>
      <c r="BG133" s="249">
        <f>IF(N133="zákl. prenesená",J133,0)</f>
        <v>0</v>
      </c>
      <c r="BH133" s="249">
        <f>IF(N133="zníž. prenesená",J133,0)</f>
        <v>0</v>
      </c>
      <c r="BI133" s="249">
        <f>IF(N133="nulová",J133,0)</f>
        <v>0</v>
      </c>
      <c r="BJ133" s="17" t="s">
        <v>90</v>
      </c>
      <c r="BK133" s="249">
        <f>ROUND(I133*H133,2)</f>
        <v>0</v>
      </c>
      <c r="BL133" s="17" t="s">
        <v>190</v>
      </c>
      <c r="BM133" s="248" t="s">
        <v>962</v>
      </c>
    </row>
    <row r="134" s="13" customFormat="1">
      <c r="A134" s="13"/>
      <c r="B134" s="255"/>
      <c r="C134" s="256"/>
      <c r="D134" s="257" t="s">
        <v>245</v>
      </c>
      <c r="E134" s="258" t="s">
        <v>1</v>
      </c>
      <c r="F134" s="259" t="s">
        <v>963</v>
      </c>
      <c r="G134" s="256"/>
      <c r="H134" s="260">
        <v>98</v>
      </c>
      <c r="I134" s="261"/>
      <c r="J134" s="256"/>
      <c r="K134" s="256"/>
      <c r="L134" s="262"/>
      <c r="M134" s="263"/>
      <c r="N134" s="264"/>
      <c r="O134" s="264"/>
      <c r="P134" s="264"/>
      <c r="Q134" s="264"/>
      <c r="R134" s="264"/>
      <c r="S134" s="264"/>
      <c r="T134" s="264"/>
      <c r="U134" s="265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66" t="s">
        <v>245</v>
      </c>
      <c r="AU134" s="266" t="s">
        <v>90</v>
      </c>
      <c r="AV134" s="13" t="s">
        <v>90</v>
      </c>
      <c r="AW134" s="13" t="s">
        <v>33</v>
      </c>
      <c r="AX134" s="13" t="s">
        <v>84</v>
      </c>
      <c r="AY134" s="266" t="s">
        <v>174</v>
      </c>
    </row>
    <row r="135" s="2" customFormat="1" ht="22.2" customHeight="1">
      <c r="A135" s="38"/>
      <c r="B135" s="39"/>
      <c r="C135" s="236" t="s">
        <v>190</v>
      </c>
      <c r="D135" s="236" t="s">
        <v>177</v>
      </c>
      <c r="E135" s="237" t="s">
        <v>964</v>
      </c>
      <c r="F135" s="238" t="s">
        <v>965</v>
      </c>
      <c r="G135" s="239" t="s">
        <v>243</v>
      </c>
      <c r="H135" s="240">
        <v>98</v>
      </c>
      <c r="I135" s="241"/>
      <c r="J135" s="242">
        <f>ROUND(I135*H135,2)</f>
        <v>0</v>
      </c>
      <c r="K135" s="243"/>
      <c r="L135" s="44"/>
      <c r="M135" s="244" t="s">
        <v>1</v>
      </c>
      <c r="N135" s="245" t="s">
        <v>43</v>
      </c>
      <c r="O135" s="97"/>
      <c r="P135" s="246">
        <f>O135*H135</f>
        <v>0</v>
      </c>
      <c r="Q135" s="246">
        <v>0</v>
      </c>
      <c r="R135" s="246">
        <f>Q135*H135</f>
        <v>0</v>
      </c>
      <c r="S135" s="246">
        <v>0</v>
      </c>
      <c r="T135" s="246">
        <f>S135*H135</f>
        <v>0</v>
      </c>
      <c r="U135" s="247" t="s">
        <v>1</v>
      </c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48" t="s">
        <v>190</v>
      </c>
      <c r="AT135" s="248" t="s">
        <v>177</v>
      </c>
      <c r="AU135" s="248" t="s">
        <v>90</v>
      </c>
      <c r="AY135" s="17" t="s">
        <v>174</v>
      </c>
      <c r="BE135" s="249">
        <f>IF(N135="základná",J135,0)</f>
        <v>0</v>
      </c>
      <c r="BF135" s="249">
        <f>IF(N135="znížená",J135,0)</f>
        <v>0</v>
      </c>
      <c r="BG135" s="249">
        <f>IF(N135="zákl. prenesená",J135,0)</f>
        <v>0</v>
      </c>
      <c r="BH135" s="249">
        <f>IF(N135="zníž. prenesená",J135,0)</f>
        <v>0</v>
      </c>
      <c r="BI135" s="249">
        <f>IF(N135="nulová",J135,0)</f>
        <v>0</v>
      </c>
      <c r="BJ135" s="17" t="s">
        <v>90</v>
      </c>
      <c r="BK135" s="249">
        <f>ROUND(I135*H135,2)</f>
        <v>0</v>
      </c>
      <c r="BL135" s="17" t="s">
        <v>190</v>
      </c>
      <c r="BM135" s="248" t="s">
        <v>966</v>
      </c>
    </row>
    <row r="136" s="2" customFormat="1" ht="22.2" customHeight="1">
      <c r="A136" s="38"/>
      <c r="B136" s="39"/>
      <c r="C136" s="236" t="s">
        <v>194</v>
      </c>
      <c r="D136" s="236" t="s">
        <v>177</v>
      </c>
      <c r="E136" s="237" t="s">
        <v>967</v>
      </c>
      <c r="F136" s="238" t="s">
        <v>968</v>
      </c>
      <c r="G136" s="239" t="s">
        <v>243</v>
      </c>
      <c r="H136" s="240">
        <v>98</v>
      </c>
      <c r="I136" s="241"/>
      <c r="J136" s="242">
        <f>ROUND(I136*H136,2)</f>
        <v>0</v>
      </c>
      <c r="K136" s="243"/>
      <c r="L136" s="44"/>
      <c r="M136" s="244" t="s">
        <v>1</v>
      </c>
      <c r="N136" s="245" t="s">
        <v>43</v>
      </c>
      <c r="O136" s="97"/>
      <c r="P136" s="246">
        <f>O136*H136</f>
        <v>0</v>
      </c>
      <c r="Q136" s="246">
        <v>0.0035409500000000002</v>
      </c>
      <c r="R136" s="246">
        <f>Q136*H136</f>
        <v>0.34701310000000002</v>
      </c>
      <c r="S136" s="246">
        <v>0</v>
      </c>
      <c r="T136" s="246">
        <f>S136*H136</f>
        <v>0</v>
      </c>
      <c r="U136" s="247" t="s">
        <v>1</v>
      </c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48" t="s">
        <v>190</v>
      </c>
      <c r="AT136" s="248" t="s">
        <v>177</v>
      </c>
      <c r="AU136" s="248" t="s">
        <v>90</v>
      </c>
      <c r="AY136" s="17" t="s">
        <v>174</v>
      </c>
      <c r="BE136" s="249">
        <f>IF(N136="základná",J136,0)</f>
        <v>0</v>
      </c>
      <c r="BF136" s="249">
        <f>IF(N136="znížená",J136,0)</f>
        <v>0</v>
      </c>
      <c r="BG136" s="249">
        <f>IF(N136="zákl. prenesená",J136,0)</f>
        <v>0</v>
      </c>
      <c r="BH136" s="249">
        <f>IF(N136="zníž. prenesená",J136,0)</f>
        <v>0</v>
      </c>
      <c r="BI136" s="249">
        <f>IF(N136="nulová",J136,0)</f>
        <v>0</v>
      </c>
      <c r="BJ136" s="17" t="s">
        <v>90</v>
      </c>
      <c r="BK136" s="249">
        <f>ROUND(I136*H136,2)</f>
        <v>0</v>
      </c>
      <c r="BL136" s="17" t="s">
        <v>190</v>
      </c>
      <c r="BM136" s="248" t="s">
        <v>969</v>
      </c>
    </row>
    <row r="137" s="13" customFormat="1">
      <c r="A137" s="13"/>
      <c r="B137" s="255"/>
      <c r="C137" s="256"/>
      <c r="D137" s="257" t="s">
        <v>245</v>
      </c>
      <c r="E137" s="258" t="s">
        <v>1</v>
      </c>
      <c r="F137" s="259" t="s">
        <v>963</v>
      </c>
      <c r="G137" s="256"/>
      <c r="H137" s="260">
        <v>98</v>
      </c>
      <c r="I137" s="261"/>
      <c r="J137" s="256"/>
      <c r="K137" s="256"/>
      <c r="L137" s="262"/>
      <c r="M137" s="263"/>
      <c r="N137" s="264"/>
      <c r="O137" s="264"/>
      <c r="P137" s="264"/>
      <c r="Q137" s="264"/>
      <c r="R137" s="264"/>
      <c r="S137" s="264"/>
      <c r="T137" s="264"/>
      <c r="U137" s="265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66" t="s">
        <v>245</v>
      </c>
      <c r="AU137" s="266" t="s">
        <v>90</v>
      </c>
      <c r="AV137" s="13" t="s">
        <v>90</v>
      </c>
      <c r="AW137" s="13" t="s">
        <v>33</v>
      </c>
      <c r="AX137" s="13" t="s">
        <v>84</v>
      </c>
      <c r="AY137" s="266" t="s">
        <v>174</v>
      </c>
    </row>
    <row r="138" s="2" customFormat="1" ht="22.2" customHeight="1">
      <c r="A138" s="38"/>
      <c r="B138" s="39"/>
      <c r="C138" s="236" t="s">
        <v>198</v>
      </c>
      <c r="D138" s="236" t="s">
        <v>177</v>
      </c>
      <c r="E138" s="237" t="s">
        <v>970</v>
      </c>
      <c r="F138" s="238" t="s">
        <v>971</v>
      </c>
      <c r="G138" s="239" t="s">
        <v>269</v>
      </c>
      <c r="H138" s="240">
        <v>722.90999999999997</v>
      </c>
      <c r="I138" s="241"/>
      <c r="J138" s="242">
        <f>ROUND(I138*H138,2)</f>
        <v>0</v>
      </c>
      <c r="K138" s="243"/>
      <c r="L138" s="44"/>
      <c r="M138" s="244" t="s">
        <v>1</v>
      </c>
      <c r="N138" s="245" t="s">
        <v>43</v>
      </c>
      <c r="O138" s="97"/>
      <c r="P138" s="246">
        <f>O138*H138</f>
        <v>0</v>
      </c>
      <c r="Q138" s="246">
        <v>0.00090585000000000004</v>
      </c>
      <c r="R138" s="246">
        <f>Q138*H138</f>
        <v>0.65484802350000004</v>
      </c>
      <c r="S138" s="246">
        <v>0</v>
      </c>
      <c r="T138" s="246">
        <f>S138*H138</f>
        <v>0</v>
      </c>
      <c r="U138" s="247" t="s">
        <v>1</v>
      </c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48" t="s">
        <v>190</v>
      </c>
      <c r="AT138" s="248" t="s">
        <v>177</v>
      </c>
      <c r="AU138" s="248" t="s">
        <v>90</v>
      </c>
      <c r="AY138" s="17" t="s">
        <v>174</v>
      </c>
      <c r="BE138" s="249">
        <f>IF(N138="základná",J138,0)</f>
        <v>0</v>
      </c>
      <c r="BF138" s="249">
        <f>IF(N138="znížená",J138,0)</f>
        <v>0</v>
      </c>
      <c r="BG138" s="249">
        <f>IF(N138="zákl. prenesená",J138,0)</f>
        <v>0</v>
      </c>
      <c r="BH138" s="249">
        <f>IF(N138="zníž. prenesená",J138,0)</f>
        <v>0</v>
      </c>
      <c r="BI138" s="249">
        <f>IF(N138="nulová",J138,0)</f>
        <v>0</v>
      </c>
      <c r="BJ138" s="17" t="s">
        <v>90</v>
      </c>
      <c r="BK138" s="249">
        <f>ROUND(I138*H138,2)</f>
        <v>0</v>
      </c>
      <c r="BL138" s="17" t="s">
        <v>190</v>
      </c>
      <c r="BM138" s="248" t="s">
        <v>972</v>
      </c>
    </row>
    <row r="139" s="13" customFormat="1">
      <c r="A139" s="13"/>
      <c r="B139" s="255"/>
      <c r="C139" s="256"/>
      <c r="D139" s="257" t="s">
        <v>245</v>
      </c>
      <c r="E139" s="258" t="s">
        <v>1</v>
      </c>
      <c r="F139" s="259" t="s">
        <v>973</v>
      </c>
      <c r="G139" s="256"/>
      <c r="H139" s="260">
        <v>722.90999999999997</v>
      </c>
      <c r="I139" s="261"/>
      <c r="J139" s="256"/>
      <c r="K139" s="256"/>
      <c r="L139" s="262"/>
      <c r="M139" s="263"/>
      <c r="N139" s="264"/>
      <c r="O139" s="264"/>
      <c r="P139" s="264"/>
      <c r="Q139" s="264"/>
      <c r="R139" s="264"/>
      <c r="S139" s="264"/>
      <c r="T139" s="264"/>
      <c r="U139" s="265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66" t="s">
        <v>245</v>
      </c>
      <c r="AU139" s="266" t="s">
        <v>90</v>
      </c>
      <c r="AV139" s="13" t="s">
        <v>90</v>
      </c>
      <c r="AW139" s="13" t="s">
        <v>33</v>
      </c>
      <c r="AX139" s="13" t="s">
        <v>84</v>
      </c>
      <c r="AY139" s="266" t="s">
        <v>174</v>
      </c>
    </row>
    <row r="140" s="2" customFormat="1" ht="22.2" customHeight="1">
      <c r="A140" s="38"/>
      <c r="B140" s="39"/>
      <c r="C140" s="236" t="s">
        <v>202</v>
      </c>
      <c r="D140" s="236" t="s">
        <v>177</v>
      </c>
      <c r="E140" s="237" t="s">
        <v>974</v>
      </c>
      <c r="F140" s="238" t="s">
        <v>975</v>
      </c>
      <c r="G140" s="239" t="s">
        <v>269</v>
      </c>
      <c r="H140" s="240">
        <v>722.90999999999997</v>
      </c>
      <c r="I140" s="241"/>
      <c r="J140" s="242">
        <f>ROUND(I140*H140,2)</f>
        <v>0</v>
      </c>
      <c r="K140" s="243"/>
      <c r="L140" s="44"/>
      <c r="M140" s="244" t="s">
        <v>1</v>
      </c>
      <c r="N140" s="245" t="s">
        <v>43</v>
      </c>
      <c r="O140" s="97"/>
      <c r="P140" s="246">
        <f>O140*H140</f>
        <v>0</v>
      </c>
      <c r="Q140" s="246">
        <v>0</v>
      </c>
      <c r="R140" s="246">
        <f>Q140*H140</f>
        <v>0</v>
      </c>
      <c r="S140" s="246">
        <v>0</v>
      </c>
      <c r="T140" s="246">
        <f>S140*H140</f>
        <v>0</v>
      </c>
      <c r="U140" s="247" t="s">
        <v>1</v>
      </c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48" t="s">
        <v>190</v>
      </c>
      <c r="AT140" s="248" t="s">
        <v>177</v>
      </c>
      <c r="AU140" s="248" t="s">
        <v>90</v>
      </c>
      <c r="AY140" s="17" t="s">
        <v>174</v>
      </c>
      <c r="BE140" s="249">
        <f>IF(N140="základná",J140,0)</f>
        <v>0</v>
      </c>
      <c r="BF140" s="249">
        <f>IF(N140="znížená",J140,0)</f>
        <v>0</v>
      </c>
      <c r="BG140" s="249">
        <f>IF(N140="zákl. prenesená",J140,0)</f>
        <v>0</v>
      </c>
      <c r="BH140" s="249">
        <f>IF(N140="zníž. prenesená",J140,0)</f>
        <v>0</v>
      </c>
      <c r="BI140" s="249">
        <f>IF(N140="nulová",J140,0)</f>
        <v>0</v>
      </c>
      <c r="BJ140" s="17" t="s">
        <v>90</v>
      </c>
      <c r="BK140" s="249">
        <f>ROUND(I140*H140,2)</f>
        <v>0</v>
      </c>
      <c r="BL140" s="17" t="s">
        <v>190</v>
      </c>
      <c r="BM140" s="248" t="s">
        <v>976</v>
      </c>
    </row>
    <row r="141" s="2" customFormat="1" ht="34.8" customHeight="1">
      <c r="A141" s="38"/>
      <c r="B141" s="39"/>
      <c r="C141" s="236" t="s">
        <v>209</v>
      </c>
      <c r="D141" s="236" t="s">
        <v>177</v>
      </c>
      <c r="E141" s="237" t="s">
        <v>477</v>
      </c>
      <c r="F141" s="238" t="s">
        <v>478</v>
      </c>
      <c r="G141" s="239" t="s">
        <v>243</v>
      </c>
      <c r="H141" s="240">
        <v>839.15599999999995</v>
      </c>
      <c r="I141" s="241"/>
      <c r="J141" s="242">
        <f>ROUND(I141*H141,2)</f>
        <v>0</v>
      </c>
      <c r="K141" s="243"/>
      <c r="L141" s="44"/>
      <c r="M141" s="244" t="s">
        <v>1</v>
      </c>
      <c r="N141" s="245" t="s">
        <v>43</v>
      </c>
      <c r="O141" s="97"/>
      <c r="P141" s="246">
        <f>O141*H141</f>
        <v>0</v>
      </c>
      <c r="Q141" s="246">
        <v>0</v>
      </c>
      <c r="R141" s="246">
        <f>Q141*H141</f>
        <v>0</v>
      </c>
      <c r="S141" s="246">
        <v>0</v>
      </c>
      <c r="T141" s="246">
        <f>S141*H141</f>
        <v>0</v>
      </c>
      <c r="U141" s="247" t="s">
        <v>1</v>
      </c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48" t="s">
        <v>190</v>
      </c>
      <c r="AT141" s="248" t="s">
        <v>177</v>
      </c>
      <c r="AU141" s="248" t="s">
        <v>90</v>
      </c>
      <c r="AY141" s="17" t="s">
        <v>174</v>
      </c>
      <c r="BE141" s="249">
        <f>IF(N141="základná",J141,0)</f>
        <v>0</v>
      </c>
      <c r="BF141" s="249">
        <f>IF(N141="znížená",J141,0)</f>
        <v>0</v>
      </c>
      <c r="BG141" s="249">
        <f>IF(N141="zákl. prenesená",J141,0)</f>
        <v>0</v>
      </c>
      <c r="BH141" s="249">
        <f>IF(N141="zníž. prenesená",J141,0)</f>
        <v>0</v>
      </c>
      <c r="BI141" s="249">
        <f>IF(N141="nulová",J141,0)</f>
        <v>0</v>
      </c>
      <c r="BJ141" s="17" t="s">
        <v>90</v>
      </c>
      <c r="BK141" s="249">
        <f>ROUND(I141*H141,2)</f>
        <v>0</v>
      </c>
      <c r="BL141" s="17" t="s">
        <v>190</v>
      </c>
      <c r="BM141" s="248" t="s">
        <v>977</v>
      </c>
    </row>
    <row r="142" s="13" customFormat="1">
      <c r="A142" s="13"/>
      <c r="B142" s="255"/>
      <c r="C142" s="256"/>
      <c r="D142" s="257" t="s">
        <v>245</v>
      </c>
      <c r="E142" s="258" t="s">
        <v>1</v>
      </c>
      <c r="F142" s="259" t="s">
        <v>978</v>
      </c>
      <c r="G142" s="256"/>
      <c r="H142" s="260">
        <v>521.71000000000004</v>
      </c>
      <c r="I142" s="261"/>
      <c r="J142" s="256"/>
      <c r="K142" s="256"/>
      <c r="L142" s="262"/>
      <c r="M142" s="263"/>
      <c r="N142" s="264"/>
      <c r="O142" s="264"/>
      <c r="P142" s="264"/>
      <c r="Q142" s="264"/>
      <c r="R142" s="264"/>
      <c r="S142" s="264"/>
      <c r="T142" s="264"/>
      <c r="U142" s="265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66" t="s">
        <v>245</v>
      </c>
      <c r="AU142" s="266" t="s">
        <v>90</v>
      </c>
      <c r="AV142" s="13" t="s">
        <v>90</v>
      </c>
      <c r="AW142" s="13" t="s">
        <v>33</v>
      </c>
      <c r="AX142" s="13" t="s">
        <v>77</v>
      </c>
      <c r="AY142" s="266" t="s">
        <v>174</v>
      </c>
    </row>
    <row r="143" s="13" customFormat="1">
      <c r="A143" s="13"/>
      <c r="B143" s="255"/>
      <c r="C143" s="256"/>
      <c r="D143" s="257" t="s">
        <v>245</v>
      </c>
      <c r="E143" s="258" t="s">
        <v>1</v>
      </c>
      <c r="F143" s="259" t="s">
        <v>979</v>
      </c>
      <c r="G143" s="256"/>
      <c r="H143" s="260">
        <v>317.44600000000003</v>
      </c>
      <c r="I143" s="261"/>
      <c r="J143" s="256"/>
      <c r="K143" s="256"/>
      <c r="L143" s="262"/>
      <c r="M143" s="263"/>
      <c r="N143" s="264"/>
      <c r="O143" s="264"/>
      <c r="P143" s="264"/>
      <c r="Q143" s="264"/>
      <c r="R143" s="264"/>
      <c r="S143" s="264"/>
      <c r="T143" s="264"/>
      <c r="U143" s="265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66" t="s">
        <v>245</v>
      </c>
      <c r="AU143" s="266" t="s">
        <v>90</v>
      </c>
      <c r="AV143" s="13" t="s">
        <v>90</v>
      </c>
      <c r="AW143" s="13" t="s">
        <v>33</v>
      </c>
      <c r="AX143" s="13" t="s">
        <v>77</v>
      </c>
      <c r="AY143" s="266" t="s">
        <v>174</v>
      </c>
    </row>
    <row r="144" s="14" customFormat="1">
      <c r="A144" s="14"/>
      <c r="B144" s="267"/>
      <c r="C144" s="268"/>
      <c r="D144" s="257" t="s">
        <v>245</v>
      </c>
      <c r="E144" s="269" t="s">
        <v>1</v>
      </c>
      <c r="F144" s="270" t="s">
        <v>248</v>
      </c>
      <c r="G144" s="268"/>
      <c r="H144" s="271">
        <v>839.15599999999995</v>
      </c>
      <c r="I144" s="272"/>
      <c r="J144" s="268"/>
      <c r="K144" s="268"/>
      <c r="L144" s="273"/>
      <c r="M144" s="274"/>
      <c r="N144" s="275"/>
      <c r="O144" s="275"/>
      <c r="P144" s="275"/>
      <c r="Q144" s="275"/>
      <c r="R144" s="275"/>
      <c r="S144" s="275"/>
      <c r="T144" s="275"/>
      <c r="U144" s="276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77" t="s">
        <v>245</v>
      </c>
      <c r="AU144" s="277" t="s">
        <v>90</v>
      </c>
      <c r="AV144" s="14" t="s">
        <v>190</v>
      </c>
      <c r="AW144" s="14" t="s">
        <v>33</v>
      </c>
      <c r="AX144" s="14" t="s">
        <v>84</v>
      </c>
      <c r="AY144" s="277" t="s">
        <v>174</v>
      </c>
    </row>
    <row r="145" s="2" customFormat="1" ht="40.2" customHeight="1">
      <c r="A145" s="38"/>
      <c r="B145" s="39"/>
      <c r="C145" s="236" t="s">
        <v>213</v>
      </c>
      <c r="D145" s="236" t="s">
        <v>177</v>
      </c>
      <c r="E145" s="237" t="s">
        <v>483</v>
      </c>
      <c r="F145" s="238" t="s">
        <v>484</v>
      </c>
      <c r="G145" s="239" t="s">
        <v>243</v>
      </c>
      <c r="H145" s="240">
        <v>3460.4180000000001</v>
      </c>
      <c r="I145" s="241"/>
      <c r="J145" s="242">
        <f>ROUND(I145*H145,2)</f>
        <v>0</v>
      </c>
      <c r="K145" s="243"/>
      <c r="L145" s="44"/>
      <c r="M145" s="244" t="s">
        <v>1</v>
      </c>
      <c r="N145" s="245" t="s">
        <v>43</v>
      </c>
      <c r="O145" s="97"/>
      <c r="P145" s="246">
        <f>O145*H145</f>
        <v>0</v>
      </c>
      <c r="Q145" s="246">
        <v>0</v>
      </c>
      <c r="R145" s="246">
        <f>Q145*H145</f>
        <v>0</v>
      </c>
      <c r="S145" s="246">
        <v>0</v>
      </c>
      <c r="T145" s="246">
        <f>S145*H145</f>
        <v>0</v>
      </c>
      <c r="U145" s="247" t="s">
        <v>1</v>
      </c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48" t="s">
        <v>190</v>
      </c>
      <c r="AT145" s="248" t="s">
        <v>177</v>
      </c>
      <c r="AU145" s="248" t="s">
        <v>90</v>
      </c>
      <c r="AY145" s="17" t="s">
        <v>174</v>
      </c>
      <c r="BE145" s="249">
        <f>IF(N145="základná",J145,0)</f>
        <v>0</v>
      </c>
      <c r="BF145" s="249">
        <f>IF(N145="znížená",J145,0)</f>
        <v>0</v>
      </c>
      <c r="BG145" s="249">
        <f>IF(N145="zákl. prenesená",J145,0)</f>
        <v>0</v>
      </c>
      <c r="BH145" s="249">
        <f>IF(N145="zníž. prenesená",J145,0)</f>
        <v>0</v>
      </c>
      <c r="BI145" s="249">
        <f>IF(N145="nulová",J145,0)</f>
        <v>0</v>
      </c>
      <c r="BJ145" s="17" t="s">
        <v>90</v>
      </c>
      <c r="BK145" s="249">
        <f>ROUND(I145*H145,2)</f>
        <v>0</v>
      </c>
      <c r="BL145" s="17" t="s">
        <v>190</v>
      </c>
      <c r="BM145" s="248" t="s">
        <v>980</v>
      </c>
    </row>
    <row r="146" s="13" customFormat="1">
      <c r="A146" s="13"/>
      <c r="B146" s="255"/>
      <c r="C146" s="256"/>
      <c r="D146" s="257" t="s">
        <v>245</v>
      </c>
      <c r="E146" s="258" t="s">
        <v>1</v>
      </c>
      <c r="F146" s="259" t="s">
        <v>981</v>
      </c>
      <c r="G146" s="256"/>
      <c r="H146" s="260">
        <v>3460.4180000000001</v>
      </c>
      <c r="I146" s="261"/>
      <c r="J146" s="256"/>
      <c r="K146" s="256"/>
      <c r="L146" s="262"/>
      <c r="M146" s="263"/>
      <c r="N146" s="264"/>
      <c r="O146" s="264"/>
      <c r="P146" s="264"/>
      <c r="Q146" s="264"/>
      <c r="R146" s="264"/>
      <c r="S146" s="264"/>
      <c r="T146" s="264"/>
      <c r="U146" s="265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66" t="s">
        <v>245</v>
      </c>
      <c r="AU146" s="266" t="s">
        <v>90</v>
      </c>
      <c r="AV146" s="13" t="s">
        <v>90</v>
      </c>
      <c r="AW146" s="13" t="s">
        <v>33</v>
      </c>
      <c r="AX146" s="13" t="s">
        <v>84</v>
      </c>
      <c r="AY146" s="266" t="s">
        <v>174</v>
      </c>
    </row>
    <row r="147" s="2" customFormat="1" ht="22.2" customHeight="1">
      <c r="A147" s="38"/>
      <c r="B147" s="39"/>
      <c r="C147" s="236" t="s">
        <v>217</v>
      </c>
      <c r="D147" s="236" t="s">
        <v>177</v>
      </c>
      <c r="E147" s="237" t="s">
        <v>487</v>
      </c>
      <c r="F147" s="238" t="s">
        <v>488</v>
      </c>
      <c r="G147" s="239" t="s">
        <v>243</v>
      </c>
      <c r="H147" s="240">
        <v>317.44600000000003</v>
      </c>
      <c r="I147" s="241"/>
      <c r="J147" s="242">
        <f>ROUND(I147*H147,2)</f>
        <v>0</v>
      </c>
      <c r="K147" s="243"/>
      <c r="L147" s="44"/>
      <c r="M147" s="244" t="s">
        <v>1</v>
      </c>
      <c r="N147" s="245" t="s">
        <v>43</v>
      </c>
      <c r="O147" s="97"/>
      <c r="P147" s="246">
        <f>O147*H147</f>
        <v>0</v>
      </c>
      <c r="Q147" s="246">
        <v>0</v>
      </c>
      <c r="R147" s="246">
        <f>Q147*H147</f>
        <v>0</v>
      </c>
      <c r="S147" s="246">
        <v>0</v>
      </c>
      <c r="T147" s="246">
        <f>S147*H147</f>
        <v>0</v>
      </c>
      <c r="U147" s="247" t="s">
        <v>1</v>
      </c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48" t="s">
        <v>190</v>
      </c>
      <c r="AT147" s="248" t="s">
        <v>177</v>
      </c>
      <c r="AU147" s="248" t="s">
        <v>90</v>
      </c>
      <c r="AY147" s="17" t="s">
        <v>174</v>
      </c>
      <c r="BE147" s="249">
        <f>IF(N147="základná",J147,0)</f>
        <v>0</v>
      </c>
      <c r="BF147" s="249">
        <f>IF(N147="znížená",J147,0)</f>
        <v>0</v>
      </c>
      <c r="BG147" s="249">
        <f>IF(N147="zákl. prenesená",J147,0)</f>
        <v>0</v>
      </c>
      <c r="BH147" s="249">
        <f>IF(N147="zníž. prenesená",J147,0)</f>
        <v>0</v>
      </c>
      <c r="BI147" s="249">
        <f>IF(N147="nulová",J147,0)</f>
        <v>0</v>
      </c>
      <c r="BJ147" s="17" t="s">
        <v>90</v>
      </c>
      <c r="BK147" s="249">
        <f>ROUND(I147*H147,2)</f>
        <v>0</v>
      </c>
      <c r="BL147" s="17" t="s">
        <v>190</v>
      </c>
      <c r="BM147" s="248" t="s">
        <v>982</v>
      </c>
    </row>
    <row r="148" s="13" customFormat="1">
      <c r="A148" s="13"/>
      <c r="B148" s="255"/>
      <c r="C148" s="256"/>
      <c r="D148" s="257" t="s">
        <v>245</v>
      </c>
      <c r="E148" s="258" t="s">
        <v>1</v>
      </c>
      <c r="F148" s="259" t="s">
        <v>983</v>
      </c>
      <c r="G148" s="256"/>
      <c r="H148" s="260">
        <v>317.44600000000003</v>
      </c>
      <c r="I148" s="261"/>
      <c r="J148" s="256"/>
      <c r="K148" s="256"/>
      <c r="L148" s="262"/>
      <c r="M148" s="263"/>
      <c r="N148" s="264"/>
      <c r="O148" s="264"/>
      <c r="P148" s="264"/>
      <c r="Q148" s="264"/>
      <c r="R148" s="264"/>
      <c r="S148" s="264"/>
      <c r="T148" s="264"/>
      <c r="U148" s="265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66" t="s">
        <v>245</v>
      </c>
      <c r="AU148" s="266" t="s">
        <v>90</v>
      </c>
      <c r="AV148" s="13" t="s">
        <v>90</v>
      </c>
      <c r="AW148" s="13" t="s">
        <v>33</v>
      </c>
      <c r="AX148" s="13" t="s">
        <v>84</v>
      </c>
      <c r="AY148" s="266" t="s">
        <v>174</v>
      </c>
    </row>
    <row r="149" s="2" customFormat="1" ht="30" customHeight="1">
      <c r="A149" s="38"/>
      <c r="B149" s="39"/>
      <c r="C149" s="236" t="s">
        <v>221</v>
      </c>
      <c r="D149" s="236" t="s">
        <v>177</v>
      </c>
      <c r="E149" s="237" t="s">
        <v>984</v>
      </c>
      <c r="F149" s="238" t="s">
        <v>985</v>
      </c>
      <c r="G149" s="239" t="s">
        <v>243</v>
      </c>
      <c r="H149" s="240">
        <v>317.44600000000003</v>
      </c>
      <c r="I149" s="241"/>
      <c r="J149" s="242">
        <f>ROUND(I149*H149,2)</f>
        <v>0</v>
      </c>
      <c r="K149" s="243"/>
      <c r="L149" s="44"/>
      <c r="M149" s="244" t="s">
        <v>1</v>
      </c>
      <c r="N149" s="245" t="s">
        <v>43</v>
      </c>
      <c r="O149" s="97"/>
      <c r="P149" s="246">
        <f>O149*H149</f>
        <v>0</v>
      </c>
      <c r="Q149" s="246">
        <v>0</v>
      </c>
      <c r="R149" s="246">
        <f>Q149*H149</f>
        <v>0</v>
      </c>
      <c r="S149" s="246">
        <v>0</v>
      </c>
      <c r="T149" s="246">
        <f>S149*H149</f>
        <v>0</v>
      </c>
      <c r="U149" s="247" t="s">
        <v>1</v>
      </c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48" t="s">
        <v>190</v>
      </c>
      <c r="AT149" s="248" t="s">
        <v>177</v>
      </c>
      <c r="AU149" s="248" t="s">
        <v>90</v>
      </c>
      <c r="AY149" s="17" t="s">
        <v>174</v>
      </c>
      <c r="BE149" s="249">
        <f>IF(N149="základná",J149,0)</f>
        <v>0</v>
      </c>
      <c r="BF149" s="249">
        <f>IF(N149="znížená",J149,0)</f>
        <v>0</v>
      </c>
      <c r="BG149" s="249">
        <f>IF(N149="zákl. prenesená",J149,0)</f>
        <v>0</v>
      </c>
      <c r="BH149" s="249">
        <f>IF(N149="zníž. prenesená",J149,0)</f>
        <v>0</v>
      </c>
      <c r="BI149" s="249">
        <f>IF(N149="nulová",J149,0)</f>
        <v>0</v>
      </c>
      <c r="BJ149" s="17" t="s">
        <v>90</v>
      </c>
      <c r="BK149" s="249">
        <f>ROUND(I149*H149,2)</f>
        <v>0</v>
      </c>
      <c r="BL149" s="17" t="s">
        <v>190</v>
      </c>
      <c r="BM149" s="248" t="s">
        <v>986</v>
      </c>
    </row>
    <row r="150" s="13" customFormat="1">
      <c r="A150" s="13"/>
      <c r="B150" s="255"/>
      <c r="C150" s="256"/>
      <c r="D150" s="257" t="s">
        <v>245</v>
      </c>
      <c r="E150" s="258" t="s">
        <v>1</v>
      </c>
      <c r="F150" s="259" t="s">
        <v>987</v>
      </c>
      <c r="G150" s="256"/>
      <c r="H150" s="260">
        <v>317.44600000000003</v>
      </c>
      <c r="I150" s="261"/>
      <c r="J150" s="256"/>
      <c r="K150" s="256"/>
      <c r="L150" s="262"/>
      <c r="M150" s="263"/>
      <c r="N150" s="264"/>
      <c r="O150" s="264"/>
      <c r="P150" s="264"/>
      <c r="Q150" s="264"/>
      <c r="R150" s="264"/>
      <c r="S150" s="264"/>
      <c r="T150" s="264"/>
      <c r="U150" s="265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66" t="s">
        <v>245</v>
      </c>
      <c r="AU150" s="266" t="s">
        <v>90</v>
      </c>
      <c r="AV150" s="13" t="s">
        <v>90</v>
      </c>
      <c r="AW150" s="13" t="s">
        <v>33</v>
      </c>
      <c r="AX150" s="13" t="s">
        <v>84</v>
      </c>
      <c r="AY150" s="266" t="s">
        <v>174</v>
      </c>
    </row>
    <row r="151" s="2" customFormat="1" ht="19.8" customHeight="1">
      <c r="A151" s="38"/>
      <c r="B151" s="39"/>
      <c r="C151" s="236" t="s">
        <v>225</v>
      </c>
      <c r="D151" s="236" t="s">
        <v>177</v>
      </c>
      <c r="E151" s="237" t="s">
        <v>493</v>
      </c>
      <c r="F151" s="238" t="s">
        <v>494</v>
      </c>
      <c r="G151" s="239" t="s">
        <v>293</v>
      </c>
      <c r="H151" s="240">
        <v>410.42200000000003</v>
      </c>
      <c r="I151" s="241"/>
      <c r="J151" s="242">
        <f>ROUND(I151*H151,2)</f>
        <v>0</v>
      </c>
      <c r="K151" s="243"/>
      <c r="L151" s="44"/>
      <c r="M151" s="244" t="s">
        <v>1</v>
      </c>
      <c r="N151" s="245" t="s">
        <v>43</v>
      </c>
      <c r="O151" s="97"/>
      <c r="P151" s="246">
        <f>O151*H151</f>
        <v>0</v>
      </c>
      <c r="Q151" s="246">
        <v>0</v>
      </c>
      <c r="R151" s="246">
        <f>Q151*H151</f>
        <v>0</v>
      </c>
      <c r="S151" s="246">
        <v>0</v>
      </c>
      <c r="T151" s="246">
        <f>S151*H151</f>
        <v>0</v>
      </c>
      <c r="U151" s="247" t="s">
        <v>1</v>
      </c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48" t="s">
        <v>190</v>
      </c>
      <c r="AT151" s="248" t="s">
        <v>177</v>
      </c>
      <c r="AU151" s="248" t="s">
        <v>90</v>
      </c>
      <c r="AY151" s="17" t="s">
        <v>174</v>
      </c>
      <c r="BE151" s="249">
        <f>IF(N151="základná",J151,0)</f>
        <v>0</v>
      </c>
      <c r="BF151" s="249">
        <f>IF(N151="znížená",J151,0)</f>
        <v>0</v>
      </c>
      <c r="BG151" s="249">
        <f>IF(N151="zákl. prenesená",J151,0)</f>
        <v>0</v>
      </c>
      <c r="BH151" s="249">
        <f>IF(N151="zníž. prenesená",J151,0)</f>
        <v>0</v>
      </c>
      <c r="BI151" s="249">
        <f>IF(N151="nulová",J151,0)</f>
        <v>0</v>
      </c>
      <c r="BJ151" s="17" t="s">
        <v>90</v>
      </c>
      <c r="BK151" s="249">
        <f>ROUND(I151*H151,2)</f>
        <v>0</v>
      </c>
      <c r="BL151" s="17" t="s">
        <v>190</v>
      </c>
      <c r="BM151" s="248" t="s">
        <v>988</v>
      </c>
    </row>
    <row r="152" s="13" customFormat="1">
      <c r="A152" s="13"/>
      <c r="B152" s="255"/>
      <c r="C152" s="256"/>
      <c r="D152" s="257" t="s">
        <v>245</v>
      </c>
      <c r="E152" s="258" t="s">
        <v>1</v>
      </c>
      <c r="F152" s="259" t="s">
        <v>989</v>
      </c>
      <c r="G152" s="256"/>
      <c r="H152" s="260">
        <v>410.42200000000003</v>
      </c>
      <c r="I152" s="261"/>
      <c r="J152" s="256"/>
      <c r="K152" s="256"/>
      <c r="L152" s="262"/>
      <c r="M152" s="263"/>
      <c r="N152" s="264"/>
      <c r="O152" s="264"/>
      <c r="P152" s="264"/>
      <c r="Q152" s="264"/>
      <c r="R152" s="264"/>
      <c r="S152" s="264"/>
      <c r="T152" s="264"/>
      <c r="U152" s="265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66" t="s">
        <v>245</v>
      </c>
      <c r="AU152" s="266" t="s">
        <v>90</v>
      </c>
      <c r="AV152" s="13" t="s">
        <v>90</v>
      </c>
      <c r="AW152" s="13" t="s">
        <v>33</v>
      </c>
      <c r="AX152" s="13" t="s">
        <v>84</v>
      </c>
      <c r="AY152" s="266" t="s">
        <v>174</v>
      </c>
    </row>
    <row r="153" s="2" customFormat="1" ht="22.2" customHeight="1">
      <c r="A153" s="38"/>
      <c r="B153" s="39"/>
      <c r="C153" s="236" t="s">
        <v>298</v>
      </c>
      <c r="D153" s="236" t="s">
        <v>177</v>
      </c>
      <c r="E153" s="237" t="s">
        <v>261</v>
      </c>
      <c r="F153" s="238" t="s">
        <v>262</v>
      </c>
      <c r="G153" s="239" t="s">
        <v>243</v>
      </c>
      <c r="H153" s="240">
        <v>317.44600000000003</v>
      </c>
      <c r="I153" s="241"/>
      <c r="J153" s="242">
        <f>ROUND(I153*H153,2)</f>
        <v>0</v>
      </c>
      <c r="K153" s="243"/>
      <c r="L153" s="44"/>
      <c r="M153" s="244" t="s">
        <v>1</v>
      </c>
      <c r="N153" s="245" t="s">
        <v>43</v>
      </c>
      <c r="O153" s="97"/>
      <c r="P153" s="246">
        <f>O153*H153</f>
        <v>0</v>
      </c>
      <c r="Q153" s="246">
        <v>0</v>
      </c>
      <c r="R153" s="246">
        <f>Q153*H153</f>
        <v>0</v>
      </c>
      <c r="S153" s="246">
        <v>0</v>
      </c>
      <c r="T153" s="246">
        <f>S153*H153</f>
        <v>0</v>
      </c>
      <c r="U153" s="247" t="s">
        <v>1</v>
      </c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48" t="s">
        <v>190</v>
      </c>
      <c r="AT153" s="248" t="s">
        <v>177</v>
      </c>
      <c r="AU153" s="248" t="s">
        <v>90</v>
      </c>
      <c r="AY153" s="17" t="s">
        <v>174</v>
      </c>
      <c r="BE153" s="249">
        <f>IF(N153="základná",J153,0)</f>
        <v>0</v>
      </c>
      <c r="BF153" s="249">
        <f>IF(N153="znížená",J153,0)</f>
        <v>0</v>
      </c>
      <c r="BG153" s="249">
        <f>IF(N153="zákl. prenesená",J153,0)</f>
        <v>0</v>
      </c>
      <c r="BH153" s="249">
        <f>IF(N153="zníž. prenesená",J153,0)</f>
        <v>0</v>
      </c>
      <c r="BI153" s="249">
        <f>IF(N153="nulová",J153,0)</f>
        <v>0</v>
      </c>
      <c r="BJ153" s="17" t="s">
        <v>90</v>
      </c>
      <c r="BK153" s="249">
        <f>ROUND(I153*H153,2)</f>
        <v>0</v>
      </c>
      <c r="BL153" s="17" t="s">
        <v>190</v>
      </c>
      <c r="BM153" s="248" t="s">
        <v>990</v>
      </c>
    </row>
    <row r="154" s="13" customFormat="1">
      <c r="A154" s="13"/>
      <c r="B154" s="255"/>
      <c r="C154" s="256"/>
      <c r="D154" s="257" t="s">
        <v>245</v>
      </c>
      <c r="E154" s="258" t="s">
        <v>1</v>
      </c>
      <c r="F154" s="259" t="s">
        <v>991</v>
      </c>
      <c r="G154" s="256"/>
      <c r="H154" s="260">
        <v>317.44600000000003</v>
      </c>
      <c r="I154" s="261"/>
      <c r="J154" s="256"/>
      <c r="K154" s="256"/>
      <c r="L154" s="262"/>
      <c r="M154" s="263"/>
      <c r="N154" s="264"/>
      <c r="O154" s="264"/>
      <c r="P154" s="264"/>
      <c r="Q154" s="264"/>
      <c r="R154" s="264"/>
      <c r="S154" s="264"/>
      <c r="T154" s="264"/>
      <c r="U154" s="265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66" t="s">
        <v>245</v>
      </c>
      <c r="AU154" s="266" t="s">
        <v>90</v>
      </c>
      <c r="AV154" s="13" t="s">
        <v>90</v>
      </c>
      <c r="AW154" s="13" t="s">
        <v>33</v>
      </c>
      <c r="AX154" s="13" t="s">
        <v>84</v>
      </c>
      <c r="AY154" s="266" t="s">
        <v>174</v>
      </c>
    </row>
    <row r="155" s="2" customFormat="1" ht="22.2" customHeight="1">
      <c r="A155" s="38"/>
      <c r="B155" s="39"/>
      <c r="C155" s="236" t="s">
        <v>302</v>
      </c>
      <c r="D155" s="236" t="s">
        <v>177</v>
      </c>
      <c r="E155" s="237" t="s">
        <v>992</v>
      </c>
      <c r="F155" s="238" t="s">
        <v>993</v>
      </c>
      <c r="G155" s="239" t="s">
        <v>243</v>
      </c>
      <c r="H155" s="240">
        <v>71.939999999999998</v>
      </c>
      <c r="I155" s="241"/>
      <c r="J155" s="242">
        <f>ROUND(I155*H155,2)</f>
        <v>0</v>
      </c>
      <c r="K155" s="243"/>
      <c r="L155" s="44"/>
      <c r="M155" s="244" t="s">
        <v>1</v>
      </c>
      <c r="N155" s="245" t="s">
        <v>43</v>
      </c>
      <c r="O155" s="97"/>
      <c r="P155" s="246">
        <f>O155*H155</f>
        <v>0</v>
      </c>
      <c r="Q155" s="246">
        <v>0</v>
      </c>
      <c r="R155" s="246">
        <f>Q155*H155</f>
        <v>0</v>
      </c>
      <c r="S155" s="246">
        <v>0</v>
      </c>
      <c r="T155" s="246">
        <f>S155*H155</f>
        <v>0</v>
      </c>
      <c r="U155" s="247" t="s">
        <v>1</v>
      </c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48" t="s">
        <v>190</v>
      </c>
      <c r="AT155" s="248" t="s">
        <v>177</v>
      </c>
      <c r="AU155" s="248" t="s">
        <v>90</v>
      </c>
      <c r="AY155" s="17" t="s">
        <v>174</v>
      </c>
      <c r="BE155" s="249">
        <f>IF(N155="základná",J155,0)</f>
        <v>0</v>
      </c>
      <c r="BF155" s="249">
        <f>IF(N155="znížená",J155,0)</f>
        <v>0</v>
      </c>
      <c r="BG155" s="249">
        <f>IF(N155="zákl. prenesená",J155,0)</f>
        <v>0</v>
      </c>
      <c r="BH155" s="249">
        <f>IF(N155="zníž. prenesená",J155,0)</f>
        <v>0</v>
      </c>
      <c r="BI155" s="249">
        <f>IF(N155="nulová",J155,0)</f>
        <v>0</v>
      </c>
      <c r="BJ155" s="17" t="s">
        <v>90</v>
      </c>
      <c r="BK155" s="249">
        <f>ROUND(I155*H155,2)</f>
        <v>0</v>
      </c>
      <c r="BL155" s="17" t="s">
        <v>190</v>
      </c>
      <c r="BM155" s="248" t="s">
        <v>994</v>
      </c>
    </row>
    <row r="156" s="13" customFormat="1">
      <c r="A156" s="13"/>
      <c r="B156" s="255"/>
      <c r="C156" s="256"/>
      <c r="D156" s="257" t="s">
        <v>245</v>
      </c>
      <c r="E156" s="258" t="s">
        <v>1</v>
      </c>
      <c r="F156" s="259" t="s">
        <v>995</v>
      </c>
      <c r="G156" s="256"/>
      <c r="H156" s="260">
        <v>71.939999999999998</v>
      </c>
      <c r="I156" s="261"/>
      <c r="J156" s="256"/>
      <c r="K156" s="256"/>
      <c r="L156" s="262"/>
      <c r="M156" s="263"/>
      <c r="N156" s="264"/>
      <c r="O156" s="264"/>
      <c r="P156" s="264"/>
      <c r="Q156" s="264"/>
      <c r="R156" s="264"/>
      <c r="S156" s="264"/>
      <c r="T156" s="264"/>
      <c r="U156" s="265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66" t="s">
        <v>245</v>
      </c>
      <c r="AU156" s="266" t="s">
        <v>90</v>
      </c>
      <c r="AV156" s="13" t="s">
        <v>90</v>
      </c>
      <c r="AW156" s="13" t="s">
        <v>33</v>
      </c>
      <c r="AX156" s="13" t="s">
        <v>84</v>
      </c>
      <c r="AY156" s="266" t="s">
        <v>174</v>
      </c>
    </row>
    <row r="157" s="2" customFormat="1" ht="14.4" customHeight="1">
      <c r="A157" s="38"/>
      <c r="B157" s="39"/>
      <c r="C157" s="288" t="s">
        <v>306</v>
      </c>
      <c r="D157" s="288" t="s">
        <v>171</v>
      </c>
      <c r="E157" s="289" t="s">
        <v>996</v>
      </c>
      <c r="F157" s="290" t="s">
        <v>997</v>
      </c>
      <c r="G157" s="291" t="s">
        <v>293</v>
      </c>
      <c r="H157" s="292">
        <v>143.88</v>
      </c>
      <c r="I157" s="293"/>
      <c r="J157" s="294">
        <f>ROUND(I157*H157,2)</f>
        <v>0</v>
      </c>
      <c r="K157" s="295"/>
      <c r="L157" s="296"/>
      <c r="M157" s="297" t="s">
        <v>1</v>
      </c>
      <c r="N157" s="298" t="s">
        <v>43</v>
      </c>
      <c r="O157" s="97"/>
      <c r="P157" s="246">
        <f>O157*H157</f>
        <v>0</v>
      </c>
      <c r="Q157" s="246">
        <v>1</v>
      </c>
      <c r="R157" s="246">
        <f>Q157*H157</f>
        <v>143.88</v>
      </c>
      <c r="S157" s="246">
        <v>0</v>
      </c>
      <c r="T157" s="246">
        <f>S157*H157</f>
        <v>0</v>
      </c>
      <c r="U157" s="247" t="s">
        <v>1</v>
      </c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48" t="s">
        <v>209</v>
      </c>
      <c r="AT157" s="248" t="s">
        <v>171</v>
      </c>
      <c r="AU157" s="248" t="s">
        <v>90</v>
      </c>
      <c r="AY157" s="17" t="s">
        <v>174</v>
      </c>
      <c r="BE157" s="249">
        <f>IF(N157="základná",J157,0)</f>
        <v>0</v>
      </c>
      <c r="BF157" s="249">
        <f>IF(N157="znížená",J157,0)</f>
        <v>0</v>
      </c>
      <c r="BG157" s="249">
        <f>IF(N157="zákl. prenesená",J157,0)</f>
        <v>0</v>
      </c>
      <c r="BH157" s="249">
        <f>IF(N157="zníž. prenesená",J157,0)</f>
        <v>0</v>
      </c>
      <c r="BI157" s="249">
        <f>IF(N157="nulová",J157,0)</f>
        <v>0</v>
      </c>
      <c r="BJ157" s="17" t="s">
        <v>90</v>
      </c>
      <c r="BK157" s="249">
        <f>ROUND(I157*H157,2)</f>
        <v>0</v>
      </c>
      <c r="BL157" s="17" t="s">
        <v>190</v>
      </c>
      <c r="BM157" s="248" t="s">
        <v>998</v>
      </c>
    </row>
    <row r="158" s="13" customFormat="1">
      <c r="A158" s="13"/>
      <c r="B158" s="255"/>
      <c r="C158" s="256"/>
      <c r="D158" s="257" t="s">
        <v>245</v>
      </c>
      <c r="E158" s="258" t="s">
        <v>1</v>
      </c>
      <c r="F158" s="259" t="s">
        <v>999</v>
      </c>
      <c r="G158" s="256"/>
      <c r="H158" s="260">
        <v>143.88</v>
      </c>
      <c r="I158" s="261"/>
      <c r="J158" s="256"/>
      <c r="K158" s="256"/>
      <c r="L158" s="262"/>
      <c r="M158" s="263"/>
      <c r="N158" s="264"/>
      <c r="O158" s="264"/>
      <c r="P158" s="264"/>
      <c r="Q158" s="264"/>
      <c r="R158" s="264"/>
      <c r="S158" s="264"/>
      <c r="T158" s="264"/>
      <c r="U158" s="265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66" t="s">
        <v>245</v>
      </c>
      <c r="AU158" s="266" t="s">
        <v>90</v>
      </c>
      <c r="AV158" s="13" t="s">
        <v>90</v>
      </c>
      <c r="AW158" s="13" t="s">
        <v>33</v>
      </c>
      <c r="AX158" s="13" t="s">
        <v>84</v>
      </c>
      <c r="AY158" s="266" t="s">
        <v>174</v>
      </c>
    </row>
    <row r="159" s="12" customFormat="1" ht="22.8" customHeight="1">
      <c r="A159" s="12"/>
      <c r="B159" s="220"/>
      <c r="C159" s="221"/>
      <c r="D159" s="222" t="s">
        <v>76</v>
      </c>
      <c r="E159" s="234" t="s">
        <v>90</v>
      </c>
      <c r="F159" s="234" t="s">
        <v>272</v>
      </c>
      <c r="G159" s="221"/>
      <c r="H159" s="221"/>
      <c r="I159" s="224"/>
      <c r="J159" s="235">
        <f>BK159</f>
        <v>0</v>
      </c>
      <c r="K159" s="221"/>
      <c r="L159" s="226"/>
      <c r="M159" s="227"/>
      <c r="N159" s="228"/>
      <c r="O159" s="228"/>
      <c r="P159" s="229">
        <f>SUM(P160:P161)</f>
        <v>0</v>
      </c>
      <c r="Q159" s="228"/>
      <c r="R159" s="229">
        <f>SUM(R160:R161)</f>
        <v>22.480145999999998</v>
      </c>
      <c r="S159" s="228"/>
      <c r="T159" s="229">
        <f>SUM(T160:T161)</f>
        <v>0</v>
      </c>
      <c r="U159" s="230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231" t="s">
        <v>84</v>
      </c>
      <c r="AT159" s="232" t="s">
        <v>76</v>
      </c>
      <c r="AU159" s="232" t="s">
        <v>84</v>
      </c>
      <c r="AY159" s="231" t="s">
        <v>174</v>
      </c>
      <c r="BK159" s="233">
        <f>SUM(BK160:BK161)</f>
        <v>0</v>
      </c>
    </row>
    <row r="160" s="2" customFormat="1" ht="22.2" customHeight="1">
      <c r="A160" s="38"/>
      <c r="B160" s="39"/>
      <c r="C160" s="236" t="s">
        <v>308</v>
      </c>
      <c r="D160" s="236" t="s">
        <v>177</v>
      </c>
      <c r="E160" s="237" t="s">
        <v>1000</v>
      </c>
      <c r="F160" s="238" t="s">
        <v>1001</v>
      </c>
      <c r="G160" s="239" t="s">
        <v>243</v>
      </c>
      <c r="H160" s="240">
        <v>10.881</v>
      </c>
      <c r="I160" s="241"/>
      <c r="J160" s="242">
        <f>ROUND(I160*H160,2)</f>
        <v>0</v>
      </c>
      <c r="K160" s="243"/>
      <c r="L160" s="44"/>
      <c r="M160" s="244" t="s">
        <v>1</v>
      </c>
      <c r="N160" s="245" t="s">
        <v>43</v>
      </c>
      <c r="O160" s="97"/>
      <c r="P160" s="246">
        <f>O160*H160</f>
        <v>0</v>
      </c>
      <c r="Q160" s="246">
        <v>2.0659999999999998</v>
      </c>
      <c r="R160" s="246">
        <f>Q160*H160</f>
        <v>22.480145999999998</v>
      </c>
      <c r="S160" s="246">
        <v>0</v>
      </c>
      <c r="T160" s="246">
        <f>S160*H160</f>
        <v>0</v>
      </c>
      <c r="U160" s="247" t="s">
        <v>1</v>
      </c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48" t="s">
        <v>190</v>
      </c>
      <c r="AT160" s="248" t="s">
        <v>177</v>
      </c>
      <c r="AU160" s="248" t="s">
        <v>90</v>
      </c>
      <c r="AY160" s="17" t="s">
        <v>174</v>
      </c>
      <c r="BE160" s="249">
        <f>IF(N160="základná",J160,0)</f>
        <v>0</v>
      </c>
      <c r="BF160" s="249">
        <f>IF(N160="znížená",J160,0)</f>
        <v>0</v>
      </c>
      <c r="BG160" s="249">
        <f>IF(N160="zákl. prenesená",J160,0)</f>
        <v>0</v>
      </c>
      <c r="BH160" s="249">
        <f>IF(N160="zníž. prenesená",J160,0)</f>
        <v>0</v>
      </c>
      <c r="BI160" s="249">
        <f>IF(N160="nulová",J160,0)</f>
        <v>0</v>
      </c>
      <c r="BJ160" s="17" t="s">
        <v>90</v>
      </c>
      <c r="BK160" s="249">
        <f>ROUND(I160*H160,2)</f>
        <v>0</v>
      </c>
      <c r="BL160" s="17" t="s">
        <v>190</v>
      </c>
      <c r="BM160" s="248" t="s">
        <v>1002</v>
      </c>
    </row>
    <row r="161" s="13" customFormat="1">
      <c r="A161" s="13"/>
      <c r="B161" s="255"/>
      <c r="C161" s="256"/>
      <c r="D161" s="257" t="s">
        <v>245</v>
      </c>
      <c r="E161" s="258" t="s">
        <v>1</v>
      </c>
      <c r="F161" s="259" t="s">
        <v>1003</v>
      </c>
      <c r="G161" s="256"/>
      <c r="H161" s="260">
        <v>10.881</v>
      </c>
      <c r="I161" s="261"/>
      <c r="J161" s="256"/>
      <c r="K161" s="256"/>
      <c r="L161" s="262"/>
      <c r="M161" s="263"/>
      <c r="N161" s="264"/>
      <c r="O161" s="264"/>
      <c r="P161" s="264"/>
      <c r="Q161" s="264"/>
      <c r="R161" s="264"/>
      <c r="S161" s="264"/>
      <c r="T161" s="264"/>
      <c r="U161" s="265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66" t="s">
        <v>245</v>
      </c>
      <c r="AU161" s="266" t="s">
        <v>90</v>
      </c>
      <c r="AV161" s="13" t="s">
        <v>90</v>
      </c>
      <c r="AW161" s="13" t="s">
        <v>33</v>
      </c>
      <c r="AX161" s="13" t="s">
        <v>84</v>
      </c>
      <c r="AY161" s="266" t="s">
        <v>174</v>
      </c>
    </row>
    <row r="162" s="12" customFormat="1" ht="22.8" customHeight="1">
      <c r="A162" s="12"/>
      <c r="B162" s="220"/>
      <c r="C162" s="221"/>
      <c r="D162" s="222" t="s">
        <v>76</v>
      </c>
      <c r="E162" s="234" t="s">
        <v>190</v>
      </c>
      <c r="F162" s="234" t="s">
        <v>536</v>
      </c>
      <c r="G162" s="221"/>
      <c r="H162" s="221"/>
      <c r="I162" s="224"/>
      <c r="J162" s="235">
        <f>BK162</f>
        <v>0</v>
      </c>
      <c r="K162" s="221"/>
      <c r="L162" s="226"/>
      <c r="M162" s="227"/>
      <c r="N162" s="228"/>
      <c r="O162" s="228"/>
      <c r="P162" s="229">
        <f>SUM(P163:P166)</f>
        <v>0</v>
      </c>
      <c r="Q162" s="228"/>
      <c r="R162" s="229">
        <f>SUM(R163:R166)</f>
        <v>66.251793737500009</v>
      </c>
      <c r="S162" s="228"/>
      <c r="T162" s="229">
        <f>SUM(T163:T166)</f>
        <v>0</v>
      </c>
      <c r="U162" s="230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231" t="s">
        <v>84</v>
      </c>
      <c r="AT162" s="232" t="s">
        <v>76</v>
      </c>
      <c r="AU162" s="232" t="s">
        <v>84</v>
      </c>
      <c r="AY162" s="231" t="s">
        <v>174</v>
      </c>
      <c r="BK162" s="233">
        <f>SUM(BK163:BK166)</f>
        <v>0</v>
      </c>
    </row>
    <row r="163" s="2" customFormat="1" ht="30" customHeight="1">
      <c r="A163" s="38"/>
      <c r="B163" s="39"/>
      <c r="C163" s="236" t="s">
        <v>310</v>
      </c>
      <c r="D163" s="236" t="s">
        <v>177</v>
      </c>
      <c r="E163" s="237" t="s">
        <v>1004</v>
      </c>
      <c r="F163" s="238" t="s">
        <v>1005</v>
      </c>
      <c r="G163" s="239" t="s">
        <v>243</v>
      </c>
      <c r="H163" s="240">
        <v>18.457999999999998</v>
      </c>
      <c r="I163" s="241"/>
      <c r="J163" s="242">
        <f>ROUND(I163*H163,2)</f>
        <v>0</v>
      </c>
      <c r="K163" s="243"/>
      <c r="L163" s="44"/>
      <c r="M163" s="244" t="s">
        <v>1</v>
      </c>
      <c r="N163" s="245" t="s">
        <v>43</v>
      </c>
      <c r="O163" s="97"/>
      <c r="P163" s="246">
        <f>O163*H163</f>
        <v>0</v>
      </c>
      <c r="Q163" s="246">
        <v>1.8907700000000001</v>
      </c>
      <c r="R163" s="246">
        <f>Q163*H163</f>
        <v>34.899832660000001</v>
      </c>
      <c r="S163" s="246">
        <v>0</v>
      </c>
      <c r="T163" s="246">
        <f>S163*H163</f>
        <v>0</v>
      </c>
      <c r="U163" s="247" t="s">
        <v>1</v>
      </c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48" t="s">
        <v>190</v>
      </c>
      <c r="AT163" s="248" t="s">
        <v>177</v>
      </c>
      <c r="AU163" s="248" t="s">
        <v>90</v>
      </c>
      <c r="AY163" s="17" t="s">
        <v>174</v>
      </c>
      <c r="BE163" s="249">
        <f>IF(N163="základná",J163,0)</f>
        <v>0</v>
      </c>
      <c r="BF163" s="249">
        <f>IF(N163="znížená",J163,0)</f>
        <v>0</v>
      </c>
      <c r="BG163" s="249">
        <f>IF(N163="zákl. prenesená",J163,0)</f>
        <v>0</v>
      </c>
      <c r="BH163" s="249">
        <f>IF(N163="zníž. prenesená",J163,0)</f>
        <v>0</v>
      </c>
      <c r="BI163" s="249">
        <f>IF(N163="nulová",J163,0)</f>
        <v>0</v>
      </c>
      <c r="BJ163" s="17" t="s">
        <v>90</v>
      </c>
      <c r="BK163" s="249">
        <f>ROUND(I163*H163,2)</f>
        <v>0</v>
      </c>
      <c r="BL163" s="17" t="s">
        <v>190</v>
      </c>
      <c r="BM163" s="248" t="s">
        <v>1006</v>
      </c>
    </row>
    <row r="164" s="13" customFormat="1">
      <c r="A164" s="13"/>
      <c r="B164" s="255"/>
      <c r="C164" s="256"/>
      <c r="D164" s="257" t="s">
        <v>245</v>
      </c>
      <c r="E164" s="258" t="s">
        <v>1</v>
      </c>
      <c r="F164" s="259" t="s">
        <v>1007</v>
      </c>
      <c r="G164" s="256"/>
      <c r="H164" s="260">
        <v>18.457999999999998</v>
      </c>
      <c r="I164" s="261"/>
      <c r="J164" s="256"/>
      <c r="K164" s="256"/>
      <c r="L164" s="262"/>
      <c r="M164" s="263"/>
      <c r="N164" s="264"/>
      <c r="O164" s="264"/>
      <c r="P164" s="264"/>
      <c r="Q164" s="264"/>
      <c r="R164" s="264"/>
      <c r="S164" s="264"/>
      <c r="T164" s="264"/>
      <c r="U164" s="265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66" t="s">
        <v>245</v>
      </c>
      <c r="AU164" s="266" t="s">
        <v>90</v>
      </c>
      <c r="AV164" s="13" t="s">
        <v>90</v>
      </c>
      <c r="AW164" s="13" t="s">
        <v>33</v>
      </c>
      <c r="AX164" s="13" t="s">
        <v>84</v>
      </c>
      <c r="AY164" s="266" t="s">
        <v>174</v>
      </c>
    </row>
    <row r="165" s="2" customFormat="1" ht="22.2" customHeight="1">
      <c r="A165" s="38"/>
      <c r="B165" s="39"/>
      <c r="C165" s="236" t="s">
        <v>312</v>
      </c>
      <c r="D165" s="236" t="s">
        <v>177</v>
      </c>
      <c r="E165" s="237" t="s">
        <v>537</v>
      </c>
      <c r="F165" s="238" t="s">
        <v>538</v>
      </c>
      <c r="G165" s="239" t="s">
        <v>243</v>
      </c>
      <c r="H165" s="240">
        <v>14.145</v>
      </c>
      <c r="I165" s="241"/>
      <c r="J165" s="242">
        <f>ROUND(I165*H165,2)</f>
        <v>0</v>
      </c>
      <c r="K165" s="243"/>
      <c r="L165" s="44"/>
      <c r="M165" s="244" t="s">
        <v>1</v>
      </c>
      <c r="N165" s="245" t="s">
        <v>43</v>
      </c>
      <c r="O165" s="97"/>
      <c r="P165" s="246">
        <f>O165*H165</f>
        <v>0</v>
      </c>
      <c r="Q165" s="246">
        <v>2.2164695000000001</v>
      </c>
      <c r="R165" s="246">
        <f>Q165*H165</f>
        <v>31.3519610775</v>
      </c>
      <c r="S165" s="246">
        <v>0</v>
      </c>
      <c r="T165" s="246">
        <f>S165*H165</f>
        <v>0</v>
      </c>
      <c r="U165" s="247" t="s">
        <v>1</v>
      </c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48" t="s">
        <v>190</v>
      </c>
      <c r="AT165" s="248" t="s">
        <v>177</v>
      </c>
      <c r="AU165" s="248" t="s">
        <v>90</v>
      </c>
      <c r="AY165" s="17" t="s">
        <v>174</v>
      </c>
      <c r="BE165" s="249">
        <f>IF(N165="základná",J165,0)</f>
        <v>0</v>
      </c>
      <c r="BF165" s="249">
        <f>IF(N165="znížená",J165,0)</f>
        <v>0</v>
      </c>
      <c r="BG165" s="249">
        <f>IF(N165="zákl. prenesená",J165,0)</f>
        <v>0</v>
      </c>
      <c r="BH165" s="249">
        <f>IF(N165="zníž. prenesená",J165,0)</f>
        <v>0</v>
      </c>
      <c r="BI165" s="249">
        <f>IF(N165="nulová",J165,0)</f>
        <v>0</v>
      </c>
      <c r="BJ165" s="17" t="s">
        <v>90</v>
      </c>
      <c r="BK165" s="249">
        <f>ROUND(I165*H165,2)</f>
        <v>0</v>
      </c>
      <c r="BL165" s="17" t="s">
        <v>190</v>
      </c>
      <c r="BM165" s="248" t="s">
        <v>1008</v>
      </c>
    </row>
    <row r="166" s="13" customFormat="1">
      <c r="A166" s="13"/>
      <c r="B166" s="255"/>
      <c r="C166" s="256"/>
      <c r="D166" s="257" t="s">
        <v>245</v>
      </c>
      <c r="E166" s="258" t="s">
        <v>1</v>
      </c>
      <c r="F166" s="259" t="s">
        <v>1009</v>
      </c>
      <c r="G166" s="256"/>
      <c r="H166" s="260">
        <v>14.145</v>
      </c>
      <c r="I166" s="261"/>
      <c r="J166" s="256"/>
      <c r="K166" s="256"/>
      <c r="L166" s="262"/>
      <c r="M166" s="263"/>
      <c r="N166" s="264"/>
      <c r="O166" s="264"/>
      <c r="P166" s="264"/>
      <c r="Q166" s="264"/>
      <c r="R166" s="264"/>
      <c r="S166" s="264"/>
      <c r="T166" s="264"/>
      <c r="U166" s="265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66" t="s">
        <v>245</v>
      </c>
      <c r="AU166" s="266" t="s">
        <v>90</v>
      </c>
      <c r="AV166" s="13" t="s">
        <v>90</v>
      </c>
      <c r="AW166" s="13" t="s">
        <v>33</v>
      </c>
      <c r="AX166" s="13" t="s">
        <v>84</v>
      </c>
      <c r="AY166" s="266" t="s">
        <v>174</v>
      </c>
    </row>
    <row r="167" s="12" customFormat="1" ht="22.8" customHeight="1">
      <c r="A167" s="12"/>
      <c r="B167" s="220"/>
      <c r="C167" s="221"/>
      <c r="D167" s="222" t="s">
        <v>76</v>
      </c>
      <c r="E167" s="234" t="s">
        <v>194</v>
      </c>
      <c r="F167" s="234" t="s">
        <v>1010</v>
      </c>
      <c r="G167" s="221"/>
      <c r="H167" s="221"/>
      <c r="I167" s="224"/>
      <c r="J167" s="235">
        <f>BK167</f>
        <v>0</v>
      </c>
      <c r="K167" s="221"/>
      <c r="L167" s="226"/>
      <c r="M167" s="227"/>
      <c r="N167" s="228"/>
      <c r="O167" s="228"/>
      <c r="P167" s="229">
        <f>P168</f>
        <v>0</v>
      </c>
      <c r="Q167" s="228"/>
      <c r="R167" s="229">
        <f>R168</f>
        <v>17.077518600000001</v>
      </c>
      <c r="S167" s="228"/>
      <c r="T167" s="229">
        <f>T168</f>
        <v>0</v>
      </c>
      <c r="U167" s="230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231" t="s">
        <v>84</v>
      </c>
      <c r="AT167" s="232" t="s">
        <v>76</v>
      </c>
      <c r="AU167" s="232" t="s">
        <v>84</v>
      </c>
      <c r="AY167" s="231" t="s">
        <v>174</v>
      </c>
      <c r="BK167" s="233">
        <f>BK168</f>
        <v>0</v>
      </c>
    </row>
    <row r="168" s="2" customFormat="1" ht="19.8" customHeight="1">
      <c r="A168" s="38"/>
      <c r="B168" s="39"/>
      <c r="C168" s="236" t="s">
        <v>315</v>
      </c>
      <c r="D168" s="236" t="s">
        <v>177</v>
      </c>
      <c r="E168" s="237" t="s">
        <v>1011</v>
      </c>
      <c r="F168" s="238" t="s">
        <v>1012</v>
      </c>
      <c r="G168" s="239" t="s">
        <v>269</v>
      </c>
      <c r="H168" s="240">
        <v>131.71000000000001</v>
      </c>
      <c r="I168" s="241"/>
      <c r="J168" s="242">
        <f>ROUND(I168*H168,2)</f>
        <v>0</v>
      </c>
      <c r="K168" s="243"/>
      <c r="L168" s="44"/>
      <c r="M168" s="244" t="s">
        <v>1</v>
      </c>
      <c r="N168" s="245" t="s">
        <v>43</v>
      </c>
      <c r="O168" s="97"/>
      <c r="P168" s="246">
        <f>O168*H168</f>
        <v>0</v>
      </c>
      <c r="Q168" s="246">
        <v>0.12966</v>
      </c>
      <c r="R168" s="246">
        <f>Q168*H168</f>
        <v>17.077518600000001</v>
      </c>
      <c r="S168" s="246">
        <v>0</v>
      </c>
      <c r="T168" s="246">
        <f>S168*H168</f>
        <v>0</v>
      </c>
      <c r="U168" s="247" t="s">
        <v>1</v>
      </c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48" t="s">
        <v>190</v>
      </c>
      <c r="AT168" s="248" t="s">
        <v>177</v>
      </c>
      <c r="AU168" s="248" t="s">
        <v>90</v>
      </c>
      <c r="AY168" s="17" t="s">
        <v>174</v>
      </c>
      <c r="BE168" s="249">
        <f>IF(N168="základná",J168,0)</f>
        <v>0</v>
      </c>
      <c r="BF168" s="249">
        <f>IF(N168="znížená",J168,0)</f>
        <v>0</v>
      </c>
      <c r="BG168" s="249">
        <f>IF(N168="zákl. prenesená",J168,0)</f>
        <v>0</v>
      </c>
      <c r="BH168" s="249">
        <f>IF(N168="zníž. prenesená",J168,0)</f>
        <v>0</v>
      </c>
      <c r="BI168" s="249">
        <f>IF(N168="nulová",J168,0)</f>
        <v>0</v>
      </c>
      <c r="BJ168" s="17" t="s">
        <v>90</v>
      </c>
      <c r="BK168" s="249">
        <f>ROUND(I168*H168,2)</f>
        <v>0</v>
      </c>
      <c r="BL168" s="17" t="s">
        <v>190</v>
      </c>
      <c r="BM168" s="248" t="s">
        <v>1013</v>
      </c>
    </row>
    <row r="169" s="12" customFormat="1" ht="22.8" customHeight="1">
      <c r="A169" s="12"/>
      <c r="B169" s="220"/>
      <c r="C169" s="221"/>
      <c r="D169" s="222" t="s">
        <v>76</v>
      </c>
      <c r="E169" s="234" t="s">
        <v>209</v>
      </c>
      <c r="F169" s="234" t="s">
        <v>324</v>
      </c>
      <c r="G169" s="221"/>
      <c r="H169" s="221"/>
      <c r="I169" s="224"/>
      <c r="J169" s="235">
        <f>BK169</f>
        <v>0</v>
      </c>
      <c r="K169" s="221"/>
      <c r="L169" s="226"/>
      <c r="M169" s="227"/>
      <c r="N169" s="228"/>
      <c r="O169" s="228"/>
      <c r="P169" s="229">
        <f>SUM(P170:P198)</f>
        <v>0</v>
      </c>
      <c r="Q169" s="228"/>
      <c r="R169" s="229">
        <f>SUM(R170:R198)</f>
        <v>8.2389400399999992</v>
      </c>
      <c r="S169" s="228"/>
      <c r="T169" s="229">
        <f>SUM(T170:T198)</f>
        <v>0</v>
      </c>
      <c r="U169" s="230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R169" s="231" t="s">
        <v>84</v>
      </c>
      <c r="AT169" s="232" t="s">
        <v>76</v>
      </c>
      <c r="AU169" s="232" t="s">
        <v>84</v>
      </c>
      <c r="AY169" s="231" t="s">
        <v>174</v>
      </c>
      <c r="BK169" s="233">
        <f>SUM(BK170:BK198)</f>
        <v>0</v>
      </c>
    </row>
    <row r="170" s="2" customFormat="1" ht="30" customHeight="1">
      <c r="A170" s="38"/>
      <c r="B170" s="39"/>
      <c r="C170" s="236" t="s">
        <v>406</v>
      </c>
      <c r="D170" s="236" t="s">
        <v>177</v>
      </c>
      <c r="E170" s="237" t="s">
        <v>1014</v>
      </c>
      <c r="F170" s="238" t="s">
        <v>1015</v>
      </c>
      <c r="G170" s="239" t="s">
        <v>327</v>
      </c>
      <c r="H170" s="240">
        <v>188</v>
      </c>
      <c r="I170" s="241"/>
      <c r="J170" s="242">
        <f>ROUND(I170*H170,2)</f>
        <v>0</v>
      </c>
      <c r="K170" s="243"/>
      <c r="L170" s="44"/>
      <c r="M170" s="244" t="s">
        <v>1</v>
      </c>
      <c r="N170" s="245" t="s">
        <v>43</v>
      </c>
      <c r="O170" s="97"/>
      <c r="P170" s="246">
        <f>O170*H170</f>
        <v>0</v>
      </c>
      <c r="Q170" s="246">
        <v>0</v>
      </c>
      <c r="R170" s="246">
        <f>Q170*H170</f>
        <v>0</v>
      </c>
      <c r="S170" s="246">
        <v>0</v>
      </c>
      <c r="T170" s="246">
        <f>S170*H170</f>
        <v>0</v>
      </c>
      <c r="U170" s="247" t="s">
        <v>1</v>
      </c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48" t="s">
        <v>190</v>
      </c>
      <c r="AT170" s="248" t="s">
        <v>177</v>
      </c>
      <c r="AU170" s="248" t="s">
        <v>90</v>
      </c>
      <c r="AY170" s="17" t="s">
        <v>174</v>
      </c>
      <c r="BE170" s="249">
        <f>IF(N170="základná",J170,0)</f>
        <v>0</v>
      </c>
      <c r="BF170" s="249">
        <f>IF(N170="znížená",J170,0)</f>
        <v>0</v>
      </c>
      <c r="BG170" s="249">
        <f>IF(N170="zákl. prenesená",J170,0)</f>
        <v>0</v>
      </c>
      <c r="BH170" s="249">
        <f>IF(N170="zníž. prenesená",J170,0)</f>
        <v>0</v>
      </c>
      <c r="BI170" s="249">
        <f>IF(N170="nulová",J170,0)</f>
        <v>0</v>
      </c>
      <c r="BJ170" s="17" t="s">
        <v>90</v>
      </c>
      <c r="BK170" s="249">
        <f>ROUND(I170*H170,2)</f>
        <v>0</v>
      </c>
      <c r="BL170" s="17" t="s">
        <v>190</v>
      </c>
      <c r="BM170" s="248" t="s">
        <v>1016</v>
      </c>
    </row>
    <row r="171" s="13" customFormat="1">
      <c r="A171" s="13"/>
      <c r="B171" s="255"/>
      <c r="C171" s="256"/>
      <c r="D171" s="257" t="s">
        <v>245</v>
      </c>
      <c r="E171" s="258" t="s">
        <v>1</v>
      </c>
      <c r="F171" s="259" t="s">
        <v>1017</v>
      </c>
      <c r="G171" s="256"/>
      <c r="H171" s="260">
        <v>188</v>
      </c>
      <c r="I171" s="261"/>
      <c r="J171" s="256"/>
      <c r="K171" s="256"/>
      <c r="L171" s="262"/>
      <c r="M171" s="263"/>
      <c r="N171" s="264"/>
      <c r="O171" s="264"/>
      <c r="P171" s="264"/>
      <c r="Q171" s="264"/>
      <c r="R171" s="264"/>
      <c r="S171" s="264"/>
      <c r="T171" s="264"/>
      <c r="U171" s="265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66" t="s">
        <v>245</v>
      </c>
      <c r="AU171" s="266" t="s">
        <v>90</v>
      </c>
      <c r="AV171" s="13" t="s">
        <v>90</v>
      </c>
      <c r="AW171" s="13" t="s">
        <v>33</v>
      </c>
      <c r="AX171" s="13" t="s">
        <v>84</v>
      </c>
      <c r="AY171" s="266" t="s">
        <v>174</v>
      </c>
    </row>
    <row r="172" s="2" customFormat="1" ht="19.8" customHeight="1">
      <c r="A172" s="38"/>
      <c r="B172" s="39"/>
      <c r="C172" s="288" t="s">
        <v>408</v>
      </c>
      <c r="D172" s="288" t="s">
        <v>171</v>
      </c>
      <c r="E172" s="289" t="s">
        <v>1018</v>
      </c>
      <c r="F172" s="290" t="s">
        <v>1019</v>
      </c>
      <c r="G172" s="291" t="s">
        <v>327</v>
      </c>
      <c r="H172" s="292">
        <v>167.80000000000001</v>
      </c>
      <c r="I172" s="293"/>
      <c r="J172" s="294">
        <f>ROUND(I172*H172,2)</f>
        <v>0</v>
      </c>
      <c r="K172" s="295"/>
      <c r="L172" s="296"/>
      <c r="M172" s="297" t="s">
        <v>1</v>
      </c>
      <c r="N172" s="298" t="s">
        <v>43</v>
      </c>
      <c r="O172" s="97"/>
      <c r="P172" s="246">
        <f>O172*H172</f>
        <v>0</v>
      </c>
      <c r="Q172" s="246">
        <v>0.00027999999999999998</v>
      </c>
      <c r="R172" s="246">
        <f>Q172*H172</f>
        <v>0.046983999999999998</v>
      </c>
      <c r="S172" s="246">
        <v>0</v>
      </c>
      <c r="T172" s="246">
        <f>S172*H172</f>
        <v>0</v>
      </c>
      <c r="U172" s="247" t="s">
        <v>1</v>
      </c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48" t="s">
        <v>209</v>
      </c>
      <c r="AT172" s="248" t="s">
        <v>171</v>
      </c>
      <c r="AU172" s="248" t="s">
        <v>90</v>
      </c>
      <c r="AY172" s="17" t="s">
        <v>174</v>
      </c>
      <c r="BE172" s="249">
        <f>IF(N172="základná",J172,0)</f>
        <v>0</v>
      </c>
      <c r="BF172" s="249">
        <f>IF(N172="znížená",J172,0)</f>
        <v>0</v>
      </c>
      <c r="BG172" s="249">
        <f>IF(N172="zákl. prenesená",J172,0)</f>
        <v>0</v>
      </c>
      <c r="BH172" s="249">
        <f>IF(N172="zníž. prenesená",J172,0)</f>
        <v>0</v>
      </c>
      <c r="BI172" s="249">
        <f>IF(N172="nulová",J172,0)</f>
        <v>0</v>
      </c>
      <c r="BJ172" s="17" t="s">
        <v>90</v>
      </c>
      <c r="BK172" s="249">
        <f>ROUND(I172*H172,2)</f>
        <v>0</v>
      </c>
      <c r="BL172" s="17" t="s">
        <v>190</v>
      </c>
      <c r="BM172" s="248" t="s">
        <v>1020</v>
      </c>
    </row>
    <row r="173" s="13" customFormat="1">
      <c r="A173" s="13"/>
      <c r="B173" s="255"/>
      <c r="C173" s="256"/>
      <c r="D173" s="257" t="s">
        <v>245</v>
      </c>
      <c r="E173" s="258" t="s">
        <v>1</v>
      </c>
      <c r="F173" s="259" t="s">
        <v>1021</v>
      </c>
      <c r="G173" s="256"/>
      <c r="H173" s="260">
        <v>167.80000000000001</v>
      </c>
      <c r="I173" s="261"/>
      <c r="J173" s="256"/>
      <c r="K173" s="256"/>
      <c r="L173" s="262"/>
      <c r="M173" s="263"/>
      <c r="N173" s="264"/>
      <c r="O173" s="264"/>
      <c r="P173" s="264"/>
      <c r="Q173" s="264"/>
      <c r="R173" s="264"/>
      <c r="S173" s="264"/>
      <c r="T173" s="264"/>
      <c r="U173" s="265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66" t="s">
        <v>245</v>
      </c>
      <c r="AU173" s="266" t="s">
        <v>90</v>
      </c>
      <c r="AV173" s="13" t="s">
        <v>90</v>
      </c>
      <c r="AW173" s="13" t="s">
        <v>33</v>
      </c>
      <c r="AX173" s="13" t="s">
        <v>84</v>
      </c>
      <c r="AY173" s="266" t="s">
        <v>174</v>
      </c>
    </row>
    <row r="174" s="2" customFormat="1" ht="22.2" customHeight="1">
      <c r="A174" s="38"/>
      <c r="B174" s="39"/>
      <c r="C174" s="288" t="s">
        <v>410</v>
      </c>
      <c r="D174" s="288" t="s">
        <v>171</v>
      </c>
      <c r="E174" s="289" t="s">
        <v>1022</v>
      </c>
      <c r="F174" s="290" t="s">
        <v>1023</v>
      </c>
      <c r="G174" s="291" t="s">
        <v>351</v>
      </c>
      <c r="H174" s="292">
        <v>2</v>
      </c>
      <c r="I174" s="293"/>
      <c r="J174" s="294">
        <f>ROUND(I174*H174,2)</f>
        <v>0</v>
      </c>
      <c r="K174" s="295"/>
      <c r="L174" s="296"/>
      <c r="M174" s="297" t="s">
        <v>1</v>
      </c>
      <c r="N174" s="298" t="s">
        <v>43</v>
      </c>
      <c r="O174" s="97"/>
      <c r="P174" s="246">
        <f>O174*H174</f>
        <v>0</v>
      </c>
      <c r="Q174" s="246">
        <v>6.0000000000000002E-05</v>
      </c>
      <c r="R174" s="246">
        <f>Q174*H174</f>
        <v>0.00012</v>
      </c>
      <c r="S174" s="246">
        <v>0</v>
      </c>
      <c r="T174" s="246">
        <f>S174*H174</f>
        <v>0</v>
      </c>
      <c r="U174" s="247" t="s">
        <v>1</v>
      </c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48" t="s">
        <v>209</v>
      </c>
      <c r="AT174" s="248" t="s">
        <v>171</v>
      </c>
      <c r="AU174" s="248" t="s">
        <v>90</v>
      </c>
      <c r="AY174" s="17" t="s">
        <v>174</v>
      </c>
      <c r="BE174" s="249">
        <f>IF(N174="základná",J174,0)</f>
        <v>0</v>
      </c>
      <c r="BF174" s="249">
        <f>IF(N174="znížená",J174,0)</f>
        <v>0</v>
      </c>
      <c r="BG174" s="249">
        <f>IF(N174="zákl. prenesená",J174,0)</f>
        <v>0</v>
      </c>
      <c r="BH174" s="249">
        <f>IF(N174="zníž. prenesená",J174,0)</f>
        <v>0</v>
      </c>
      <c r="BI174" s="249">
        <f>IF(N174="nulová",J174,0)</f>
        <v>0</v>
      </c>
      <c r="BJ174" s="17" t="s">
        <v>90</v>
      </c>
      <c r="BK174" s="249">
        <f>ROUND(I174*H174,2)</f>
        <v>0</v>
      </c>
      <c r="BL174" s="17" t="s">
        <v>190</v>
      </c>
      <c r="BM174" s="248" t="s">
        <v>1024</v>
      </c>
    </row>
    <row r="175" s="2" customFormat="1" ht="30" customHeight="1">
      <c r="A175" s="38"/>
      <c r="B175" s="39"/>
      <c r="C175" s="236" t="s">
        <v>7</v>
      </c>
      <c r="D175" s="236" t="s">
        <v>177</v>
      </c>
      <c r="E175" s="237" t="s">
        <v>1025</v>
      </c>
      <c r="F175" s="238" t="s">
        <v>1026</v>
      </c>
      <c r="G175" s="239" t="s">
        <v>327</v>
      </c>
      <c r="H175" s="240">
        <v>14.199999999999999</v>
      </c>
      <c r="I175" s="241"/>
      <c r="J175" s="242">
        <f>ROUND(I175*H175,2)</f>
        <v>0</v>
      </c>
      <c r="K175" s="243"/>
      <c r="L175" s="44"/>
      <c r="M175" s="244" t="s">
        <v>1</v>
      </c>
      <c r="N175" s="245" t="s">
        <v>43</v>
      </c>
      <c r="O175" s="97"/>
      <c r="P175" s="246">
        <f>O175*H175</f>
        <v>0</v>
      </c>
      <c r="Q175" s="246">
        <v>0</v>
      </c>
      <c r="R175" s="246">
        <f>Q175*H175</f>
        <v>0</v>
      </c>
      <c r="S175" s="246">
        <v>0</v>
      </c>
      <c r="T175" s="246">
        <f>S175*H175</f>
        <v>0</v>
      </c>
      <c r="U175" s="247" t="s">
        <v>1</v>
      </c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48" t="s">
        <v>190</v>
      </c>
      <c r="AT175" s="248" t="s">
        <v>177</v>
      </c>
      <c r="AU175" s="248" t="s">
        <v>90</v>
      </c>
      <c r="AY175" s="17" t="s">
        <v>174</v>
      </c>
      <c r="BE175" s="249">
        <f>IF(N175="základná",J175,0)</f>
        <v>0</v>
      </c>
      <c r="BF175" s="249">
        <f>IF(N175="znížená",J175,0)</f>
        <v>0</v>
      </c>
      <c r="BG175" s="249">
        <f>IF(N175="zákl. prenesená",J175,0)</f>
        <v>0</v>
      </c>
      <c r="BH175" s="249">
        <f>IF(N175="zníž. prenesená",J175,0)</f>
        <v>0</v>
      </c>
      <c r="BI175" s="249">
        <f>IF(N175="nulová",J175,0)</f>
        <v>0</v>
      </c>
      <c r="BJ175" s="17" t="s">
        <v>90</v>
      </c>
      <c r="BK175" s="249">
        <f>ROUND(I175*H175,2)</f>
        <v>0</v>
      </c>
      <c r="BL175" s="17" t="s">
        <v>190</v>
      </c>
      <c r="BM175" s="248" t="s">
        <v>1027</v>
      </c>
    </row>
    <row r="176" s="2" customFormat="1" ht="22.2" customHeight="1">
      <c r="A176" s="38"/>
      <c r="B176" s="39"/>
      <c r="C176" s="288" t="s">
        <v>549</v>
      </c>
      <c r="D176" s="288" t="s">
        <v>171</v>
      </c>
      <c r="E176" s="289" t="s">
        <v>1028</v>
      </c>
      <c r="F176" s="290" t="s">
        <v>1029</v>
      </c>
      <c r="G176" s="291" t="s">
        <v>327</v>
      </c>
      <c r="H176" s="292">
        <v>20.199999999999999</v>
      </c>
      <c r="I176" s="293"/>
      <c r="J176" s="294">
        <f>ROUND(I176*H176,2)</f>
        <v>0</v>
      </c>
      <c r="K176" s="295"/>
      <c r="L176" s="296"/>
      <c r="M176" s="297" t="s">
        <v>1</v>
      </c>
      <c r="N176" s="298" t="s">
        <v>43</v>
      </c>
      <c r="O176" s="97"/>
      <c r="P176" s="246">
        <f>O176*H176</f>
        <v>0</v>
      </c>
      <c r="Q176" s="246">
        <v>0.0010499999999999999</v>
      </c>
      <c r="R176" s="246">
        <f>Q176*H176</f>
        <v>0.021209999999999996</v>
      </c>
      <c r="S176" s="246">
        <v>0</v>
      </c>
      <c r="T176" s="246">
        <f>S176*H176</f>
        <v>0</v>
      </c>
      <c r="U176" s="247" t="s">
        <v>1</v>
      </c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48" t="s">
        <v>209</v>
      </c>
      <c r="AT176" s="248" t="s">
        <v>171</v>
      </c>
      <c r="AU176" s="248" t="s">
        <v>90</v>
      </c>
      <c r="AY176" s="17" t="s">
        <v>174</v>
      </c>
      <c r="BE176" s="249">
        <f>IF(N176="základná",J176,0)</f>
        <v>0</v>
      </c>
      <c r="BF176" s="249">
        <f>IF(N176="znížená",J176,0)</f>
        <v>0</v>
      </c>
      <c r="BG176" s="249">
        <f>IF(N176="zákl. prenesená",J176,0)</f>
        <v>0</v>
      </c>
      <c r="BH176" s="249">
        <f>IF(N176="zníž. prenesená",J176,0)</f>
        <v>0</v>
      </c>
      <c r="BI176" s="249">
        <f>IF(N176="nulová",J176,0)</f>
        <v>0</v>
      </c>
      <c r="BJ176" s="17" t="s">
        <v>90</v>
      </c>
      <c r="BK176" s="249">
        <f>ROUND(I176*H176,2)</f>
        <v>0</v>
      </c>
      <c r="BL176" s="17" t="s">
        <v>190</v>
      </c>
      <c r="BM176" s="248" t="s">
        <v>1030</v>
      </c>
    </row>
    <row r="177" s="13" customFormat="1">
      <c r="A177" s="13"/>
      <c r="B177" s="255"/>
      <c r="C177" s="256"/>
      <c r="D177" s="257" t="s">
        <v>245</v>
      </c>
      <c r="E177" s="258" t="s">
        <v>1</v>
      </c>
      <c r="F177" s="259" t="s">
        <v>1031</v>
      </c>
      <c r="G177" s="256"/>
      <c r="H177" s="260">
        <v>20.199999999999999</v>
      </c>
      <c r="I177" s="261"/>
      <c r="J177" s="256"/>
      <c r="K177" s="256"/>
      <c r="L177" s="262"/>
      <c r="M177" s="263"/>
      <c r="N177" s="264"/>
      <c r="O177" s="264"/>
      <c r="P177" s="264"/>
      <c r="Q177" s="264"/>
      <c r="R177" s="264"/>
      <c r="S177" s="264"/>
      <c r="T177" s="264"/>
      <c r="U177" s="265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66" t="s">
        <v>245</v>
      </c>
      <c r="AU177" s="266" t="s">
        <v>90</v>
      </c>
      <c r="AV177" s="13" t="s">
        <v>90</v>
      </c>
      <c r="AW177" s="13" t="s">
        <v>33</v>
      </c>
      <c r="AX177" s="13" t="s">
        <v>84</v>
      </c>
      <c r="AY177" s="266" t="s">
        <v>174</v>
      </c>
    </row>
    <row r="178" s="2" customFormat="1" ht="22.2" customHeight="1">
      <c r="A178" s="38"/>
      <c r="B178" s="39"/>
      <c r="C178" s="288" t="s">
        <v>555</v>
      </c>
      <c r="D178" s="288" t="s">
        <v>171</v>
      </c>
      <c r="E178" s="289" t="s">
        <v>1032</v>
      </c>
      <c r="F178" s="290" t="s">
        <v>1033</v>
      </c>
      <c r="G178" s="291" t="s">
        <v>351</v>
      </c>
      <c r="H178" s="292">
        <v>2</v>
      </c>
      <c r="I178" s="293"/>
      <c r="J178" s="294">
        <f>ROUND(I178*H178,2)</f>
        <v>0</v>
      </c>
      <c r="K178" s="295"/>
      <c r="L178" s="296"/>
      <c r="M178" s="297" t="s">
        <v>1</v>
      </c>
      <c r="N178" s="298" t="s">
        <v>43</v>
      </c>
      <c r="O178" s="97"/>
      <c r="P178" s="246">
        <f>O178*H178</f>
        <v>0</v>
      </c>
      <c r="Q178" s="246">
        <v>0.0010499999999999999</v>
      </c>
      <c r="R178" s="246">
        <f>Q178*H178</f>
        <v>0.0020999999999999999</v>
      </c>
      <c r="S178" s="246">
        <v>0</v>
      </c>
      <c r="T178" s="246">
        <f>S178*H178</f>
        <v>0</v>
      </c>
      <c r="U178" s="247" t="s">
        <v>1</v>
      </c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48" t="s">
        <v>209</v>
      </c>
      <c r="AT178" s="248" t="s">
        <v>171</v>
      </c>
      <c r="AU178" s="248" t="s">
        <v>90</v>
      </c>
      <c r="AY178" s="17" t="s">
        <v>174</v>
      </c>
      <c r="BE178" s="249">
        <f>IF(N178="základná",J178,0)</f>
        <v>0</v>
      </c>
      <c r="BF178" s="249">
        <f>IF(N178="znížená",J178,0)</f>
        <v>0</v>
      </c>
      <c r="BG178" s="249">
        <f>IF(N178="zákl. prenesená",J178,0)</f>
        <v>0</v>
      </c>
      <c r="BH178" s="249">
        <f>IF(N178="zníž. prenesená",J178,0)</f>
        <v>0</v>
      </c>
      <c r="BI178" s="249">
        <f>IF(N178="nulová",J178,0)</f>
        <v>0</v>
      </c>
      <c r="BJ178" s="17" t="s">
        <v>90</v>
      </c>
      <c r="BK178" s="249">
        <f>ROUND(I178*H178,2)</f>
        <v>0</v>
      </c>
      <c r="BL178" s="17" t="s">
        <v>190</v>
      </c>
      <c r="BM178" s="248" t="s">
        <v>1034</v>
      </c>
    </row>
    <row r="179" s="2" customFormat="1" ht="22.2" customHeight="1">
      <c r="A179" s="38"/>
      <c r="B179" s="39"/>
      <c r="C179" s="236" t="s">
        <v>560</v>
      </c>
      <c r="D179" s="236" t="s">
        <v>177</v>
      </c>
      <c r="E179" s="237" t="s">
        <v>1035</v>
      </c>
      <c r="F179" s="238" t="s">
        <v>1036</v>
      </c>
      <c r="G179" s="239" t="s">
        <v>327</v>
      </c>
      <c r="H179" s="240">
        <v>6</v>
      </c>
      <c r="I179" s="241"/>
      <c r="J179" s="242">
        <f>ROUND(I179*H179,2)</f>
        <v>0</v>
      </c>
      <c r="K179" s="243"/>
      <c r="L179" s="44"/>
      <c r="M179" s="244" t="s">
        <v>1</v>
      </c>
      <c r="N179" s="245" t="s">
        <v>43</v>
      </c>
      <c r="O179" s="97"/>
      <c r="P179" s="246">
        <f>O179*H179</f>
        <v>0</v>
      </c>
      <c r="Q179" s="246">
        <v>0.0013434300000000001</v>
      </c>
      <c r="R179" s="246">
        <f>Q179*H179</f>
        <v>0.0080605800000000012</v>
      </c>
      <c r="S179" s="246">
        <v>0</v>
      </c>
      <c r="T179" s="246">
        <f>S179*H179</f>
        <v>0</v>
      </c>
      <c r="U179" s="247" t="s">
        <v>1</v>
      </c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48" t="s">
        <v>190</v>
      </c>
      <c r="AT179" s="248" t="s">
        <v>177</v>
      </c>
      <c r="AU179" s="248" t="s">
        <v>90</v>
      </c>
      <c r="AY179" s="17" t="s">
        <v>174</v>
      </c>
      <c r="BE179" s="249">
        <f>IF(N179="základná",J179,0)</f>
        <v>0</v>
      </c>
      <c r="BF179" s="249">
        <f>IF(N179="znížená",J179,0)</f>
        <v>0</v>
      </c>
      <c r="BG179" s="249">
        <f>IF(N179="zákl. prenesená",J179,0)</f>
        <v>0</v>
      </c>
      <c r="BH179" s="249">
        <f>IF(N179="zníž. prenesená",J179,0)</f>
        <v>0</v>
      </c>
      <c r="BI179" s="249">
        <f>IF(N179="nulová",J179,0)</f>
        <v>0</v>
      </c>
      <c r="BJ179" s="17" t="s">
        <v>90</v>
      </c>
      <c r="BK179" s="249">
        <f>ROUND(I179*H179,2)</f>
        <v>0</v>
      </c>
      <c r="BL179" s="17" t="s">
        <v>190</v>
      </c>
      <c r="BM179" s="248" t="s">
        <v>1037</v>
      </c>
    </row>
    <row r="180" s="2" customFormat="1" ht="22.2" customHeight="1">
      <c r="A180" s="38"/>
      <c r="B180" s="39"/>
      <c r="C180" s="236" t="s">
        <v>566</v>
      </c>
      <c r="D180" s="236" t="s">
        <v>177</v>
      </c>
      <c r="E180" s="237" t="s">
        <v>1038</v>
      </c>
      <c r="F180" s="238" t="s">
        <v>1039</v>
      </c>
      <c r="G180" s="239" t="s">
        <v>351</v>
      </c>
      <c r="H180" s="240">
        <v>2</v>
      </c>
      <c r="I180" s="241"/>
      <c r="J180" s="242">
        <f>ROUND(I180*H180,2)</f>
        <v>0</v>
      </c>
      <c r="K180" s="243"/>
      <c r="L180" s="44"/>
      <c r="M180" s="244" t="s">
        <v>1</v>
      </c>
      <c r="N180" s="245" t="s">
        <v>43</v>
      </c>
      <c r="O180" s="97"/>
      <c r="P180" s="246">
        <f>O180*H180</f>
        <v>0</v>
      </c>
      <c r="Q180" s="246">
        <v>0</v>
      </c>
      <c r="R180" s="246">
        <f>Q180*H180</f>
        <v>0</v>
      </c>
      <c r="S180" s="246">
        <v>0</v>
      </c>
      <c r="T180" s="246">
        <f>S180*H180</f>
        <v>0</v>
      </c>
      <c r="U180" s="247" t="s">
        <v>1</v>
      </c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48" t="s">
        <v>190</v>
      </c>
      <c r="AT180" s="248" t="s">
        <v>177</v>
      </c>
      <c r="AU180" s="248" t="s">
        <v>90</v>
      </c>
      <c r="AY180" s="17" t="s">
        <v>174</v>
      </c>
      <c r="BE180" s="249">
        <f>IF(N180="základná",J180,0)</f>
        <v>0</v>
      </c>
      <c r="BF180" s="249">
        <f>IF(N180="znížená",J180,0)</f>
        <v>0</v>
      </c>
      <c r="BG180" s="249">
        <f>IF(N180="zákl. prenesená",J180,0)</f>
        <v>0</v>
      </c>
      <c r="BH180" s="249">
        <f>IF(N180="zníž. prenesená",J180,0)</f>
        <v>0</v>
      </c>
      <c r="BI180" s="249">
        <f>IF(N180="nulová",J180,0)</f>
        <v>0</v>
      </c>
      <c r="BJ180" s="17" t="s">
        <v>90</v>
      </c>
      <c r="BK180" s="249">
        <f>ROUND(I180*H180,2)</f>
        <v>0</v>
      </c>
      <c r="BL180" s="17" t="s">
        <v>190</v>
      </c>
      <c r="BM180" s="248" t="s">
        <v>1040</v>
      </c>
    </row>
    <row r="181" s="2" customFormat="1" ht="22.2" customHeight="1">
      <c r="A181" s="38"/>
      <c r="B181" s="39"/>
      <c r="C181" s="288" t="s">
        <v>573</v>
      </c>
      <c r="D181" s="288" t="s">
        <v>171</v>
      </c>
      <c r="E181" s="289" t="s">
        <v>1041</v>
      </c>
      <c r="F181" s="290" t="s">
        <v>1042</v>
      </c>
      <c r="G181" s="291" t="s">
        <v>351</v>
      </c>
      <c r="H181" s="292">
        <v>2</v>
      </c>
      <c r="I181" s="293"/>
      <c r="J181" s="294">
        <f>ROUND(I181*H181,2)</f>
        <v>0</v>
      </c>
      <c r="K181" s="295"/>
      <c r="L181" s="296"/>
      <c r="M181" s="297" t="s">
        <v>1</v>
      </c>
      <c r="N181" s="298" t="s">
        <v>43</v>
      </c>
      <c r="O181" s="97"/>
      <c r="P181" s="246">
        <f>O181*H181</f>
        <v>0</v>
      </c>
      <c r="Q181" s="246">
        <v>0.0010499999999999999</v>
      </c>
      <c r="R181" s="246">
        <f>Q181*H181</f>
        <v>0.0020999999999999999</v>
      </c>
      <c r="S181" s="246">
        <v>0</v>
      </c>
      <c r="T181" s="246">
        <f>S181*H181</f>
        <v>0</v>
      </c>
      <c r="U181" s="247" t="s">
        <v>1</v>
      </c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48" t="s">
        <v>209</v>
      </c>
      <c r="AT181" s="248" t="s">
        <v>171</v>
      </c>
      <c r="AU181" s="248" t="s">
        <v>90</v>
      </c>
      <c r="AY181" s="17" t="s">
        <v>174</v>
      </c>
      <c r="BE181" s="249">
        <f>IF(N181="základná",J181,0)</f>
        <v>0</v>
      </c>
      <c r="BF181" s="249">
        <f>IF(N181="znížená",J181,0)</f>
        <v>0</v>
      </c>
      <c r="BG181" s="249">
        <f>IF(N181="zákl. prenesená",J181,0)</f>
        <v>0</v>
      </c>
      <c r="BH181" s="249">
        <f>IF(N181="zníž. prenesená",J181,0)</f>
        <v>0</v>
      </c>
      <c r="BI181" s="249">
        <f>IF(N181="nulová",J181,0)</f>
        <v>0</v>
      </c>
      <c r="BJ181" s="17" t="s">
        <v>90</v>
      </c>
      <c r="BK181" s="249">
        <f>ROUND(I181*H181,2)</f>
        <v>0</v>
      </c>
      <c r="BL181" s="17" t="s">
        <v>190</v>
      </c>
      <c r="BM181" s="248" t="s">
        <v>1043</v>
      </c>
    </row>
    <row r="182" s="2" customFormat="1" ht="22.2" customHeight="1">
      <c r="A182" s="38"/>
      <c r="B182" s="39"/>
      <c r="C182" s="236" t="s">
        <v>578</v>
      </c>
      <c r="D182" s="236" t="s">
        <v>177</v>
      </c>
      <c r="E182" s="237" t="s">
        <v>1044</v>
      </c>
      <c r="F182" s="238" t="s">
        <v>1045</v>
      </c>
      <c r="G182" s="239" t="s">
        <v>351</v>
      </c>
      <c r="H182" s="240">
        <v>1</v>
      </c>
      <c r="I182" s="241"/>
      <c r="J182" s="242">
        <f>ROUND(I182*H182,2)</f>
        <v>0</v>
      </c>
      <c r="K182" s="243"/>
      <c r="L182" s="44"/>
      <c r="M182" s="244" t="s">
        <v>1</v>
      </c>
      <c r="N182" s="245" t="s">
        <v>43</v>
      </c>
      <c r="O182" s="97"/>
      <c r="P182" s="246">
        <f>O182*H182</f>
        <v>0</v>
      </c>
      <c r="Q182" s="246">
        <v>0.00067745999999999995</v>
      </c>
      <c r="R182" s="246">
        <f>Q182*H182</f>
        <v>0.00067745999999999995</v>
      </c>
      <c r="S182" s="246">
        <v>0</v>
      </c>
      <c r="T182" s="246">
        <f>S182*H182</f>
        <v>0</v>
      </c>
      <c r="U182" s="247" t="s">
        <v>1</v>
      </c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48" t="s">
        <v>190</v>
      </c>
      <c r="AT182" s="248" t="s">
        <v>177</v>
      </c>
      <c r="AU182" s="248" t="s">
        <v>90</v>
      </c>
      <c r="AY182" s="17" t="s">
        <v>174</v>
      </c>
      <c r="BE182" s="249">
        <f>IF(N182="základná",J182,0)</f>
        <v>0</v>
      </c>
      <c r="BF182" s="249">
        <f>IF(N182="znížená",J182,0)</f>
        <v>0</v>
      </c>
      <c r="BG182" s="249">
        <f>IF(N182="zákl. prenesená",J182,0)</f>
        <v>0</v>
      </c>
      <c r="BH182" s="249">
        <f>IF(N182="zníž. prenesená",J182,0)</f>
        <v>0</v>
      </c>
      <c r="BI182" s="249">
        <f>IF(N182="nulová",J182,0)</f>
        <v>0</v>
      </c>
      <c r="BJ182" s="17" t="s">
        <v>90</v>
      </c>
      <c r="BK182" s="249">
        <f>ROUND(I182*H182,2)</f>
        <v>0</v>
      </c>
      <c r="BL182" s="17" t="s">
        <v>190</v>
      </c>
      <c r="BM182" s="248" t="s">
        <v>1046</v>
      </c>
    </row>
    <row r="183" s="2" customFormat="1" ht="14.4" customHeight="1">
      <c r="A183" s="38"/>
      <c r="B183" s="39"/>
      <c r="C183" s="288" t="s">
        <v>583</v>
      </c>
      <c r="D183" s="288" t="s">
        <v>171</v>
      </c>
      <c r="E183" s="289" t="s">
        <v>1047</v>
      </c>
      <c r="F183" s="290" t="s">
        <v>1048</v>
      </c>
      <c r="G183" s="291" t="s">
        <v>351</v>
      </c>
      <c r="H183" s="292">
        <v>1</v>
      </c>
      <c r="I183" s="293"/>
      <c r="J183" s="294">
        <f>ROUND(I183*H183,2)</f>
        <v>0</v>
      </c>
      <c r="K183" s="295"/>
      <c r="L183" s="296"/>
      <c r="M183" s="297" t="s">
        <v>1</v>
      </c>
      <c r="N183" s="298" t="s">
        <v>43</v>
      </c>
      <c r="O183" s="97"/>
      <c r="P183" s="246">
        <f>O183*H183</f>
        <v>0</v>
      </c>
      <c r="Q183" s="246">
        <v>0.0063</v>
      </c>
      <c r="R183" s="246">
        <f>Q183*H183</f>
        <v>0.0063</v>
      </c>
      <c r="S183" s="246">
        <v>0</v>
      </c>
      <c r="T183" s="246">
        <f>S183*H183</f>
        <v>0</v>
      </c>
      <c r="U183" s="247" t="s">
        <v>1</v>
      </c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48" t="s">
        <v>209</v>
      </c>
      <c r="AT183" s="248" t="s">
        <v>171</v>
      </c>
      <c r="AU183" s="248" t="s">
        <v>90</v>
      </c>
      <c r="AY183" s="17" t="s">
        <v>174</v>
      </c>
      <c r="BE183" s="249">
        <f>IF(N183="základná",J183,0)</f>
        <v>0</v>
      </c>
      <c r="BF183" s="249">
        <f>IF(N183="znížená",J183,0)</f>
        <v>0</v>
      </c>
      <c r="BG183" s="249">
        <f>IF(N183="zákl. prenesená",J183,0)</f>
        <v>0</v>
      </c>
      <c r="BH183" s="249">
        <f>IF(N183="zníž. prenesená",J183,0)</f>
        <v>0</v>
      </c>
      <c r="BI183" s="249">
        <f>IF(N183="nulová",J183,0)</f>
        <v>0</v>
      </c>
      <c r="BJ183" s="17" t="s">
        <v>90</v>
      </c>
      <c r="BK183" s="249">
        <f>ROUND(I183*H183,2)</f>
        <v>0</v>
      </c>
      <c r="BL183" s="17" t="s">
        <v>190</v>
      </c>
      <c r="BM183" s="248" t="s">
        <v>1049</v>
      </c>
    </row>
    <row r="184" s="2" customFormat="1" ht="14.4" customHeight="1">
      <c r="A184" s="38"/>
      <c r="B184" s="39"/>
      <c r="C184" s="288" t="s">
        <v>589</v>
      </c>
      <c r="D184" s="288" t="s">
        <v>171</v>
      </c>
      <c r="E184" s="289" t="s">
        <v>1050</v>
      </c>
      <c r="F184" s="290" t="s">
        <v>1051</v>
      </c>
      <c r="G184" s="291" t="s">
        <v>351</v>
      </c>
      <c r="H184" s="292">
        <v>1</v>
      </c>
      <c r="I184" s="293"/>
      <c r="J184" s="294">
        <f>ROUND(I184*H184,2)</f>
        <v>0</v>
      </c>
      <c r="K184" s="295"/>
      <c r="L184" s="296"/>
      <c r="M184" s="297" t="s">
        <v>1</v>
      </c>
      <c r="N184" s="298" t="s">
        <v>43</v>
      </c>
      <c r="O184" s="97"/>
      <c r="P184" s="246">
        <f>O184*H184</f>
        <v>0</v>
      </c>
      <c r="Q184" s="246">
        <v>0.0039899999999999996</v>
      </c>
      <c r="R184" s="246">
        <f>Q184*H184</f>
        <v>0.0039899999999999996</v>
      </c>
      <c r="S184" s="246">
        <v>0</v>
      </c>
      <c r="T184" s="246">
        <f>S184*H184</f>
        <v>0</v>
      </c>
      <c r="U184" s="247" t="s">
        <v>1</v>
      </c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48" t="s">
        <v>209</v>
      </c>
      <c r="AT184" s="248" t="s">
        <v>171</v>
      </c>
      <c r="AU184" s="248" t="s">
        <v>90</v>
      </c>
      <c r="AY184" s="17" t="s">
        <v>174</v>
      </c>
      <c r="BE184" s="249">
        <f>IF(N184="základná",J184,0)</f>
        <v>0</v>
      </c>
      <c r="BF184" s="249">
        <f>IF(N184="znížená",J184,0)</f>
        <v>0</v>
      </c>
      <c r="BG184" s="249">
        <f>IF(N184="zákl. prenesená",J184,0)</f>
        <v>0</v>
      </c>
      <c r="BH184" s="249">
        <f>IF(N184="zníž. prenesená",J184,0)</f>
        <v>0</v>
      </c>
      <c r="BI184" s="249">
        <f>IF(N184="nulová",J184,0)</f>
        <v>0</v>
      </c>
      <c r="BJ184" s="17" t="s">
        <v>90</v>
      </c>
      <c r="BK184" s="249">
        <f>ROUND(I184*H184,2)</f>
        <v>0</v>
      </c>
      <c r="BL184" s="17" t="s">
        <v>190</v>
      </c>
      <c r="BM184" s="248" t="s">
        <v>1052</v>
      </c>
    </row>
    <row r="185" s="2" customFormat="1" ht="30" customHeight="1">
      <c r="A185" s="38"/>
      <c r="B185" s="39"/>
      <c r="C185" s="236" t="s">
        <v>563</v>
      </c>
      <c r="D185" s="236" t="s">
        <v>177</v>
      </c>
      <c r="E185" s="237" t="s">
        <v>1053</v>
      </c>
      <c r="F185" s="238" t="s">
        <v>1054</v>
      </c>
      <c r="G185" s="239" t="s">
        <v>351</v>
      </c>
      <c r="H185" s="240">
        <v>1</v>
      </c>
      <c r="I185" s="241"/>
      <c r="J185" s="242">
        <f>ROUND(I185*H185,2)</f>
        <v>0</v>
      </c>
      <c r="K185" s="243"/>
      <c r="L185" s="44"/>
      <c r="M185" s="244" t="s">
        <v>1</v>
      </c>
      <c r="N185" s="245" t="s">
        <v>43</v>
      </c>
      <c r="O185" s="97"/>
      <c r="P185" s="246">
        <f>O185*H185</f>
        <v>0</v>
      </c>
      <c r="Q185" s="246">
        <v>0</v>
      </c>
      <c r="R185" s="246">
        <f>Q185*H185</f>
        <v>0</v>
      </c>
      <c r="S185" s="246">
        <v>0</v>
      </c>
      <c r="T185" s="246">
        <f>S185*H185</f>
        <v>0</v>
      </c>
      <c r="U185" s="247" t="s">
        <v>1</v>
      </c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48" t="s">
        <v>190</v>
      </c>
      <c r="AT185" s="248" t="s">
        <v>177</v>
      </c>
      <c r="AU185" s="248" t="s">
        <v>90</v>
      </c>
      <c r="AY185" s="17" t="s">
        <v>174</v>
      </c>
      <c r="BE185" s="249">
        <f>IF(N185="základná",J185,0)</f>
        <v>0</v>
      </c>
      <c r="BF185" s="249">
        <f>IF(N185="znížená",J185,0)</f>
        <v>0</v>
      </c>
      <c r="BG185" s="249">
        <f>IF(N185="zákl. prenesená",J185,0)</f>
        <v>0</v>
      </c>
      <c r="BH185" s="249">
        <f>IF(N185="zníž. prenesená",J185,0)</f>
        <v>0</v>
      </c>
      <c r="BI185" s="249">
        <f>IF(N185="nulová",J185,0)</f>
        <v>0</v>
      </c>
      <c r="BJ185" s="17" t="s">
        <v>90</v>
      </c>
      <c r="BK185" s="249">
        <f>ROUND(I185*H185,2)</f>
        <v>0</v>
      </c>
      <c r="BL185" s="17" t="s">
        <v>190</v>
      </c>
      <c r="BM185" s="248" t="s">
        <v>1055</v>
      </c>
    </row>
    <row r="186" s="2" customFormat="1" ht="22.2" customHeight="1">
      <c r="A186" s="38"/>
      <c r="B186" s="39"/>
      <c r="C186" s="288" t="s">
        <v>597</v>
      </c>
      <c r="D186" s="288" t="s">
        <v>171</v>
      </c>
      <c r="E186" s="289" t="s">
        <v>1056</v>
      </c>
      <c r="F186" s="290" t="s">
        <v>1057</v>
      </c>
      <c r="G186" s="291" t="s">
        <v>351</v>
      </c>
      <c r="H186" s="292">
        <v>1</v>
      </c>
      <c r="I186" s="293"/>
      <c r="J186" s="294">
        <f>ROUND(I186*H186,2)</f>
        <v>0</v>
      </c>
      <c r="K186" s="295"/>
      <c r="L186" s="296"/>
      <c r="M186" s="297" t="s">
        <v>1</v>
      </c>
      <c r="N186" s="298" t="s">
        <v>43</v>
      </c>
      <c r="O186" s="97"/>
      <c r="P186" s="246">
        <f>O186*H186</f>
        <v>0</v>
      </c>
      <c r="Q186" s="246">
        <v>0.0035000000000000001</v>
      </c>
      <c r="R186" s="246">
        <f>Q186*H186</f>
        <v>0.0035000000000000001</v>
      </c>
      <c r="S186" s="246">
        <v>0</v>
      </c>
      <c r="T186" s="246">
        <f>S186*H186</f>
        <v>0</v>
      </c>
      <c r="U186" s="247" t="s">
        <v>1</v>
      </c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48" t="s">
        <v>209</v>
      </c>
      <c r="AT186" s="248" t="s">
        <v>171</v>
      </c>
      <c r="AU186" s="248" t="s">
        <v>90</v>
      </c>
      <c r="AY186" s="17" t="s">
        <v>174</v>
      </c>
      <c r="BE186" s="249">
        <f>IF(N186="základná",J186,0)</f>
        <v>0</v>
      </c>
      <c r="BF186" s="249">
        <f>IF(N186="znížená",J186,0)</f>
        <v>0</v>
      </c>
      <c r="BG186" s="249">
        <f>IF(N186="zákl. prenesená",J186,0)</f>
        <v>0</v>
      </c>
      <c r="BH186" s="249">
        <f>IF(N186="zníž. prenesená",J186,0)</f>
        <v>0</v>
      </c>
      <c r="BI186" s="249">
        <f>IF(N186="nulová",J186,0)</f>
        <v>0</v>
      </c>
      <c r="BJ186" s="17" t="s">
        <v>90</v>
      </c>
      <c r="BK186" s="249">
        <f>ROUND(I186*H186,2)</f>
        <v>0</v>
      </c>
      <c r="BL186" s="17" t="s">
        <v>190</v>
      </c>
      <c r="BM186" s="248" t="s">
        <v>1058</v>
      </c>
    </row>
    <row r="187" s="2" customFormat="1" ht="22.2" customHeight="1">
      <c r="A187" s="38"/>
      <c r="B187" s="39"/>
      <c r="C187" s="236" t="s">
        <v>601</v>
      </c>
      <c r="D187" s="236" t="s">
        <v>177</v>
      </c>
      <c r="E187" s="237" t="s">
        <v>1059</v>
      </c>
      <c r="F187" s="238" t="s">
        <v>1060</v>
      </c>
      <c r="G187" s="239" t="s">
        <v>327</v>
      </c>
      <c r="H187" s="240">
        <v>188</v>
      </c>
      <c r="I187" s="241"/>
      <c r="J187" s="242">
        <f>ROUND(I187*H187,2)</f>
        <v>0</v>
      </c>
      <c r="K187" s="243"/>
      <c r="L187" s="44"/>
      <c r="M187" s="244" t="s">
        <v>1</v>
      </c>
      <c r="N187" s="245" t="s">
        <v>43</v>
      </c>
      <c r="O187" s="97"/>
      <c r="P187" s="246">
        <f>O187*H187</f>
        <v>0</v>
      </c>
      <c r="Q187" s="246">
        <v>0</v>
      </c>
      <c r="R187" s="246">
        <f>Q187*H187</f>
        <v>0</v>
      </c>
      <c r="S187" s="246">
        <v>0</v>
      </c>
      <c r="T187" s="246">
        <f>S187*H187</f>
        <v>0</v>
      </c>
      <c r="U187" s="247" t="s">
        <v>1</v>
      </c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48" t="s">
        <v>190</v>
      </c>
      <c r="AT187" s="248" t="s">
        <v>177</v>
      </c>
      <c r="AU187" s="248" t="s">
        <v>90</v>
      </c>
      <c r="AY187" s="17" t="s">
        <v>174</v>
      </c>
      <c r="BE187" s="249">
        <f>IF(N187="základná",J187,0)</f>
        <v>0</v>
      </c>
      <c r="BF187" s="249">
        <f>IF(N187="znížená",J187,0)</f>
        <v>0</v>
      </c>
      <c r="BG187" s="249">
        <f>IF(N187="zákl. prenesená",J187,0)</f>
        <v>0</v>
      </c>
      <c r="BH187" s="249">
        <f>IF(N187="zníž. prenesená",J187,0)</f>
        <v>0</v>
      </c>
      <c r="BI187" s="249">
        <f>IF(N187="nulová",J187,0)</f>
        <v>0</v>
      </c>
      <c r="BJ187" s="17" t="s">
        <v>90</v>
      </c>
      <c r="BK187" s="249">
        <f>ROUND(I187*H187,2)</f>
        <v>0</v>
      </c>
      <c r="BL187" s="17" t="s">
        <v>190</v>
      </c>
      <c r="BM187" s="248" t="s">
        <v>1061</v>
      </c>
    </row>
    <row r="188" s="2" customFormat="1" ht="22.2" customHeight="1">
      <c r="A188" s="38"/>
      <c r="B188" s="39"/>
      <c r="C188" s="236" t="s">
        <v>605</v>
      </c>
      <c r="D188" s="236" t="s">
        <v>177</v>
      </c>
      <c r="E188" s="237" t="s">
        <v>1062</v>
      </c>
      <c r="F188" s="238" t="s">
        <v>1063</v>
      </c>
      <c r="G188" s="239" t="s">
        <v>1064</v>
      </c>
      <c r="H188" s="240">
        <v>2</v>
      </c>
      <c r="I188" s="241"/>
      <c r="J188" s="242">
        <f>ROUND(I188*H188,2)</f>
        <v>0</v>
      </c>
      <c r="K188" s="243"/>
      <c r="L188" s="44"/>
      <c r="M188" s="244" t="s">
        <v>1</v>
      </c>
      <c r="N188" s="245" t="s">
        <v>43</v>
      </c>
      <c r="O188" s="97"/>
      <c r="P188" s="246">
        <f>O188*H188</f>
        <v>0</v>
      </c>
      <c r="Q188" s="246">
        <v>0.00029999999999999997</v>
      </c>
      <c r="R188" s="246">
        <f>Q188*H188</f>
        <v>0.00059999999999999995</v>
      </c>
      <c r="S188" s="246">
        <v>0</v>
      </c>
      <c r="T188" s="246">
        <f>S188*H188</f>
        <v>0</v>
      </c>
      <c r="U188" s="247" t="s">
        <v>1</v>
      </c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48" t="s">
        <v>190</v>
      </c>
      <c r="AT188" s="248" t="s">
        <v>177</v>
      </c>
      <c r="AU188" s="248" t="s">
        <v>90</v>
      </c>
      <c r="AY188" s="17" t="s">
        <v>174</v>
      </c>
      <c r="BE188" s="249">
        <f>IF(N188="základná",J188,0)</f>
        <v>0</v>
      </c>
      <c r="BF188" s="249">
        <f>IF(N188="znížená",J188,0)</f>
        <v>0</v>
      </c>
      <c r="BG188" s="249">
        <f>IF(N188="zákl. prenesená",J188,0)</f>
        <v>0</v>
      </c>
      <c r="BH188" s="249">
        <f>IF(N188="zníž. prenesená",J188,0)</f>
        <v>0</v>
      </c>
      <c r="BI188" s="249">
        <f>IF(N188="nulová",J188,0)</f>
        <v>0</v>
      </c>
      <c r="BJ188" s="17" t="s">
        <v>90</v>
      </c>
      <c r="BK188" s="249">
        <f>ROUND(I188*H188,2)</f>
        <v>0</v>
      </c>
      <c r="BL188" s="17" t="s">
        <v>190</v>
      </c>
      <c r="BM188" s="248" t="s">
        <v>1065</v>
      </c>
    </row>
    <row r="189" s="2" customFormat="1" ht="30" customHeight="1">
      <c r="A189" s="38"/>
      <c r="B189" s="39"/>
      <c r="C189" s="236" t="s">
        <v>610</v>
      </c>
      <c r="D189" s="236" t="s">
        <v>177</v>
      </c>
      <c r="E189" s="237" t="s">
        <v>1066</v>
      </c>
      <c r="F189" s="238" t="s">
        <v>1067</v>
      </c>
      <c r="G189" s="239" t="s">
        <v>351</v>
      </c>
      <c r="H189" s="240">
        <v>1</v>
      </c>
      <c r="I189" s="241"/>
      <c r="J189" s="242">
        <f>ROUND(I189*H189,2)</f>
        <v>0</v>
      </c>
      <c r="K189" s="243"/>
      <c r="L189" s="44"/>
      <c r="M189" s="244" t="s">
        <v>1</v>
      </c>
      <c r="N189" s="245" t="s">
        <v>43</v>
      </c>
      <c r="O189" s="97"/>
      <c r="P189" s="246">
        <f>O189*H189</f>
        <v>0</v>
      </c>
      <c r="Q189" s="246">
        <v>0</v>
      </c>
      <c r="R189" s="246">
        <f>Q189*H189</f>
        <v>0</v>
      </c>
      <c r="S189" s="246">
        <v>0</v>
      </c>
      <c r="T189" s="246">
        <f>S189*H189</f>
        <v>0</v>
      </c>
      <c r="U189" s="247" t="s">
        <v>1</v>
      </c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48" t="s">
        <v>190</v>
      </c>
      <c r="AT189" s="248" t="s">
        <v>177</v>
      </c>
      <c r="AU189" s="248" t="s">
        <v>90</v>
      </c>
      <c r="AY189" s="17" t="s">
        <v>174</v>
      </c>
      <c r="BE189" s="249">
        <f>IF(N189="základná",J189,0)</f>
        <v>0</v>
      </c>
      <c r="BF189" s="249">
        <f>IF(N189="znížená",J189,0)</f>
        <v>0</v>
      </c>
      <c r="BG189" s="249">
        <f>IF(N189="zákl. prenesená",J189,0)</f>
        <v>0</v>
      </c>
      <c r="BH189" s="249">
        <f>IF(N189="zníž. prenesená",J189,0)</f>
        <v>0</v>
      </c>
      <c r="BI189" s="249">
        <f>IF(N189="nulová",J189,0)</f>
        <v>0</v>
      </c>
      <c r="BJ189" s="17" t="s">
        <v>90</v>
      </c>
      <c r="BK189" s="249">
        <f>ROUND(I189*H189,2)</f>
        <v>0</v>
      </c>
      <c r="BL189" s="17" t="s">
        <v>190</v>
      </c>
      <c r="BM189" s="248" t="s">
        <v>1068</v>
      </c>
    </row>
    <row r="190" s="2" customFormat="1" ht="22.2" customHeight="1">
      <c r="A190" s="38"/>
      <c r="B190" s="39"/>
      <c r="C190" s="288" t="s">
        <v>615</v>
      </c>
      <c r="D190" s="288" t="s">
        <v>171</v>
      </c>
      <c r="E190" s="289" t="s">
        <v>1069</v>
      </c>
      <c r="F190" s="290" t="s">
        <v>1070</v>
      </c>
      <c r="G190" s="291" t="s">
        <v>351</v>
      </c>
      <c r="H190" s="292">
        <v>1</v>
      </c>
      <c r="I190" s="293"/>
      <c r="J190" s="294">
        <f>ROUND(I190*H190,2)</f>
        <v>0</v>
      </c>
      <c r="K190" s="295"/>
      <c r="L190" s="296"/>
      <c r="M190" s="297" t="s">
        <v>1</v>
      </c>
      <c r="N190" s="298" t="s">
        <v>43</v>
      </c>
      <c r="O190" s="97"/>
      <c r="P190" s="246">
        <f>O190*H190</f>
        <v>0</v>
      </c>
      <c r="Q190" s="246">
        <v>8</v>
      </c>
      <c r="R190" s="246">
        <f>Q190*H190</f>
        <v>8</v>
      </c>
      <c r="S190" s="246">
        <v>0</v>
      </c>
      <c r="T190" s="246">
        <f>S190*H190</f>
        <v>0</v>
      </c>
      <c r="U190" s="247" t="s">
        <v>1</v>
      </c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48" t="s">
        <v>209</v>
      </c>
      <c r="AT190" s="248" t="s">
        <v>171</v>
      </c>
      <c r="AU190" s="248" t="s">
        <v>90</v>
      </c>
      <c r="AY190" s="17" t="s">
        <v>174</v>
      </c>
      <c r="BE190" s="249">
        <f>IF(N190="základná",J190,0)</f>
        <v>0</v>
      </c>
      <c r="BF190" s="249">
        <f>IF(N190="znížená",J190,0)</f>
        <v>0</v>
      </c>
      <c r="BG190" s="249">
        <f>IF(N190="zákl. prenesená",J190,0)</f>
        <v>0</v>
      </c>
      <c r="BH190" s="249">
        <f>IF(N190="zníž. prenesená",J190,0)</f>
        <v>0</v>
      </c>
      <c r="BI190" s="249">
        <f>IF(N190="nulová",J190,0)</f>
        <v>0</v>
      </c>
      <c r="BJ190" s="17" t="s">
        <v>90</v>
      </c>
      <c r="BK190" s="249">
        <f>ROUND(I190*H190,2)</f>
        <v>0</v>
      </c>
      <c r="BL190" s="17" t="s">
        <v>190</v>
      </c>
      <c r="BM190" s="248" t="s">
        <v>1071</v>
      </c>
    </row>
    <row r="191" s="2" customFormat="1" ht="14.4" customHeight="1">
      <c r="A191" s="38"/>
      <c r="B191" s="39"/>
      <c r="C191" s="288" t="s">
        <v>619</v>
      </c>
      <c r="D191" s="288" t="s">
        <v>171</v>
      </c>
      <c r="E191" s="289" t="s">
        <v>1072</v>
      </c>
      <c r="F191" s="290" t="s">
        <v>1073</v>
      </c>
      <c r="G191" s="291" t="s">
        <v>351</v>
      </c>
      <c r="H191" s="292">
        <v>1</v>
      </c>
      <c r="I191" s="293"/>
      <c r="J191" s="294">
        <f>ROUND(I191*H191,2)</f>
        <v>0</v>
      </c>
      <c r="K191" s="295"/>
      <c r="L191" s="296"/>
      <c r="M191" s="297" t="s">
        <v>1</v>
      </c>
      <c r="N191" s="298" t="s">
        <v>43</v>
      </c>
      <c r="O191" s="97"/>
      <c r="P191" s="246">
        <f>O191*H191</f>
        <v>0</v>
      </c>
      <c r="Q191" s="246">
        <v>0</v>
      </c>
      <c r="R191" s="246">
        <f>Q191*H191</f>
        <v>0</v>
      </c>
      <c r="S191" s="246">
        <v>0</v>
      </c>
      <c r="T191" s="246">
        <f>S191*H191</f>
        <v>0</v>
      </c>
      <c r="U191" s="247" t="s">
        <v>1</v>
      </c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48" t="s">
        <v>209</v>
      </c>
      <c r="AT191" s="248" t="s">
        <v>171</v>
      </c>
      <c r="AU191" s="248" t="s">
        <v>90</v>
      </c>
      <c r="AY191" s="17" t="s">
        <v>174</v>
      </c>
      <c r="BE191" s="249">
        <f>IF(N191="základná",J191,0)</f>
        <v>0</v>
      </c>
      <c r="BF191" s="249">
        <f>IF(N191="znížená",J191,0)</f>
        <v>0</v>
      </c>
      <c r="BG191" s="249">
        <f>IF(N191="zákl. prenesená",J191,0)</f>
        <v>0</v>
      </c>
      <c r="BH191" s="249">
        <f>IF(N191="zníž. prenesená",J191,0)</f>
        <v>0</v>
      </c>
      <c r="BI191" s="249">
        <f>IF(N191="nulová",J191,0)</f>
        <v>0</v>
      </c>
      <c r="BJ191" s="17" t="s">
        <v>90</v>
      </c>
      <c r="BK191" s="249">
        <f>ROUND(I191*H191,2)</f>
        <v>0</v>
      </c>
      <c r="BL191" s="17" t="s">
        <v>190</v>
      </c>
      <c r="BM191" s="248" t="s">
        <v>1074</v>
      </c>
    </row>
    <row r="192" s="2" customFormat="1" ht="22.2" customHeight="1">
      <c r="A192" s="38"/>
      <c r="B192" s="39"/>
      <c r="C192" s="236" t="s">
        <v>625</v>
      </c>
      <c r="D192" s="236" t="s">
        <v>177</v>
      </c>
      <c r="E192" s="237" t="s">
        <v>542</v>
      </c>
      <c r="F192" s="238" t="s">
        <v>543</v>
      </c>
      <c r="G192" s="239" t="s">
        <v>351</v>
      </c>
      <c r="H192" s="240">
        <v>3</v>
      </c>
      <c r="I192" s="241"/>
      <c r="J192" s="242">
        <f>ROUND(I192*H192,2)</f>
        <v>0</v>
      </c>
      <c r="K192" s="243"/>
      <c r="L192" s="44"/>
      <c r="M192" s="244" t="s">
        <v>1</v>
      </c>
      <c r="N192" s="245" t="s">
        <v>43</v>
      </c>
      <c r="O192" s="97"/>
      <c r="P192" s="246">
        <f>O192*H192</f>
        <v>0</v>
      </c>
      <c r="Q192" s="246">
        <v>0.0063</v>
      </c>
      <c r="R192" s="246">
        <f>Q192*H192</f>
        <v>0.0189</v>
      </c>
      <c r="S192" s="246">
        <v>0</v>
      </c>
      <c r="T192" s="246">
        <f>S192*H192</f>
        <v>0</v>
      </c>
      <c r="U192" s="247" t="s">
        <v>1</v>
      </c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48" t="s">
        <v>190</v>
      </c>
      <c r="AT192" s="248" t="s">
        <v>177</v>
      </c>
      <c r="AU192" s="248" t="s">
        <v>90</v>
      </c>
      <c r="AY192" s="17" t="s">
        <v>174</v>
      </c>
      <c r="BE192" s="249">
        <f>IF(N192="základná",J192,0)</f>
        <v>0</v>
      </c>
      <c r="BF192" s="249">
        <f>IF(N192="znížená",J192,0)</f>
        <v>0</v>
      </c>
      <c r="BG192" s="249">
        <f>IF(N192="zákl. prenesená",J192,0)</f>
        <v>0</v>
      </c>
      <c r="BH192" s="249">
        <f>IF(N192="zníž. prenesená",J192,0)</f>
        <v>0</v>
      </c>
      <c r="BI192" s="249">
        <f>IF(N192="nulová",J192,0)</f>
        <v>0</v>
      </c>
      <c r="BJ192" s="17" t="s">
        <v>90</v>
      </c>
      <c r="BK192" s="249">
        <f>ROUND(I192*H192,2)</f>
        <v>0</v>
      </c>
      <c r="BL192" s="17" t="s">
        <v>190</v>
      </c>
      <c r="BM192" s="248" t="s">
        <v>1075</v>
      </c>
    </row>
    <row r="193" s="13" customFormat="1">
      <c r="A193" s="13"/>
      <c r="B193" s="255"/>
      <c r="C193" s="256"/>
      <c r="D193" s="257" t="s">
        <v>245</v>
      </c>
      <c r="E193" s="258" t="s">
        <v>1</v>
      </c>
      <c r="F193" s="259" t="s">
        <v>173</v>
      </c>
      <c r="G193" s="256"/>
      <c r="H193" s="260">
        <v>3</v>
      </c>
      <c r="I193" s="261"/>
      <c r="J193" s="256"/>
      <c r="K193" s="256"/>
      <c r="L193" s="262"/>
      <c r="M193" s="263"/>
      <c r="N193" s="264"/>
      <c r="O193" s="264"/>
      <c r="P193" s="264"/>
      <c r="Q193" s="264"/>
      <c r="R193" s="264"/>
      <c r="S193" s="264"/>
      <c r="T193" s="264"/>
      <c r="U193" s="265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66" t="s">
        <v>245</v>
      </c>
      <c r="AU193" s="266" t="s">
        <v>90</v>
      </c>
      <c r="AV193" s="13" t="s">
        <v>90</v>
      </c>
      <c r="AW193" s="13" t="s">
        <v>33</v>
      </c>
      <c r="AX193" s="13" t="s">
        <v>84</v>
      </c>
      <c r="AY193" s="266" t="s">
        <v>174</v>
      </c>
    </row>
    <row r="194" s="2" customFormat="1" ht="14.4" customHeight="1">
      <c r="A194" s="38"/>
      <c r="B194" s="39"/>
      <c r="C194" s="288" t="s">
        <v>630</v>
      </c>
      <c r="D194" s="288" t="s">
        <v>171</v>
      </c>
      <c r="E194" s="289" t="s">
        <v>1076</v>
      </c>
      <c r="F194" s="290" t="s">
        <v>1077</v>
      </c>
      <c r="G194" s="291" t="s">
        <v>351</v>
      </c>
      <c r="H194" s="292">
        <v>3</v>
      </c>
      <c r="I194" s="293"/>
      <c r="J194" s="294">
        <f>ROUND(I194*H194,2)</f>
        <v>0</v>
      </c>
      <c r="K194" s="295"/>
      <c r="L194" s="296"/>
      <c r="M194" s="297" t="s">
        <v>1</v>
      </c>
      <c r="N194" s="298" t="s">
        <v>43</v>
      </c>
      <c r="O194" s="97"/>
      <c r="P194" s="246">
        <f>O194*H194</f>
        <v>0</v>
      </c>
      <c r="Q194" s="246">
        <v>0.029999999999999999</v>
      </c>
      <c r="R194" s="246">
        <f>Q194*H194</f>
        <v>0.089999999999999997</v>
      </c>
      <c r="S194" s="246">
        <v>0</v>
      </c>
      <c r="T194" s="246">
        <f>S194*H194</f>
        <v>0</v>
      </c>
      <c r="U194" s="247" t="s">
        <v>1</v>
      </c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48" t="s">
        <v>209</v>
      </c>
      <c r="AT194" s="248" t="s">
        <v>171</v>
      </c>
      <c r="AU194" s="248" t="s">
        <v>90</v>
      </c>
      <c r="AY194" s="17" t="s">
        <v>174</v>
      </c>
      <c r="BE194" s="249">
        <f>IF(N194="základná",J194,0)</f>
        <v>0</v>
      </c>
      <c r="BF194" s="249">
        <f>IF(N194="znížená",J194,0)</f>
        <v>0</v>
      </c>
      <c r="BG194" s="249">
        <f>IF(N194="zákl. prenesená",J194,0)</f>
        <v>0</v>
      </c>
      <c r="BH194" s="249">
        <f>IF(N194="zníž. prenesená",J194,0)</f>
        <v>0</v>
      </c>
      <c r="BI194" s="249">
        <f>IF(N194="nulová",J194,0)</f>
        <v>0</v>
      </c>
      <c r="BJ194" s="17" t="s">
        <v>90</v>
      </c>
      <c r="BK194" s="249">
        <f>ROUND(I194*H194,2)</f>
        <v>0</v>
      </c>
      <c r="BL194" s="17" t="s">
        <v>190</v>
      </c>
      <c r="BM194" s="248" t="s">
        <v>1078</v>
      </c>
    </row>
    <row r="195" s="2" customFormat="1" ht="14.4" customHeight="1">
      <c r="A195" s="38"/>
      <c r="B195" s="39"/>
      <c r="C195" s="236" t="s">
        <v>635</v>
      </c>
      <c r="D195" s="236" t="s">
        <v>177</v>
      </c>
      <c r="E195" s="237" t="s">
        <v>325</v>
      </c>
      <c r="F195" s="238" t="s">
        <v>1079</v>
      </c>
      <c r="G195" s="239" t="s">
        <v>327</v>
      </c>
      <c r="H195" s="240">
        <v>182</v>
      </c>
      <c r="I195" s="241"/>
      <c r="J195" s="242">
        <f>ROUND(I195*H195,2)</f>
        <v>0</v>
      </c>
      <c r="K195" s="243"/>
      <c r="L195" s="44"/>
      <c r="M195" s="244" t="s">
        <v>1</v>
      </c>
      <c r="N195" s="245" t="s">
        <v>43</v>
      </c>
      <c r="O195" s="97"/>
      <c r="P195" s="246">
        <f>O195*H195</f>
        <v>0</v>
      </c>
      <c r="Q195" s="246">
        <v>8.8999999999999995E-05</v>
      </c>
      <c r="R195" s="246">
        <f>Q195*H195</f>
        <v>0.016198000000000001</v>
      </c>
      <c r="S195" s="246">
        <v>0</v>
      </c>
      <c r="T195" s="246">
        <f>S195*H195</f>
        <v>0</v>
      </c>
      <c r="U195" s="247" t="s">
        <v>1</v>
      </c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48" t="s">
        <v>190</v>
      </c>
      <c r="AT195" s="248" t="s">
        <v>177</v>
      </c>
      <c r="AU195" s="248" t="s">
        <v>90</v>
      </c>
      <c r="AY195" s="17" t="s">
        <v>174</v>
      </c>
      <c r="BE195" s="249">
        <f>IF(N195="základná",J195,0)</f>
        <v>0</v>
      </c>
      <c r="BF195" s="249">
        <f>IF(N195="znížená",J195,0)</f>
        <v>0</v>
      </c>
      <c r="BG195" s="249">
        <f>IF(N195="zákl. prenesená",J195,0)</f>
        <v>0</v>
      </c>
      <c r="BH195" s="249">
        <f>IF(N195="zníž. prenesená",J195,0)</f>
        <v>0</v>
      </c>
      <c r="BI195" s="249">
        <f>IF(N195="nulová",J195,0)</f>
        <v>0</v>
      </c>
      <c r="BJ195" s="17" t="s">
        <v>90</v>
      </c>
      <c r="BK195" s="249">
        <f>ROUND(I195*H195,2)</f>
        <v>0</v>
      </c>
      <c r="BL195" s="17" t="s">
        <v>190</v>
      </c>
      <c r="BM195" s="248" t="s">
        <v>1080</v>
      </c>
    </row>
    <row r="196" s="13" customFormat="1">
      <c r="A196" s="13"/>
      <c r="B196" s="255"/>
      <c r="C196" s="256"/>
      <c r="D196" s="257" t="s">
        <v>245</v>
      </c>
      <c r="E196" s="258" t="s">
        <v>1</v>
      </c>
      <c r="F196" s="259" t="s">
        <v>1081</v>
      </c>
      <c r="G196" s="256"/>
      <c r="H196" s="260">
        <v>182</v>
      </c>
      <c r="I196" s="261"/>
      <c r="J196" s="256"/>
      <c r="K196" s="256"/>
      <c r="L196" s="262"/>
      <c r="M196" s="263"/>
      <c r="N196" s="264"/>
      <c r="O196" s="264"/>
      <c r="P196" s="264"/>
      <c r="Q196" s="264"/>
      <c r="R196" s="264"/>
      <c r="S196" s="264"/>
      <c r="T196" s="264"/>
      <c r="U196" s="265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66" t="s">
        <v>245</v>
      </c>
      <c r="AU196" s="266" t="s">
        <v>90</v>
      </c>
      <c r="AV196" s="13" t="s">
        <v>90</v>
      </c>
      <c r="AW196" s="13" t="s">
        <v>33</v>
      </c>
      <c r="AX196" s="13" t="s">
        <v>84</v>
      </c>
      <c r="AY196" s="266" t="s">
        <v>174</v>
      </c>
    </row>
    <row r="197" s="2" customFormat="1" ht="19.8" customHeight="1">
      <c r="A197" s="38"/>
      <c r="B197" s="39"/>
      <c r="C197" s="236" t="s">
        <v>640</v>
      </c>
      <c r="D197" s="236" t="s">
        <v>177</v>
      </c>
      <c r="E197" s="237" t="s">
        <v>1082</v>
      </c>
      <c r="F197" s="238" t="s">
        <v>1083</v>
      </c>
      <c r="G197" s="239" t="s">
        <v>327</v>
      </c>
      <c r="H197" s="240">
        <v>182</v>
      </c>
      <c r="I197" s="241"/>
      <c r="J197" s="242">
        <f>ROUND(I197*H197,2)</f>
        <v>0</v>
      </c>
      <c r="K197" s="243"/>
      <c r="L197" s="44"/>
      <c r="M197" s="244" t="s">
        <v>1</v>
      </c>
      <c r="N197" s="245" t="s">
        <v>43</v>
      </c>
      <c r="O197" s="97"/>
      <c r="P197" s="246">
        <f>O197*H197</f>
        <v>0</v>
      </c>
      <c r="Q197" s="246">
        <v>0.00010000000000000001</v>
      </c>
      <c r="R197" s="246">
        <f>Q197*H197</f>
        <v>0.018200000000000001</v>
      </c>
      <c r="S197" s="246">
        <v>0</v>
      </c>
      <c r="T197" s="246">
        <f>S197*H197</f>
        <v>0</v>
      </c>
      <c r="U197" s="247" t="s">
        <v>1</v>
      </c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48" t="s">
        <v>190</v>
      </c>
      <c r="AT197" s="248" t="s">
        <v>177</v>
      </c>
      <c r="AU197" s="248" t="s">
        <v>90</v>
      </c>
      <c r="AY197" s="17" t="s">
        <v>174</v>
      </c>
      <c r="BE197" s="249">
        <f>IF(N197="základná",J197,0)</f>
        <v>0</v>
      </c>
      <c r="BF197" s="249">
        <f>IF(N197="znížená",J197,0)</f>
        <v>0</v>
      </c>
      <c r="BG197" s="249">
        <f>IF(N197="zákl. prenesená",J197,0)</f>
        <v>0</v>
      </c>
      <c r="BH197" s="249">
        <f>IF(N197="zníž. prenesená",J197,0)</f>
        <v>0</v>
      </c>
      <c r="BI197" s="249">
        <f>IF(N197="nulová",J197,0)</f>
        <v>0</v>
      </c>
      <c r="BJ197" s="17" t="s">
        <v>90</v>
      </c>
      <c r="BK197" s="249">
        <f>ROUND(I197*H197,2)</f>
        <v>0</v>
      </c>
      <c r="BL197" s="17" t="s">
        <v>190</v>
      </c>
      <c r="BM197" s="248" t="s">
        <v>1084</v>
      </c>
    </row>
    <row r="198" s="13" customFormat="1">
      <c r="A198" s="13"/>
      <c r="B198" s="255"/>
      <c r="C198" s="256"/>
      <c r="D198" s="257" t="s">
        <v>245</v>
      </c>
      <c r="E198" s="258" t="s">
        <v>1</v>
      </c>
      <c r="F198" s="259" t="s">
        <v>1081</v>
      </c>
      <c r="G198" s="256"/>
      <c r="H198" s="260">
        <v>182</v>
      </c>
      <c r="I198" s="261"/>
      <c r="J198" s="256"/>
      <c r="K198" s="256"/>
      <c r="L198" s="262"/>
      <c r="M198" s="263"/>
      <c r="N198" s="264"/>
      <c r="O198" s="264"/>
      <c r="P198" s="264"/>
      <c r="Q198" s="264"/>
      <c r="R198" s="264"/>
      <c r="S198" s="264"/>
      <c r="T198" s="264"/>
      <c r="U198" s="265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66" t="s">
        <v>245</v>
      </c>
      <c r="AU198" s="266" t="s">
        <v>90</v>
      </c>
      <c r="AV198" s="13" t="s">
        <v>90</v>
      </c>
      <c r="AW198" s="13" t="s">
        <v>33</v>
      </c>
      <c r="AX198" s="13" t="s">
        <v>84</v>
      </c>
      <c r="AY198" s="266" t="s">
        <v>174</v>
      </c>
    </row>
    <row r="199" s="12" customFormat="1" ht="22.8" customHeight="1">
      <c r="A199" s="12"/>
      <c r="B199" s="220"/>
      <c r="C199" s="221"/>
      <c r="D199" s="222" t="s">
        <v>76</v>
      </c>
      <c r="E199" s="234" t="s">
        <v>296</v>
      </c>
      <c r="F199" s="234" t="s">
        <v>297</v>
      </c>
      <c r="G199" s="221"/>
      <c r="H199" s="221"/>
      <c r="I199" s="224"/>
      <c r="J199" s="235">
        <f>BK199</f>
        <v>0</v>
      </c>
      <c r="K199" s="221"/>
      <c r="L199" s="226"/>
      <c r="M199" s="227"/>
      <c r="N199" s="228"/>
      <c r="O199" s="228"/>
      <c r="P199" s="229">
        <f>P200</f>
        <v>0</v>
      </c>
      <c r="Q199" s="228"/>
      <c r="R199" s="229">
        <f>R200</f>
        <v>0</v>
      </c>
      <c r="S199" s="228"/>
      <c r="T199" s="229">
        <f>T200</f>
        <v>0</v>
      </c>
      <c r="U199" s="230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R199" s="231" t="s">
        <v>84</v>
      </c>
      <c r="AT199" s="232" t="s">
        <v>76</v>
      </c>
      <c r="AU199" s="232" t="s">
        <v>84</v>
      </c>
      <c r="AY199" s="231" t="s">
        <v>174</v>
      </c>
      <c r="BK199" s="233">
        <f>BK200</f>
        <v>0</v>
      </c>
    </row>
    <row r="200" s="2" customFormat="1" ht="22.2" customHeight="1">
      <c r="A200" s="38"/>
      <c r="B200" s="39"/>
      <c r="C200" s="236" t="s">
        <v>645</v>
      </c>
      <c r="D200" s="236" t="s">
        <v>177</v>
      </c>
      <c r="E200" s="237" t="s">
        <v>1085</v>
      </c>
      <c r="F200" s="238" t="s">
        <v>1086</v>
      </c>
      <c r="G200" s="239" t="s">
        <v>293</v>
      </c>
      <c r="H200" s="240">
        <v>258.95299999999997</v>
      </c>
      <c r="I200" s="241"/>
      <c r="J200" s="242">
        <f>ROUND(I200*H200,2)</f>
        <v>0</v>
      </c>
      <c r="K200" s="243"/>
      <c r="L200" s="44"/>
      <c r="M200" s="244" t="s">
        <v>1</v>
      </c>
      <c r="N200" s="245" t="s">
        <v>43</v>
      </c>
      <c r="O200" s="97"/>
      <c r="P200" s="246">
        <f>O200*H200</f>
        <v>0</v>
      </c>
      <c r="Q200" s="246">
        <v>0</v>
      </c>
      <c r="R200" s="246">
        <f>Q200*H200</f>
        <v>0</v>
      </c>
      <c r="S200" s="246">
        <v>0</v>
      </c>
      <c r="T200" s="246">
        <f>S200*H200</f>
        <v>0</v>
      </c>
      <c r="U200" s="247" t="s">
        <v>1</v>
      </c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48" t="s">
        <v>190</v>
      </c>
      <c r="AT200" s="248" t="s">
        <v>177</v>
      </c>
      <c r="AU200" s="248" t="s">
        <v>90</v>
      </c>
      <c r="AY200" s="17" t="s">
        <v>174</v>
      </c>
      <c r="BE200" s="249">
        <f>IF(N200="základná",J200,0)</f>
        <v>0</v>
      </c>
      <c r="BF200" s="249">
        <f>IF(N200="znížená",J200,0)</f>
        <v>0</v>
      </c>
      <c r="BG200" s="249">
        <f>IF(N200="zákl. prenesená",J200,0)</f>
        <v>0</v>
      </c>
      <c r="BH200" s="249">
        <f>IF(N200="zníž. prenesená",J200,0)</f>
        <v>0</v>
      </c>
      <c r="BI200" s="249">
        <f>IF(N200="nulová",J200,0)</f>
        <v>0</v>
      </c>
      <c r="BJ200" s="17" t="s">
        <v>90</v>
      </c>
      <c r="BK200" s="249">
        <f>ROUND(I200*H200,2)</f>
        <v>0</v>
      </c>
      <c r="BL200" s="17" t="s">
        <v>190</v>
      </c>
      <c r="BM200" s="248" t="s">
        <v>1087</v>
      </c>
    </row>
    <row r="201" s="12" customFormat="1" ht="25.92" customHeight="1">
      <c r="A201" s="12"/>
      <c r="B201" s="220"/>
      <c r="C201" s="221"/>
      <c r="D201" s="222" t="s">
        <v>76</v>
      </c>
      <c r="E201" s="223" t="s">
        <v>551</v>
      </c>
      <c r="F201" s="223" t="s">
        <v>552</v>
      </c>
      <c r="G201" s="221"/>
      <c r="H201" s="221"/>
      <c r="I201" s="224"/>
      <c r="J201" s="225">
        <f>BK201</f>
        <v>0</v>
      </c>
      <c r="K201" s="221"/>
      <c r="L201" s="226"/>
      <c r="M201" s="227"/>
      <c r="N201" s="228"/>
      <c r="O201" s="228"/>
      <c r="P201" s="229">
        <f>P202</f>
        <v>0</v>
      </c>
      <c r="Q201" s="228"/>
      <c r="R201" s="229">
        <f>R202</f>
        <v>0.022847912000000001</v>
      </c>
      <c r="S201" s="228"/>
      <c r="T201" s="229">
        <f>T202</f>
        <v>0</v>
      </c>
      <c r="U201" s="230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31" t="s">
        <v>90</v>
      </c>
      <c r="AT201" s="232" t="s">
        <v>76</v>
      </c>
      <c r="AU201" s="232" t="s">
        <v>77</v>
      </c>
      <c r="AY201" s="231" t="s">
        <v>174</v>
      </c>
      <c r="BK201" s="233">
        <f>BK202</f>
        <v>0</v>
      </c>
    </row>
    <row r="202" s="12" customFormat="1" ht="22.8" customHeight="1">
      <c r="A202" s="12"/>
      <c r="B202" s="220"/>
      <c r="C202" s="221"/>
      <c r="D202" s="222" t="s">
        <v>76</v>
      </c>
      <c r="E202" s="234" t="s">
        <v>1088</v>
      </c>
      <c r="F202" s="234" t="s">
        <v>1089</v>
      </c>
      <c r="G202" s="221"/>
      <c r="H202" s="221"/>
      <c r="I202" s="224"/>
      <c r="J202" s="235">
        <f>BK202</f>
        <v>0</v>
      </c>
      <c r="K202" s="221"/>
      <c r="L202" s="226"/>
      <c r="M202" s="227"/>
      <c r="N202" s="228"/>
      <c r="O202" s="228"/>
      <c r="P202" s="229">
        <f>SUM(P203:P211)</f>
        <v>0</v>
      </c>
      <c r="Q202" s="228"/>
      <c r="R202" s="229">
        <f>SUM(R203:R211)</f>
        <v>0.022847912000000001</v>
      </c>
      <c r="S202" s="228"/>
      <c r="T202" s="229">
        <f>SUM(T203:T211)</f>
        <v>0</v>
      </c>
      <c r="U202" s="230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R202" s="231" t="s">
        <v>90</v>
      </c>
      <c r="AT202" s="232" t="s">
        <v>76</v>
      </c>
      <c r="AU202" s="232" t="s">
        <v>84</v>
      </c>
      <c r="AY202" s="231" t="s">
        <v>174</v>
      </c>
      <c r="BK202" s="233">
        <f>SUM(BK203:BK211)</f>
        <v>0</v>
      </c>
    </row>
    <row r="203" s="2" customFormat="1" ht="22.2" customHeight="1">
      <c r="A203" s="38"/>
      <c r="B203" s="39"/>
      <c r="C203" s="236" t="s">
        <v>651</v>
      </c>
      <c r="D203" s="236" t="s">
        <v>177</v>
      </c>
      <c r="E203" s="237" t="s">
        <v>1090</v>
      </c>
      <c r="F203" s="238" t="s">
        <v>1091</v>
      </c>
      <c r="G203" s="239" t="s">
        <v>351</v>
      </c>
      <c r="H203" s="240">
        <v>3</v>
      </c>
      <c r="I203" s="241"/>
      <c r="J203" s="242">
        <f>ROUND(I203*H203,2)</f>
        <v>0</v>
      </c>
      <c r="K203" s="243"/>
      <c r="L203" s="44"/>
      <c r="M203" s="244" t="s">
        <v>1</v>
      </c>
      <c r="N203" s="245" t="s">
        <v>43</v>
      </c>
      <c r="O203" s="97"/>
      <c r="P203" s="246">
        <f>O203*H203</f>
        <v>0</v>
      </c>
      <c r="Q203" s="246">
        <v>6.9727999999999994E-05</v>
      </c>
      <c r="R203" s="246">
        <f>Q203*H203</f>
        <v>0.00020918399999999998</v>
      </c>
      <c r="S203" s="246">
        <v>0</v>
      </c>
      <c r="T203" s="246">
        <f>S203*H203</f>
        <v>0</v>
      </c>
      <c r="U203" s="247" t="s">
        <v>1</v>
      </c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48" t="s">
        <v>308</v>
      </c>
      <c r="AT203" s="248" t="s">
        <v>177</v>
      </c>
      <c r="AU203" s="248" t="s">
        <v>90</v>
      </c>
      <c r="AY203" s="17" t="s">
        <v>174</v>
      </c>
      <c r="BE203" s="249">
        <f>IF(N203="základná",J203,0)</f>
        <v>0</v>
      </c>
      <c r="BF203" s="249">
        <f>IF(N203="znížená",J203,0)</f>
        <v>0</v>
      </c>
      <c r="BG203" s="249">
        <f>IF(N203="zákl. prenesená",J203,0)</f>
        <v>0</v>
      </c>
      <c r="BH203" s="249">
        <f>IF(N203="zníž. prenesená",J203,0)</f>
        <v>0</v>
      </c>
      <c r="BI203" s="249">
        <f>IF(N203="nulová",J203,0)</f>
        <v>0</v>
      </c>
      <c r="BJ203" s="17" t="s">
        <v>90</v>
      </c>
      <c r="BK203" s="249">
        <f>ROUND(I203*H203,2)</f>
        <v>0</v>
      </c>
      <c r="BL203" s="17" t="s">
        <v>308</v>
      </c>
      <c r="BM203" s="248" t="s">
        <v>1092</v>
      </c>
    </row>
    <row r="204" s="13" customFormat="1">
      <c r="A204" s="13"/>
      <c r="B204" s="255"/>
      <c r="C204" s="256"/>
      <c r="D204" s="257" t="s">
        <v>245</v>
      </c>
      <c r="E204" s="258" t="s">
        <v>1</v>
      </c>
      <c r="F204" s="259" t="s">
        <v>1093</v>
      </c>
      <c r="G204" s="256"/>
      <c r="H204" s="260">
        <v>3</v>
      </c>
      <c r="I204" s="261"/>
      <c r="J204" s="256"/>
      <c r="K204" s="256"/>
      <c r="L204" s="262"/>
      <c r="M204" s="263"/>
      <c r="N204" s="264"/>
      <c r="O204" s="264"/>
      <c r="P204" s="264"/>
      <c r="Q204" s="264"/>
      <c r="R204" s="264"/>
      <c r="S204" s="264"/>
      <c r="T204" s="264"/>
      <c r="U204" s="265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66" t="s">
        <v>245</v>
      </c>
      <c r="AU204" s="266" t="s">
        <v>90</v>
      </c>
      <c r="AV204" s="13" t="s">
        <v>90</v>
      </c>
      <c r="AW204" s="13" t="s">
        <v>33</v>
      </c>
      <c r="AX204" s="13" t="s">
        <v>77</v>
      </c>
      <c r="AY204" s="266" t="s">
        <v>174</v>
      </c>
    </row>
    <row r="205" s="14" customFormat="1">
      <c r="A205" s="14"/>
      <c r="B205" s="267"/>
      <c r="C205" s="268"/>
      <c r="D205" s="257" t="s">
        <v>245</v>
      </c>
      <c r="E205" s="269" t="s">
        <v>1</v>
      </c>
      <c r="F205" s="270" t="s">
        <v>248</v>
      </c>
      <c r="G205" s="268"/>
      <c r="H205" s="271">
        <v>3</v>
      </c>
      <c r="I205" s="272"/>
      <c r="J205" s="268"/>
      <c r="K205" s="268"/>
      <c r="L205" s="273"/>
      <c r="M205" s="274"/>
      <c r="N205" s="275"/>
      <c r="O205" s="275"/>
      <c r="P205" s="275"/>
      <c r="Q205" s="275"/>
      <c r="R205" s="275"/>
      <c r="S205" s="275"/>
      <c r="T205" s="275"/>
      <c r="U205" s="276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77" t="s">
        <v>245</v>
      </c>
      <c r="AU205" s="277" t="s">
        <v>90</v>
      </c>
      <c r="AV205" s="14" t="s">
        <v>190</v>
      </c>
      <c r="AW205" s="14" t="s">
        <v>33</v>
      </c>
      <c r="AX205" s="14" t="s">
        <v>84</v>
      </c>
      <c r="AY205" s="277" t="s">
        <v>174</v>
      </c>
    </row>
    <row r="206" s="2" customFormat="1" ht="14.4" customHeight="1">
      <c r="A206" s="38"/>
      <c r="B206" s="39"/>
      <c r="C206" s="288" t="s">
        <v>656</v>
      </c>
      <c r="D206" s="288" t="s">
        <v>171</v>
      </c>
      <c r="E206" s="289" t="s">
        <v>1094</v>
      </c>
      <c r="F206" s="290" t="s">
        <v>1095</v>
      </c>
      <c r="G206" s="291" t="s">
        <v>351</v>
      </c>
      <c r="H206" s="292">
        <v>3</v>
      </c>
      <c r="I206" s="293"/>
      <c r="J206" s="294">
        <f>ROUND(I206*H206,2)</f>
        <v>0</v>
      </c>
      <c r="K206" s="295"/>
      <c r="L206" s="296"/>
      <c r="M206" s="297" t="s">
        <v>1</v>
      </c>
      <c r="N206" s="298" t="s">
        <v>43</v>
      </c>
      <c r="O206" s="97"/>
      <c r="P206" s="246">
        <f>O206*H206</f>
        <v>0</v>
      </c>
      <c r="Q206" s="246">
        <v>0.0051900000000000002</v>
      </c>
      <c r="R206" s="246">
        <f>Q206*H206</f>
        <v>0.015570000000000001</v>
      </c>
      <c r="S206" s="246">
        <v>0</v>
      </c>
      <c r="T206" s="246">
        <f>S206*H206</f>
        <v>0</v>
      </c>
      <c r="U206" s="247" t="s">
        <v>1</v>
      </c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48" t="s">
        <v>563</v>
      </c>
      <c r="AT206" s="248" t="s">
        <v>171</v>
      </c>
      <c r="AU206" s="248" t="s">
        <v>90</v>
      </c>
      <c r="AY206" s="17" t="s">
        <v>174</v>
      </c>
      <c r="BE206" s="249">
        <f>IF(N206="základná",J206,0)</f>
        <v>0</v>
      </c>
      <c r="BF206" s="249">
        <f>IF(N206="znížená",J206,0)</f>
        <v>0</v>
      </c>
      <c r="BG206" s="249">
        <f>IF(N206="zákl. prenesená",J206,0)</f>
        <v>0</v>
      </c>
      <c r="BH206" s="249">
        <f>IF(N206="zníž. prenesená",J206,0)</f>
        <v>0</v>
      </c>
      <c r="BI206" s="249">
        <f>IF(N206="nulová",J206,0)</f>
        <v>0</v>
      </c>
      <c r="BJ206" s="17" t="s">
        <v>90</v>
      </c>
      <c r="BK206" s="249">
        <f>ROUND(I206*H206,2)</f>
        <v>0</v>
      </c>
      <c r="BL206" s="17" t="s">
        <v>308</v>
      </c>
      <c r="BM206" s="248" t="s">
        <v>1096</v>
      </c>
    </row>
    <row r="207" s="2" customFormat="1" ht="14.4" customHeight="1">
      <c r="A207" s="38"/>
      <c r="B207" s="39"/>
      <c r="C207" s="236" t="s">
        <v>661</v>
      </c>
      <c r="D207" s="236" t="s">
        <v>177</v>
      </c>
      <c r="E207" s="237" t="s">
        <v>1097</v>
      </c>
      <c r="F207" s="238" t="s">
        <v>1098</v>
      </c>
      <c r="G207" s="239" t="s">
        <v>351</v>
      </c>
      <c r="H207" s="240">
        <v>1</v>
      </c>
      <c r="I207" s="241"/>
      <c r="J207" s="242">
        <f>ROUND(I207*H207,2)</f>
        <v>0</v>
      </c>
      <c r="K207" s="243"/>
      <c r="L207" s="44"/>
      <c r="M207" s="244" t="s">
        <v>1</v>
      </c>
      <c r="N207" s="245" t="s">
        <v>43</v>
      </c>
      <c r="O207" s="97"/>
      <c r="P207" s="246">
        <f>O207*H207</f>
        <v>0</v>
      </c>
      <c r="Q207" s="246">
        <v>6.9727999999999994E-05</v>
      </c>
      <c r="R207" s="246">
        <f>Q207*H207</f>
        <v>6.9727999999999994E-05</v>
      </c>
      <c r="S207" s="246">
        <v>0</v>
      </c>
      <c r="T207" s="246">
        <f>S207*H207</f>
        <v>0</v>
      </c>
      <c r="U207" s="247" t="s">
        <v>1</v>
      </c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248" t="s">
        <v>308</v>
      </c>
      <c r="AT207" s="248" t="s">
        <v>177</v>
      </c>
      <c r="AU207" s="248" t="s">
        <v>90</v>
      </c>
      <c r="AY207" s="17" t="s">
        <v>174</v>
      </c>
      <c r="BE207" s="249">
        <f>IF(N207="základná",J207,0)</f>
        <v>0</v>
      </c>
      <c r="BF207" s="249">
        <f>IF(N207="znížená",J207,0)</f>
        <v>0</v>
      </c>
      <c r="BG207" s="249">
        <f>IF(N207="zákl. prenesená",J207,0)</f>
        <v>0</v>
      </c>
      <c r="BH207" s="249">
        <f>IF(N207="zníž. prenesená",J207,0)</f>
        <v>0</v>
      </c>
      <c r="BI207" s="249">
        <f>IF(N207="nulová",J207,0)</f>
        <v>0</v>
      </c>
      <c r="BJ207" s="17" t="s">
        <v>90</v>
      </c>
      <c r="BK207" s="249">
        <f>ROUND(I207*H207,2)</f>
        <v>0</v>
      </c>
      <c r="BL207" s="17" t="s">
        <v>308</v>
      </c>
      <c r="BM207" s="248" t="s">
        <v>1099</v>
      </c>
    </row>
    <row r="208" s="2" customFormat="1" ht="22.2" customHeight="1">
      <c r="A208" s="38"/>
      <c r="B208" s="39"/>
      <c r="C208" s="288" t="s">
        <v>663</v>
      </c>
      <c r="D208" s="288" t="s">
        <v>171</v>
      </c>
      <c r="E208" s="289" t="s">
        <v>1100</v>
      </c>
      <c r="F208" s="290" t="s">
        <v>1101</v>
      </c>
      <c r="G208" s="291" t="s">
        <v>351</v>
      </c>
      <c r="H208" s="292">
        <v>1</v>
      </c>
      <c r="I208" s="293"/>
      <c r="J208" s="294">
        <f>ROUND(I208*H208,2)</f>
        <v>0</v>
      </c>
      <c r="K208" s="295"/>
      <c r="L208" s="296"/>
      <c r="M208" s="297" t="s">
        <v>1</v>
      </c>
      <c r="N208" s="298" t="s">
        <v>43</v>
      </c>
      <c r="O208" s="97"/>
      <c r="P208" s="246">
        <f>O208*H208</f>
        <v>0</v>
      </c>
      <c r="Q208" s="246">
        <v>0.0030100000000000001</v>
      </c>
      <c r="R208" s="246">
        <f>Q208*H208</f>
        <v>0.0030100000000000001</v>
      </c>
      <c r="S208" s="246">
        <v>0</v>
      </c>
      <c r="T208" s="246">
        <f>S208*H208</f>
        <v>0</v>
      </c>
      <c r="U208" s="247" t="s">
        <v>1</v>
      </c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48" t="s">
        <v>563</v>
      </c>
      <c r="AT208" s="248" t="s">
        <v>171</v>
      </c>
      <c r="AU208" s="248" t="s">
        <v>90</v>
      </c>
      <c r="AY208" s="17" t="s">
        <v>174</v>
      </c>
      <c r="BE208" s="249">
        <f>IF(N208="základná",J208,0)</f>
        <v>0</v>
      </c>
      <c r="BF208" s="249">
        <f>IF(N208="znížená",J208,0)</f>
        <v>0</v>
      </c>
      <c r="BG208" s="249">
        <f>IF(N208="zákl. prenesená",J208,0)</f>
        <v>0</v>
      </c>
      <c r="BH208" s="249">
        <f>IF(N208="zníž. prenesená",J208,0)</f>
        <v>0</v>
      </c>
      <c r="BI208" s="249">
        <f>IF(N208="nulová",J208,0)</f>
        <v>0</v>
      </c>
      <c r="BJ208" s="17" t="s">
        <v>90</v>
      </c>
      <c r="BK208" s="249">
        <f>ROUND(I208*H208,2)</f>
        <v>0</v>
      </c>
      <c r="BL208" s="17" t="s">
        <v>308</v>
      </c>
      <c r="BM208" s="248" t="s">
        <v>1102</v>
      </c>
    </row>
    <row r="209" s="2" customFormat="1" ht="22.2" customHeight="1">
      <c r="A209" s="38"/>
      <c r="B209" s="39"/>
      <c r="C209" s="236" t="s">
        <v>665</v>
      </c>
      <c r="D209" s="236" t="s">
        <v>177</v>
      </c>
      <c r="E209" s="237" t="s">
        <v>1103</v>
      </c>
      <c r="F209" s="238" t="s">
        <v>1104</v>
      </c>
      <c r="G209" s="239" t="s">
        <v>351</v>
      </c>
      <c r="H209" s="240">
        <v>1</v>
      </c>
      <c r="I209" s="241"/>
      <c r="J209" s="242">
        <f>ROUND(I209*H209,2)</f>
        <v>0</v>
      </c>
      <c r="K209" s="243"/>
      <c r="L209" s="44"/>
      <c r="M209" s="244" t="s">
        <v>1</v>
      </c>
      <c r="N209" s="245" t="s">
        <v>43</v>
      </c>
      <c r="O209" s="97"/>
      <c r="P209" s="246">
        <f>O209*H209</f>
        <v>0</v>
      </c>
      <c r="Q209" s="246">
        <v>0.0039890000000000004</v>
      </c>
      <c r="R209" s="246">
        <f>Q209*H209</f>
        <v>0.0039890000000000004</v>
      </c>
      <c r="S209" s="246">
        <v>0</v>
      </c>
      <c r="T209" s="246">
        <f>S209*H209</f>
        <v>0</v>
      </c>
      <c r="U209" s="247" t="s">
        <v>1</v>
      </c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48" t="s">
        <v>308</v>
      </c>
      <c r="AT209" s="248" t="s">
        <v>177</v>
      </c>
      <c r="AU209" s="248" t="s">
        <v>90</v>
      </c>
      <c r="AY209" s="17" t="s">
        <v>174</v>
      </c>
      <c r="BE209" s="249">
        <f>IF(N209="základná",J209,0)</f>
        <v>0</v>
      </c>
      <c r="BF209" s="249">
        <f>IF(N209="znížená",J209,0)</f>
        <v>0</v>
      </c>
      <c r="BG209" s="249">
        <f>IF(N209="zákl. prenesená",J209,0)</f>
        <v>0</v>
      </c>
      <c r="BH209" s="249">
        <f>IF(N209="zníž. prenesená",J209,0)</f>
        <v>0</v>
      </c>
      <c r="BI209" s="249">
        <f>IF(N209="nulová",J209,0)</f>
        <v>0</v>
      </c>
      <c r="BJ209" s="17" t="s">
        <v>90</v>
      </c>
      <c r="BK209" s="249">
        <f>ROUND(I209*H209,2)</f>
        <v>0</v>
      </c>
      <c r="BL209" s="17" t="s">
        <v>308</v>
      </c>
      <c r="BM209" s="248" t="s">
        <v>1105</v>
      </c>
    </row>
    <row r="210" s="2" customFormat="1" ht="14.4" customHeight="1">
      <c r="A210" s="38"/>
      <c r="B210" s="39"/>
      <c r="C210" s="288" t="s">
        <v>667</v>
      </c>
      <c r="D210" s="288" t="s">
        <v>171</v>
      </c>
      <c r="E210" s="289" t="s">
        <v>1106</v>
      </c>
      <c r="F210" s="290" t="s">
        <v>1107</v>
      </c>
      <c r="G210" s="291" t="s">
        <v>351</v>
      </c>
      <c r="H210" s="292">
        <v>1</v>
      </c>
      <c r="I210" s="293"/>
      <c r="J210" s="294">
        <f>ROUND(I210*H210,2)</f>
        <v>0</v>
      </c>
      <c r="K210" s="295"/>
      <c r="L210" s="296"/>
      <c r="M210" s="297" t="s">
        <v>1</v>
      </c>
      <c r="N210" s="298" t="s">
        <v>43</v>
      </c>
      <c r="O210" s="97"/>
      <c r="P210" s="246">
        <f>O210*H210</f>
        <v>0</v>
      </c>
      <c r="Q210" s="246">
        <v>0</v>
      </c>
      <c r="R210" s="246">
        <f>Q210*H210</f>
        <v>0</v>
      </c>
      <c r="S210" s="246">
        <v>0</v>
      </c>
      <c r="T210" s="246">
        <f>S210*H210</f>
        <v>0</v>
      </c>
      <c r="U210" s="247" t="s">
        <v>1</v>
      </c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248" t="s">
        <v>563</v>
      </c>
      <c r="AT210" s="248" t="s">
        <v>171</v>
      </c>
      <c r="AU210" s="248" t="s">
        <v>90</v>
      </c>
      <c r="AY210" s="17" t="s">
        <v>174</v>
      </c>
      <c r="BE210" s="249">
        <f>IF(N210="základná",J210,0)</f>
        <v>0</v>
      </c>
      <c r="BF210" s="249">
        <f>IF(N210="znížená",J210,0)</f>
        <v>0</v>
      </c>
      <c r="BG210" s="249">
        <f>IF(N210="zákl. prenesená",J210,0)</f>
        <v>0</v>
      </c>
      <c r="BH210" s="249">
        <f>IF(N210="zníž. prenesená",J210,0)</f>
        <v>0</v>
      </c>
      <c r="BI210" s="249">
        <f>IF(N210="nulová",J210,0)</f>
        <v>0</v>
      </c>
      <c r="BJ210" s="17" t="s">
        <v>90</v>
      </c>
      <c r="BK210" s="249">
        <f>ROUND(I210*H210,2)</f>
        <v>0</v>
      </c>
      <c r="BL210" s="17" t="s">
        <v>308</v>
      </c>
      <c r="BM210" s="248" t="s">
        <v>1108</v>
      </c>
    </row>
    <row r="211" s="2" customFormat="1" ht="22.2" customHeight="1">
      <c r="A211" s="38"/>
      <c r="B211" s="39"/>
      <c r="C211" s="236" t="s">
        <v>669</v>
      </c>
      <c r="D211" s="236" t="s">
        <v>177</v>
      </c>
      <c r="E211" s="237" t="s">
        <v>1109</v>
      </c>
      <c r="F211" s="238" t="s">
        <v>1110</v>
      </c>
      <c r="G211" s="239" t="s">
        <v>569</v>
      </c>
      <c r="H211" s="299"/>
      <c r="I211" s="241"/>
      <c r="J211" s="242">
        <f>ROUND(I211*H211,2)</f>
        <v>0</v>
      </c>
      <c r="K211" s="243"/>
      <c r="L211" s="44"/>
      <c r="M211" s="244" t="s">
        <v>1</v>
      </c>
      <c r="N211" s="245" t="s">
        <v>43</v>
      </c>
      <c r="O211" s="97"/>
      <c r="P211" s="246">
        <f>O211*H211</f>
        <v>0</v>
      </c>
      <c r="Q211" s="246">
        <v>0</v>
      </c>
      <c r="R211" s="246">
        <f>Q211*H211</f>
        <v>0</v>
      </c>
      <c r="S211" s="246">
        <v>0</v>
      </c>
      <c r="T211" s="246">
        <f>S211*H211</f>
        <v>0</v>
      </c>
      <c r="U211" s="247" t="s">
        <v>1</v>
      </c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48" t="s">
        <v>308</v>
      </c>
      <c r="AT211" s="248" t="s">
        <v>177</v>
      </c>
      <c r="AU211" s="248" t="s">
        <v>90</v>
      </c>
      <c r="AY211" s="17" t="s">
        <v>174</v>
      </c>
      <c r="BE211" s="249">
        <f>IF(N211="základná",J211,0)</f>
        <v>0</v>
      </c>
      <c r="BF211" s="249">
        <f>IF(N211="znížená",J211,0)</f>
        <v>0</v>
      </c>
      <c r="BG211" s="249">
        <f>IF(N211="zákl. prenesená",J211,0)</f>
        <v>0</v>
      </c>
      <c r="BH211" s="249">
        <f>IF(N211="zníž. prenesená",J211,0)</f>
        <v>0</v>
      </c>
      <c r="BI211" s="249">
        <f>IF(N211="nulová",J211,0)</f>
        <v>0</v>
      </c>
      <c r="BJ211" s="17" t="s">
        <v>90</v>
      </c>
      <c r="BK211" s="249">
        <f>ROUND(I211*H211,2)</f>
        <v>0</v>
      </c>
      <c r="BL211" s="17" t="s">
        <v>308</v>
      </c>
      <c r="BM211" s="248" t="s">
        <v>1111</v>
      </c>
    </row>
    <row r="212" s="12" customFormat="1" ht="25.92" customHeight="1">
      <c r="A212" s="12"/>
      <c r="B212" s="220"/>
      <c r="C212" s="221"/>
      <c r="D212" s="222" t="s">
        <v>76</v>
      </c>
      <c r="E212" s="223" t="s">
        <v>206</v>
      </c>
      <c r="F212" s="223" t="s">
        <v>207</v>
      </c>
      <c r="G212" s="221"/>
      <c r="H212" s="221"/>
      <c r="I212" s="224"/>
      <c r="J212" s="225">
        <f>BK212</f>
        <v>0</v>
      </c>
      <c r="K212" s="221"/>
      <c r="L212" s="226"/>
      <c r="M212" s="227"/>
      <c r="N212" s="228"/>
      <c r="O212" s="228"/>
      <c r="P212" s="229">
        <f>P213</f>
        <v>0</v>
      </c>
      <c r="Q212" s="228"/>
      <c r="R212" s="229">
        <f>R213</f>
        <v>0</v>
      </c>
      <c r="S212" s="228"/>
      <c r="T212" s="229">
        <f>T213</f>
        <v>0</v>
      </c>
      <c r="U212" s="230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R212" s="231" t="s">
        <v>190</v>
      </c>
      <c r="AT212" s="232" t="s">
        <v>76</v>
      </c>
      <c r="AU212" s="232" t="s">
        <v>77</v>
      </c>
      <c r="AY212" s="231" t="s">
        <v>174</v>
      </c>
      <c r="BK212" s="233">
        <f>BK213</f>
        <v>0</v>
      </c>
    </row>
    <row r="213" s="12" customFormat="1" ht="22.8" customHeight="1">
      <c r="A213" s="12"/>
      <c r="B213" s="220"/>
      <c r="C213" s="221"/>
      <c r="D213" s="222" t="s">
        <v>76</v>
      </c>
      <c r="E213" s="234" t="s">
        <v>207</v>
      </c>
      <c r="F213" s="234" t="s">
        <v>208</v>
      </c>
      <c r="G213" s="221"/>
      <c r="H213" s="221"/>
      <c r="I213" s="224"/>
      <c r="J213" s="235">
        <f>BK213</f>
        <v>0</v>
      </c>
      <c r="K213" s="221"/>
      <c r="L213" s="226"/>
      <c r="M213" s="227"/>
      <c r="N213" s="228"/>
      <c r="O213" s="228"/>
      <c r="P213" s="229">
        <f>SUM(P214:P218)</f>
        <v>0</v>
      </c>
      <c r="Q213" s="228"/>
      <c r="R213" s="229">
        <f>SUM(R214:R218)</f>
        <v>0</v>
      </c>
      <c r="S213" s="228"/>
      <c r="T213" s="229">
        <f>SUM(T214:T218)</f>
        <v>0</v>
      </c>
      <c r="U213" s="230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R213" s="231" t="s">
        <v>190</v>
      </c>
      <c r="AT213" s="232" t="s">
        <v>76</v>
      </c>
      <c r="AU213" s="232" t="s">
        <v>84</v>
      </c>
      <c r="AY213" s="231" t="s">
        <v>174</v>
      </c>
      <c r="BK213" s="233">
        <f>SUM(BK214:BK218)</f>
        <v>0</v>
      </c>
    </row>
    <row r="214" s="2" customFormat="1" ht="14.4" customHeight="1">
      <c r="A214" s="38"/>
      <c r="B214" s="39"/>
      <c r="C214" s="236" t="s">
        <v>1112</v>
      </c>
      <c r="D214" s="236" t="s">
        <v>177</v>
      </c>
      <c r="E214" s="237" t="s">
        <v>210</v>
      </c>
      <c r="F214" s="238" t="s">
        <v>211</v>
      </c>
      <c r="G214" s="239" t="s">
        <v>180</v>
      </c>
      <c r="H214" s="240">
        <v>1</v>
      </c>
      <c r="I214" s="241"/>
      <c r="J214" s="242">
        <f>ROUND(I214*H214,2)</f>
        <v>0</v>
      </c>
      <c r="K214" s="243"/>
      <c r="L214" s="44"/>
      <c r="M214" s="244" t="s">
        <v>1</v>
      </c>
      <c r="N214" s="245" t="s">
        <v>43</v>
      </c>
      <c r="O214" s="97"/>
      <c r="P214" s="246">
        <f>O214*H214</f>
        <v>0</v>
      </c>
      <c r="Q214" s="246">
        <v>0</v>
      </c>
      <c r="R214" s="246">
        <f>Q214*H214</f>
        <v>0</v>
      </c>
      <c r="S214" s="246">
        <v>0</v>
      </c>
      <c r="T214" s="246">
        <f>S214*H214</f>
        <v>0</v>
      </c>
      <c r="U214" s="247" t="s">
        <v>1</v>
      </c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48" t="s">
        <v>181</v>
      </c>
      <c r="AT214" s="248" t="s">
        <v>177</v>
      </c>
      <c r="AU214" s="248" t="s">
        <v>90</v>
      </c>
      <c r="AY214" s="17" t="s">
        <v>174</v>
      </c>
      <c r="BE214" s="249">
        <f>IF(N214="základná",J214,0)</f>
        <v>0</v>
      </c>
      <c r="BF214" s="249">
        <f>IF(N214="znížená",J214,0)</f>
        <v>0</v>
      </c>
      <c r="BG214" s="249">
        <f>IF(N214="zákl. prenesená",J214,0)</f>
        <v>0</v>
      </c>
      <c r="BH214" s="249">
        <f>IF(N214="zníž. prenesená",J214,0)</f>
        <v>0</v>
      </c>
      <c r="BI214" s="249">
        <f>IF(N214="nulová",J214,0)</f>
        <v>0</v>
      </c>
      <c r="BJ214" s="17" t="s">
        <v>90</v>
      </c>
      <c r="BK214" s="249">
        <f>ROUND(I214*H214,2)</f>
        <v>0</v>
      </c>
      <c r="BL214" s="17" t="s">
        <v>181</v>
      </c>
      <c r="BM214" s="248" t="s">
        <v>1113</v>
      </c>
    </row>
    <row r="215" s="2" customFormat="1" ht="14.4" customHeight="1">
      <c r="A215" s="38"/>
      <c r="B215" s="39"/>
      <c r="C215" s="236" t="s">
        <v>850</v>
      </c>
      <c r="D215" s="236" t="s">
        <v>177</v>
      </c>
      <c r="E215" s="237" t="s">
        <v>214</v>
      </c>
      <c r="F215" s="238" t="s">
        <v>215</v>
      </c>
      <c r="G215" s="239" t="s">
        <v>180</v>
      </c>
      <c r="H215" s="240">
        <v>1</v>
      </c>
      <c r="I215" s="241"/>
      <c r="J215" s="242">
        <f>ROUND(I215*H215,2)</f>
        <v>0</v>
      </c>
      <c r="K215" s="243"/>
      <c r="L215" s="44"/>
      <c r="M215" s="244" t="s">
        <v>1</v>
      </c>
      <c r="N215" s="245" t="s">
        <v>43</v>
      </c>
      <c r="O215" s="97"/>
      <c r="P215" s="246">
        <f>O215*H215</f>
        <v>0</v>
      </c>
      <c r="Q215" s="246">
        <v>0</v>
      </c>
      <c r="R215" s="246">
        <f>Q215*H215</f>
        <v>0</v>
      </c>
      <c r="S215" s="246">
        <v>0</v>
      </c>
      <c r="T215" s="246">
        <f>S215*H215</f>
        <v>0</v>
      </c>
      <c r="U215" s="247" t="s">
        <v>1</v>
      </c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248" t="s">
        <v>181</v>
      </c>
      <c r="AT215" s="248" t="s">
        <v>177</v>
      </c>
      <c r="AU215" s="248" t="s">
        <v>90</v>
      </c>
      <c r="AY215" s="17" t="s">
        <v>174</v>
      </c>
      <c r="BE215" s="249">
        <f>IF(N215="základná",J215,0)</f>
        <v>0</v>
      </c>
      <c r="BF215" s="249">
        <f>IF(N215="znížená",J215,0)</f>
        <v>0</v>
      </c>
      <c r="BG215" s="249">
        <f>IF(N215="zákl. prenesená",J215,0)</f>
        <v>0</v>
      </c>
      <c r="BH215" s="249">
        <f>IF(N215="zníž. prenesená",J215,0)</f>
        <v>0</v>
      </c>
      <c r="BI215" s="249">
        <f>IF(N215="nulová",J215,0)</f>
        <v>0</v>
      </c>
      <c r="BJ215" s="17" t="s">
        <v>90</v>
      </c>
      <c r="BK215" s="249">
        <f>ROUND(I215*H215,2)</f>
        <v>0</v>
      </c>
      <c r="BL215" s="17" t="s">
        <v>181</v>
      </c>
      <c r="BM215" s="248" t="s">
        <v>1114</v>
      </c>
    </row>
    <row r="216" s="2" customFormat="1" ht="14.4" customHeight="1">
      <c r="A216" s="38"/>
      <c r="B216" s="39"/>
      <c r="C216" s="236" t="s">
        <v>854</v>
      </c>
      <c r="D216" s="236" t="s">
        <v>177</v>
      </c>
      <c r="E216" s="237" t="s">
        <v>218</v>
      </c>
      <c r="F216" s="238" t="s">
        <v>219</v>
      </c>
      <c r="G216" s="239" t="s">
        <v>180</v>
      </c>
      <c r="H216" s="240">
        <v>1</v>
      </c>
      <c r="I216" s="241"/>
      <c r="J216" s="242">
        <f>ROUND(I216*H216,2)</f>
        <v>0</v>
      </c>
      <c r="K216" s="243"/>
      <c r="L216" s="44"/>
      <c r="M216" s="244" t="s">
        <v>1</v>
      </c>
      <c r="N216" s="245" t="s">
        <v>43</v>
      </c>
      <c r="O216" s="97"/>
      <c r="P216" s="246">
        <f>O216*H216</f>
        <v>0</v>
      </c>
      <c r="Q216" s="246">
        <v>0</v>
      </c>
      <c r="R216" s="246">
        <f>Q216*H216</f>
        <v>0</v>
      </c>
      <c r="S216" s="246">
        <v>0</v>
      </c>
      <c r="T216" s="246">
        <f>S216*H216</f>
        <v>0</v>
      </c>
      <c r="U216" s="247" t="s">
        <v>1</v>
      </c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48" t="s">
        <v>181</v>
      </c>
      <c r="AT216" s="248" t="s">
        <v>177</v>
      </c>
      <c r="AU216" s="248" t="s">
        <v>90</v>
      </c>
      <c r="AY216" s="17" t="s">
        <v>174</v>
      </c>
      <c r="BE216" s="249">
        <f>IF(N216="základná",J216,0)</f>
        <v>0</v>
      </c>
      <c r="BF216" s="249">
        <f>IF(N216="znížená",J216,0)</f>
        <v>0</v>
      </c>
      <c r="BG216" s="249">
        <f>IF(N216="zákl. prenesená",J216,0)</f>
        <v>0</v>
      </c>
      <c r="BH216" s="249">
        <f>IF(N216="zníž. prenesená",J216,0)</f>
        <v>0</v>
      </c>
      <c r="BI216" s="249">
        <f>IF(N216="nulová",J216,0)</f>
        <v>0</v>
      </c>
      <c r="BJ216" s="17" t="s">
        <v>90</v>
      </c>
      <c r="BK216" s="249">
        <f>ROUND(I216*H216,2)</f>
        <v>0</v>
      </c>
      <c r="BL216" s="17" t="s">
        <v>181</v>
      </c>
      <c r="BM216" s="248" t="s">
        <v>1115</v>
      </c>
    </row>
    <row r="217" s="2" customFormat="1" ht="14.4" customHeight="1">
      <c r="A217" s="38"/>
      <c r="B217" s="39"/>
      <c r="C217" s="236" t="s">
        <v>858</v>
      </c>
      <c r="D217" s="236" t="s">
        <v>177</v>
      </c>
      <c r="E217" s="237" t="s">
        <v>222</v>
      </c>
      <c r="F217" s="238" t="s">
        <v>223</v>
      </c>
      <c r="G217" s="239" t="s">
        <v>180</v>
      </c>
      <c r="H217" s="240">
        <v>1</v>
      </c>
      <c r="I217" s="241"/>
      <c r="J217" s="242">
        <f>ROUND(I217*H217,2)</f>
        <v>0</v>
      </c>
      <c r="K217" s="243"/>
      <c r="L217" s="44"/>
      <c r="M217" s="244" t="s">
        <v>1</v>
      </c>
      <c r="N217" s="245" t="s">
        <v>43</v>
      </c>
      <c r="O217" s="97"/>
      <c r="P217" s="246">
        <f>O217*H217</f>
        <v>0</v>
      </c>
      <c r="Q217" s="246">
        <v>0</v>
      </c>
      <c r="R217" s="246">
        <f>Q217*H217</f>
        <v>0</v>
      </c>
      <c r="S217" s="246">
        <v>0</v>
      </c>
      <c r="T217" s="246">
        <f>S217*H217</f>
        <v>0</v>
      </c>
      <c r="U217" s="247" t="s">
        <v>1</v>
      </c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248" t="s">
        <v>181</v>
      </c>
      <c r="AT217" s="248" t="s">
        <v>177</v>
      </c>
      <c r="AU217" s="248" t="s">
        <v>90</v>
      </c>
      <c r="AY217" s="17" t="s">
        <v>174</v>
      </c>
      <c r="BE217" s="249">
        <f>IF(N217="základná",J217,0)</f>
        <v>0</v>
      </c>
      <c r="BF217" s="249">
        <f>IF(N217="znížená",J217,0)</f>
        <v>0</v>
      </c>
      <c r="BG217" s="249">
        <f>IF(N217="zákl. prenesená",J217,0)</f>
        <v>0</v>
      </c>
      <c r="BH217" s="249">
        <f>IF(N217="zníž. prenesená",J217,0)</f>
        <v>0</v>
      </c>
      <c r="BI217" s="249">
        <f>IF(N217="nulová",J217,0)</f>
        <v>0</v>
      </c>
      <c r="BJ217" s="17" t="s">
        <v>90</v>
      </c>
      <c r="BK217" s="249">
        <f>ROUND(I217*H217,2)</f>
        <v>0</v>
      </c>
      <c r="BL217" s="17" t="s">
        <v>181</v>
      </c>
      <c r="BM217" s="248" t="s">
        <v>1116</v>
      </c>
    </row>
    <row r="218" s="2" customFormat="1" ht="14.4" customHeight="1">
      <c r="A218" s="38"/>
      <c r="B218" s="39"/>
      <c r="C218" s="236" t="s">
        <v>862</v>
      </c>
      <c r="D218" s="236" t="s">
        <v>177</v>
      </c>
      <c r="E218" s="237" t="s">
        <v>226</v>
      </c>
      <c r="F218" s="238" t="s">
        <v>227</v>
      </c>
      <c r="G218" s="239" t="s">
        <v>180</v>
      </c>
      <c r="H218" s="240">
        <v>1</v>
      </c>
      <c r="I218" s="241"/>
      <c r="J218" s="242">
        <f>ROUND(I218*H218,2)</f>
        <v>0</v>
      </c>
      <c r="K218" s="243"/>
      <c r="L218" s="44"/>
      <c r="M218" s="250" t="s">
        <v>1</v>
      </c>
      <c r="N218" s="251" t="s">
        <v>43</v>
      </c>
      <c r="O218" s="252"/>
      <c r="P218" s="253">
        <f>O218*H218</f>
        <v>0</v>
      </c>
      <c r="Q218" s="253">
        <v>0</v>
      </c>
      <c r="R218" s="253">
        <f>Q218*H218</f>
        <v>0</v>
      </c>
      <c r="S218" s="253">
        <v>0</v>
      </c>
      <c r="T218" s="253">
        <f>S218*H218</f>
        <v>0</v>
      </c>
      <c r="U218" s="254" t="s">
        <v>1</v>
      </c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248" t="s">
        <v>181</v>
      </c>
      <c r="AT218" s="248" t="s">
        <v>177</v>
      </c>
      <c r="AU218" s="248" t="s">
        <v>90</v>
      </c>
      <c r="AY218" s="17" t="s">
        <v>174</v>
      </c>
      <c r="BE218" s="249">
        <f>IF(N218="základná",J218,0)</f>
        <v>0</v>
      </c>
      <c r="BF218" s="249">
        <f>IF(N218="znížená",J218,0)</f>
        <v>0</v>
      </c>
      <c r="BG218" s="249">
        <f>IF(N218="zákl. prenesená",J218,0)</f>
        <v>0</v>
      </c>
      <c r="BH218" s="249">
        <f>IF(N218="zníž. prenesená",J218,0)</f>
        <v>0</v>
      </c>
      <c r="BI218" s="249">
        <f>IF(N218="nulová",J218,0)</f>
        <v>0</v>
      </c>
      <c r="BJ218" s="17" t="s">
        <v>90</v>
      </c>
      <c r="BK218" s="249">
        <f>ROUND(I218*H218,2)</f>
        <v>0</v>
      </c>
      <c r="BL218" s="17" t="s">
        <v>181</v>
      </c>
      <c r="BM218" s="248" t="s">
        <v>1117</v>
      </c>
    </row>
    <row r="219" s="2" customFormat="1" ht="6.96" customHeight="1">
      <c r="A219" s="38"/>
      <c r="B219" s="72"/>
      <c r="C219" s="73"/>
      <c r="D219" s="73"/>
      <c r="E219" s="73"/>
      <c r="F219" s="73"/>
      <c r="G219" s="73"/>
      <c r="H219" s="73"/>
      <c r="I219" s="73"/>
      <c r="J219" s="73"/>
      <c r="K219" s="73"/>
      <c r="L219" s="44"/>
      <c r="M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</row>
  </sheetData>
  <sheetProtection sheet="1" autoFilter="0" formatColumns="0" formatRows="0" objects="1" scenarios="1" spinCount="100000" saltValue="nYFPy+PWCGVUemqi+B3jyqNH2XD977YrwEpdhPNm6o/Mcz3qxHiXLNtxk3siVuc2p0qkI/sjR/ZPTemh8+yZ5w==" hashValue="suJEiTxkdS9ep4so2W++lCZEea/ykDWT/QGSQ43fdLfjl7FlRL2DpXKkLHto9fwZgxLLgGvg4Kw6ETUldMg11g==" algorithmName="SHA-512" password="CC35"/>
  <autoFilter ref="C126:K218"/>
  <mergeCells count="9">
    <mergeCell ref="E7:H7"/>
    <mergeCell ref="E9:H9"/>
    <mergeCell ref="E18:H18"/>
    <mergeCell ref="E27:H27"/>
    <mergeCell ref="E85:H85"/>
    <mergeCell ref="E87:H87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5.14063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114</v>
      </c>
    </row>
    <row r="3" s="1" customFormat="1" ht="6.96" customHeight="1">
      <c r="B3" s="152"/>
      <c r="C3" s="153"/>
      <c r="D3" s="153"/>
      <c r="E3" s="153"/>
      <c r="F3" s="153"/>
      <c r="G3" s="153"/>
      <c r="H3" s="153"/>
      <c r="I3" s="153"/>
      <c r="J3" s="153"/>
      <c r="K3" s="153"/>
      <c r="L3" s="20"/>
      <c r="AT3" s="17" t="s">
        <v>77</v>
      </c>
    </row>
    <row r="4" s="1" customFormat="1" ht="24.96" customHeight="1">
      <c r="B4" s="20"/>
      <c r="D4" s="154" t="s">
        <v>143</v>
      </c>
      <c r="L4" s="20"/>
      <c r="M4" s="155" t="s">
        <v>9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6" t="s">
        <v>15</v>
      </c>
      <c r="L6" s="20"/>
    </row>
    <row r="7" s="1" customFormat="1" ht="27" customHeight="1">
      <c r="B7" s="20"/>
      <c r="E7" s="157" t="str">
        <f>'Rekapitulácia stavby'!K6</f>
        <v>Lyžiarske stredisko MH I. etapa - 8-miestna kabínková lanovka MH-STRÁNE</v>
      </c>
      <c r="F7" s="156"/>
      <c r="G7" s="156"/>
      <c r="H7" s="156"/>
      <c r="L7" s="20"/>
    </row>
    <row r="8" s="2" customFormat="1" ht="12" customHeight="1">
      <c r="A8" s="38"/>
      <c r="B8" s="44"/>
      <c r="C8" s="38"/>
      <c r="D8" s="156" t="s">
        <v>144</v>
      </c>
      <c r="E8" s="38"/>
      <c r="F8" s="38"/>
      <c r="G8" s="38"/>
      <c r="H8" s="38"/>
      <c r="I8" s="38"/>
      <c r="J8" s="38"/>
      <c r="K8" s="38"/>
      <c r="L8" s="69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5.6" customHeight="1">
      <c r="A9" s="38"/>
      <c r="B9" s="44"/>
      <c r="C9" s="38"/>
      <c r="D9" s="38"/>
      <c r="E9" s="158" t="s">
        <v>1118</v>
      </c>
      <c r="F9" s="38"/>
      <c r="G9" s="38"/>
      <c r="H9" s="38"/>
      <c r="I9" s="38"/>
      <c r="J9" s="38"/>
      <c r="K9" s="38"/>
      <c r="L9" s="69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9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56" t="s">
        <v>17</v>
      </c>
      <c r="E11" s="38"/>
      <c r="F11" s="147" t="s">
        <v>1</v>
      </c>
      <c r="G11" s="38"/>
      <c r="H11" s="38"/>
      <c r="I11" s="156" t="s">
        <v>18</v>
      </c>
      <c r="J11" s="147" t="s">
        <v>1</v>
      </c>
      <c r="K11" s="38"/>
      <c r="L11" s="69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56" t="s">
        <v>19</v>
      </c>
      <c r="E12" s="38"/>
      <c r="F12" s="147" t="s">
        <v>20</v>
      </c>
      <c r="G12" s="38"/>
      <c r="H12" s="38"/>
      <c r="I12" s="156" t="s">
        <v>21</v>
      </c>
      <c r="J12" s="159" t="str">
        <f>'Rekapitulácia stavby'!AN8</f>
        <v>23. 7. 2026</v>
      </c>
      <c r="K12" s="38"/>
      <c r="L12" s="69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9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6" t="s">
        <v>23</v>
      </c>
      <c r="E14" s="38"/>
      <c r="F14" s="38"/>
      <c r="G14" s="38"/>
      <c r="H14" s="38"/>
      <c r="I14" s="156" t="s">
        <v>24</v>
      </c>
      <c r="J14" s="147" t="s">
        <v>25</v>
      </c>
      <c r="K14" s="38"/>
      <c r="L14" s="69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7" t="s">
        <v>26</v>
      </c>
      <c r="F15" s="38"/>
      <c r="G15" s="38"/>
      <c r="H15" s="38"/>
      <c r="I15" s="156" t="s">
        <v>27</v>
      </c>
      <c r="J15" s="147" t="s">
        <v>1</v>
      </c>
      <c r="K15" s="38"/>
      <c r="L15" s="69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9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56" t="s">
        <v>28</v>
      </c>
      <c r="E17" s="38"/>
      <c r="F17" s="38"/>
      <c r="G17" s="38"/>
      <c r="H17" s="38"/>
      <c r="I17" s="156" t="s">
        <v>24</v>
      </c>
      <c r="J17" s="33" t="str">
        <f>'Rekapitulácia stavby'!AN13</f>
        <v>Vyplň údaj</v>
      </c>
      <c r="K17" s="38"/>
      <c r="L17" s="69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'Rekapitulácia stavby'!E14</f>
        <v>Vyplň údaj</v>
      </c>
      <c r="F18" s="147"/>
      <c r="G18" s="147"/>
      <c r="H18" s="147"/>
      <c r="I18" s="156" t="s">
        <v>27</v>
      </c>
      <c r="J18" s="33" t="str">
        <f>'Rekapitulácia stavby'!AN14</f>
        <v>Vyplň údaj</v>
      </c>
      <c r="K18" s="38"/>
      <c r="L18" s="69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9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56" t="s">
        <v>30</v>
      </c>
      <c r="E20" s="38"/>
      <c r="F20" s="38"/>
      <c r="G20" s="38"/>
      <c r="H20" s="38"/>
      <c r="I20" s="156" t="s">
        <v>24</v>
      </c>
      <c r="J20" s="147" t="s">
        <v>31</v>
      </c>
      <c r="K20" s="38"/>
      <c r="L20" s="69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7" t="s">
        <v>148</v>
      </c>
      <c r="F21" s="38"/>
      <c r="G21" s="38"/>
      <c r="H21" s="38"/>
      <c r="I21" s="156" t="s">
        <v>27</v>
      </c>
      <c r="J21" s="147" t="s">
        <v>1</v>
      </c>
      <c r="K21" s="38"/>
      <c r="L21" s="69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9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56" t="s">
        <v>34</v>
      </c>
      <c r="E23" s="38"/>
      <c r="F23" s="38"/>
      <c r="G23" s="38"/>
      <c r="H23" s="38"/>
      <c r="I23" s="156" t="s">
        <v>24</v>
      </c>
      <c r="J23" s="147" t="s">
        <v>1</v>
      </c>
      <c r="K23" s="38"/>
      <c r="L23" s="69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7" t="s">
        <v>35</v>
      </c>
      <c r="F24" s="38"/>
      <c r="G24" s="38"/>
      <c r="H24" s="38"/>
      <c r="I24" s="156" t="s">
        <v>27</v>
      </c>
      <c r="J24" s="147" t="s">
        <v>1</v>
      </c>
      <c r="K24" s="38"/>
      <c r="L24" s="69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9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56" t="s">
        <v>36</v>
      </c>
      <c r="E26" s="38"/>
      <c r="F26" s="38"/>
      <c r="G26" s="38"/>
      <c r="H26" s="38"/>
      <c r="I26" s="38"/>
      <c r="J26" s="38"/>
      <c r="K26" s="38"/>
      <c r="L26" s="69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4.4" customHeight="1">
      <c r="A27" s="160"/>
      <c r="B27" s="161"/>
      <c r="C27" s="160"/>
      <c r="D27" s="160"/>
      <c r="E27" s="162" t="s">
        <v>1</v>
      </c>
      <c r="F27" s="162"/>
      <c r="G27" s="162"/>
      <c r="H27" s="162"/>
      <c r="I27" s="160"/>
      <c r="J27" s="160"/>
      <c r="K27" s="160"/>
      <c r="L27" s="163"/>
      <c r="S27" s="160"/>
      <c r="T27" s="160"/>
      <c r="U27" s="160"/>
      <c r="V27" s="160"/>
      <c r="W27" s="160"/>
      <c r="X27" s="160"/>
      <c r="Y27" s="160"/>
      <c r="Z27" s="160"/>
      <c r="AA27" s="160"/>
      <c r="AB27" s="160"/>
      <c r="AC27" s="160"/>
      <c r="AD27" s="160"/>
      <c r="AE27" s="160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9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64"/>
      <c r="E29" s="164"/>
      <c r="F29" s="164"/>
      <c r="G29" s="164"/>
      <c r="H29" s="164"/>
      <c r="I29" s="164"/>
      <c r="J29" s="164"/>
      <c r="K29" s="164"/>
      <c r="L29" s="69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65" t="s">
        <v>37</v>
      </c>
      <c r="E30" s="38"/>
      <c r="F30" s="38"/>
      <c r="G30" s="38"/>
      <c r="H30" s="38"/>
      <c r="I30" s="38"/>
      <c r="J30" s="166">
        <f>ROUND(J124, 2)</f>
        <v>0</v>
      </c>
      <c r="K30" s="38"/>
      <c r="L30" s="69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64"/>
      <c r="E31" s="164"/>
      <c r="F31" s="164"/>
      <c r="G31" s="164"/>
      <c r="H31" s="164"/>
      <c r="I31" s="164"/>
      <c r="J31" s="164"/>
      <c r="K31" s="164"/>
      <c r="L31" s="69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67" t="s">
        <v>39</v>
      </c>
      <c r="G32" s="38"/>
      <c r="H32" s="38"/>
      <c r="I32" s="167" t="s">
        <v>38</v>
      </c>
      <c r="J32" s="167" t="s">
        <v>40</v>
      </c>
      <c r="K32" s="38"/>
      <c r="L32" s="69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68" t="s">
        <v>41</v>
      </c>
      <c r="E33" s="169" t="s">
        <v>42</v>
      </c>
      <c r="F33" s="170">
        <f>ROUND((SUM(BE124:BE198)),  2)</f>
        <v>0</v>
      </c>
      <c r="G33" s="171"/>
      <c r="H33" s="171"/>
      <c r="I33" s="172">
        <v>0.23000000000000001</v>
      </c>
      <c r="J33" s="170">
        <f>ROUND(((SUM(BE124:BE198))*I33),  2)</f>
        <v>0</v>
      </c>
      <c r="K33" s="38"/>
      <c r="L33" s="69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69" t="s">
        <v>43</v>
      </c>
      <c r="F34" s="170">
        <f>ROUND((SUM(BF124:BF198)),  2)</f>
        <v>0</v>
      </c>
      <c r="G34" s="171"/>
      <c r="H34" s="171"/>
      <c r="I34" s="172">
        <v>0.23000000000000001</v>
      </c>
      <c r="J34" s="170">
        <f>ROUND(((SUM(BF124:BF198))*I34),  2)</f>
        <v>0</v>
      </c>
      <c r="K34" s="38"/>
      <c r="L34" s="69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56" t="s">
        <v>44</v>
      </c>
      <c r="F35" s="173">
        <f>ROUND((SUM(BG124:BG198)),  2)</f>
        <v>0</v>
      </c>
      <c r="G35" s="38"/>
      <c r="H35" s="38"/>
      <c r="I35" s="174">
        <v>0.23000000000000001</v>
      </c>
      <c r="J35" s="173">
        <f>0</f>
        <v>0</v>
      </c>
      <c r="K35" s="38"/>
      <c r="L35" s="69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56" t="s">
        <v>45</v>
      </c>
      <c r="F36" s="173">
        <f>ROUND((SUM(BH124:BH198)),  2)</f>
        <v>0</v>
      </c>
      <c r="G36" s="38"/>
      <c r="H36" s="38"/>
      <c r="I36" s="174">
        <v>0.23000000000000001</v>
      </c>
      <c r="J36" s="173">
        <f>0</f>
        <v>0</v>
      </c>
      <c r="K36" s="38"/>
      <c r="L36" s="69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69" t="s">
        <v>46</v>
      </c>
      <c r="F37" s="170">
        <f>ROUND((SUM(BI124:BI198)),  2)</f>
        <v>0</v>
      </c>
      <c r="G37" s="171"/>
      <c r="H37" s="171"/>
      <c r="I37" s="172">
        <v>0</v>
      </c>
      <c r="J37" s="170">
        <f>0</f>
        <v>0</v>
      </c>
      <c r="K37" s="38"/>
      <c r="L37" s="69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9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75"/>
      <c r="D39" s="176" t="s">
        <v>47</v>
      </c>
      <c r="E39" s="177"/>
      <c r="F39" s="177"/>
      <c r="G39" s="178" t="s">
        <v>48</v>
      </c>
      <c r="H39" s="179" t="s">
        <v>49</v>
      </c>
      <c r="I39" s="177"/>
      <c r="J39" s="180">
        <f>SUM(J30:J37)</f>
        <v>0</v>
      </c>
      <c r="K39" s="181"/>
      <c r="L39" s="69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9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9"/>
      <c r="D50" s="182" t="s">
        <v>50</v>
      </c>
      <c r="E50" s="183"/>
      <c r="F50" s="183"/>
      <c r="G50" s="182" t="s">
        <v>51</v>
      </c>
      <c r="H50" s="183"/>
      <c r="I50" s="183"/>
      <c r="J50" s="183"/>
      <c r="K50" s="183"/>
      <c r="L50" s="69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84" t="s">
        <v>52</v>
      </c>
      <c r="E61" s="185"/>
      <c r="F61" s="186" t="s">
        <v>53</v>
      </c>
      <c r="G61" s="184" t="s">
        <v>52</v>
      </c>
      <c r="H61" s="185"/>
      <c r="I61" s="185"/>
      <c r="J61" s="187" t="s">
        <v>53</v>
      </c>
      <c r="K61" s="185"/>
      <c r="L61" s="69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82" t="s">
        <v>54</v>
      </c>
      <c r="E65" s="188"/>
      <c r="F65" s="188"/>
      <c r="G65" s="182" t="s">
        <v>55</v>
      </c>
      <c r="H65" s="188"/>
      <c r="I65" s="188"/>
      <c r="J65" s="188"/>
      <c r="K65" s="188"/>
      <c r="L65" s="69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84" t="s">
        <v>52</v>
      </c>
      <c r="E76" s="185"/>
      <c r="F76" s="186" t="s">
        <v>53</v>
      </c>
      <c r="G76" s="184" t="s">
        <v>52</v>
      </c>
      <c r="H76" s="185"/>
      <c r="I76" s="185"/>
      <c r="J76" s="187" t="s">
        <v>53</v>
      </c>
      <c r="K76" s="185"/>
      <c r="L76" s="69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9"/>
      <c r="C77" s="190"/>
      <c r="D77" s="190"/>
      <c r="E77" s="190"/>
      <c r="F77" s="190"/>
      <c r="G77" s="190"/>
      <c r="H77" s="190"/>
      <c r="I77" s="190"/>
      <c r="J77" s="190"/>
      <c r="K77" s="190"/>
      <c r="L77" s="69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hidden="1" s="2" customFormat="1" ht="6.96" customHeight="1">
      <c r="A81" s="38"/>
      <c r="B81" s="191"/>
      <c r="C81" s="192"/>
      <c r="D81" s="192"/>
      <c r="E81" s="192"/>
      <c r="F81" s="192"/>
      <c r="G81" s="192"/>
      <c r="H81" s="192"/>
      <c r="I81" s="192"/>
      <c r="J81" s="192"/>
      <c r="K81" s="192"/>
      <c r="L81" s="69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hidden="1" s="2" customFormat="1" ht="24.96" customHeight="1">
      <c r="A82" s="38"/>
      <c r="B82" s="39"/>
      <c r="C82" s="23" t="s">
        <v>149</v>
      </c>
      <c r="D82" s="40"/>
      <c r="E82" s="40"/>
      <c r="F82" s="40"/>
      <c r="G82" s="40"/>
      <c r="H82" s="40"/>
      <c r="I82" s="40"/>
      <c r="J82" s="40"/>
      <c r="K82" s="40"/>
      <c r="L82" s="69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hidden="1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9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hidden="1" s="2" customFormat="1" ht="12" customHeight="1">
      <c r="A84" s="38"/>
      <c r="B84" s="39"/>
      <c r="C84" s="32" t="s">
        <v>15</v>
      </c>
      <c r="D84" s="40"/>
      <c r="E84" s="40"/>
      <c r="F84" s="40"/>
      <c r="G84" s="40"/>
      <c r="H84" s="40"/>
      <c r="I84" s="40"/>
      <c r="J84" s="40"/>
      <c r="K84" s="40"/>
      <c r="L84" s="69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hidden="1" s="2" customFormat="1" ht="27" customHeight="1">
      <c r="A85" s="38"/>
      <c r="B85" s="39"/>
      <c r="C85" s="40"/>
      <c r="D85" s="40"/>
      <c r="E85" s="193" t="str">
        <f>E7</f>
        <v>Lyžiarske stredisko MH I. etapa - 8-miestna kabínková lanovka MH-STRÁNE</v>
      </c>
      <c r="F85" s="32"/>
      <c r="G85" s="32"/>
      <c r="H85" s="32"/>
      <c r="I85" s="40"/>
      <c r="J85" s="40"/>
      <c r="K85" s="40"/>
      <c r="L85" s="69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hidden="1" s="2" customFormat="1" ht="12" customHeight="1">
      <c r="A86" s="38"/>
      <c r="B86" s="39"/>
      <c r="C86" s="32" t="s">
        <v>144</v>
      </c>
      <c r="D86" s="40"/>
      <c r="E86" s="40"/>
      <c r="F86" s="40"/>
      <c r="G86" s="40"/>
      <c r="H86" s="40"/>
      <c r="I86" s="40"/>
      <c r="J86" s="40"/>
      <c r="K86" s="40"/>
      <c r="L86" s="69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hidden="1" s="2" customFormat="1" ht="15.6" customHeight="1">
      <c r="A87" s="38"/>
      <c r="B87" s="39"/>
      <c r="C87" s="40"/>
      <c r="D87" s="40"/>
      <c r="E87" s="82" t="str">
        <f>E9</f>
        <v>SO 014 - Splašková kanalizácia</v>
      </c>
      <c r="F87" s="40"/>
      <c r="G87" s="40"/>
      <c r="H87" s="40"/>
      <c r="I87" s="40"/>
      <c r="J87" s="40"/>
      <c r="K87" s="40"/>
      <c r="L87" s="69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hidden="1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9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hidden="1" s="2" customFormat="1" ht="12" customHeight="1">
      <c r="A89" s="38"/>
      <c r="B89" s="39"/>
      <c r="C89" s="32" t="s">
        <v>19</v>
      </c>
      <c r="D89" s="40"/>
      <c r="E89" s="40"/>
      <c r="F89" s="27" t="str">
        <f>F12</f>
        <v>Martin</v>
      </c>
      <c r="G89" s="40"/>
      <c r="H89" s="40"/>
      <c r="I89" s="32" t="s">
        <v>21</v>
      </c>
      <c r="J89" s="85" t="str">
        <f>IF(J12="","",J12)</f>
        <v>23. 7. 2026</v>
      </c>
      <c r="K89" s="40"/>
      <c r="L89" s="69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hidden="1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9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hidden="1" s="2" customFormat="1" ht="15.6" customHeight="1">
      <c r="A91" s="38"/>
      <c r="B91" s="39"/>
      <c r="C91" s="32" t="s">
        <v>23</v>
      </c>
      <c r="D91" s="40"/>
      <c r="E91" s="40"/>
      <c r="F91" s="27" t="str">
        <f>E15</f>
        <v>Mesto Martin</v>
      </c>
      <c r="G91" s="40"/>
      <c r="H91" s="40"/>
      <c r="I91" s="32" t="s">
        <v>30</v>
      </c>
      <c r="J91" s="36" t="str">
        <f>E21</f>
        <v>PROMT, s.r.o. Martin</v>
      </c>
      <c r="K91" s="40"/>
      <c r="L91" s="69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hidden="1" s="2" customFormat="1" ht="15.6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34</v>
      </c>
      <c r="J92" s="36" t="str">
        <f>E24</f>
        <v>Ing. Jaroslav Tomko</v>
      </c>
      <c r="K92" s="40"/>
      <c r="L92" s="69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hidden="1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9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hidden="1" s="2" customFormat="1" ht="29.28" customHeight="1">
      <c r="A94" s="38"/>
      <c r="B94" s="39"/>
      <c r="C94" s="194" t="s">
        <v>150</v>
      </c>
      <c r="D94" s="195"/>
      <c r="E94" s="195"/>
      <c r="F94" s="195"/>
      <c r="G94" s="195"/>
      <c r="H94" s="195"/>
      <c r="I94" s="195"/>
      <c r="J94" s="196" t="s">
        <v>151</v>
      </c>
      <c r="K94" s="195"/>
      <c r="L94" s="69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hidden="1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9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hidden="1" s="2" customFormat="1" ht="22.8" customHeight="1">
      <c r="A96" s="38"/>
      <c r="B96" s="39"/>
      <c r="C96" s="197" t="s">
        <v>152</v>
      </c>
      <c r="D96" s="40"/>
      <c r="E96" s="40"/>
      <c r="F96" s="40"/>
      <c r="G96" s="40"/>
      <c r="H96" s="40"/>
      <c r="I96" s="40"/>
      <c r="J96" s="116">
        <f>J124</f>
        <v>0</v>
      </c>
      <c r="K96" s="40"/>
      <c r="L96" s="69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153</v>
      </c>
    </row>
    <row r="97" hidden="1" s="9" customFormat="1" ht="24.96" customHeight="1">
      <c r="A97" s="9"/>
      <c r="B97" s="198"/>
      <c r="C97" s="199"/>
      <c r="D97" s="200" t="s">
        <v>1119</v>
      </c>
      <c r="E97" s="201"/>
      <c r="F97" s="201"/>
      <c r="G97" s="201"/>
      <c r="H97" s="201"/>
      <c r="I97" s="201"/>
      <c r="J97" s="202">
        <f>J125</f>
        <v>0</v>
      </c>
      <c r="K97" s="199"/>
      <c r="L97" s="20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hidden="1" s="10" customFormat="1" ht="19.92" customHeight="1">
      <c r="A98" s="10"/>
      <c r="B98" s="204"/>
      <c r="C98" s="139"/>
      <c r="D98" s="205" t="s">
        <v>1120</v>
      </c>
      <c r="E98" s="206"/>
      <c r="F98" s="206"/>
      <c r="G98" s="206"/>
      <c r="H98" s="206"/>
      <c r="I98" s="206"/>
      <c r="J98" s="207">
        <f>J126</f>
        <v>0</v>
      </c>
      <c r="K98" s="139"/>
      <c r="L98" s="208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204"/>
      <c r="C99" s="139"/>
      <c r="D99" s="205" t="s">
        <v>231</v>
      </c>
      <c r="E99" s="206"/>
      <c r="F99" s="206"/>
      <c r="G99" s="206"/>
      <c r="H99" s="206"/>
      <c r="I99" s="206"/>
      <c r="J99" s="207">
        <f>J128</f>
        <v>0</v>
      </c>
      <c r="K99" s="139"/>
      <c r="L99" s="208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10" customFormat="1" ht="19.92" customHeight="1">
      <c r="A100" s="10"/>
      <c r="B100" s="204"/>
      <c r="C100" s="139"/>
      <c r="D100" s="205" t="s">
        <v>448</v>
      </c>
      <c r="E100" s="206"/>
      <c r="F100" s="206"/>
      <c r="G100" s="206"/>
      <c r="H100" s="206"/>
      <c r="I100" s="206"/>
      <c r="J100" s="207">
        <f>J164</f>
        <v>0</v>
      </c>
      <c r="K100" s="139"/>
      <c r="L100" s="20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10" customFormat="1" ht="19.92" customHeight="1">
      <c r="A101" s="10"/>
      <c r="B101" s="204"/>
      <c r="C101" s="139"/>
      <c r="D101" s="205" t="s">
        <v>318</v>
      </c>
      <c r="E101" s="206"/>
      <c r="F101" s="206"/>
      <c r="G101" s="206"/>
      <c r="H101" s="206"/>
      <c r="I101" s="206"/>
      <c r="J101" s="207">
        <f>J169</f>
        <v>0</v>
      </c>
      <c r="K101" s="139"/>
      <c r="L101" s="20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10" customFormat="1" ht="19.92" customHeight="1">
      <c r="A102" s="10"/>
      <c r="B102" s="204"/>
      <c r="C102" s="139"/>
      <c r="D102" s="205" t="s">
        <v>233</v>
      </c>
      <c r="E102" s="206"/>
      <c r="F102" s="206"/>
      <c r="G102" s="206"/>
      <c r="H102" s="206"/>
      <c r="I102" s="206"/>
      <c r="J102" s="207">
        <f>J190</f>
        <v>0</v>
      </c>
      <c r="K102" s="139"/>
      <c r="L102" s="20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9" customFormat="1" ht="24.96" customHeight="1">
      <c r="A103" s="9"/>
      <c r="B103" s="198"/>
      <c r="C103" s="199"/>
      <c r="D103" s="200" t="s">
        <v>156</v>
      </c>
      <c r="E103" s="201"/>
      <c r="F103" s="201"/>
      <c r="G103" s="201"/>
      <c r="H103" s="201"/>
      <c r="I103" s="201"/>
      <c r="J103" s="202">
        <f>J192</f>
        <v>0</v>
      </c>
      <c r="K103" s="199"/>
      <c r="L103" s="203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hidden="1" s="10" customFormat="1" ht="19.92" customHeight="1">
      <c r="A104" s="10"/>
      <c r="B104" s="204"/>
      <c r="C104" s="139"/>
      <c r="D104" s="205" t="s">
        <v>157</v>
      </c>
      <c r="E104" s="206"/>
      <c r="F104" s="206"/>
      <c r="G104" s="206"/>
      <c r="H104" s="206"/>
      <c r="I104" s="206"/>
      <c r="J104" s="207">
        <f>J193</f>
        <v>0</v>
      </c>
      <c r="K104" s="139"/>
      <c r="L104" s="208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hidden="1" s="2" customFormat="1" ht="21.84" customHeight="1">
      <c r="A105" s="38"/>
      <c r="B105" s="39"/>
      <c r="C105" s="40"/>
      <c r="D105" s="40"/>
      <c r="E105" s="40"/>
      <c r="F105" s="40"/>
      <c r="G105" s="40"/>
      <c r="H105" s="40"/>
      <c r="I105" s="40"/>
      <c r="J105" s="40"/>
      <c r="K105" s="40"/>
      <c r="L105" s="69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hidden="1" s="2" customFormat="1" ht="6.96" customHeight="1">
      <c r="A106" s="38"/>
      <c r="B106" s="72"/>
      <c r="C106" s="73"/>
      <c r="D106" s="73"/>
      <c r="E106" s="73"/>
      <c r="F106" s="73"/>
      <c r="G106" s="73"/>
      <c r="H106" s="73"/>
      <c r="I106" s="73"/>
      <c r="J106" s="73"/>
      <c r="K106" s="73"/>
      <c r="L106" s="69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hidden="1"/>
    <row r="108" hidden="1"/>
    <row r="109" hidden="1"/>
    <row r="110" s="2" customFormat="1" ht="6.96" customHeight="1">
      <c r="A110" s="38"/>
      <c r="B110" s="74"/>
      <c r="C110" s="75"/>
      <c r="D110" s="75"/>
      <c r="E110" s="75"/>
      <c r="F110" s="75"/>
      <c r="G110" s="75"/>
      <c r="H110" s="75"/>
      <c r="I110" s="75"/>
      <c r="J110" s="75"/>
      <c r="K110" s="75"/>
      <c r="L110" s="69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24.96" customHeight="1">
      <c r="A111" s="38"/>
      <c r="B111" s="39"/>
      <c r="C111" s="23" t="s">
        <v>158</v>
      </c>
      <c r="D111" s="40"/>
      <c r="E111" s="40"/>
      <c r="F111" s="40"/>
      <c r="G111" s="40"/>
      <c r="H111" s="40"/>
      <c r="I111" s="40"/>
      <c r="J111" s="40"/>
      <c r="K111" s="40"/>
      <c r="L111" s="69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6.96" customHeight="1">
      <c r="A112" s="38"/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69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15</v>
      </c>
      <c r="D113" s="40"/>
      <c r="E113" s="40"/>
      <c r="F113" s="40"/>
      <c r="G113" s="40"/>
      <c r="H113" s="40"/>
      <c r="I113" s="40"/>
      <c r="J113" s="40"/>
      <c r="K113" s="40"/>
      <c r="L113" s="69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27" customHeight="1">
      <c r="A114" s="38"/>
      <c r="B114" s="39"/>
      <c r="C114" s="40"/>
      <c r="D114" s="40"/>
      <c r="E114" s="193" t="str">
        <f>E7</f>
        <v>Lyžiarske stredisko MH I. etapa - 8-miestna kabínková lanovka MH-STRÁNE</v>
      </c>
      <c r="F114" s="32"/>
      <c r="G114" s="32"/>
      <c r="H114" s="32"/>
      <c r="I114" s="40"/>
      <c r="J114" s="40"/>
      <c r="K114" s="40"/>
      <c r="L114" s="69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144</v>
      </c>
      <c r="D115" s="40"/>
      <c r="E115" s="40"/>
      <c r="F115" s="40"/>
      <c r="G115" s="40"/>
      <c r="H115" s="40"/>
      <c r="I115" s="40"/>
      <c r="J115" s="40"/>
      <c r="K115" s="40"/>
      <c r="L115" s="69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5.6" customHeight="1">
      <c r="A116" s="38"/>
      <c r="B116" s="39"/>
      <c r="C116" s="40"/>
      <c r="D116" s="40"/>
      <c r="E116" s="82" t="str">
        <f>E9</f>
        <v>SO 014 - Splašková kanalizácia</v>
      </c>
      <c r="F116" s="40"/>
      <c r="G116" s="40"/>
      <c r="H116" s="40"/>
      <c r="I116" s="40"/>
      <c r="J116" s="40"/>
      <c r="K116" s="40"/>
      <c r="L116" s="69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9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2" customHeight="1">
      <c r="A118" s="38"/>
      <c r="B118" s="39"/>
      <c r="C118" s="32" t="s">
        <v>19</v>
      </c>
      <c r="D118" s="40"/>
      <c r="E118" s="40"/>
      <c r="F118" s="27" t="str">
        <f>F12</f>
        <v>Martin</v>
      </c>
      <c r="G118" s="40"/>
      <c r="H118" s="40"/>
      <c r="I118" s="32" t="s">
        <v>21</v>
      </c>
      <c r="J118" s="85" t="str">
        <f>IF(J12="","",J12)</f>
        <v>23. 7. 2026</v>
      </c>
      <c r="K118" s="40"/>
      <c r="L118" s="69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9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6" customHeight="1">
      <c r="A120" s="38"/>
      <c r="B120" s="39"/>
      <c r="C120" s="32" t="s">
        <v>23</v>
      </c>
      <c r="D120" s="40"/>
      <c r="E120" s="40"/>
      <c r="F120" s="27" t="str">
        <f>E15</f>
        <v>Mesto Martin</v>
      </c>
      <c r="G120" s="40"/>
      <c r="H120" s="40"/>
      <c r="I120" s="32" t="s">
        <v>30</v>
      </c>
      <c r="J120" s="36" t="str">
        <f>E21</f>
        <v>PROMT, s.r.o. Martin</v>
      </c>
      <c r="K120" s="40"/>
      <c r="L120" s="69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5.6" customHeight="1">
      <c r="A121" s="38"/>
      <c r="B121" s="39"/>
      <c r="C121" s="32" t="s">
        <v>28</v>
      </c>
      <c r="D121" s="40"/>
      <c r="E121" s="40"/>
      <c r="F121" s="27" t="str">
        <f>IF(E18="","",E18)</f>
        <v>Vyplň údaj</v>
      </c>
      <c r="G121" s="40"/>
      <c r="H121" s="40"/>
      <c r="I121" s="32" t="s">
        <v>34</v>
      </c>
      <c r="J121" s="36" t="str">
        <f>E24</f>
        <v>Ing. Jaroslav Tomko</v>
      </c>
      <c r="K121" s="40"/>
      <c r="L121" s="69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0.32" customHeight="1">
      <c r="A122" s="38"/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69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11" customFormat="1" ht="29.28" customHeight="1">
      <c r="A123" s="209"/>
      <c r="B123" s="210"/>
      <c r="C123" s="211" t="s">
        <v>159</v>
      </c>
      <c r="D123" s="212" t="s">
        <v>62</v>
      </c>
      <c r="E123" s="212" t="s">
        <v>58</v>
      </c>
      <c r="F123" s="212" t="s">
        <v>59</v>
      </c>
      <c r="G123" s="212" t="s">
        <v>160</v>
      </c>
      <c r="H123" s="212" t="s">
        <v>161</v>
      </c>
      <c r="I123" s="212" t="s">
        <v>162</v>
      </c>
      <c r="J123" s="213" t="s">
        <v>151</v>
      </c>
      <c r="K123" s="214" t="s">
        <v>163</v>
      </c>
      <c r="L123" s="215"/>
      <c r="M123" s="106" t="s">
        <v>1</v>
      </c>
      <c r="N123" s="107" t="s">
        <v>41</v>
      </c>
      <c r="O123" s="107" t="s">
        <v>164</v>
      </c>
      <c r="P123" s="107" t="s">
        <v>165</v>
      </c>
      <c r="Q123" s="107" t="s">
        <v>166</v>
      </c>
      <c r="R123" s="107" t="s">
        <v>167</v>
      </c>
      <c r="S123" s="107" t="s">
        <v>168</v>
      </c>
      <c r="T123" s="107" t="s">
        <v>169</v>
      </c>
      <c r="U123" s="108" t="s">
        <v>170</v>
      </c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</row>
    <row r="124" s="2" customFormat="1" ht="22.8" customHeight="1">
      <c r="A124" s="38"/>
      <c r="B124" s="39"/>
      <c r="C124" s="113" t="s">
        <v>152</v>
      </c>
      <c r="D124" s="40"/>
      <c r="E124" s="40"/>
      <c r="F124" s="40"/>
      <c r="G124" s="40"/>
      <c r="H124" s="40"/>
      <c r="I124" s="40"/>
      <c r="J124" s="216">
        <f>BK124</f>
        <v>0</v>
      </c>
      <c r="K124" s="40"/>
      <c r="L124" s="44"/>
      <c r="M124" s="109"/>
      <c r="N124" s="217"/>
      <c r="O124" s="110"/>
      <c r="P124" s="218">
        <f>P125+P192</f>
        <v>0</v>
      </c>
      <c r="Q124" s="110"/>
      <c r="R124" s="218">
        <f>R125+R192</f>
        <v>191.9446423478</v>
      </c>
      <c r="S124" s="110"/>
      <c r="T124" s="218">
        <f>T125+T192</f>
        <v>0</v>
      </c>
      <c r="U124" s="111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76</v>
      </c>
      <c r="AU124" s="17" t="s">
        <v>153</v>
      </c>
      <c r="BK124" s="219">
        <f>BK125+BK192</f>
        <v>0</v>
      </c>
    </row>
    <row r="125" s="12" customFormat="1" ht="25.92" customHeight="1">
      <c r="A125" s="12"/>
      <c r="B125" s="220"/>
      <c r="C125" s="221"/>
      <c r="D125" s="222" t="s">
        <v>76</v>
      </c>
      <c r="E125" s="223" t="s">
        <v>234</v>
      </c>
      <c r="F125" s="223" t="s">
        <v>234</v>
      </c>
      <c r="G125" s="221"/>
      <c r="H125" s="221"/>
      <c r="I125" s="224"/>
      <c r="J125" s="225">
        <f>BK125</f>
        <v>0</v>
      </c>
      <c r="K125" s="221"/>
      <c r="L125" s="226"/>
      <c r="M125" s="227"/>
      <c r="N125" s="228"/>
      <c r="O125" s="228"/>
      <c r="P125" s="229">
        <f>P126+P128+P164+P169+P190</f>
        <v>0</v>
      </c>
      <c r="Q125" s="228"/>
      <c r="R125" s="229">
        <f>R126+R128+R164+R169+R190</f>
        <v>191.9446423478</v>
      </c>
      <c r="S125" s="228"/>
      <c r="T125" s="229">
        <f>T126+T128+T164+T169+T190</f>
        <v>0</v>
      </c>
      <c r="U125" s="230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31" t="s">
        <v>84</v>
      </c>
      <c r="AT125" s="232" t="s">
        <v>76</v>
      </c>
      <c r="AU125" s="232" t="s">
        <v>77</v>
      </c>
      <c r="AY125" s="231" t="s">
        <v>174</v>
      </c>
      <c r="BK125" s="233">
        <f>BK126+BK128+BK164+BK169+BK190</f>
        <v>0</v>
      </c>
    </row>
    <row r="126" s="12" customFormat="1" ht="22.8" customHeight="1">
      <c r="A126" s="12"/>
      <c r="B126" s="220"/>
      <c r="C126" s="221"/>
      <c r="D126" s="222" t="s">
        <v>76</v>
      </c>
      <c r="E126" s="234" t="s">
        <v>1121</v>
      </c>
      <c r="F126" s="234" t="s">
        <v>1122</v>
      </c>
      <c r="G126" s="221"/>
      <c r="H126" s="221"/>
      <c r="I126" s="224"/>
      <c r="J126" s="235">
        <f>BK126</f>
        <v>0</v>
      </c>
      <c r="K126" s="221"/>
      <c r="L126" s="226"/>
      <c r="M126" s="227"/>
      <c r="N126" s="228"/>
      <c r="O126" s="228"/>
      <c r="P126" s="229">
        <f>P127</f>
        <v>0</v>
      </c>
      <c r="Q126" s="228"/>
      <c r="R126" s="229">
        <f>R127</f>
        <v>0</v>
      </c>
      <c r="S126" s="228"/>
      <c r="T126" s="229">
        <f>T127</f>
        <v>0</v>
      </c>
      <c r="U126" s="230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31" t="s">
        <v>84</v>
      </c>
      <c r="AT126" s="232" t="s">
        <v>76</v>
      </c>
      <c r="AU126" s="232" t="s">
        <v>84</v>
      </c>
      <c r="AY126" s="231" t="s">
        <v>174</v>
      </c>
      <c r="BK126" s="233">
        <f>BK127</f>
        <v>0</v>
      </c>
    </row>
    <row r="127" s="2" customFormat="1" ht="14.4" customHeight="1">
      <c r="A127" s="38"/>
      <c r="B127" s="39"/>
      <c r="C127" s="236" t="s">
        <v>84</v>
      </c>
      <c r="D127" s="236" t="s">
        <v>177</v>
      </c>
      <c r="E127" s="237" t="s">
        <v>1123</v>
      </c>
      <c r="F127" s="238" t="s">
        <v>1124</v>
      </c>
      <c r="G127" s="239" t="s">
        <v>643</v>
      </c>
      <c r="H127" s="240">
        <v>2</v>
      </c>
      <c r="I127" s="241"/>
      <c r="J127" s="242">
        <f>ROUND(I127*H127,2)</f>
        <v>0</v>
      </c>
      <c r="K127" s="243"/>
      <c r="L127" s="44"/>
      <c r="M127" s="244" t="s">
        <v>1</v>
      </c>
      <c r="N127" s="245" t="s">
        <v>43</v>
      </c>
      <c r="O127" s="97"/>
      <c r="P127" s="246">
        <f>O127*H127</f>
        <v>0</v>
      </c>
      <c r="Q127" s="246">
        <v>0</v>
      </c>
      <c r="R127" s="246">
        <f>Q127*H127</f>
        <v>0</v>
      </c>
      <c r="S127" s="246">
        <v>0</v>
      </c>
      <c r="T127" s="246">
        <f>S127*H127</f>
        <v>0</v>
      </c>
      <c r="U127" s="247" t="s">
        <v>1</v>
      </c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48" t="s">
        <v>190</v>
      </c>
      <c r="AT127" s="248" t="s">
        <v>177</v>
      </c>
      <c r="AU127" s="248" t="s">
        <v>90</v>
      </c>
      <c r="AY127" s="17" t="s">
        <v>174</v>
      </c>
      <c r="BE127" s="249">
        <f>IF(N127="základná",J127,0)</f>
        <v>0</v>
      </c>
      <c r="BF127" s="249">
        <f>IF(N127="znížená",J127,0)</f>
        <v>0</v>
      </c>
      <c r="BG127" s="249">
        <f>IF(N127="zákl. prenesená",J127,0)</f>
        <v>0</v>
      </c>
      <c r="BH127" s="249">
        <f>IF(N127="zníž. prenesená",J127,0)</f>
        <v>0</v>
      </c>
      <c r="BI127" s="249">
        <f>IF(N127="nulová",J127,0)</f>
        <v>0</v>
      </c>
      <c r="BJ127" s="17" t="s">
        <v>90</v>
      </c>
      <c r="BK127" s="249">
        <f>ROUND(I127*H127,2)</f>
        <v>0</v>
      </c>
      <c r="BL127" s="17" t="s">
        <v>190</v>
      </c>
      <c r="BM127" s="248" t="s">
        <v>1125</v>
      </c>
    </row>
    <row r="128" s="12" customFormat="1" ht="22.8" customHeight="1">
      <c r="A128" s="12"/>
      <c r="B128" s="220"/>
      <c r="C128" s="221"/>
      <c r="D128" s="222" t="s">
        <v>76</v>
      </c>
      <c r="E128" s="234" t="s">
        <v>84</v>
      </c>
      <c r="F128" s="234" t="s">
        <v>236</v>
      </c>
      <c r="G128" s="221"/>
      <c r="H128" s="221"/>
      <c r="I128" s="224"/>
      <c r="J128" s="235">
        <f>BK128</f>
        <v>0</v>
      </c>
      <c r="K128" s="221"/>
      <c r="L128" s="226"/>
      <c r="M128" s="227"/>
      <c r="N128" s="228"/>
      <c r="O128" s="228"/>
      <c r="P128" s="229">
        <f>SUM(P129:P163)</f>
        <v>0</v>
      </c>
      <c r="Q128" s="228"/>
      <c r="R128" s="229">
        <f>SUM(R129:R163)</f>
        <v>140.68457806020001</v>
      </c>
      <c r="S128" s="228"/>
      <c r="T128" s="229">
        <f>SUM(T129:T163)</f>
        <v>0</v>
      </c>
      <c r="U128" s="230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31" t="s">
        <v>84</v>
      </c>
      <c r="AT128" s="232" t="s">
        <v>76</v>
      </c>
      <c r="AU128" s="232" t="s">
        <v>84</v>
      </c>
      <c r="AY128" s="231" t="s">
        <v>174</v>
      </c>
      <c r="BK128" s="233">
        <f>SUM(BK129:BK163)</f>
        <v>0</v>
      </c>
    </row>
    <row r="129" s="2" customFormat="1" ht="19.8" customHeight="1">
      <c r="A129" s="38"/>
      <c r="B129" s="39"/>
      <c r="C129" s="236" t="s">
        <v>90</v>
      </c>
      <c r="D129" s="236" t="s">
        <v>177</v>
      </c>
      <c r="E129" s="237" t="s">
        <v>469</v>
      </c>
      <c r="F129" s="238" t="s">
        <v>470</v>
      </c>
      <c r="G129" s="239" t="s">
        <v>243</v>
      </c>
      <c r="H129" s="240">
        <v>279.274</v>
      </c>
      <c r="I129" s="241"/>
      <c r="J129" s="242">
        <f>ROUND(I129*H129,2)</f>
        <v>0</v>
      </c>
      <c r="K129" s="243"/>
      <c r="L129" s="44"/>
      <c r="M129" s="244" t="s">
        <v>1</v>
      </c>
      <c r="N129" s="245" t="s">
        <v>43</v>
      </c>
      <c r="O129" s="97"/>
      <c r="P129" s="246">
        <f>O129*H129</f>
        <v>0</v>
      </c>
      <c r="Q129" s="246">
        <v>0</v>
      </c>
      <c r="R129" s="246">
        <f>Q129*H129</f>
        <v>0</v>
      </c>
      <c r="S129" s="246">
        <v>0</v>
      </c>
      <c r="T129" s="246">
        <f>S129*H129</f>
        <v>0</v>
      </c>
      <c r="U129" s="247" t="s">
        <v>1</v>
      </c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48" t="s">
        <v>190</v>
      </c>
      <c r="AT129" s="248" t="s">
        <v>177</v>
      </c>
      <c r="AU129" s="248" t="s">
        <v>90</v>
      </c>
      <c r="AY129" s="17" t="s">
        <v>174</v>
      </c>
      <c r="BE129" s="249">
        <f>IF(N129="základná",J129,0)</f>
        <v>0</v>
      </c>
      <c r="BF129" s="249">
        <f>IF(N129="znížená",J129,0)</f>
        <v>0</v>
      </c>
      <c r="BG129" s="249">
        <f>IF(N129="zákl. prenesená",J129,0)</f>
        <v>0</v>
      </c>
      <c r="BH129" s="249">
        <f>IF(N129="zníž. prenesená",J129,0)</f>
        <v>0</v>
      </c>
      <c r="BI129" s="249">
        <f>IF(N129="nulová",J129,0)</f>
        <v>0</v>
      </c>
      <c r="BJ129" s="17" t="s">
        <v>90</v>
      </c>
      <c r="BK129" s="249">
        <f>ROUND(I129*H129,2)</f>
        <v>0</v>
      </c>
      <c r="BL129" s="17" t="s">
        <v>190</v>
      </c>
      <c r="BM129" s="248" t="s">
        <v>1126</v>
      </c>
    </row>
    <row r="130" s="13" customFormat="1">
      <c r="A130" s="13"/>
      <c r="B130" s="255"/>
      <c r="C130" s="256"/>
      <c r="D130" s="257" t="s">
        <v>245</v>
      </c>
      <c r="E130" s="258" t="s">
        <v>1</v>
      </c>
      <c r="F130" s="259" t="s">
        <v>1127</v>
      </c>
      <c r="G130" s="256"/>
      <c r="H130" s="260">
        <v>94.810000000000002</v>
      </c>
      <c r="I130" s="261"/>
      <c r="J130" s="256"/>
      <c r="K130" s="256"/>
      <c r="L130" s="262"/>
      <c r="M130" s="263"/>
      <c r="N130" s="264"/>
      <c r="O130" s="264"/>
      <c r="P130" s="264"/>
      <c r="Q130" s="264"/>
      <c r="R130" s="264"/>
      <c r="S130" s="264"/>
      <c r="T130" s="264"/>
      <c r="U130" s="265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66" t="s">
        <v>245</v>
      </c>
      <c r="AU130" s="266" t="s">
        <v>90</v>
      </c>
      <c r="AV130" s="13" t="s">
        <v>90</v>
      </c>
      <c r="AW130" s="13" t="s">
        <v>33</v>
      </c>
      <c r="AX130" s="13" t="s">
        <v>77</v>
      </c>
      <c r="AY130" s="266" t="s">
        <v>174</v>
      </c>
    </row>
    <row r="131" s="13" customFormat="1">
      <c r="A131" s="13"/>
      <c r="B131" s="255"/>
      <c r="C131" s="256"/>
      <c r="D131" s="257" t="s">
        <v>245</v>
      </c>
      <c r="E131" s="258" t="s">
        <v>1</v>
      </c>
      <c r="F131" s="259" t="s">
        <v>1128</v>
      </c>
      <c r="G131" s="256"/>
      <c r="H131" s="260">
        <v>93.120000000000005</v>
      </c>
      <c r="I131" s="261"/>
      <c r="J131" s="256"/>
      <c r="K131" s="256"/>
      <c r="L131" s="262"/>
      <c r="M131" s="263"/>
      <c r="N131" s="264"/>
      <c r="O131" s="264"/>
      <c r="P131" s="264"/>
      <c r="Q131" s="264"/>
      <c r="R131" s="264"/>
      <c r="S131" s="264"/>
      <c r="T131" s="264"/>
      <c r="U131" s="265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66" t="s">
        <v>245</v>
      </c>
      <c r="AU131" s="266" t="s">
        <v>90</v>
      </c>
      <c r="AV131" s="13" t="s">
        <v>90</v>
      </c>
      <c r="AW131" s="13" t="s">
        <v>33</v>
      </c>
      <c r="AX131" s="13" t="s">
        <v>77</v>
      </c>
      <c r="AY131" s="266" t="s">
        <v>174</v>
      </c>
    </row>
    <row r="132" s="13" customFormat="1">
      <c r="A132" s="13"/>
      <c r="B132" s="255"/>
      <c r="C132" s="256"/>
      <c r="D132" s="257" t="s">
        <v>245</v>
      </c>
      <c r="E132" s="258" t="s">
        <v>1</v>
      </c>
      <c r="F132" s="259" t="s">
        <v>1129</v>
      </c>
      <c r="G132" s="256"/>
      <c r="H132" s="260">
        <v>91.343999999999994</v>
      </c>
      <c r="I132" s="261"/>
      <c r="J132" s="256"/>
      <c r="K132" s="256"/>
      <c r="L132" s="262"/>
      <c r="M132" s="263"/>
      <c r="N132" s="264"/>
      <c r="O132" s="264"/>
      <c r="P132" s="264"/>
      <c r="Q132" s="264"/>
      <c r="R132" s="264"/>
      <c r="S132" s="264"/>
      <c r="T132" s="264"/>
      <c r="U132" s="265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66" t="s">
        <v>245</v>
      </c>
      <c r="AU132" s="266" t="s">
        <v>90</v>
      </c>
      <c r="AV132" s="13" t="s">
        <v>90</v>
      </c>
      <c r="AW132" s="13" t="s">
        <v>33</v>
      </c>
      <c r="AX132" s="13" t="s">
        <v>77</v>
      </c>
      <c r="AY132" s="266" t="s">
        <v>174</v>
      </c>
    </row>
    <row r="133" s="14" customFormat="1">
      <c r="A133" s="14"/>
      <c r="B133" s="267"/>
      <c r="C133" s="268"/>
      <c r="D133" s="257" t="s">
        <v>245</v>
      </c>
      <c r="E133" s="269" t="s">
        <v>1</v>
      </c>
      <c r="F133" s="270" t="s">
        <v>248</v>
      </c>
      <c r="G133" s="268"/>
      <c r="H133" s="271">
        <v>279.274</v>
      </c>
      <c r="I133" s="272"/>
      <c r="J133" s="268"/>
      <c r="K133" s="268"/>
      <c r="L133" s="273"/>
      <c r="M133" s="274"/>
      <c r="N133" s="275"/>
      <c r="O133" s="275"/>
      <c r="P133" s="275"/>
      <c r="Q133" s="275"/>
      <c r="R133" s="275"/>
      <c r="S133" s="275"/>
      <c r="T133" s="275"/>
      <c r="U133" s="276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77" t="s">
        <v>245</v>
      </c>
      <c r="AU133" s="277" t="s">
        <v>90</v>
      </c>
      <c r="AV133" s="14" t="s">
        <v>190</v>
      </c>
      <c r="AW133" s="14" t="s">
        <v>33</v>
      </c>
      <c r="AX133" s="14" t="s">
        <v>84</v>
      </c>
      <c r="AY133" s="277" t="s">
        <v>174</v>
      </c>
    </row>
    <row r="134" s="2" customFormat="1" ht="30" customHeight="1">
      <c r="A134" s="38"/>
      <c r="B134" s="39"/>
      <c r="C134" s="236" t="s">
        <v>173</v>
      </c>
      <c r="D134" s="236" t="s">
        <v>177</v>
      </c>
      <c r="E134" s="237" t="s">
        <v>474</v>
      </c>
      <c r="F134" s="238" t="s">
        <v>475</v>
      </c>
      <c r="G134" s="239" t="s">
        <v>243</v>
      </c>
      <c r="H134" s="240">
        <v>279.274</v>
      </c>
      <c r="I134" s="241"/>
      <c r="J134" s="242">
        <f>ROUND(I134*H134,2)</f>
        <v>0</v>
      </c>
      <c r="K134" s="243"/>
      <c r="L134" s="44"/>
      <c r="M134" s="244" t="s">
        <v>1</v>
      </c>
      <c r="N134" s="245" t="s">
        <v>43</v>
      </c>
      <c r="O134" s="97"/>
      <c r="P134" s="246">
        <f>O134*H134</f>
        <v>0</v>
      </c>
      <c r="Q134" s="246">
        <v>0</v>
      </c>
      <c r="R134" s="246">
        <f>Q134*H134</f>
        <v>0</v>
      </c>
      <c r="S134" s="246">
        <v>0</v>
      </c>
      <c r="T134" s="246">
        <f>S134*H134</f>
        <v>0</v>
      </c>
      <c r="U134" s="247" t="s">
        <v>1</v>
      </c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48" t="s">
        <v>190</v>
      </c>
      <c r="AT134" s="248" t="s">
        <v>177</v>
      </c>
      <c r="AU134" s="248" t="s">
        <v>90</v>
      </c>
      <c r="AY134" s="17" t="s">
        <v>174</v>
      </c>
      <c r="BE134" s="249">
        <f>IF(N134="základná",J134,0)</f>
        <v>0</v>
      </c>
      <c r="BF134" s="249">
        <f>IF(N134="znížená",J134,0)</f>
        <v>0</v>
      </c>
      <c r="BG134" s="249">
        <f>IF(N134="zákl. prenesená",J134,0)</f>
        <v>0</v>
      </c>
      <c r="BH134" s="249">
        <f>IF(N134="zníž. prenesená",J134,0)</f>
        <v>0</v>
      </c>
      <c r="BI134" s="249">
        <f>IF(N134="nulová",J134,0)</f>
        <v>0</v>
      </c>
      <c r="BJ134" s="17" t="s">
        <v>90</v>
      </c>
      <c r="BK134" s="249">
        <f>ROUND(I134*H134,2)</f>
        <v>0</v>
      </c>
      <c r="BL134" s="17" t="s">
        <v>190</v>
      </c>
      <c r="BM134" s="248" t="s">
        <v>1130</v>
      </c>
    </row>
    <row r="135" s="2" customFormat="1" ht="14.4" customHeight="1">
      <c r="A135" s="38"/>
      <c r="B135" s="39"/>
      <c r="C135" s="236" t="s">
        <v>190</v>
      </c>
      <c r="D135" s="236" t="s">
        <v>177</v>
      </c>
      <c r="E135" s="237" t="s">
        <v>960</v>
      </c>
      <c r="F135" s="238" t="s">
        <v>961</v>
      </c>
      <c r="G135" s="239" t="s">
        <v>243</v>
      </c>
      <c r="H135" s="240">
        <v>12</v>
      </c>
      <c r="I135" s="241"/>
      <c r="J135" s="242">
        <f>ROUND(I135*H135,2)</f>
        <v>0</v>
      </c>
      <c r="K135" s="243"/>
      <c r="L135" s="44"/>
      <c r="M135" s="244" t="s">
        <v>1</v>
      </c>
      <c r="N135" s="245" t="s">
        <v>43</v>
      </c>
      <c r="O135" s="97"/>
      <c r="P135" s="246">
        <f>O135*H135</f>
        <v>0</v>
      </c>
      <c r="Q135" s="246">
        <v>0</v>
      </c>
      <c r="R135" s="246">
        <f>Q135*H135</f>
        <v>0</v>
      </c>
      <c r="S135" s="246">
        <v>0</v>
      </c>
      <c r="T135" s="246">
        <f>S135*H135</f>
        <v>0</v>
      </c>
      <c r="U135" s="247" t="s">
        <v>1</v>
      </c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48" t="s">
        <v>190</v>
      </c>
      <c r="AT135" s="248" t="s">
        <v>177</v>
      </c>
      <c r="AU135" s="248" t="s">
        <v>90</v>
      </c>
      <c r="AY135" s="17" t="s">
        <v>174</v>
      </c>
      <c r="BE135" s="249">
        <f>IF(N135="základná",J135,0)</f>
        <v>0</v>
      </c>
      <c r="BF135" s="249">
        <f>IF(N135="znížená",J135,0)</f>
        <v>0</v>
      </c>
      <c r="BG135" s="249">
        <f>IF(N135="zákl. prenesená",J135,0)</f>
        <v>0</v>
      </c>
      <c r="BH135" s="249">
        <f>IF(N135="zníž. prenesená",J135,0)</f>
        <v>0</v>
      </c>
      <c r="BI135" s="249">
        <f>IF(N135="nulová",J135,0)</f>
        <v>0</v>
      </c>
      <c r="BJ135" s="17" t="s">
        <v>90</v>
      </c>
      <c r="BK135" s="249">
        <f>ROUND(I135*H135,2)</f>
        <v>0</v>
      </c>
      <c r="BL135" s="17" t="s">
        <v>190</v>
      </c>
      <c r="BM135" s="248" t="s">
        <v>1131</v>
      </c>
    </row>
    <row r="136" s="13" customFormat="1">
      <c r="A136" s="13"/>
      <c r="B136" s="255"/>
      <c r="C136" s="256"/>
      <c r="D136" s="257" t="s">
        <v>245</v>
      </c>
      <c r="E136" s="258" t="s">
        <v>1</v>
      </c>
      <c r="F136" s="259" t="s">
        <v>1132</v>
      </c>
      <c r="G136" s="256"/>
      <c r="H136" s="260">
        <v>12</v>
      </c>
      <c r="I136" s="261"/>
      <c r="J136" s="256"/>
      <c r="K136" s="256"/>
      <c r="L136" s="262"/>
      <c r="M136" s="263"/>
      <c r="N136" s="264"/>
      <c r="O136" s="264"/>
      <c r="P136" s="264"/>
      <c r="Q136" s="264"/>
      <c r="R136" s="264"/>
      <c r="S136" s="264"/>
      <c r="T136" s="264"/>
      <c r="U136" s="265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66" t="s">
        <v>245</v>
      </c>
      <c r="AU136" s="266" t="s">
        <v>90</v>
      </c>
      <c r="AV136" s="13" t="s">
        <v>90</v>
      </c>
      <c r="AW136" s="13" t="s">
        <v>33</v>
      </c>
      <c r="AX136" s="13" t="s">
        <v>84</v>
      </c>
      <c r="AY136" s="266" t="s">
        <v>174</v>
      </c>
    </row>
    <row r="137" s="2" customFormat="1" ht="22.2" customHeight="1">
      <c r="A137" s="38"/>
      <c r="B137" s="39"/>
      <c r="C137" s="236" t="s">
        <v>194</v>
      </c>
      <c r="D137" s="236" t="s">
        <v>177</v>
      </c>
      <c r="E137" s="237" t="s">
        <v>964</v>
      </c>
      <c r="F137" s="238" t="s">
        <v>965</v>
      </c>
      <c r="G137" s="239" t="s">
        <v>243</v>
      </c>
      <c r="H137" s="240">
        <v>12</v>
      </c>
      <c r="I137" s="241"/>
      <c r="J137" s="242">
        <f>ROUND(I137*H137,2)</f>
        <v>0</v>
      </c>
      <c r="K137" s="243"/>
      <c r="L137" s="44"/>
      <c r="M137" s="244" t="s">
        <v>1</v>
      </c>
      <c r="N137" s="245" t="s">
        <v>43</v>
      </c>
      <c r="O137" s="97"/>
      <c r="P137" s="246">
        <f>O137*H137</f>
        <v>0</v>
      </c>
      <c r="Q137" s="246">
        <v>0</v>
      </c>
      <c r="R137" s="246">
        <f>Q137*H137</f>
        <v>0</v>
      </c>
      <c r="S137" s="246">
        <v>0</v>
      </c>
      <c r="T137" s="246">
        <f>S137*H137</f>
        <v>0</v>
      </c>
      <c r="U137" s="247" t="s">
        <v>1</v>
      </c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48" t="s">
        <v>190</v>
      </c>
      <c r="AT137" s="248" t="s">
        <v>177</v>
      </c>
      <c r="AU137" s="248" t="s">
        <v>90</v>
      </c>
      <c r="AY137" s="17" t="s">
        <v>174</v>
      </c>
      <c r="BE137" s="249">
        <f>IF(N137="základná",J137,0)</f>
        <v>0</v>
      </c>
      <c r="BF137" s="249">
        <f>IF(N137="znížená",J137,0)</f>
        <v>0</v>
      </c>
      <c r="BG137" s="249">
        <f>IF(N137="zákl. prenesená",J137,0)</f>
        <v>0</v>
      </c>
      <c r="BH137" s="249">
        <f>IF(N137="zníž. prenesená",J137,0)</f>
        <v>0</v>
      </c>
      <c r="BI137" s="249">
        <f>IF(N137="nulová",J137,0)</f>
        <v>0</v>
      </c>
      <c r="BJ137" s="17" t="s">
        <v>90</v>
      </c>
      <c r="BK137" s="249">
        <f>ROUND(I137*H137,2)</f>
        <v>0</v>
      </c>
      <c r="BL137" s="17" t="s">
        <v>190</v>
      </c>
      <c r="BM137" s="248" t="s">
        <v>1133</v>
      </c>
    </row>
    <row r="138" s="2" customFormat="1" ht="22.2" customHeight="1">
      <c r="A138" s="38"/>
      <c r="B138" s="39"/>
      <c r="C138" s="236" t="s">
        <v>198</v>
      </c>
      <c r="D138" s="236" t="s">
        <v>177</v>
      </c>
      <c r="E138" s="237" t="s">
        <v>967</v>
      </c>
      <c r="F138" s="238" t="s">
        <v>968</v>
      </c>
      <c r="G138" s="239" t="s">
        <v>243</v>
      </c>
      <c r="H138" s="240">
        <v>1.5</v>
      </c>
      <c r="I138" s="241"/>
      <c r="J138" s="242">
        <f>ROUND(I138*H138,2)</f>
        <v>0</v>
      </c>
      <c r="K138" s="243"/>
      <c r="L138" s="44"/>
      <c r="M138" s="244" t="s">
        <v>1</v>
      </c>
      <c r="N138" s="245" t="s">
        <v>43</v>
      </c>
      <c r="O138" s="97"/>
      <c r="P138" s="246">
        <f>O138*H138</f>
        <v>0</v>
      </c>
      <c r="Q138" s="246">
        <v>0.0035409500000000002</v>
      </c>
      <c r="R138" s="246">
        <f>Q138*H138</f>
        <v>0.0053114249999999998</v>
      </c>
      <c r="S138" s="246">
        <v>0</v>
      </c>
      <c r="T138" s="246">
        <f>S138*H138</f>
        <v>0</v>
      </c>
      <c r="U138" s="247" t="s">
        <v>1</v>
      </c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48" t="s">
        <v>190</v>
      </c>
      <c r="AT138" s="248" t="s">
        <v>177</v>
      </c>
      <c r="AU138" s="248" t="s">
        <v>90</v>
      </c>
      <c r="AY138" s="17" t="s">
        <v>174</v>
      </c>
      <c r="BE138" s="249">
        <f>IF(N138="základná",J138,0)</f>
        <v>0</v>
      </c>
      <c r="BF138" s="249">
        <f>IF(N138="znížená",J138,0)</f>
        <v>0</v>
      </c>
      <c r="BG138" s="249">
        <f>IF(N138="zákl. prenesená",J138,0)</f>
        <v>0</v>
      </c>
      <c r="BH138" s="249">
        <f>IF(N138="zníž. prenesená",J138,0)</f>
        <v>0</v>
      </c>
      <c r="BI138" s="249">
        <f>IF(N138="nulová",J138,0)</f>
        <v>0</v>
      </c>
      <c r="BJ138" s="17" t="s">
        <v>90</v>
      </c>
      <c r="BK138" s="249">
        <f>ROUND(I138*H138,2)</f>
        <v>0</v>
      </c>
      <c r="BL138" s="17" t="s">
        <v>190</v>
      </c>
      <c r="BM138" s="248" t="s">
        <v>1134</v>
      </c>
    </row>
    <row r="139" s="13" customFormat="1">
      <c r="A139" s="13"/>
      <c r="B139" s="255"/>
      <c r="C139" s="256"/>
      <c r="D139" s="257" t="s">
        <v>245</v>
      </c>
      <c r="E139" s="258" t="s">
        <v>1</v>
      </c>
      <c r="F139" s="259" t="s">
        <v>1135</v>
      </c>
      <c r="G139" s="256"/>
      <c r="H139" s="260">
        <v>1.5</v>
      </c>
      <c r="I139" s="261"/>
      <c r="J139" s="256"/>
      <c r="K139" s="256"/>
      <c r="L139" s="262"/>
      <c r="M139" s="263"/>
      <c r="N139" s="264"/>
      <c r="O139" s="264"/>
      <c r="P139" s="264"/>
      <c r="Q139" s="264"/>
      <c r="R139" s="264"/>
      <c r="S139" s="264"/>
      <c r="T139" s="264"/>
      <c r="U139" s="265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66" t="s">
        <v>245</v>
      </c>
      <c r="AU139" s="266" t="s">
        <v>90</v>
      </c>
      <c r="AV139" s="13" t="s">
        <v>90</v>
      </c>
      <c r="AW139" s="13" t="s">
        <v>33</v>
      </c>
      <c r="AX139" s="13" t="s">
        <v>84</v>
      </c>
      <c r="AY139" s="266" t="s">
        <v>174</v>
      </c>
    </row>
    <row r="140" s="2" customFormat="1" ht="22.2" customHeight="1">
      <c r="A140" s="38"/>
      <c r="B140" s="39"/>
      <c r="C140" s="236" t="s">
        <v>202</v>
      </c>
      <c r="D140" s="236" t="s">
        <v>177</v>
      </c>
      <c r="E140" s="237" t="s">
        <v>970</v>
      </c>
      <c r="F140" s="238" t="s">
        <v>971</v>
      </c>
      <c r="G140" s="239" t="s">
        <v>269</v>
      </c>
      <c r="H140" s="240">
        <v>930.91200000000003</v>
      </c>
      <c r="I140" s="241"/>
      <c r="J140" s="242">
        <f>ROUND(I140*H140,2)</f>
        <v>0</v>
      </c>
      <c r="K140" s="243"/>
      <c r="L140" s="44"/>
      <c r="M140" s="244" t="s">
        <v>1</v>
      </c>
      <c r="N140" s="245" t="s">
        <v>43</v>
      </c>
      <c r="O140" s="97"/>
      <c r="P140" s="246">
        <f>O140*H140</f>
        <v>0</v>
      </c>
      <c r="Q140" s="246">
        <v>0.00090585000000000004</v>
      </c>
      <c r="R140" s="246">
        <f>Q140*H140</f>
        <v>0.84326663520000011</v>
      </c>
      <c r="S140" s="246">
        <v>0</v>
      </c>
      <c r="T140" s="246">
        <f>S140*H140</f>
        <v>0</v>
      </c>
      <c r="U140" s="247" t="s">
        <v>1</v>
      </c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48" t="s">
        <v>190</v>
      </c>
      <c r="AT140" s="248" t="s">
        <v>177</v>
      </c>
      <c r="AU140" s="248" t="s">
        <v>90</v>
      </c>
      <c r="AY140" s="17" t="s">
        <v>174</v>
      </c>
      <c r="BE140" s="249">
        <f>IF(N140="základná",J140,0)</f>
        <v>0</v>
      </c>
      <c r="BF140" s="249">
        <f>IF(N140="znížená",J140,0)</f>
        <v>0</v>
      </c>
      <c r="BG140" s="249">
        <f>IF(N140="zákl. prenesená",J140,0)</f>
        <v>0</v>
      </c>
      <c r="BH140" s="249">
        <f>IF(N140="zníž. prenesená",J140,0)</f>
        <v>0</v>
      </c>
      <c r="BI140" s="249">
        <f>IF(N140="nulová",J140,0)</f>
        <v>0</v>
      </c>
      <c r="BJ140" s="17" t="s">
        <v>90</v>
      </c>
      <c r="BK140" s="249">
        <f>ROUND(I140*H140,2)</f>
        <v>0</v>
      </c>
      <c r="BL140" s="17" t="s">
        <v>190</v>
      </c>
      <c r="BM140" s="248" t="s">
        <v>1136</v>
      </c>
    </row>
    <row r="141" s="13" customFormat="1">
      <c r="A141" s="13"/>
      <c r="B141" s="255"/>
      <c r="C141" s="256"/>
      <c r="D141" s="257" t="s">
        <v>245</v>
      </c>
      <c r="E141" s="258" t="s">
        <v>1</v>
      </c>
      <c r="F141" s="259" t="s">
        <v>1137</v>
      </c>
      <c r="G141" s="256"/>
      <c r="H141" s="260">
        <v>316.03199999999998</v>
      </c>
      <c r="I141" s="261"/>
      <c r="J141" s="256"/>
      <c r="K141" s="256"/>
      <c r="L141" s="262"/>
      <c r="M141" s="263"/>
      <c r="N141" s="264"/>
      <c r="O141" s="264"/>
      <c r="P141" s="264"/>
      <c r="Q141" s="264"/>
      <c r="R141" s="264"/>
      <c r="S141" s="264"/>
      <c r="T141" s="264"/>
      <c r="U141" s="265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66" t="s">
        <v>245</v>
      </c>
      <c r="AU141" s="266" t="s">
        <v>90</v>
      </c>
      <c r="AV141" s="13" t="s">
        <v>90</v>
      </c>
      <c r="AW141" s="13" t="s">
        <v>33</v>
      </c>
      <c r="AX141" s="13" t="s">
        <v>77</v>
      </c>
      <c r="AY141" s="266" t="s">
        <v>174</v>
      </c>
    </row>
    <row r="142" s="13" customFormat="1">
      <c r="A142" s="13"/>
      <c r="B142" s="255"/>
      <c r="C142" s="256"/>
      <c r="D142" s="257" t="s">
        <v>245</v>
      </c>
      <c r="E142" s="258" t="s">
        <v>1</v>
      </c>
      <c r="F142" s="259" t="s">
        <v>1138</v>
      </c>
      <c r="G142" s="256"/>
      <c r="H142" s="260">
        <v>310.39999999999998</v>
      </c>
      <c r="I142" s="261"/>
      <c r="J142" s="256"/>
      <c r="K142" s="256"/>
      <c r="L142" s="262"/>
      <c r="M142" s="263"/>
      <c r="N142" s="264"/>
      <c r="O142" s="264"/>
      <c r="P142" s="264"/>
      <c r="Q142" s="264"/>
      <c r="R142" s="264"/>
      <c r="S142" s="264"/>
      <c r="T142" s="264"/>
      <c r="U142" s="265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66" t="s">
        <v>245</v>
      </c>
      <c r="AU142" s="266" t="s">
        <v>90</v>
      </c>
      <c r="AV142" s="13" t="s">
        <v>90</v>
      </c>
      <c r="AW142" s="13" t="s">
        <v>33</v>
      </c>
      <c r="AX142" s="13" t="s">
        <v>77</v>
      </c>
      <c r="AY142" s="266" t="s">
        <v>174</v>
      </c>
    </row>
    <row r="143" s="13" customFormat="1">
      <c r="A143" s="13"/>
      <c r="B143" s="255"/>
      <c r="C143" s="256"/>
      <c r="D143" s="257" t="s">
        <v>245</v>
      </c>
      <c r="E143" s="258" t="s">
        <v>1</v>
      </c>
      <c r="F143" s="259" t="s">
        <v>1139</v>
      </c>
      <c r="G143" s="256"/>
      <c r="H143" s="260">
        <v>304.48000000000002</v>
      </c>
      <c r="I143" s="261"/>
      <c r="J143" s="256"/>
      <c r="K143" s="256"/>
      <c r="L143" s="262"/>
      <c r="M143" s="263"/>
      <c r="N143" s="264"/>
      <c r="O143" s="264"/>
      <c r="P143" s="264"/>
      <c r="Q143" s="264"/>
      <c r="R143" s="264"/>
      <c r="S143" s="264"/>
      <c r="T143" s="264"/>
      <c r="U143" s="265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66" t="s">
        <v>245</v>
      </c>
      <c r="AU143" s="266" t="s">
        <v>90</v>
      </c>
      <c r="AV143" s="13" t="s">
        <v>90</v>
      </c>
      <c r="AW143" s="13" t="s">
        <v>33</v>
      </c>
      <c r="AX143" s="13" t="s">
        <v>77</v>
      </c>
      <c r="AY143" s="266" t="s">
        <v>174</v>
      </c>
    </row>
    <row r="144" s="14" customFormat="1">
      <c r="A144" s="14"/>
      <c r="B144" s="267"/>
      <c r="C144" s="268"/>
      <c r="D144" s="257" t="s">
        <v>245</v>
      </c>
      <c r="E144" s="269" t="s">
        <v>1</v>
      </c>
      <c r="F144" s="270" t="s">
        <v>248</v>
      </c>
      <c r="G144" s="268"/>
      <c r="H144" s="271">
        <v>930.91200000000003</v>
      </c>
      <c r="I144" s="272"/>
      <c r="J144" s="268"/>
      <c r="K144" s="268"/>
      <c r="L144" s="273"/>
      <c r="M144" s="274"/>
      <c r="N144" s="275"/>
      <c r="O144" s="275"/>
      <c r="P144" s="275"/>
      <c r="Q144" s="275"/>
      <c r="R144" s="275"/>
      <c r="S144" s="275"/>
      <c r="T144" s="275"/>
      <c r="U144" s="276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77" t="s">
        <v>245</v>
      </c>
      <c r="AU144" s="277" t="s">
        <v>90</v>
      </c>
      <c r="AV144" s="14" t="s">
        <v>190</v>
      </c>
      <c r="AW144" s="14" t="s">
        <v>33</v>
      </c>
      <c r="AX144" s="14" t="s">
        <v>84</v>
      </c>
      <c r="AY144" s="277" t="s">
        <v>174</v>
      </c>
    </row>
    <row r="145" s="2" customFormat="1" ht="22.2" customHeight="1">
      <c r="A145" s="38"/>
      <c r="B145" s="39"/>
      <c r="C145" s="236" t="s">
        <v>209</v>
      </c>
      <c r="D145" s="236" t="s">
        <v>177</v>
      </c>
      <c r="E145" s="237" t="s">
        <v>974</v>
      </c>
      <c r="F145" s="238" t="s">
        <v>975</v>
      </c>
      <c r="G145" s="239" t="s">
        <v>269</v>
      </c>
      <c r="H145" s="240">
        <v>930.91200000000003</v>
      </c>
      <c r="I145" s="241"/>
      <c r="J145" s="242">
        <f>ROUND(I145*H145,2)</f>
        <v>0</v>
      </c>
      <c r="K145" s="243"/>
      <c r="L145" s="44"/>
      <c r="M145" s="244" t="s">
        <v>1</v>
      </c>
      <c r="N145" s="245" t="s">
        <v>43</v>
      </c>
      <c r="O145" s="97"/>
      <c r="P145" s="246">
        <f>O145*H145</f>
        <v>0</v>
      </c>
      <c r="Q145" s="246">
        <v>0</v>
      </c>
      <c r="R145" s="246">
        <f>Q145*H145</f>
        <v>0</v>
      </c>
      <c r="S145" s="246">
        <v>0</v>
      </c>
      <c r="T145" s="246">
        <f>S145*H145</f>
        <v>0</v>
      </c>
      <c r="U145" s="247" t="s">
        <v>1</v>
      </c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48" t="s">
        <v>190</v>
      </c>
      <c r="AT145" s="248" t="s">
        <v>177</v>
      </c>
      <c r="AU145" s="248" t="s">
        <v>90</v>
      </c>
      <c r="AY145" s="17" t="s">
        <v>174</v>
      </c>
      <c r="BE145" s="249">
        <f>IF(N145="základná",J145,0)</f>
        <v>0</v>
      </c>
      <c r="BF145" s="249">
        <f>IF(N145="znížená",J145,0)</f>
        <v>0</v>
      </c>
      <c r="BG145" s="249">
        <f>IF(N145="zákl. prenesená",J145,0)</f>
        <v>0</v>
      </c>
      <c r="BH145" s="249">
        <f>IF(N145="zníž. prenesená",J145,0)</f>
        <v>0</v>
      </c>
      <c r="BI145" s="249">
        <f>IF(N145="nulová",J145,0)</f>
        <v>0</v>
      </c>
      <c r="BJ145" s="17" t="s">
        <v>90</v>
      </c>
      <c r="BK145" s="249">
        <f>ROUND(I145*H145,2)</f>
        <v>0</v>
      </c>
      <c r="BL145" s="17" t="s">
        <v>190</v>
      </c>
      <c r="BM145" s="248" t="s">
        <v>1140</v>
      </c>
    </row>
    <row r="146" s="2" customFormat="1" ht="34.8" customHeight="1">
      <c r="A146" s="38"/>
      <c r="B146" s="39"/>
      <c r="C146" s="236" t="s">
        <v>213</v>
      </c>
      <c r="D146" s="236" t="s">
        <v>177</v>
      </c>
      <c r="E146" s="237" t="s">
        <v>477</v>
      </c>
      <c r="F146" s="238" t="s">
        <v>478</v>
      </c>
      <c r="G146" s="239" t="s">
        <v>243</v>
      </c>
      <c r="H146" s="240">
        <v>483.209</v>
      </c>
      <c r="I146" s="241"/>
      <c r="J146" s="242">
        <f>ROUND(I146*H146,2)</f>
        <v>0</v>
      </c>
      <c r="K146" s="243"/>
      <c r="L146" s="44"/>
      <c r="M146" s="244" t="s">
        <v>1</v>
      </c>
      <c r="N146" s="245" t="s">
        <v>43</v>
      </c>
      <c r="O146" s="97"/>
      <c r="P146" s="246">
        <f>O146*H146</f>
        <v>0</v>
      </c>
      <c r="Q146" s="246">
        <v>0</v>
      </c>
      <c r="R146" s="246">
        <f>Q146*H146</f>
        <v>0</v>
      </c>
      <c r="S146" s="246">
        <v>0</v>
      </c>
      <c r="T146" s="246">
        <f>S146*H146</f>
        <v>0</v>
      </c>
      <c r="U146" s="247" t="s">
        <v>1</v>
      </c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48" t="s">
        <v>190</v>
      </c>
      <c r="AT146" s="248" t="s">
        <v>177</v>
      </c>
      <c r="AU146" s="248" t="s">
        <v>90</v>
      </c>
      <c r="AY146" s="17" t="s">
        <v>174</v>
      </c>
      <c r="BE146" s="249">
        <f>IF(N146="základná",J146,0)</f>
        <v>0</v>
      </c>
      <c r="BF146" s="249">
        <f>IF(N146="znížená",J146,0)</f>
        <v>0</v>
      </c>
      <c r="BG146" s="249">
        <f>IF(N146="zákl. prenesená",J146,0)</f>
        <v>0</v>
      </c>
      <c r="BH146" s="249">
        <f>IF(N146="zníž. prenesená",J146,0)</f>
        <v>0</v>
      </c>
      <c r="BI146" s="249">
        <f>IF(N146="nulová",J146,0)</f>
        <v>0</v>
      </c>
      <c r="BJ146" s="17" t="s">
        <v>90</v>
      </c>
      <c r="BK146" s="249">
        <f>ROUND(I146*H146,2)</f>
        <v>0</v>
      </c>
      <c r="BL146" s="17" t="s">
        <v>190</v>
      </c>
      <c r="BM146" s="248" t="s">
        <v>1141</v>
      </c>
    </row>
    <row r="147" s="13" customFormat="1">
      <c r="A147" s="13"/>
      <c r="B147" s="255"/>
      <c r="C147" s="256"/>
      <c r="D147" s="257" t="s">
        <v>245</v>
      </c>
      <c r="E147" s="258" t="s">
        <v>1</v>
      </c>
      <c r="F147" s="259" t="s">
        <v>1142</v>
      </c>
      <c r="G147" s="256"/>
      <c r="H147" s="260">
        <v>291.274</v>
      </c>
      <c r="I147" s="261"/>
      <c r="J147" s="256"/>
      <c r="K147" s="256"/>
      <c r="L147" s="262"/>
      <c r="M147" s="263"/>
      <c r="N147" s="264"/>
      <c r="O147" s="264"/>
      <c r="P147" s="264"/>
      <c r="Q147" s="264"/>
      <c r="R147" s="264"/>
      <c r="S147" s="264"/>
      <c r="T147" s="264"/>
      <c r="U147" s="265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66" t="s">
        <v>245</v>
      </c>
      <c r="AU147" s="266" t="s">
        <v>90</v>
      </c>
      <c r="AV147" s="13" t="s">
        <v>90</v>
      </c>
      <c r="AW147" s="13" t="s">
        <v>33</v>
      </c>
      <c r="AX147" s="13" t="s">
        <v>77</v>
      </c>
      <c r="AY147" s="266" t="s">
        <v>174</v>
      </c>
    </row>
    <row r="148" s="13" customFormat="1">
      <c r="A148" s="13"/>
      <c r="B148" s="255"/>
      <c r="C148" s="256"/>
      <c r="D148" s="257" t="s">
        <v>245</v>
      </c>
      <c r="E148" s="258" t="s">
        <v>1</v>
      </c>
      <c r="F148" s="259" t="s">
        <v>1143</v>
      </c>
      <c r="G148" s="256"/>
      <c r="H148" s="260">
        <v>191.935</v>
      </c>
      <c r="I148" s="261"/>
      <c r="J148" s="256"/>
      <c r="K148" s="256"/>
      <c r="L148" s="262"/>
      <c r="M148" s="263"/>
      <c r="N148" s="264"/>
      <c r="O148" s="264"/>
      <c r="P148" s="264"/>
      <c r="Q148" s="264"/>
      <c r="R148" s="264"/>
      <c r="S148" s="264"/>
      <c r="T148" s="264"/>
      <c r="U148" s="265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66" t="s">
        <v>245</v>
      </c>
      <c r="AU148" s="266" t="s">
        <v>90</v>
      </c>
      <c r="AV148" s="13" t="s">
        <v>90</v>
      </c>
      <c r="AW148" s="13" t="s">
        <v>33</v>
      </c>
      <c r="AX148" s="13" t="s">
        <v>77</v>
      </c>
      <c r="AY148" s="266" t="s">
        <v>174</v>
      </c>
    </row>
    <row r="149" s="14" customFormat="1">
      <c r="A149" s="14"/>
      <c r="B149" s="267"/>
      <c r="C149" s="268"/>
      <c r="D149" s="257" t="s">
        <v>245</v>
      </c>
      <c r="E149" s="269" t="s">
        <v>1</v>
      </c>
      <c r="F149" s="270" t="s">
        <v>248</v>
      </c>
      <c r="G149" s="268"/>
      <c r="H149" s="271">
        <v>483.209</v>
      </c>
      <c r="I149" s="272"/>
      <c r="J149" s="268"/>
      <c r="K149" s="268"/>
      <c r="L149" s="273"/>
      <c r="M149" s="274"/>
      <c r="N149" s="275"/>
      <c r="O149" s="275"/>
      <c r="P149" s="275"/>
      <c r="Q149" s="275"/>
      <c r="R149" s="275"/>
      <c r="S149" s="275"/>
      <c r="T149" s="275"/>
      <c r="U149" s="276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77" t="s">
        <v>245</v>
      </c>
      <c r="AU149" s="277" t="s">
        <v>90</v>
      </c>
      <c r="AV149" s="14" t="s">
        <v>190</v>
      </c>
      <c r="AW149" s="14" t="s">
        <v>33</v>
      </c>
      <c r="AX149" s="14" t="s">
        <v>84</v>
      </c>
      <c r="AY149" s="277" t="s">
        <v>174</v>
      </c>
    </row>
    <row r="150" s="2" customFormat="1" ht="40.2" customHeight="1">
      <c r="A150" s="38"/>
      <c r="B150" s="39"/>
      <c r="C150" s="236" t="s">
        <v>217</v>
      </c>
      <c r="D150" s="236" t="s">
        <v>177</v>
      </c>
      <c r="E150" s="237" t="s">
        <v>483</v>
      </c>
      <c r="F150" s="238" t="s">
        <v>484</v>
      </c>
      <c r="G150" s="239" t="s">
        <v>243</v>
      </c>
      <c r="H150" s="240">
        <v>1688.7629999999999</v>
      </c>
      <c r="I150" s="241"/>
      <c r="J150" s="242">
        <f>ROUND(I150*H150,2)</f>
        <v>0</v>
      </c>
      <c r="K150" s="243"/>
      <c r="L150" s="44"/>
      <c r="M150" s="244" t="s">
        <v>1</v>
      </c>
      <c r="N150" s="245" t="s">
        <v>43</v>
      </c>
      <c r="O150" s="97"/>
      <c r="P150" s="246">
        <f>O150*H150</f>
        <v>0</v>
      </c>
      <c r="Q150" s="246">
        <v>0</v>
      </c>
      <c r="R150" s="246">
        <f>Q150*H150</f>
        <v>0</v>
      </c>
      <c r="S150" s="246">
        <v>0</v>
      </c>
      <c r="T150" s="246">
        <f>S150*H150</f>
        <v>0</v>
      </c>
      <c r="U150" s="247" t="s">
        <v>1</v>
      </c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48" t="s">
        <v>190</v>
      </c>
      <c r="AT150" s="248" t="s">
        <v>177</v>
      </c>
      <c r="AU150" s="248" t="s">
        <v>90</v>
      </c>
      <c r="AY150" s="17" t="s">
        <v>174</v>
      </c>
      <c r="BE150" s="249">
        <f>IF(N150="základná",J150,0)</f>
        <v>0</v>
      </c>
      <c r="BF150" s="249">
        <f>IF(N150="znížená",J150,0)</f>
        <v>0</v>
      </c>
      <c r="BG150" s="249">
        <f>IF(N150="zákl. prenesená",J150,0)</f>
        <v>0</v>
      </c>
      <c r="BH150" s="249">
        <f>IF(N150="zníž. prenesená",J150,0)</f>
        <v>0</v>
      </c>
      <c r="BI150" s="249">
        <f>IF(N150="nulová",J150,0)</f>
        <v>0</v>
      </c>
      <c r="BJ150" s="17" t="s">
        <v>90</v>
      </c>
      <c r="BK150" s="249">
        <f>ROUND(I150*H150,2)</f>
        <v>0</v>
      </c>
      <c r="BL150" s="17" t="s">
        <v>190</v>
      </c>
      <c r="BM150" s="248" t="s">
        <v>1144</v>
      </c>
    </row>
    <row r="151" s="13" customFormat="1">
      <c r="A151" s="13"/>
      <c r="B151" s="255"/>
      <c r="C151" s="256"/>
      <c r="D151" s="257" t="s">
        <v>245</v>
      </c>
      <c r="E151" s="258" t="s">
        <v>1</v>
      </c>
      <c r="F151" s="259" t="s">
        <v>1145</v>
      </c>
      <c r="G151" s="256"/>
      <c r="H151" s="260">
        <v>1688.7629999999999</v>
      </c>
      <c r="I151" s="261"/>
      <c r="J151" s="256"/>
      <c r="K151" s="256"/>
      <c r="L151" s="262"/>
      <c r="M151" s="263"/>
      <c r="N151" s="264"/>
      <c r="O151" s="264"/>
      <c r="P151" s="264"/>
      <c r="Q151" s="264"/>
      <c r="R151" s="264"/>
      <c r="S151" s="264"/>
      <c r="T151" s="264"/>
      <c r="U151" s="265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66" t="s">
        <v>245</v>
      </c>
      <c r="AU151" s="266" t="s">
        <v>90</v>
      </c>
      <c r="AV151" s="13" t="s">
        <v>90</v>
      </c>
      <c r="AW151" s="13" t="s">
        <v>33</v>
      </c>
      <c r="AX151" s="13" t="s">
        <v>84</v>
      </c>
      <c r="AY151" s="266" t="s">
        <v>174</v>
      </c>
    </row>
    <row r="152" s="2" customFormat="1" ht="22.2" customHeight="1">
      <c r="A152" s="38"/>
      <c r="B152" s="39"/>
      <c r="C152" s="236" t="s">
        <v>221</v>
      </c>
      <c r="D152" s="236" t="s">
        <v>177</v>
      </c>
      <c r="E152" s="237" t="s">
        <v>487</v>
      </c>
      <c r="F152" s="238" t="s">
        <v>488</v>
      </c>
      <c r="G152" s="239" t="s">
        <v>243</v>
      </c>
      <c r="H152" s="240">
        <v>191.935</v>
      </c>
      <c r="I152" s="241"/>
      <c r="J152" s="242">
        <f>ROUND(I152*H152,2)</f>
        <v>0</v>
      </c>
      <c r="K152" s="243"/>
      <c r="L152" s="44"/>
      <c r="M152" s="244" t="s">
        <v>1</v>
      </c>
      <c r="N152" s="245" t="s">
        <v>43</v>
      </c>
      <c r="O152" s="97"/>
      <c r="P152" s="246">
        <f>O152*H152</f>
        <v>0</v>
      </c>
      <c r="Q152" s="246">
        <v>0</v>
      </c>
      <c r="R152" s="246">
        <f>Q152*H152</f>
        <v>0</v>
      </c>
      <c r="S152" s="246">
        <v>0</v>
      </c>
      <c r="T152" s="246">
        <f>S152*H152</f>
        <v>0</v>
      </c>
      <c r="U152" s="247" t="s">
        <v>1</v>
      </c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48" t="s">
        <v>190</v>
      </c>
      <c r="AT152" s="248" t="s">
        <v>177</v>
      </c>
      <c r="AU152" s="248" t="s">
        <v>90</v>
      </c>
      <c r="AY152" s="17" t="s">
        <v>174</v>
      </c>
      <c r="BE152" s="249">
        <f>IF(N152="základná",J152,0)</f>
        <v>0</v>
      </c>
      <c r="BF152" s="249">
        <f>IF(N152="znížená",J152,0)</f>
        <v>0</v>
      </c>
      <c r="BG152" s="249">
        <f>IF(N152="zákl. prenesená",J152,0)</f>
        <v>0</v>
      </c>
      <c r="BH152" s="249">
        <f>IF(N152="zníž. prenesená",J152,0)</f>
        <v>0</v>
      </c>
      <c r="BI152" s="249">
        <f>IF(N152="nulová",J152,0)</f>
        <v>0</v>
      </c>
      <c r="BJ152" s="17" t="s">
        <v>90</v>
      </c>
      <c r="BK152" s="249">
        <f>ROUND(I152*H152,2)</f>
        <v>0</v>
      </c>
      <c r="BL152" s="17" t="s">
        <v>190</v>
      </c>
      <c r="BM152" s="248" t="s">
        <v>1146</v>
      </c>
    </row>
    <row r="153" s="13" customFormat="1">
      <c r="A153" s="13"/>
      <c r="B153" s="255"/>
      <c r="C153" s="256"/>
      <c r="D153" s="257" t="s">
        <v>245</v>
      </c>
      <c r="E153" s="258" t="s">
        <v>1</v>
      </c>
      <c r="F153" s="259" t="s">
        <v>1147</v>
      </c>
      <c r="G153" s="256"/>
      <c r="H153" s="260">
        <v>191.935</v>
      </c>
      <c r="I153" s="261"/>
      <c r="J153" s="256"/>
      <c r="K153" s="256"/>
      <c r="L153" s="262"/>
      <c r="M153" s="263"/>
      <c r="N153" s="264"/>
      <c r="O153" s="264"/>
      <c r="P153" s="264"/>
      <c r="Q153" s="264"/>
      <c r="R153" s="264"/>
      <c r="S153" s="264"/>
      <c r="T153" s="264"/>
      <c r="U153" s="265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66" t="s">
        <v>245</v>
      </c>
      <c r="AU153" s="266" t="s">
        <v>90</v>
      </c>
      <c r="AV153" s="13" t="s">
        <v>90</v>
      </c>
      <c r="AW153" s="13" t="s">
        <v>33</v>
      </c>
      <c r="AX153" s="13" t="s">
        <v>84</v>
      </c>
      <c r="AY153" s="266" t="s">
        <v>174</v>
      </c>
    </row>
    <row r="154" s="2" customFormat="1" ht="30" customHeight="1">
      <c r="A154" s="38"/>
      <c r="B154" s="39"/>
      <c r="C154" s="236" t="s">
        <v>225</v>
      </c>
      <c r="D154" s="236" t="s">
        <v>177</v>
      </c>
      <c r="E154" s="237" t="s">
        <v>984</v>
      </c>
      <c r="F154" s="238" t="s">
        <v>985</v>
      </c>
      <c r="G154" s="239" t="s">
        <v>243</v>
      </c>
      <c r="H154" s="240">
        <v>191.935</v>
      </c>
      <c r="I154" s="241"/>
      <c r="J154" s="242">
        <f>ROUND(I154*H154,2)</f>
        <v>0</v>
      </c>
      <c r="K154" s="243"/>
      <c r="L154" s="44"/>
      <c r="M154" s="244" t="s">
        <v>1</v>
      </c>
      <c r="N154" s="245" t="s">
        <v>43</v>
      </c>
      <c r="O154" s="97"/>
      <c r="P154" s="246">
        <f>O154*H154</f>
        <v>0</v>
      </c>
      <c r="Q154" s="246">
        <v>0</v>
      </c>
      <c r="R154" s="246">
        <f>Q154*H154</f>
        <v>0</v>
      </c>
      <c r="S154" s="246">
        <v>0</v>
      </c>
      <c r="T154" s="246">
        <f>S154*H154</f>
        <v>0</v>
      </c>
      <c r="U154" s="247" t="s">
        <v>1</v>
      </c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48" t="s">
        <v>190</v>
      </c>
      <c r="AT154" s="248" t="s">
        <v>177</v>
      </c>
      <c r="AU154" s="248" t="s">
        <v>90</v>
      </c>
      <c r="AY154" s="17" t="s">
        <v>174</v>
      </c>
      <c r="BE154" s="249">
        <f>IF(N154="základná",J154,0)</f>
        <v>0</v>
      </c>
      <c r="BF154" s="249">
        <f>IF(N154="znížená",J154,0)</f>
        <v>0</v>
      </c>
      <c r="BG154" s="249">
        <f>IF(N154="zákl. prenesená",J154,0)</f>
        <v>0</v>
      </c>
      <c r="BH154" s="249">
        <f>IF(N154="zníž. prenesená",J154,0)</f>
        <v>0</v>
      </c>
      <c r="BI154" s="249">
        <f>IF(N154="nulová",J154,0)</f>
        <v>0</v>
      </c>
      <c r="BJ154" s="17" t="s">
        <v>90</v>
      </c>
      <c r="BK154" s="249">
        <f>ROUND(I154*H154,2)</f>
        <v>0</v>
      </c>
      <c r="BL154" s="17" t="s">
        <v>190</v>
      </c>
      <c r="BM154" s="248" t="s">
        <v>1148</v>
      </c>
    </row>
    <row r="155" s="13" customFormat="1">
      <c r="A155" s="13"/>
      <c r="B155" s="255"/>
      <c r="C155" s="256"/>
      <c r="D155" s="257" t="s">
        <v>245</v>
      </c>
      <c r="E155" s="258" t="s">
        <v>1</v>
      </c>
      <c r="F155" s="259" t="s">
        <v>1149</v>
      </c>
      <c r="G155" s="256"/>
      <c r="H155" s="260">
        <v>191.935</v>
      </c>
      <c r="I155" s="261"/>
      <c r="J155" s="256"/>
      <c r="K155" s="256"/>
      <c r="L155" s="262"/>
      <c r="M155" s="263"/>
      <c r="N155" s="264"/>
      <c r="O155" s="264"/>
      <c r="P155" s="264"/>
      <c r="Q155" s="264"/>
      <c r="R155" s="264"/>
      <c r="S155" s="264"/>
      <c r="T155" s="264"/>
      <c r="U155" s="265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66" t="s">
        <v>245</v>
      </c>
      <c r="AU155" s="266" t="s">
        <v>90</v>
      </c>
      <c r="AV155" s="13" t="s">
        <v>90</v>
      </c>
      <c r="AW155" s="13" t="s">
        <v>33</v>
      </c>
      <c r="AX155" s="13" t="s">
        <v>84</v>
      </c>
      <c r="AY155" s="266" t="s">
        <v>174</v>
      </c>
    </row>
    <row r="156" s="2" customFormat="1" ht="19.8" customHeight="1">
      <c r="A156" s="38"/>
      <c r="B156" s="39"/>
      <c r="C156" s="236" t="s">
        <v>298</v>
      </c>
      <c r="D156" s="236" t="s">
        <v>177</v>
      </c>
      <c r="E156" s="237" t="s">
        <v>493</v>
      </c>
      <c r="F156" s="238" t="s">
        <v>494</v>
      </c>
      <c r="G156" s="239" t="s">
        <v>293</v>
      </c>
      <c r="H156" s="240">
        <v>99.338999999999999</v>
      </c>
      <c r="I156" s="241"/>
      <c r="J156" s="242">
        <f>ROUND(I156*H156,2)</f>
        <v>0</v>
      </c>
      <c r="K156" s="243"/>
      <c r="L156" s="44"/>
      <c r="M156" s="244" t="s">
        <v>1</v>
      </c>
      <c r="N156" s="245" t="s">
        <v>43</v>
      </c>
      <c r="O156" s="97"/>
      <c r="P156" s="246">
        <f>O156*H156</f>
        <v>0</v>
      </c>
      <c r="Q156" s="246">
        <v>0</v>
      </c>
      <c r="R156" s="246">
        <f>Q156*H156</f>
        <v>0</v>
      </c>
      <c r="S156" s="246">
        <v>0</v>
      </c>
      <c r="T156" s="246">
        <f>S156*H156</f>
        <v>0</v>
      </c>
      <c r="U156" s="247" t="s">
        <v>1</v>
      </c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48" t="s">
        <v>190</v>
      </c>
      <c r="AT156" s="248" t="s">
        <v>177</v>
      </c>
      <c r="AU156" s="248" t="s">
        <v>90</v>
      </c>
      <c r="AY156" s="17" t="s">
        <v>174</v>
      </c>
      <c r="BE156" s="249">
        <f>IF(N156="základná",J156,0)</f>
        <v>0</v>
      </c>
      <c r="BF156" s="249">
        <f>IF(N156="znížená",J156,0)</f>
        <v>0</v>
      </c>
      <c r="BG156" s="249">
        <f>IF(N156="zákl. prenesená",J156,0)</f>
        <v>0</v>
      </c>
      <c r="BH156" s="249">
        <f>IF(N156="zníž. prenesená",J156,0)</f>
        <v>0</v>
      </c>
      <c r="BI156" s="249">
        <f>IF(N156="nulová",J156,0)</f>
        <v>0</v>
      </c>
      <c r="BJ156" s="17" t="s">
        <v>90</v>
      </c>
      <c r="BK156" s="249">
        <f>ROUND(I156*H156,2)</f>
        <v>0</v>
      </c>
      <c r="BL156" s="17" t="s">
        <v>190</v>
      </c>
      <c r="BM156" s="248" t="s">
        <v>1150</v>
      </c>
    </row>
    <row r="157" s="13" customFormat="1">
      <c r="A157" s="13"/>
      <c r="B157" s="255"/>
      <c r="C157" s="256"/>
      <c r="D157" s="257" t="s">
        <v>245</v>
      </c>
      <c r="E157" s="258" t="s">
        <v>1</v>
      </c>
      <c r="F157" s="259" t="s">
        <v>1151</v>
      </c>
      <c r="G157" s="256"/>
      <c r="H157" s="260">
        <v>99.338999999999999</v>
      </c>
      <c r="I157" s="261"/>
      <c r="J157" s="256"/>
      <c r="K157" s="256"/>
      <c r="L157" s="262"/>
      <c r="M157" s="263"/>
      <c r="N157" s="264"/>
      <c r="O157" s="264"/>
      <c r="P157" s="264"/>
      <c r="Q157" s="264"/>
      <c r="R157" s="264"/>
      <c r="S157" s="264"/>
      <c r="T157" s="264"/>
      <c r="U157" s="265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66" t="s">
        <v>245</v>
      </c>
      <c r="AU157" s="266" t="s">
        <v>90</v>
      </c>
      <c r="AV157" s="13" t="s">
        <v>90</v>
      </c>
      <c r="AW157" s="13" t="s">
        <v>33</v>
      </c>
      <c r="AX157" s="13" t="s">
        <v>84</v>
      </c>
      <c r="AY157" s="266" t="s">
        <v>174</v>
      </c>
    </row>
    <row r="158" s="2" customFormat="1" ht="22.2" customHeight="1">
      <c r="A158" s="38"/>
      <c r="B158" s="39"/>
      <c r="C158" s="236" t="s">
        <v>302</v>
      </c>
      <c r="D158" s="236" t="s">
        <v>177</v>
      </c>
      <c r="E158" s="237" t="s">
        <v>261</v>
      </c>
      <c r="F158" s="238" t="s">
        <v>262</v>
      </c>
      <c r="G158" s="239" t="s">
        <v>243</v>
      </c>
      <c r="H158" s="240">
        <v>191.935</v>
      </c>
      <c r="I158" s="241"/>
      <c r="J158" s="242">
        <f>ROUND(I158*H158,2)</f>
        <v>0</v>
      </c>
      <c r="K158" s="243"/>
      <c r="L158" s="44"/>
      <c r="M158" s="244" t="s">
        <v>1</v>
      </c>
      <c r="N158" s="245" t="s">
        <v>43</v>
      </c>
      <c r="O158" s="97"/>
      <c r="P158" s="246">
        <f>O158*H158</f>
        <v>0</v>
      </c>
      <c r="Q158" s="246">
        <v>0</v>
      </c>
      <c r="R158" s="246">
        <f>Q158*H158</f>
        <v>0</v>
      </c>
      <c r="S158" s="246">
        <v>0</v>
      </c>
      <c r="T158" s="246">
        <f>S158*H158</f>
        <v>0</v>
      </c>
      <c r="U158" s="247" t="s">
        <v>1</v>
      </c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48" t="s">
        <v>190</v>
      </c>
      <c r="AT158" s="248" t="s">
        <v>177</v>
      </c>
      <c r="AU158" s="248" t="s">
        <v>90</v>
      </c>
      <c r="AY158" s="17" t="s">
        <v>174</v>
      </c>
      <c r="BE158" s="249">
        <f>IF(N158="základná",J158,0)</f>
        <v>0</v>
      </c>
      <c r="BF158" s="249">
        <f>IF(N158="znížená",J158,0)</f>
        <v>0</v>
      </c>
      <c r="BG158" s="249">
        <f>IF(N158="zákl. prenesená",J158,0)</f>
        <v>0</v>
      </c>
      <c r="BH158" s="249">
        <f>IF(N158="zníž. prenesená",J158,0)</f>
        <v>0</v>
      </c>
      <c r="BI158" s="249">
        <f>IF(N158="nulová",J158,0)</f>
        <v>0</v>
      </c>
      <c r="BJ158" s="17" t="s">
        <v>90</v>
      </c>
      <c r="BK158" s="249">
        <f>ROUND(I158*H158,2)</f>
        <v>0</v>
      </c>
      <c r="BL158" s="17" t="s">
        <v>190</v>
      </c>
      <c r="BM158" s="248" t="s">
        <v>1152</v>
      </c>
    </row>
    <row r="159" s="13" customFormat="1">
      <c r="A159" s="13"/>
      <c r="B159" s="255"/>
      <c r="C159" s="256"/>
      <c r="D159" s="257" t="s">
        <v>245</v>
      </c>
      <c r="E159" s="258" t="s">
        <v>1</v>
      </c>
      <c r="F159" s="259" t="s">
        <v>1153</v>
      </c>
      <c r="G159" s="256"/>
      <c r="H159" s="260">
        <v>191.935</v>
      </c>
      <c r="I159" s="261"/>
      <c r="J159" s="256"/>
      <c r="K159" s="256"/>
      <c r="L159" s="262"/>
      <c r="M159" s="263"/>
      <c r="N159" s="264"/>
      <c r="O159" s="264"/>
      <c r="P159" s="264"/>
      <c r="Q159" s="264"/>
      <c r="R159" s="264"/>
      <c r="S159" s="264"/>
      <c r="T159" s="264"/>
      <c r="U159" s="265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66" t="s">
        <v>245</v>
      </c>
      <c r="AU159" s="266" t="s">
        <v>90</v>
      </c>
      <c r="AV159" s="13" t="s">
        <v>90</v>
      </c>
      <c r="AW159" s="13" t="s">
        <v>33</v>
      </c>
      <c r="AX159" s="13" t="s">
        <v>84</v>
      </c>
      <c r="AY159" s="266" t="s">
        <v>174</v>
      </c>
    </row>
    <row r="160" s="2" customFormat="1" ht="22.2" customHeight="1">
      <c r="A160" s="38"/>
      <c r="B160" s="39"/>
      <c r="C160" s="236" t="s">
        <v>306</v>
      </c>
      <c r="D160" s="236" t="s">
        <v>177</v>
      </c>
      <c r="E160" s="237" t="s">
        <v>992</v>
      </c>
      <c r="F160" s="238" t="s">
        <v>993</v>
      </c>
      <c r="G160" s="239" t="s">
        <v>243</v>
      </c>
      <c r="H160" s="240">
        <v>69.817999999999998</v>
      </c>
      <c r="I160" s="241"/>
      <c r="J160" s="242">
        <f>ROUND(I160*H160,2)</f>
        <v>0</v>
      </c>
      <c r="K160" s="243"/>
      <c r="L160" s="44"/>
      <c r="M160" s="244" t="s">
        <v>1</v>
      </c>
      <c r="N160" s="245" t="s">
        <v>43</v>
      </c>
      <c r="O160" s="97"/>
      <c r="P160" s="246">
        <f>O160*H160</f>
        <v>0</v>
      </c>
      <c r="Q160" s="246">
        <v>0</v>
      </c>
      <c r="R160" s="246">
        <f>Q160*H160</f>
        <v>0</v>
      </c>
      <c r="S160" s="246">
        <v>0</v>
      </c>
      <c r="T160" s="246">
        <f>S160*H160</f>
        <v>0</v>
      </c>
      <c r="U160" s="247" t="s">
        <v>1</v>
      </c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48" t="s">
        <v>190</v>
      </c>
      <c r="AT160" s="248" t="s">
        <v>177</v>
      </c>
      <c r="AU160" s="248" t="s">
        <v>90</v>
      </c>
      <c r="AY160" s="17" t="s">
        <v>174</v>
      </c>
      <c r="BE160" s="249">
        <f>IF(N160="základná",J160,0)</f>
        <v>0</v>
      </c>
      <c r="BF160" s="249">
        <f>IF(N160="znížená",J160,0)</f>
        <v>0</v>
      </c>
      <c r="BG160" s="249">
        <f>IF(N160="zákl. prenesená",J160,0)</f>
        <v>0</v>
      </c>
      <c r="BH160" s="249">
        <f>IF(N160="zníž. prenesená",J160,0)</f>
        <v>0</v>
      </c>
      <c r="BI160" s="249">
        <f>IF(N160="nulová",J160,0)</f>
        <v>0</v>
      </c>
      <c r="BJ160" s="17" t="s">
        <v>90</v>
      </c>
      <c r="BK160" s="249">
        <f>ROUND(I160*H160,2)</f>
        <v>0</v>
      </c>
      <c r="BL160" s="17" t="s">
        <v>190</v>
      </c>
      <c r="BM160" s="248" t="s">
        <v>1154</v>
      </c>
    </row>
    <row r="161" s="13" customFormat="1">
      <c r="A161" s="13"/>
      <c r="B161" s="255"/>
      <c r="C161" s="256"/>
      <c r="D161" s="257" t="s">
        <v>245</v>
      </c>
      <c r="E161" s="258" t="s">
        <v>1</v>
      </c>
      <c r="F161" s="259" t="s">
        <v>1155</v>
      </c>
      <c r="G161" s="256"/>
      <c r="H161" s="260">
        <v>69.817999999999998</v>
      </c>
      <c r="I161" s="261"/>
      <c r="J161" s="256"/>
      <c r="K161" s="256"/>
      <c r="L161" s="262"/>
      <c r="M161" s="263"/>
      <c r="N161" s="264"/>
      <c r="O161" s="264"/>
      <c r="P161" s="264"/>
      <c r="Q161" s="264"/>
      <c r="R161" s="264"/>
      <c r="S161" s="264"/>
      <c r="T161" s="264"/>
      <c r="U161" s="265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66" t="s">
        <v>245</v>
      </c>
      <c r="AU161" s="266" t="s">
        <v>90</v>
      </c>
      <c r="AV161" s="13" t="s">
        <v>90</v>
      </c>
      <c r="AW161" s="13" t="s">
        <v>33</v>
      </c>
      <c r="AX161" s="13" t="s">
        <v>84</v>
      </c>
      <c r="AY161" s="266" t="s">
        <v>174</v>
      </c>
    </row>
    <row r="162" s="2" customFormat="1" ht="14.4" customHeight="1">
      <c r="A162" s="38"/>
      <c r="B162" s="39"/>
      <c r="C162" s="288" t="s">
        <v>308</v>
      </c>
      <c r="D162" s="288" t="s">
        <v>171</v>
      </c>
      <c r="E162" s="289" t="s">
        <v>996</v>
      </c>
      <c r="F162" s="290" t="s">
        <v>997</v>
      </c>
      <c r="G162" s="291" t="s">
        <v>293</v>
      </c>
      <c r="H162" s="292">
        <v>139.83600000000001</v>
      </c>
      <c r="I162" s="293"/>
      <c r="J162" s="294">
        <f>ROUND(I162*H162,2)</f>
        <v>0</v>
      </c>
      <c r="K162" s="295"/>
      <c r="L162" s="296"/>
      <c r="M162" s="297" t="s">
        <v>1</v>
      </c>
      <c r="N162" s="298" t="s">
        <v>43</v>
      </c>
      <c r="O162" s="97"/>
      <c r="P162" s="246">
        <f>O162*H162</f>
        <v>0</v>
      </c>
      <c r="Q162" s="246">
        <v>1</v>
      </c>
      <c r="R162" s="246">
        <f>Q162*H162</f>
        <v>139.83600000000001</v>
      </c>
      <c r="S162" s="246">
        <v>0</v>
      </c>
      <c r="T162" s="246">
        <f>S162*H162</f>
        <v>0</v>
      </c>
      <c r="U162" s="247" t="s">
        <v>1</v>
      </c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48" t="s">
        <v>209</v>
      </c>
      <c r="AT162" s="248" t="s">
        <v>171</v>
      </c>
      <c r="AU162" s="248" t="s">
        <v>90</v>
      </c>
      <c r="AY162" s="17" t="s">
        <v>174</v>
      </c>
      <c r="BE162" s="249">
        <f>IF(N162="základná",J162,0)</f>
        <v>0</v>
      </c>
      <c r="BF162" s="249">
        <f>IF(N162="znížená",J162,0)</f>
        <v>0</v>
      </c>
      <c r="BG162" s="249">
        <f>IF(N162="zákl. prenesená",J162,0)</f>
        <v>0</v>
      </c>
      <c r="BH162" s="249">
        <f>IF(N162="zníž. prenesená",J162,0)</f>
        <v>0</v>
      </c>
      <c r="BI162" s="249">
        <f>IF(N162="nulová",J162,0)</f>
        <v>0</v>
      </c>
      <c r="BJ162" s="17" t="s">
        <v>90</v>
      </c>
      <c r="BK162" s="249">
        <f>ROUND(I162*H162,2)</f>
        <v>0</v>
      </c>
      <c r="BL162" s="17" t="s">
        <v>190</v>
      </c>
      <c r="BM162" s="248" t="s">
        <v>1156</v>
      </c>
    </row>
    <row r="163" s="13" customFormat="1">
      <c r="A163" s="13"/>
      <c r="B163" s="255"/>
      <c r="C163" s="256"/>
      <c r="D163" s="257" t="s">
        <v>245</v>
      </c>
      <c r="E163" s="258" t="s">
        <v>1</v>
      </c>
      <c r="F163" s="259" t="s">
        <v>1157</v>
      </c>
      <c r="G163" s="256"/>
      <c r="H163" s="260">
        <v>139.83600000000001</v>
      </c>
      <c r="I163" s="261"/>
      <c r="J163" s="256"/>
      <c r="K163" s="256"/>
      <c r="L163" s="262"/>
      <c r="M163" s="263"/>
      <c r="N163" s="264"/>
      <c r="O163" s="264"/>
      <c r="P163" s="264"/>
      <c r="Q163" s="264"/>
      <c r="R163" s="264"/>
      <c r="S163" s="264"/>
      <c r="T163" s="264"/>
      <c r="U163" s="265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66" t="s">
        <v>245</v>
      </c>
      <c r="AU163" s="266" t="s">
        <v>90</v>
      </c>
      <c r="AV163" s="13" t="s">
        <v>90</v>
      </c>
      <c r="AW163" s="13" t="s">
        <v>33</v>
      </c>
      <c r="AX163" s="13" t="s">
        <v>84</v>
      </c>
      <c r="AY163" s="266" t="s">
        <v>174</v>
      </c>
    </row>
    <row r="164" s="12" customFormat="1" ht="22.8" customHeight="1">
      <c r="A164" s="12"/>
      <c r="B164" s="220"/>
      <c r="C164" s="221"/>
      <c r="D164" s="222" t="s">
        <v>76</v>
      </c>
      <c r="E164" s="234" t="s">
        <v>190</v>
      </c>
      <c r="F164" s="234" t="s">
        <v>536</v>
      </c>
      <c r="G164" s="221"/>
      <c r="H164" s="221"/>
      <c r="I164" s="224"/>
      <c r="J164" s="235">
        <f>BK164</f>
        <v>0</v>
      </c>
      <c r="K164" s="221"/>
      <c r="L164" s="226"/>
      <c r="M164" s="227"/>
      <c r="N164" s="228"/>
      <c r="O164" s="228"/>
      <c r="P164" s="229">
        <f>SUM(P165:P168)</f>
        <v>0</v>
      </c>
      <c r="Q164" s="228"/>
      <c r="R164" s="229">
        <f>SUM(R165:R168)</f>
        <v>38.322917149999995</v>
      </c>
      <c r="S164" s="228"/>
      <c r="T164" s="229">
        <f>SUM(T165:T168)</f>
        <v>0</v>
      </c>
      <c r="U164" s="230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R164" s="231" t="s">
        <v>84</v>
      </c>
      <c r="AT164" s="232" t="s">
        <v>76</v>
      </c>
      <c r="AU164" s="232" t="s">
        <v>84</v>
      </c>
      <c r="AY164" s="231" t="s">
        <v>174</v>
      </c>
      <c r="BK164" s="233">
        <f>SUM(BK165:BK168)</f>
        <v>0</v>
      </c>
    </row>
    <row r="165" s="2" customFormat="1" ht="30" customHeight="1">
      <c r="A165" s="38"/>
      <c r="B165" s="39"/>
      <c r="C165" s="236" t="s">
        <v>310</v>
      </c>
      <c r="D165" s="236" t="s">
        <v>177</v>
      </c>
      <c r="E165" s="237" t="s">
        <v>1004</v>
      </c>
      <c r="F165" s="238" t="s">
        <v>1005</v>
      </c>
      <c r="G165" s="239" t="s">
        <v>243</v>
      </c>
      <c r="H165" s="240">
        <v>17.454999999999998</v>
      </c>
      <c r="I165" s="241"/>
      <c r="J165" s="242">
        <f>ROUND(I165*H165,2)</f>
        <v>0</v>
      </c>
      <c r="K165" s="243"/>
      <c r="L165" s="44"/>
      <c r="M165" s="244" t="s">
        <v>1</v>
      </c>
      <c r="N165" s="245" t="s">
        <v>43</v>
      </c>
      <c r="O165" s="97"/>
      <c r="P165" s="246">
        <f>O165*H165</f>
        <v>0</v>
      </c>
      <c r="Q165" s="246">
        <v>1.8907700000000001</v>
      </c>
      <c r="R165" s="246">
        <f>Q165*H165</f>
        <v>33.003390349999997</v>
      </c>
      <c r="S165" s="246">
        <v>0</v>
      </c>
      <c r="T165" s="246">
        <f>S165*H165</f>
        <v>0</v>
      </c>
      <c r="U165" s="247" t="s">
        <v>1</v>
      </c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48" t="s">
        <v>190</v>
      </c>
      <c r="AT165" s="248" t="s">
        <v>177</v>
      </c>
      <c r="AU165" s="248" t="s">
        <v>90</v>
      </c>
      <c r="AY165" s="17" t="s">
        <v>174</v>
      </c>
      <c r="BE165" s="249">
        <f>IF(N165="základná",J165,0)</f>
        <v>0</v>
      </c>
      <c r="BF165" s="249">
        <f>IF(N165="znížená",J165,0)</f>
        <v>0</v>
      </c>
      <c r="BG165" s="249">
        <f>IF(N165="zákl. prenesená",J165,0)</f>
        <v>0</v>
      </c>
      <c r="BH165" s="249">
        <f>IF(N165="zníž. prenesená",J165,0)</f>
        <v>0</v>
      </c>
      <c r="BI165" s="249">
        <f>IF(N165="nulová",J165,0)</f>
        <v>0</v>
      </c>
      <c r="BJ165" s="17" t="s">
        <v>90</v>
      </c>
      <c r="BK165" s="249">
        <f>ROUND(I165*H165,2)</f>
        <v>0</v>
      </c>
      <c r="BL165" s="17" t="s">
        <v>190</v>
      </c>
      <c r="BM165" s="248" t="s">
        <v>1158</v>
      </c>
    </row>
    <row r="166" s="13" customFormat="1">
      <c r="A166" s="13"/>
      <c r="B166" s="255"/>
      <c r="C166" s="256"/>
      <c r="D166" s="257" t="s">
        <v>245</v>
      </c>
      <c r="E166" s="258" t="s">
        <v>1</v>
      </c>
      <c r="F166" s="259" t="s">
        <v>1159</v>
      </c>
      <c r="G166" s="256"/>
      <c r="H166" s="260">
        <v>17.454999999999998</v>
      </c>
      <c r="I166" s="261"/>
      <c r="J166" s="256"/>
      <c r="K166" s="256"/>
      <c r="L166" s="262"/>
      <c r="M166" s="263"/>
      <c r="N166" s="264"/>
      <c r="O166" s="264"/>
      <c r="P166" s="264"/>
      <c r="Q166" s="264"/>
      <c r="R166" s="264"/>
      <c r="S166" s="264"/>
      <c r="T166" s="264"/>
      <c r="U166" s="265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66" t="s">
        <v>245</v>
      </c>
      <c r="AU166" s="266" t="s">
        <v>90</v>
      </c>
      <c r="AV166" s="13" t="s">
        <v>90</v>
      </c>
      <c r="AW166" s="13" t="s">
        <v>33</v>
      </c>
      <c r="AX166" s="13" t="s">
        <v>84</v>
      </c>
      <c r="AY166" s="266" t="s">
        <v>174</v>
      </c>
    </row>
    <row r="167" s="2" customFormat="1" ht="22.2" customHeight="1">
      <c r="A167" s="38"/>
      <c r="B167" s="39"/>
      <c r="C167" s="236" t="s">
        <v>312</v>
      </c>
      <c r="D167" s="236" t="s">
        <v>177</v>
      </c>
      <c r="E167" s="237" t="s">
        <v>537</v>
      </c>
      <c r="F167" s="238" t="s">
        <v>538</v>
      </c>
      <c r="G167" s="239" t="s">
        <v>243</v>
      </c>
      <c r="H167" s="240">
        <v>2.3999999999999999</v>
      </c>
      <c r="I167" s="241"/>
      <c r="J167" s="242">
        <f>ROUND(I167*H167,2)</f>
        <v>0</v>
      </c>
      <c r="K167" s="243"/>
      <c r="L167" s="44"/>
      <c r="M167" s="244" t="s">
        <v>1</v>
      </c>
      <c r="N167" s="245" t="s">
        <v>43</v>
      </c>
      <c r="O167" s="97"/>
      <c r="P167" s="246">
        <f>O167*H167</f>
        <v>0</v>
      </c>
      <c r="Q167" s="246">
        <v>2.2164695000000001</v>
      </c>
      <c r="R167" s="246">
        <f>Q167*H167</f>
        <v>5.3195268000000002</v>
      </c>
      <c r="S167" s="246">
        <v>0</v>
      </c>
      <c r="T167" s="246">
        <f>S167*H167</f>
        <v>0</v>
      </c>
      <c r="U167" s="247" t="s">
        <v>1</v>
      </c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48" t="s">
        <v>190</v>
      </c>
      <c r="AT167" s="248" t="s">
        <v>177</v>
      </c>
      <c r="AU167" s="248" t="s">
        <v>90</v>
      </c>
      <c r="AY167" s="17" t="s">
        <v>174</v>
      </c>
      <c r="BE167" s="249">
        <f>IF(N167="základná",J167,0)</f>
        <v>0</v>
      </c>
      <c r="BF167" s="249">
        <f>IF(N167="znížená",J167,0)</f>
        <v>0</v>
      </c>
      <c r="BG167" s="249">
        <f>IF(N167="zákl. prenesená",J167,0)</f>
        <v>0</v>
      </c>
      <c r="BH167" s="249">
        <f>IF(N167="zníž. prenesená",J167,0)</f>
        <v>0</v>
      </c>
      <c r="BI167" s="249">
        <f>IF(N167="nulová",J167,0)</f>
        <v>0</v>
      </c>
      <c r="BJ167" s="17" t="s">
        <v>90</v>
      </c>
      <c r="BK167" s="249">
        <f>ROUND(I167*H167,2)</f>
        <v>0</v>
      </c>
      <c r="BL167" s="17" t="s">
        <v>190</v>
      </c>
      <c r="BM167" s="248" t="s">
        <v>1160</v>
      </c>
    </row>
    <row r="168" s="13" customFormat="1">
      <c r="A168" s="13"/>
      <c r="B168" s="255"/>
      <c r="C168" s="256"/>
      <c r="D168" s="257" t="s">
        <v>245</v>
      </c>
      <c r="E168" s="258" t="s">
        <v>1</v>
      </c>
      <c r="F168" s="259" t="s">
        <v>1161</v>
      </c>
      <c r="G168" s="256"/>
      <c r="H168" s="260">
        <v>2.3999999999999999</v>
      </c>
      <c r="I168" s="261"/>
      <c r="J168" s="256"/>
      <c r="K168" s="256"/>
      <c r="L168" s="262"/>
      <c r="M168" s="263"/>
      <c r="N168" s="264"/>
      <c r="O168" s="264"/>
      <c r="P168" s="264"/>
      <c r="Q168" s="264"/>
      <c r="R168" s="264"/>
      <c r="S168" s="264"/>
      <c r="T168" s="264"/>
      <c r="U168" s="265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66" t="s">
        <v>245</v>
      </c>
      <c r="AU168" s="266" t="s">
        <v>90</v>
      </c>
      <c r="AV168" s="13" t="s">
        <v>90</v>
      </c>
      <c r="AW168" s="13" t="s">
        <v>33</v>
      </c>
      <c r="AX168" s="13" t="s">
        <v>84</v>
      </c>
      <c r="AY168" s="266" t="s">
        <v>174</v>
      </c>
    </row>
    <row r="169" s="12" customFormat="1" ht="22.8" customHeight="1">
      <c r="A169" s="12"/>
      <c r="B169" s="220"/>
      <c r="C169" s="221"/>
      <c r="D169" s="222" t="s">
        <v>76</v>
      </c>
      <c r="E169" s="234" t="s">
        <v>209</v>
      </c>
      <c r="F169" s="234" t="s">
        <v>324</v>
      </c>
      <c r="G169" s="221"/>
      <c r="H169" s="221"/>
      <c r="I169" s="224"/>
      <c r="J169" s="235">
        <f>BK169</f>
        <v>0</v>
      </c>
      <c r="K169" s="221"/>
      <c r="L169" s="226"/>
      <c r="M169" s="227"/>
      <c r="N169" s="228"/>
      <c r="O169" s="228"/>
      <c r="P169" s="229">
        <f>SUM(P170:P189)</f>
        <v>0</v>
      </c>
      <c r="Q169" s="228"/>
      <c r="R169" s="229">
        <f>SUM(R170:R189)</f>
        <v>12.937147137599999</v>
      </c>
      <c r="S169" s="228"/>
      <c r="T169" s="229">
        <f>SUM(T170:T189)</f>
        <v>0</v>
      </c>
      <c r="U169" s="230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R169" s="231" t="s">
        <v>84</v>
      </c>
      <c r="AT169" s="232" t="s">
        <v>76</v>
      </c>
      <c r="AU169" s="232" t="s">
        <v>84</v>
      </c>
      <c r="AY169" s="231" t="s">
        <v>174</v>
      </c>
      <c r="BK169" s="233">
        <f>SUM(BK170:BK189)</f>
        <v>0</v>
      </c>
    </row>
    <row r="170" s="2" customFormat="1" ht="22.2" customHeight="1">
      <c r="A170" s="38"/>
      <c r="B170" s="39"/>
      <c r="C170" s="236" t="s">
        <v>315</v>
      </c>
      <c r="D170" s="236" t="s">
        <v>177</v>
      </c>
      <c r="E170" s="237" t="s">
        <v>1162</v>
      </c>
      <c r="F170" s="238" t="s">
        <v>1163</v>
      </c>
      <c r="G170" s="239" t="s">
        <v>327</v>
      </c>
      <c r="H170" s="240">
        <v>290.81</v>
      </c>
      <c r="I170" s="241"/>
      <c r="J170" s="242">
        <f>ROUND(I170*H170,2)</f>
        <v>0</v>
      </c>
      <c r="K170" s="243"/>
      <c r="L170" s="44"/>
      <c r="M170" s="244" t="s">
        <v>1</v>
      </c>
      <c r="N170" s="245" t="s">
        <v>43</v>
      </c>
      <c r="O170" s="97"/>
      <c r="P170" s="246">
        <f>O170*H170</f>
        <v>0</v>
      </c>
      <c r="Q170" s="246">
        <v>0.00368696</v>
      </c>
      <c r="R170" s="246">
        <f>Q170*H170</f>
        <v>1.0722048376</v>
      </c>
      <c r="S170" s="246">
        <v>0</v>
      </c>
      <c r="T170" s="246">
        <f>S170*H170</f>
        <v>0</v>
      </c>
      <c r="U170" s="247" t="s">
        <v>1</v>
      </c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48" t="s">
        <v>190</v>
      </c>
      <c r="AT170" s="248" t="s">
        <v>177</v>
      </c>
      <c r="AU170" s="248" t="s">
        <v>90</v>
      </c>
      <c r="AY170" s="17" t="s">
        <v>174</v>
      </c>
      <c r="BE170" s="249">
        <f>IF(N170="základná",J170,0)</f>
        <v>0</v>
      </c>
      <c r="BF170" s="249">
        <f>IF(N170="znížená",J170,0)</f>
        <v>0</v>
      </c>
      <c r="BG170" s="249">
        <f>IF(N170="zákl. prenesená",J170,0)</f>
        <v>0</v>
      </c>
      <c r="BH170" s="249">
        <f>IF(N170="zníž. prenesená",J170,0)</f>
        <v>0</v>
      </c>
      <c r="BI170" s="249">
        <f>IF(N170="nulová",J170,0)</f>
        <v>0</v>
      </c>
      <c r="BJ170" s="17" t="s">
        <v>90</v>
      </c>
      <c r="BK170" s="249">
        <f>ROUND(I170*H170,2)</f>
        <v>0</v>
      </c>
      <c r="BL170" s="17" t="s">
        <v>190</v>
      </c>
      <c r="BM170" s="248" t="s">
        <v>1164</v>
      </c>
    </row>
    <row r="171" s="13" customFormat="1">
      <c r="A171" s="13"/>
      <c r="B171" s="255"/>
      <c r="C171" s="256"/>
      <c r="D171" s="257" t="s">
        <v>245</v>
      </c>
      <c r="E171" s="258" t="s">
        <v>1</v>
      </c>
      <c r="F171" s="259" t="s">
        <v>1165</v>
      </c>
      <c r="G171" s="256"/>
      <c r="H171" s="260">
        <v>290.81</v>
      </c>
      <c r="I171" s="261"/>
      <c r="J171" s="256"/>
      <c r="K171" s="256"/>
      <c r="L171" s="262"/>
      <c r="M171" s="263"/>
      <c r="N171" s="264"/>
      <c r="O171" s="264"/>
      <c r="P171" s="264"/>
      <c r="Q171" s="264"/>
      <c r="R171" s="264"/>
      <c r="S171" s="264"/>
      <c r="T171" s="264"/>
      <c r="U171" s="265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66" t="s">
        <v>245</v>
      </c>
      <c r="AU171" s="266" t="s">
        <v>90</v>
      </c>
      <c r="AV171" s="13" t="s">
        <v>90</v>
      </c>
      <c r="AW171" s="13" t="s">
        <v>33</v>
      </c>
      <c r="AX171" s="13" t="s">
        <v>84</v>
      </c>
      <c r="AY171" s="266" t="s">
        <v>174</v>
      </c>
    </row>
    <row r="172" s="2" customFormat="1" ht="22.2" customHeight="1">
      <c r="A172" s="38"/>
      <c r="B172" s="39"/>
      <c r="C172" s="236" t="s">
        <v>406</v>
      </c>
      <c r="D172" s="236" t="s">
        <v>177</v>
      </c>
      <c r="E172" s="237" t="s">
        <v>1166</v>
      </c>
      <c r="F172" s="238" t="s">
        <v>1167</v>
      </c>
      <c r="G172" s="239" t="s">
        <v>351</v>
      </c>
      <c r="H172" s="240">
        <v>1</v>
      </c>
      <c r="I172" s="241"/>
      <c r="J172" s="242">
        <f>ROUND(I172*H172,2)</f>
        <v>0</v>
      </c>
      <c r="K172" s="243"/>
      <c r="L172" s="44"/>
      <c r="M172" s="244" t="s">
        <v>1</v>
      </c>
      <c r="N172" s="245" t="s">
        <v>43</v>
      </c>
      <c r="O172" s="97"/>
      <c r="P172" s="246">
        <f>O172*H172</f>
        <v>0</v>
      </c>
      <c r="Q172" s="246">
        <v>0.00011900000000000001</v>
      </c>
      <c r="R172" s="246">
        <f>Q172*H172</f>
        <v>0.00011900000000000001</v>
      </c>
      <c r="S172" s="246">
        <v>0</v>
      </c>
      <c r="T172" s="246">
        <f>S172*H172</f>
        <v>0</v>
      </c>
      <c r="U172" s="247" t="s">
        <v>1</v>
      </c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48" t="s">
        <v>190</v>
      </c>
      <c r="AT172" s="248" t="s">
        <v>177</v>
      </c>
      <c r="AU172" s="248" t="s">
        <v>90</v>
      </c>
      <c r="AY172" s="17" t="s">
        <v>174</v>
      </c>
      <c r="BE172" s="249">
        <f>IF(N172="základná",J172,0)</f>
        <v>0</v>
      </c>
      <c r="BF172" s="249">
        <f>IF(N172="znížená",J172,0)</f>
        <v>0</v>
      </c>
      <c r="BG172" s="249">
        <f>IF(N172="zákl. prenesená",J172,0)</f>
        <v>0</v>
      </c>
      <c r="BH172" s="249">
        <f>IF(N172="zníž. prenesená",J172,0)</f>
        <v>0</v>
      </c>
      <c r="BI172" s="249">
        <f>IF(N172="nulová",J172,0)</f>
        <v>0</v>
      </c>
      <c r="BJ172" s="17" t="s">
        <v>90</v>
      </c>
      <c r="BK172" s="249">
        <f>ROUND(I172*H172,2)</f>
        <v>0</v>
      </c>
      <c r="BL172" s="17" t="s">
        <v>190</v>
      </c>
      <c r="BM172" s="248" t="s">
        <v>1168</v>
      </c>
    </row>
    <row r="173" s="2" customFormat="1" ht="22.2" customHeight="1">
      <c r="A173" s="38"/>
      <c r="B173" s="39"/>
      <c r="C173" s="288" t="s">
        <v>408</v>
      </c>
      <c r="D173" s="288" t="s">
        <v>171</v>
      </c>
      <c r="E173" s="289" t="s">
        <v>1169</v>
      </c>
      <c r="F173" s="290" t="s">
        <v>1170</v>
      </c>
      <c r="G173" s="291" t="s">
        <v>351</v>
      </c>
      <c r="H173" s="292">
        <v>1</v>
      </c>
      <c r="I173" s="293"/>
      <c r="J173" s="294">
        <f>ROUND(I173*H173,2)</f>
        <v>0</v>
      </c>
      <c r="K173" s="295"/>
      <c r="L173" s="296"/>
      <c r="M173" s="297" t="s">
        <v>1</v>
      </c>
      <c r="N173" s="298" t="s">
        <v>43</v>
      </c>
      <c r="O173" s="97"/>
      <c r="P173" s="246">
        <f>O173*H173</f>
        <v>0</v>
      </c>
      <c r="Q173" s="246">
        <v>0.0071999999999999998</v>
      </c>
      <c r="R173" s="246">
        <f>Q173*H173</f>
        <v>0.0071999999999999998</v>
      </c>
      <c r="S173" s="246">
        <v>0</v>
      </c>
      <c r="T173" s="246">
        <f>S173*H173</f>
        <v>0</v>
      </c>
      <c r="U173" s="247" t="s">
        <v>1</v>
      </c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48" t="s">
        <v>209</v>
      </c>
      <c r="AT173" s="248" t="s">
        <v>171</v>
      </c>
      <c r="AU173" s="248" t="s">
        <v>90</v>
      </c>
      <c r="AY173" s="17" t="s">
        <v>174</v>
      </c>
      <c r="BE173" s="249">
        <f>IF(N173="základná",J173,0)</f>
        <v>0</v>
      </c>
      <c r="BF173" s="249">
        <f>IF(N173="znížená",J173,0)</f>
        <v>0</v>
      </c>
      <c r="BG173" s="249">
        <f>IF(N173="zákl. prenesená",J173,0)</f>
        <v>0</v>
      </c>
      <c r="BH173" s="249">
        <f>IF(N173="zníž. prenesená",J173,0)</f>
        <v>0</v>
      </c>
      <c r="BI173" s="249">
        <f>IF(N173="nulová",J173,0)</f>
        <v>0</v>
      </c>
      <c r="BJ173" s="17" t="s">
        <v>90</v>
      </c>
      <c r="BK173" s="249">
        <f>ROUND(I173*H173,2)</f>
        <v>0</v>
      </c>
      <c r="BL173" s="17" t="s">
        <v>190</v>
      </c>
      <c r="BM173" s="248" t="s">
        <v>1171</v>
      </c>
    </row>
    <row r="174" s="2" customFormat="1" ht="22.2" customHeight="1">
      <c r="A174" s="38"/>
      <c r="B174" s="39"/>
      <c r="C174" s="236" t="s">
        <v>410</v>
      </c>
      <c r="D174" s="236" t="s">
        <v>177</v>
      </c>
      <c r="E174" s="237" t="s">
        <v>1172</v>
      </c>
      <c r="F174" s="238" t="s">
        <v>1173</v>
      </c>
      <c r="G174" s="239" t="s">
        <v>351</v>
      </c>
      <c r="H174" s="240">
        <v>2</v>
      </c>
      <c r="I174" s="241"/>
      <c r="J174" s="242">
        <f>ROUND(I174*H174,2)</f>
        <v>0</v>
      </c>
      <c r="K174" s="243"/>
      <c r="L174" s="44"/>
      <c r="M174" s="244" t="s">
        <v>1</v>
      </c>
      <c r="N174" s="245" t="s">
        <v>43</v>
      </c>
      <c r="O174" s="97"/>
      <c r="P174" s="246">
        <f>O174*H174</f>
        <v>0</v>
      </c>
      <c r="Q174" s="246">
        <v>2.2944213499999999</v>
      </c>
      <c r="R174" s="246">
        <f>Q174*H174</f>
        <v>4.5888426999999998</v>
      </c>
      <c r="S174" s="246">
        <v>0</v>
      </c>
      <c r="T174" s="246">
        <f>S174*H174</f>
        <v>0</v>
      </c>
      <c r="U174" s="247" t="s">
        <v>1</v>
      </c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48" t="s">
        <v>190</v>
      </c>
      <c r="AT174" s="248" t="s">
        <v>177</v>
      </c>
      <c r="AU174" s="248" t="s">
        <v>90</v>
      </c>
      <c r="AY174" s="17" t="s">
        <v>174</v>
      </c>
      <c r="BE174" s="249">
        <f>IF(N174="základná",J174,0)</f>
        <v>0</v>
      </c>
      <c r="BF174" s="249">
        <f>IF(N174="znížená",J174,0)</f>
        <v>0</v>
      </c>
      <c r="BG174" s="249">
        <f>IF(N174="zákl. prenesená",J174,0)</f>
        <v>0</v>
      </c>
      <c r="BH174" s="249">
        <f>IF(N174="zníž. prenesená",J174,0)</f>
        <v>0</v>
      </c>
      <c r="BI174" s="249">
        <f>IF(N174="nulová",J174,0)</f>
        <v>0</v>
      </c>
      <c r="BJ174" s="17" t="s">
        <v>90</v>
      </c>
      <c r="BK174" s="249">
        <f>ROUND(I174*H174,2)</f>
        <v>0</v>
      </c>
      <c r="BL174" s="17" t="s">
        <v>190</v>
      </c>
      <c r="BM174" s="248" t="s">
        <v>1174</v>
      </c>
    </row>
    <row r="175" s="2" customFormat="1" ht="22.2" customHeight="1">
      <c r="A175" s="38"/>
      <c r="B175" s="39"/>
      <c r="C175" s="288" t="s">
        <v>7</v>
      </c>
      <c r="D175" s="288" t="s">
        <v>171</v>
      </c>
      <c r="E175" s="289" t="s">
        <v>1175</v>
      </c>
      <c r="F175" s="290" t="s">
        <v>1176</v>
      </c>
      <c r="G175" s="291" t="s">
        <v>351</v>
      </c>
      <c r="H175" s="292">
        <v>2</v>
      </c>
      <c r="I175" s="293"/>
      <c r="J175" s="294">
        <f>ROUND(I175*H175,2)</f>
        <v>0</v>
      </c>
      <c r="K175" s="295"/>
      <c r="L175" s="296"/>
      <c r="M175" s="297" t="s">
        <v>1</v>
      </c>
      <c r="N175" s="298" t="s">
        <v>43</v>
      </c>
      <c r="O175" s="97"/>
      <c r="P175" s="246">
        <f>O175*H175</f>
        <v>0</v>
      </c>
      <c r="Q175" s="246">
        <v>0.36599999999999999</v>
      </c>
      <c r="R175" s="246">
        <f>Q175*H175</f>
        <v>0.73199999999999998</v>
      </c>
      <c r="S175" s="246">
        <v>0</v>
      </c>
      <c r="T175" s="246">
        <f>S175*H175</f>
        <v>0</v>
      </c>
      <c r="U175" s="247" t="s">
        <v>1</v>
      </c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48" t="s">
        <v>209</v>
      </c>
      <c r="AT175" s="248" t="s">
        <v>171</v>
      </c>
      <c r="AU175" s="248" t="s">
        <v>90</v>
      </c>
      <c r="AY175" s="17" t="s">
        <v>174</v>
      </c>
      <c r="BE175" s="249">
        <f>IF(N175="základná",J175,0)</f>
        <v>0</v>
      </c>
      <c r="BF175" s="249">
        <f>IF(N175="znížená",J175,0)</f>
        <v>0</v>
      </c>
      <c r="BG175" s="249">
        <f>IF(N175="zákl. prenesená",J175,0)</f>
        <v>0</v>
      </c>
      <c r="BH175" s="249">
        <f>IF(N175="zníž. prenesená",J175,0)</f>
        <v>0</v>
      </c>
      <c r="BI175" s="249">
        <f>IF(N175="nulová",J175,0)</f>
        <v>0</v>
      </c>
      <c r="BJ175" s="17" t="s">
        <v>90</v>
      </c>
      <c r="BK175" s="249">
        <f>ROUND(I175*H175,2)</f>
        <v>0</v>
      </c>
      <c r="BL175" s="17" t="s">
        <v>190</v>
      </c>
      <c r="BM175" s="248" t="s">
        <v>1177</v>
      </c>
    </row>
    <row r="176" s="2" customFormat="1" ht="22.2" customHeight="1">
      <c r="A176" s="38"/>
      <c r="B176" s="39"/>
      <c r="C176" s="288" t="s">
        <v>549</v>
      </c>
      <c r="D176" s="288" t="s">
        <v>171</v>
      </c>
      <c r="E176" s="289" t="s">
        <v>1178</v>
      </c>
      <c r="F176" s="290" t="s">
        <v>1179</v>
      </c>
      <c r="G176" s="291" t="s">
        <v>351</v>
      </c>
      <c r="H176" s="292">
        <v>2</v>
      </c>
      <c r="I176" s="293"/>
      <c r="J176" s="294">
        <f>ROUND(I176*H176,2)</f>
        <v>0</v>
      </c>
      <c r="K176" s="295"/>
      <c r="L176" s="296"/>
      <c r="M176" s="297" t="s">
        <v>1</v>
      </c>
      <c r="N176" s="298" t="s">
        <v>43</v>
      </c>
      <c r="O176" s="97"/>
      <c r="P176" s="246">
        <f>O176*H176</f>
        <v>0</v>
      </c>
      <c r="Q176" s="246">
        <v>0.42999999999999999</v>
      </c>
      <c r="R176" s="246">
        <f>Q176*H176</f>
        <v>0.85999999999999999</v>
      </c>
      <c r="S176" s="246">
        <v>0</v>
      </c>
      <c r="T176" s="246">
        <f>S176*H176</f>
        <v>0</v>
      </c>
      <c r="U176" s="247" t="s">
        <v>1</v>
      </c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48" t="s">
        <v>209</v>
      </c>
      <c r="AT176" s="248" t="s">
        <v>171</v>
      </c>
      <c r="AU176" s="248" t="s">
        <v>90</v>
      </c>
      <c r="AY176" s="17" t="s">
        <v>174</v>
      </c>
      <c r="BE176" s="249">
        <f>IF(N176="základná",J176,0)</f>
        <v>0</v>
      </c>
      <c r="BF176" s="249">
        <f>IF(N176="znížená",J176,0)</f>
        <v>0</v>
      </c>
      <c r="BG176" s="249">
        <f>IF(N176="zákl. prenesená",J176,0)</f>
        <v>0</v>
      </c>
      <c r="BH176" s="249">
        <f>IF(N176="zníž. prenesená",J176,0)</f>
        <v>0</v>
      </c>
      <c r="BI176" s="249">
        <f>IF(N176="nulová",J176,0)</f>
        <v>0</v>
      </c>
      <c r="BJ176" s="17" t="s">
        <v>90</v>
      </c>
      <c r="BK176" s="249">
        <f>ROUND(I176*H176,2)</f>
        <v>0</v>
      </c>
      <c r="BL176" s="17" t="s">
        <v>190</v>
      </c>
      <c r="BM176" s="248" t="s">
        <v>1180</v>
      </c>
    </row>
    <row r="177" s="2" customFormat="1" ht="30" customHeight="1">
      <c r="A177" s="38"/>
      <c r="B177" s="39"/>
      <c r="C177" s="288" t="s">
        <v>555</v>
      </c>
      <c r="D177" s="288" t="s">
        <v>171</v>
      </c>
      <c r="E177" s="289" t="s">
        <v>1181</v>
      </c>
      <c r="F177" s="290" t="s">
        <v>1182</v>
      </c>
      <c r="G177" s="291" t="s">
        <v>351</v>
      </c>
      <c r="H177" s="292">
        <v>2</v>
      </c>
      <c r="I177" s="293"/>
      <c r="J177" s="294">
        <f>ROUND(I177*H177,2)</f>
        <v>0</v>
      </c>
      <c r="K177" s="295"/>
      <c r="L177" s="296"/>
      <c r="M177" s="297" t="s">
        <v>1</v>
      </c>
      <c r="N177" s="298" t="s">
        <v>43</v>
      </c>
      <c r="O177" s="97"/>
      <c r="P177" s="246">
        <f>O177*H177</f>
        <v>0</v>
      </c>
      <c r="Q177" s="246">
        <v>0.068000000000000005</v>
      </c>
      <c r="R177" s="246">
        <f>Q177*H177</f>
        <v>0.13600000000000001</v>
      </c>
      <c r="S177" s="246">
        <v>0</v>
      </c>
      <c r="T177" s="246">
        <f>S177*H177</f>
        <v>0</v>
      </c>
      <c r="U177" s="247" t="s">
        <v>1</v>
      </c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48" t="s">
        <v>209</v>
      </c>
      <c r="AT177" s="248" t="s">
        <v>171</v>
      </c>
      <c r="AU177" s="248" t="s">
        <v>90</v>
      </c>
      <c r="AY177" s="17" t="s">
        <v>174</v>
      </c>
      <c r="BE177" s="249">
        <f>IF(N177="základná",J177,0)</f>
        <v>0</v>
      </c>
      <c r="BF177" s="249">
        <f>IF(N177="znížená",J177,0)</f>
        <v>0</v>
      </c>
      <c r="BG177" s="249">
        <f>IF(N177="zákl. prenesená",J177,0)</f>
        <v>0</v>
      </c>
      <c r="BH177" s="249">
        <f>IF(N177="zníž. prenesená",J177,0)</f>
        <v>0</v>
      </c>
      <c r="BI177" s="249">
        <f>IF(N177="nulová",J177,0)</f>
        <v>0</v>
      </c>
      <c r="BJ177" s="17" t="s">
        <v>90</v>
      </c>
      <c r="BK177" s="249">
        <f>ROUND(I177*H177,2)</f>
        <v>0</v>
      </c>
      <c r="BL177" s="17" t="s">
        <v>190</v>
      </c>
      <c r="BM177" s="248" t="s">
        <v>1183</v>
      </c>
    </row>
    <row r="178" s="2" customFormat="1" ht="40.2" customHeight="1">
      <c r="A178" s="38"/>
      <c r="B178" s="39"/>
      <c r="C178" s="288" t="s">
        <v>560</v>
      </c>
      <c r="D178" s="288" t="s">
        <v>171</v>
      </c>
      <c r="E178" s="289" t="s">
        <v>1184</v>
      </c>
      <c r="F178" s="290" t="s">
        <v>1185</v>
      </c>
      <c r="G178" s="291" t="s">
        <v>351</v>
      </c>
      <c r="H178" s="292">
        <v>2</v>
      </c>
      <c r="I178" s="293"/>
      <c r="J178" s="294">
        <f>ROUND(I178*H178,2)</f>
        <v>0</v>
      </c>
      <c r="K178" s="295"/>
      <c r="L178" s="296"/>
      <c r="M178" s="297" t="s">
        <v>1</v>
      </c>
      <c r="N178" s="298" t="s">
        <v>43</v>
      </c>
      <c r="O178" s="97"/>
      <c r="P178" s="246">
        <f>O178*H178</f>
        <v>0</v>
      </c>
      <c r="Q178" s="246">
        <v>1.5</v>
      </c>
      <c r="R178" s="246">
        <f>Q178*H178</f>
        <v>3</v>
      </c>
      <c r="S178" s="246">
        <v>0</v>
      </c>
      <c r="T178" s="246">
        <f>S178*H178</f>
        <v>0</v>
      </c>
      <c r="U178" s="247" t="s">
        <v>1</v>
      </c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48" t="s">
        <v>209</v>
      </c>
      <c r="AT178" s="248" t="s">
        <v>171</v>
      </c>
      <c r="AU178" s="248" t="s">
        <v>90</v>
      </c>
      <c r="AY178" s="17" t="s">
        <v>174</v>
      </c>
      <c r="BE178" s="249">
        <f>IF(N178="základná",J178,0)</f>
        <v>0</v>
      </c>
      <c r="BF178" s="249">
        <f>IF(N178="znížená",J178,0)</f>
        <v>0</v>
      </c>
      <c r="BG178" s="249">
        <f>IF(N178="zákl. prenesená",J178,0)</f>
        <v>0</v>
      </c>
      <c r="BH178" s="249">
        <f>IF(N178="zníž. prenesená",J178,0)</f>
        <v>0</v>
      </c>
      <c r="BI178" s="249">
        <f>IF(N178="nulová",J178,0)</f>
        <v>0</v>
      </c>
      <c r="BJ178" s="17" t="s">
        <v>90</v>
      </c>
      <c r="BK178" s="249">
        <f>ROUND(I178*H178,2)</f>
        <v>0</v>
      </c>
      <c r="BL178" s="17" t="s">
        <v>190</v>
      </c>
      <c r="BM178" s="248" t="s">
        <v>1186</v>
      </c>
    </row>
    <row r="179" s="2" customFormat="1" ht="34.8" customHeight="1">
      <c r="A179" s="38"/>
      <c r="B179" s="39"/>
      <c r="C179" s="236" t="s">
        <v>566</v>
      </c>
      <c r="D179" s="236" t="s">
        <v>177</v>
      </c>
      <c r="E179" s="237" t="s">
        <v>1187</v>
      </c>
      <c r="F179" s="238" t="s">
        <v>1188</v>
      </c>
      <c r="G179" s="239" t="s">
        <v>351</v>
      </c>
      <c r="H179" s="240">
        <v>6</v>
      </c>
      <c r="I179" s="241"/>
      <c r="J179" s="242">
        <f>ROUND(I179*H179,2)</f>
        <v>0</v>
      </c>
      <c r="K179" s="243"/>
      <c r="L179" s="44"/>
      <c r="M179" s="244" t="s">
        <v>1</v>
      </c>
      <c r="N179" s="245" t="s">
        <v>43</v>
      </c>
      <c r="O179" s="97"/>
      <c r="P179" s="246">
        <f>O179*H179</f>
        <v>0</v>
      </c>
      <c r="Q179" s="246">
        <v>0</v>
      </c>
      <c r="R179" s="246">
        <f>Q179*H179</f>
        <v>0</v>
      </c>
      <c r="S179" s="246">
        <v>0</v>
      </c>
      <c r="T179" s="246">
        <f>S179*H179</f>
        <v>0</v>
      </c>
      <c r="U179" s="247" t="s">
        <v>1</v>
      </c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48" t="s">
        <v>190</v>
      </c>
      <c r="AT179" s="248" t="s">
        <v>177</v>
      </c>
      <c r="AU179" s="248" t="s">
        <v>90</v>
      </c>
      <c r="AY179" s="17" t="s">
        <v>174</v>
      </c>
      <c r="BE179" s="249">
        <f>IF(N179="základná",J179,0)</f>
        <v>0</v>
      </c>
      <c r="BF179" s="249">
        <f>IF(N179="znížená",J179,0)</f>
        <v>0</v>
      </c>
      <c r="BG179" s="249">
        <f>IF(N179="zákl. prenesená",J179,0)</f>
        <v>0</v>
      </c>
      <c r="BH179" s="249">
        <f>IF(N179="zníž. prenesená",J179,0)</f>
        <v>0</v>
      </c>
      <c r="BI179" s="249">
        <f>IF(N179="nulová",J179,0)</f>
        <v>0</v>
      </c>
      <c r="BJ179" s="17" t="s">
        <v>90</v>
      </c>
      <c r="BK179" s="249">
        <f>ROUND(I179*H179,2)</f>
        <v>0</v>
      </c>
      <c r="BL179" s="17" t="s">
        <v>190</v>
      </c>
      <c r="BM179" s="248" t="s">
        <v>1189</v>
      </c>
    </row>
    <row r="180" s="2" customFormat="1" ht="34.8" customHeight="1">
      <c r="A180" s="38"/>
      <c r="B180" s="39"/>
      <c r="C180" s="288" t="s">
        <v>573</v>
      </c>
      <c r="D180" s="288" t="s">
        <v>171</v>
      </c>
      <c r="E180" s="289" t="s">
        <v>1190</v>
      </c>
      <c r="F180" s="290" t="s">
        <v>1191</v>
      </c>
      <c r="G180" s="291" t="s">
        <v>351</v>
      </c>
      <c r="H180" s="292">
        <v>6</v>
      </c>
      <c r="I180" s="293"/>
      <c r="J180" s="294">
        <f>ROUND(I180*H180,2)</f>
        <v>0</v>
      </c>
      <c r="K180" s="295"/>
      <c r="L180" s="296"/>
      <c r="M180" s="297" t="s">
        <v>1</v>
      </c>
      <c r="N180" s="298" t="s">
        <v>43</v>
      </c>
      <c r="O180" s="97"/>
      <c r="P180" s="246">
        <f>O180*H180</f>
        <v>0</v>
      </c>
      <c r="Q180" s="246">
        <v>0.063299999999999995</v>
      </c>
      <c r="R180" s="246">
        <f>Q180*H180</f>
        <v>0.37979999999999997</v>
      </c>
      <c r="S180" s="246">
        <v>0</v>
      </c>
      <c r="T180" s="246">
        <f>S180*H180</f>
        <v>0</v>
      </c>
      <c r="U180" s="247" t="s">
        <v>1</v>
      </c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48" t="s">
        <v>209</v>
      </c>
      <c r="AT180" s="248" t="s">
        <v>171</v>
      </c>
      <c r="AU180" s="248" t="s">
        <v>90</v>
      </c>
      <c r="AY180" s="17" t="s">
        <v>174</v>
      </c>
      <c r="BE180" s="249">
        <f>IF(N180="základná",J180,0)</f>
        <v>0</v>
      </c>
      <c r="BF180" s="249">
        <f>IF(N180="znížená",J180,0)</f>
        <v>0</v>
      </c>
      <c r="BG180" s="249">
        <f>IF(N180="zákl. prenesená",J180,0)</f>
        <v>0</v>
      </c>
      <c r="BH180" s="249">
        <f>IF(N180="zníž. prenesená",J180,0)</f>
        <v>0</v>
      </c>
      <c r="BI180" s="249">
        <f>IF(N180="nulová",J180,0)</f>
        <v>0</v>
      </c>
      <c r="BJ180" s="17" t="s">
        <v>90</v>
      </c>
      <c r="BK180" s="249">
        <f>ROUND(I180*H180,2)</f>
        <v>0</v>
      </c>
      <c r="BL180" s="17" t="s">
        <v>190</v>
      </c>
      <c r="BM180" s="248" t="s">
        <v>1192</v>
      </c>
    </row>
    <row r="181" s="2" customFormat="1" ht="22.2" customHeight="1">
      <c r="A181" s="38"/>
      <c r="B181" s="39"/>
      <c r="C181" s="288" t="s">
        <v>578</v>
      </c>
      <c r="D181" s="288" t="s">
        <v>171</v>
      </c>
      <c r="E181" s="289" t="s">
        <v>1193</v>
      </c>
      <c r="F181" s="290" t="s">
        <v>1194</v>
      </c>
      <c r="G181" s="291" t="s">
        <v>351</v>
      </c>
      <c r="H181" s="292">
        <v>12</v>
      </c>
      <c r="I181" s="293"/>
      <c r="J181" s="294">
        <f>ROUND(I181*H181,2)</f>
        <v>0</v>
      </c>
      <c r="K181" s="295"/>
      <c r="L181" s="296"/>
      <c r="M181" s="297" t="s">
        <v>1</v>
      </c>
      <c r="N181" s="298" t="s">
        <v>43</v>
      </c>
      <c r="O181" s="97"/>
      <c r="P181" s="246">
        <f>O181*H181</f>
        <v>0</v>
      </c>
      <c r="Q181" s="246">
        <v>0.036400000000000002</v>
      </c>
      <c r="R181" s="246">
        <f>Q181*H181</f>
        <v>0.43680000000000002</v>
      </c>
      <c r="S181" s="246">
        <v>0</v>
      </c>
      <c r="T181" s="246">
        <f>S181*H181</f>
        <v>0</v>
      </c>
      <c r="U181" s="247" t="s">
        <v>1</v>
      </c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48" t="s">
        <v>209</v>
      </c>
      <c r="AT181" s="248" t="s">
        <v>171</v>
      </c>
      <c r="AU181" s="248" t="s">
        <v>90</v>
      </c>
      <c r="AY181" s="17" t="s">
        <v>174</v>
      </c>
      <c r="BE181" s="249">
        <f>IF(N181="základná",J181,0)</f>
        <v>0</v>
      </c>
      <c r="BF181" s="249">
        <f>IF(N181="znížená",J181,0)</f>
        <v>0</v>
      </c>
      <c r="BG181" s="249">
        <f>IF(N181="zákl. prenesená",J181,0)</f>
        <v>0</v>
      </c>
      <c r="BH181" s="249">
        <f>IF(N181="zníž. prenesená",J181,0)</f>
        <v>0</v>
      </c>
      <c r="BI181" s="249">
        <f>IF(N181="nulová",J181,0)</f>
        <v>0</v>
      </c>
      <c r="BJ181" s="17" t="s">
        <v>90</v>
      </c>
      <c r="BK181" s="249">
        <f>ROUND(I181*H181,2)</f>
        <v>0</v>
      </c>
      <c r="BL181" s="17" t="s">
        <v>190</v>
      </c>
      <c r="BM181" s="248" t="s">
        <v>1195</v>
      </c>
    </row>
    <row r="182" s="2" customFormat="1" ht="22.2" customHeight="1">
      <c r="A182" s="38"/>
      <c r="B182" s="39"/>
      <c r="C182" s="288" t="s">
        <v>583</v>
      </c>
      <c r="D182" s="288" t="s">
        <v>171</v>
      </c>
      <c r="E182" s="289" t="s">
        <v>1196</v>
      </c>
      <c r="F182" s="290" t="s">
        <v>1197</v>
      </c>
      <c r="G182" s="291" t="s">
        <v>351</v>
      </c>
      <c r="H182" s="292">
        <v>6</v>
      </c>
      <c r="I182" s="293"/>
      <c r="J182" s="294">
        <f>ROUND(I182*H182,2)</f>
        <v>0</v>
      </c>
      <c r="K182" s="295"/>
      <c r="L182" s="296"/>
      <c r="M182" s="297" t="s">
        <v>1</v>
      </c>
      <c r="N182" s="298" t="s">
        <v>43</v>
      </c>
      <c r="O182" s="97"/>
      <c r="P182" s="246">
        <f>O182*H182</f>
        <v>0</v>
      </c>
      <c r="Q182" s="246">
        <v>0.025999999999999999</v>
      </c>
      <c r="R182" s="246">
        <f>Q182*H182</f>
        <v>0.156</v>
      </c>
      <c r="S182" s="246">
        <v>0</v>
      </c>
      <c r="T182" s="246">
        <f>S182*H182</f>
        <v>0</v>
      </c>
      <c r="U182" s="247" t="s">
        <v>1</v>
      </c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48" t="s">
        <v>209</v>
      </c>
      <c r="AT182" s="248" t="s">
        <v>171</v>
      </c>
      <c r="AU182" s="248" t="s">
        <v>90</v>
      </c>
      <c r="AY182" s="17" t="s">
        <v>174</v>
      </c>
      <c r="BE182" s="249">
        <f>IF(N182="základná",J182,0)</f>
        <v>0</v>
      </c>
      <c r="BF182" s="249">
        <f>IF(N182="znížená",J182,0)</f>
        <v>0</v>
      </c>
      <c r="BG182" s="249">
        <f>IF(N182="zákl. prenesená",J182,0)</f>
        <v>0</v>
      </c>
      <c r="BH182" s="249">
        <f>IF(N182="zníž. prenesená",J182,0)</f>
        <v>0</v>
      </c>
      <c r="BI182" s="249">
        <f>IF(N182="nulová",J182,0)</f>
        <v>0</v>
      </c>
      <c r="BJ182" s="17" t="s">
        <v>90</v>
      </c>
      <c r="BK182" s="249">
        <f>ROUND(I182*H182,2)</f>
        <v>0</v>
      </c>
      <c r="BL182" s="17" t="s">
        <v>190</v>
      </c>
      <c r="BM182" s="248" t="s">
        <v>1198</v>
      </c>
    </row>
    <row r="183" s="2" customFormat="1" ht="30" customHeight="1">
      <c r="A183" s="38"/>
      <c r="B183" s="39"/>
      <c r="C183" s="288" t="s">
        <v>589</v>
      </c>
      <c r="D183" s="288" t="s">
        <v>171</v>
      </c>
      <c r="E183" s="289" t="s">
        <v>1199</v>
      </c>
      <c r="F183" s="290" t="s">
        <v>1200</v>
      </c>
      <c r="G183" s="291" t="s">
        <v>351</v>
      </c>
      <c r="H183" s="292">
        <v>6</v>
      </c>
      <c r="I183" s="293"/>
      <c r="J183" s="294">
        <f>ROUND(I183*H183,2)</f>
        <v>0</v>
      </c>
      <c r="K183" s="295"/>
      <c r="L183" s="296"/>
      <c r="M183" s="297" t="s">
        <v>1</v>
      </c>
      <c r="N183" s="298" t="s">
        <v>43</v>
      </c>
      <c r="O183" s="97"/>
      <c r="P183" s="246">
        <f>O183*H183</f>
        <v>0</v>
      </c>
      <c r="Q183" s="246">
        <v>0.0045999999999999999</v>
      </c>
      <c r="R183" s="246">
        <f>Q183*H183</f>
        <v>0.0276</v>
      </c>
      <c r="S183" s="246">
        <v>0</v>
      </c>
      <c r="T183" s="246">
        <f>S183*H183</f>
        <v>0</v>
      </c>
      <c r="U183" s="247" t="s">
        <v>1</v>
      </c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48" t="s">
        <v>209</v>
      </c>
      <c r="AT183" s="248" t="s">
        <v>171</v>
      </c>
      <c r="AU183" s="248" t="s">
        <v>90</v>
      </c>
      <c r="AY183" s="17" t="s">
        <v>174</v>
      </c>
      <c r="BE183" s="249">
        <f>IF(N183="základná",J183,0)</f>
        <v>0</v>
      </c>
      <c r="BF183" s="249">
        <f>IF(N183="znížená",J183,0)</f>
        <v>0</v>
      </c>
      <c r="BG183" s="249">
        <f>IF(N183="zákl. prenesená",J183,0)</f>
        <v>0</v>
      </c>
      <c r="BH183" s="249">
        <f>IF(N183="zníž. prenesená",J183,0)</f>
        <v>0</v>
      </c>
      <c r="BI183" s="249">
        <f>IF(N183="nulová",J183,0)</f>
        <v>0</v>
      </c>
      <c r="BJ183" s="17" t="s">
        <v>90</v>
      </c>
      <c r="BK183" s="249">
        <f>ROUND(I183*H183,2)</f>
        <v>0</v>
      </c>
      <c r="BL183" s="17" t="s">
        <v>190</v>
      </c>
      <c r="BM183" s="248" t="s">
        <v>1201</v>
      </c>
    </row>
    <row r="184" s="2" customFormat="1" ht="22.2" customHeight="1">
      <c r="A184" s="38"/>
      <c r="B184" s="39"/>
      <c r="C184" s="288" t="s">
        <v>563</v>
      </c>
      <c r="D184" s="288" t="s">
        <v>171</v>
      </c>
      <c r="E184" s="289" t="s">
        <v>1202</v>
      </c>
      <c r="F184" s="290" t="s">
        <v>1203</v>
      </c>
      <c r="G184" s="291" t="s">
        <v>351</v>
      </c>
      <c r="H184" s="292">
        <v>6</v>
      </c>
      <c r="I184" s="293"/>
      <c r="J184" s="294">
        <f>ROUND(I184*H184,2)</f>
        <v>0</v>
      </c>
      <c r="K184" s="295"/>
      <c r="L184" s="296"/>
      <c r="M184" s="297" t="s">
        <v>1</v>
      </c>
      <c r="N184" s="298" t="s">
        <v>43</v>
      </c>
      <c r="O184" s="97"/>
      <c r="P184" s="246">
        <f>O184*H184</f>
        <v>0</v>
      </c>
      <c r="Q184" s="246">
        <v>0.00038999999999999999</v>
      </c>
      <c r="R184" s="246">
        <f>Q184*H184</f>
        <v>0.0023400000000000001</v>
      </c>
      <c r="S184" s="246">
        <v>0</v>
      </c>
      <c r="T184" s="246">
        <f>S184*H184</f>
        <v>0</v>
      </c>
      <c r="U184" s="247" t="s">
        <v>1</v>
      </c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48" t="s">
        <v>209</v>
      </c>
      <c r="AT184" s="248" t="s">
        <v>171</v>
      </c>
      <c r="AU184" s="248" t="s">
        <v>90</v>
      </c>
      <c r="AY184" s="17" t="s">
        <v>174</v>
      </c>
      <c r="BE184" s="249">
        <f>IF(N184="základná",J184,0)</f>
        <v>0</v>
      </c>
      <c r="BF184" s="249">
        <f>IF(N184="znížená",J184,0)</f>
        <v>0</v>
      </c>
      <c r="BG184" s="249">
        <f>IF(N184="zákl. prenesená",J184,0)</f>
        <v>0</v>
      </c>
      <c r="BH184" s="249">
        <f>IF(N184="zníž. prenesená",J184,0)</f>
        <v>0</v>
      </c>
      <c r="BI184" s="249">
        <f>IF(N184="nulová",J184,0)</f>
        <v>0</v>
      </c>
      <c r="BJ184" s="17" t="s">
        <v>90</v>
      </c>
      <c r="BK184" s="249">
        <f>ROUND(I184*H184,2)</f>
        <v>0</v>
      </c>
      <c r="BL184" s="17" t="s">
        <v>190</v>
      </c>
      <c r="BM184" s="248" t="s">
        <v>1204</v>
      </c>
    </row>
    <row r="185" s="2" customFormat="1" ht="22.2" customHeight="1">
      <c r="A185" s="38"/>
      <c r="B185" s="39"/>
      <c r="C185" s="288" t="s">
        <v>597</v>
      </c>
      <c r="D185" s="288" t="s">
        <v>171</v>
      </c>
      <c r="E185" s="289" t="s">
        <v>1205</v>
      </c>
      <c r="F185" s="290" t="s">
        <v>1206</v>
      </c>
      <c r="G185" s="291" t="s">
        <v>351</v>
      </c>
      <c r="H185" s="292">
        <v>12</v>
      </c>
      <c r="I185" s="293"/>
      <c r="J185" s="294">
        <f>ROUND(I185*H185,2)</f>
        <v>0</v>
      </c>
      <c r="K185" s="295"/>
      <c r="L185" s="296"/>
      <c r="M185" s="297" t="s">
        <v>1</v>
      </c>
      <c r="N185" s="298" t="s">
        <v>43</v>
      </c>
      <c r="O185" s="97"/>
      <c r="P185" s="246">
        <f>O185*H185</f>
        <v>0</v>
      </c>
      <c r="Q185" s="246">
        <v>0.0032000000000000002</v>
      </c>
      <c r="R185" s="246">
        <f>Q185*H185</f>
        <v>0.038400000000000004</v>
      </c>
      <c r="S185" s="246">
        <v>0</v>
      </c>
      <c r="T185" s="246">
        <f>S185*H185</f>
        <v>0</v>
      </c>
      <c r="U185" s="247" t="s">
        <v>1</v>
      </c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48" t="s">
        <v>209</v>
      </c>
      <c r="AT185" s="248" t="s">
        <v>171</v>
      </c>
      <c r="AU185" s="248" t="s">
        <v>90</v>
      </c>
      <c r="AY185" s="17" t="s">
        <v>174</v>
      </c>
      <c r="BE185" s="249">
        <f>IF(N185="základná",J185,0)</f>
        <v>0</v>
      </c>
      <c r="BF185" s="249">
        <f>IF(N185="znížená",J185,0)</f>
        <v>0</v>
      </c>
      <c r="BG185" s="249">
        <f>IF(N185="zákl. prenesená",J185,0)</f>
        <v>0</v>
      </c>
      <c r="BH185" s="249">
        <f>IF(N185="zníž. prenesená",J185,0)</f>
        <v>0</v>
      </c>
      <c r="BI185" s="249">
        <f>IF(N185="nulová",J185,0)</f>
        <v>0</v>
      </c>
      <c r="BJ185" s="17" t="s">
        <v>90</v>
      </c>
      <c r="BK185" s="249">
        <f>ROUND(I185*H185,2)</f>
        <v>0</v>
      </c>
      <c r="BL185" s="17" t="s">
        <v>190</v>
      </c>
      <c r="BM185" s="248" t="s">
        <v>1207</v>
      </c>
    </row>
    <row r="186" s="2" customFormat="1" ht="14.4" customHeight="1">
      <c r="A186" s="38"/>
      <c r="B186" s="39"/>
      <c r="C186" s="288" t="s">
        <v>601</v>
      </c>
      <c r="D186" s="288" t="s">
        <v>171</v>
      </c>
      <c r="E186" s="289" t="s">
        <v>1208</v>
      </c>
      <c r="F186" s="290" t="s">
        <v>1209</v>
      </c>
      <c r="G186" s="291" t="s">
        <v>351</v>
      </c>
      <c r="H186" s="292">
        <v>6</v>
      </c>
      <c r="I186" s="293"/>
      <c r="J186" s="294">
        <f>ROUND(I186*H186,2)</f>
        <v>0</v>
      </c>
      <c r="K186" s="295"/>
      <c r="L186" s="296"/>
      <c r="M186" s="297" t="s">
        <v>1</v>
      </c>
      <c r="N186" s="298" t="s">
        <v>43</v>
      </c>
      <c r="O186" s="97"/>
      <c r="P186" s="246">
        <f>O186*H186</f>
        <v>0</v>
      </c>
      <c r="Q186" s="246">
        <v>0.042000000000000003</v>
      </c>
      <c r="R186" s="246">
        <f>Q186*H186</f>
        <v>0.252</v>
      </c>
      <c r="S186" s="246">
        <v>0</v>
      </c>
      <c r="T186" s="246">
        <f>S186*H186</f>
        <v>0</v>
      </c>
      <c r="U186" s="247" t="s">
        <v>1</v>
      </c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48" t="s">
        <v>209</v>
      </c>
      <c r="AT186" s="248" t="s">
        <v>171</v>
      </c>
      <c r="AU186" s="248" t="s">
        <v>90</v>
      </c>
      <c r="AY186" s="17" t="s">
        <v>174</v>
      </c>
      <c r="BE186" s="249">
        <f>IF(N186="základná",J186,0)</f>
        <v>0</v>
      </c>
      <c r="BF186" s="249">
        <f>IF(N186="znížená",J186,0)</f>
        <v>0</v>
      </c>
      <c r="BG186" s="249">
        <f>IF(N186="zákl. prenesená",J186,0)</f>
        <v>0</v>
      </c>
      <c r="BH186" s="249">
        <f>IF(N186="zníž. prenesená",J186,0)</f>
        <v>0</v>
      </c>
      <c r="BI186" s="249">
        <f>IF(N186="nulová",J186,0)</f>
        <v>0</v>
      </c>
      <c r="BJ186" s="17" t="s">
        <v>90</v>
      </c>
      <c r="BK186" s="249">
        <f>ROUND(I186*H186,2)</f>
        <v>0</v>
      </c>
      <c r="BL186" s="17" t="s">
        <v>190</v>
      </c>
      <c r="BM186" s="248" t="s">
        <v>1210</v>
      </c>
    </row>
    <row r="187" s="2" customFormat="1" ht="22.2" customHeight="1">
      <c r="A187" s="38"/>
      <c r="B187" s="39"/>
      <c r="C187" s="288" t="s">
        <v>605</v>
      </c>
      <c r="D187" s="288" t="s">
        <v>171</v>
      </c>
      <c r="E187" s="289" t="s">
        <v>1211</v>
      </c>
      <c r="F187" s="290" t="s">
        <v>1212</v>
      </c>
      <c r="G187" s="291" t="s">
        <v>351</v>
      </c>
      <c r="H187" s="292">
        <v>6</v>
      </c>
      <c r="I187" s="293"/>
      <c r="J187" s="294">
        <f>ROUND(I187*H187,2)</f>
        <v>0</v>
      </c>
      <c r="K187" s="295"/>
      <c r="L187" s="296"/>
      <c r="M187" s="297" t="s">
        <v>1</v>
      </c>
      <c r="N187" s="298" t="s">
        <v>43</v>
      </c>
      <c r="O187" s="97"/>
      <c r="P187" s="246">
        <f>O187*H187</f>
        <v>0</v>
      </c>
      <c r="Q187" s="246">
        <v>0.15229999999999999</v>
      </c>
      <c r="R187" s="246">
        <f>Q187*H187</f>
        <v>0.91379999999999995</v>
      </c>
      <c r="S187" s="246">
        <v>0</v>
      </c>
      <c r="T187" s="246">
        <f>S187*H187</f>
        <v>0</v>
      </c>
      <c r="U187" s="247" t="s">
        <v>1</v>
      </c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48" t="s">
        <v>209</v>
      </c>
      <c r="AT187" s="248" t="s">
        <v>171</v>
      </c>
      <c r="AU187" s="248" t="s">
        <v>90</v>
      </c>
      <c r="AY187" s="17" t="s">
        <v>174</v>
      </c>
      <c r="BE187" s="249">
        <f>IF(N187="základná",J187,0)</f>
        <v>0</v>
      </c>
      <c r="BF187" s="249">
        <f>IF(N187="znížená",J187,0)</f>
        <v>0</v>
      </c>
      <c r="BG187" s="249">
        <f>IF(N187="zákl. prenesená",J187,0)</f>
        <v>0</v>
      </c>
      <c r="BH187" s="249">
        <f>IF(N187="zníž. prenesená",J187,0)</f>
        <v>0</v>
      </c>
      <c r="BI187" s="249">
        <f>IF(N187="nulová",J187,0)</f>
        <v>0</v>
      </c>
      <c r="BJ187" s="17" t="s">
        <v>90</v>
      </c>
      <c r="BK187" s="249">
        <f>ROUND(I187*H187,2)</f>
        <v>0</v>
      </c>
      <c r="BL187" s="17" t="s">
        <v>190</v>
      </c>
      <c r="BM187" s="248" t="s">
        <v>1213</v>
      </c>
    </row>
    <row r="188" s="2" customFormat="1" ht="22.2" customHeight="1">
      <c r="A188" s="38"/>
      <c r="B188" s="39"/>
      <c r="C188" s="236" t="s">
        <v>610</v>
      </c>
      <c r="D188" s="236" t="s">
        <v>177</v>
      </c>
      <c r="E188" s="237" t="s">
        <v>1214</v>
      </c>
      <c r="F188" s="238" t="s">
        <v>1215</v>
      </c>
      <c r="G188" s="239" t="s">
        <v>351</v>
      </c>
      <c r="H188" s="240">
        <v>2</v>
      </c>
      <c r="I188" s="241"/>
      <c r="J188" s="242">
        <f>ROUND(I188*H188,2)</f>
        <v>0</v>
      </c>
      <c r="K188" s="243"/>
      <c r="L188" s="44"/>
      <c r="M188" s="244" t="s">
        <v>1</v>
      </c>
      <c r="N188" s="245" t="s">
        <v>43</v>
      </c>
      <c r="O188" s="97"/>
      <c r="P188" s="246">
        <f>O188*H188</f>
        <v>0</v>
      </c>
      <c r="Q188" s="246">
        <v>0.0070203000000000002</v>
      </c>
      <c r="R188" s="246">
        <f>Q188*H188</f>
        <v>0.0140406</v>
      </c>
      <c r="S188" s="246">
        <v>0</v>
      </c>
      <c r="T188" s="246">
        <f>S188*H188</f>
        <v>0</v>
      </c>
      <c r="U188" s="247" t="s">
        <v>1</v>
      </c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48" t="s">
        <v>190</v>
      </c>
      <c r="AT188" s="248" t="s">
        <v>177</v>
      </c>
      <c r="AU188" s="248" t="s">
        <v>90</v>
      </c>
      <c r="AY188" s="17" t="s">
        <v>174</v>
      </c>
      <c r="BE188" s="249">
        <f>IF(N188="základná",J188,0)</f>
        <v>0</v>
      </c>
      <c r="BF188" s="249">
        <f>IF(N188="znížená",J188,0)</f>
        <v>0</v>
      </c>
      <c r="BG188" s="249">
        <f>IF(N188="zákl. prenesená",J188,0)</f>
        <v>0</v>
      </c>
      <c r="BH188" s="249">
        <f>IF(N188="zníž. prenesená",J188,0)</f>
        <v>0</v>
      </c>
      <c r="BI188" s="249">
        <f>IF(N188="nulová",J188,0)</f>
        <v>0</v>
      </c>
      <c r="BJ188" s="17" t="s">
        <v>90</v>
      </c>
      <c r="BK188" s="249">
        <f>ROUND(I188*H188,2)</f>
        <v>0</v>
      </c>
      <c r="BL188" s="17" t="s">
        <v>190</v>
      </c>
      <c r="BM188" s="248" t="s">
        <v>1216</v>
      </c>
    </row>
    <row r="189" s="2" customFormat="1" ht="14.4" customHeight="1">
      <c r="A189" s="38"/>
      <c r="B189" s="39"/>
      <c r="C189" s="288" t="s">
        <v>615</v>
      </c>
      <c r="D189" s="288" t="s">
        <v>171</v>
      </c>
      <c r="E189" s="289" t="s">
        <v>1217</v>
      </c>
      <c r="F189" s="290" t="s">
        <v>1218</v>
      </c>
      <c r="G189" s="291" t="s">
        <v>1219</v>
      </c>
      <c r="H189" s="292">
        <v>2</v>
      </c>
      <c r="I189" s="293"/>
      <c r="J189" s="294">
        <f>ROUND(I189*H189,2)</f>
        <v>0</v>
      </c>
      <c r="K189" s="295"/>
      <c r="L189" s="296"/>
      <c r="M189" s="297" t="s">
        <v>1</v>
      </c>
      <c r="N189" s="298" t="s">
        <v>43</v>
      </c>
      <c r="O189" s="97"/>
      <c r="P189" s="246">
        <f>O189*H189</f>
        <v>0</v>
      </c>
      <c r="Q189" s="246">
        <v>0.16</v>
      </c>
      <c r="R189" s="246">
        <f>Q189*H189</f>
        <v>0.32000000000000001</v>
      </c>
      <c r="S189" s="246">
        <v>0</v>
      </c>
      <c r="T189" s="246">
        <f>S189*H189</f>
        <v>0</v>
      </c>
      <c r="U189" s="247" t="s">
        <v>1</v>
      </c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48" t="s">
        <v>209</v>
      </c>
      <c r="AT189" s="248" t="s">
        <v>171</v>
      </c>
      <c r="AU189" s="248" t="s">
        <v>90</v>
      </c>
      <c r="AY189" s="17" t="s">
        <v>174</v>
      </c>
      <c r="BE189" s="249">
        <f>IF(N189="základná",J189,0)</f>
        <v>0</v>
      </c>
      <c r="BF189" s="249">
        <f>IF(N189="znížená",J189,0)</f>
        <v>0</v>
      </c>
      <c r="BG189" s="249">
        <f>IF(N189="zákl. prenesená",J189,0)</f>
        <v>0</v>
      </c>
      <c r="BH189" s="249">
        <f>IF(N189="zníž. prenesená",J189,0)</f>
        <v>0</v>
      </c>
      <c r="BI189" s="249">
        <f>IF(N189="nulová",J189,0)</f>
        <v>0</v>
      </c>
      <c r="BJ189" s="17" t="s">
        <v>90</v>
      </c>
      <c r="BK189" s="249">
        <f>ROUND(I189*H189,2)</f>
        <v>0</v>
      </c>
      <c r="BL189" s="17" t="s">
        <v>190</v>
      </c>
      <c r="BM189" s="248" t="s">
        <v>1220</v>
      </c>
    </row>
    <row r="190" s="12" customFormat="1" ht="22.8" customHeight="1">
      <c r="A190" s="12"/>
      <c r="B190" s="220"/>
      <c r="C190" s="221"/>
      <c r="D190" s="222" t="s">
        <v>76</v>
      </c>
      <c r="E190" s="234" t="s">
        <v>296</v>
      </c>
      <c r="F190" s="234" t="s">
        <v>297</v>
      </c>
      <c r="G190" s="221"/>
      <c r="H190" s="221"/>
      <c r="I190" s="224"/>
      <c r="J190" s="235">
        <f>BK190</f>
        <v>0</v>
      </c>
      <c r="K190" s="221"/>
      <c r="L190" s="226"/>
      <c r="M190" s="227"/>
      <c r="N190" s="228"/>
      <c r="O190" s="228"/>
      <c r="P190" s="229">
        <f>P191</f>
        <v>0</v>
      </c>
      <c r="Q190" s="228"/>
      <c r="R190" s="229">
        <f>R191</f>
        <v>0</v>
      </c>
      <c r="S190" s="228"/>
      <c r="T190" s="229">
        <f>T191</f>
        <v>0</v>
      </c>
      <c r="U190" s="230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31" t="s">
        <v>84</v>
      </c>
      <c r="AT190" s="232" t="s">
        <v>76</v>
      </c>
      <c r="AU190" s="232" t="s">
        <v>84</v>
      </c>
      <c r="AY190" s="231" t="s">
        <v>174</v>
      </c>
      <c r="BK190" s="233">
        <f>BK191</f>
        <v>0</v>
      </c>
    </row>
    <row r="191" s="2" customFormat="1" ht="22.2" customHeight="1">
      <c r="A191" s="38"/>
      <c r="B191" s="39"/>
      <c r="C191" s="236" t="s">
        <v>619</v>
      </c>
      <c r="D191" s="236" t="s">
        <v>177</v>
      </c>
      <c r="E191" s="237" t="s">
        <v>1085</v>
      </c>
      <c r="F191" s="238" t="s">
        <v>1086</v>
      </c>
      <c r="G191" s="239" t="s">
        <v>293</v>
      </c>
      <c r="H191" s="240">
        <v>191.94499999999999</v>
      </c>
      <c r="I191" s="241"/>
      <c r="J191" s="242">
        <f>ROUND(I191*H191,2)</f>
        <v>0</v>
      </c>
      <c r="K191" s="243"/>
      <c r="L191" s="44"/>
      <c r="M191" s="244" t="s">
        <v>1</v>
      </c>
      <c r="N191" s="245" t="s">
        <v>43</v>
      </c>
      <c r="O191" s="97"/>
      <c r="P191" s="246">
        <f>O191*H191</f>
        <v>0</v>
      </c>
      <c r="Q191" s="246">
        <v>0</v>
      </c>
      <c r="R191" s="246">
        <f>Q191*H191</f>
        <v>0</v>
      </c>
      <c r="S191" s="246">
        <v>0</v>
      </c>
      <c r="T191" s="246">
        <f>S191*H191</f>
        <v>0</v>
      </c>
      <c r="U191" s="247" t="s">
        <v>1</v>
      </c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48" t="s">
        <v>190</v>
      </c>
      <c r="AT191" s="248" t="s">
        <v>177</v>
      </c>
      <c r="AU191" s="248" t="s">
        <v>90</v>
      </c>
      <c r="AY191" s="17" t="s">
        <v>174</v>
      </c>
      <c r="BE191" s="249">
        <f>IF(N191="základná",J191,0)</f>
        <v>0</v>
      </c>
      <c r="BF191" s="249">
        <f>IF(N191="znížená",J191,0)</f>
        <v>0</v>
      </c>
      <c r="BG191" s="249">
        <f>IF(N191="zákl. prenesená",J191,0)</f>
        <v>0</v>
      </c>
      <c r="BH191" s="249">
        <f>IF(N191="zníž. prenesená",J191,0)</f>
        <v>0</v>
      </c>
      <c r="BI191" s="249">
        <f>IF(N191="nulová",J191,0)</f>
        <v>0</v>
      </c>
      <c r="BJ191" s="17" t="s">
        <v>90</v>
      </c>
      <c r="BK191" s="249">
        <f>ROUND(I191*H191,2)</f>
        <v>0</v>
      </c>
      <c r="BL191" s="17" t="s">
        <v>190</v>
      </c>
      <c r="BM191" s="248" t="s">
        <v>1221</v>
      </c>
    </row>
    <row r="192" s="12" customFormat="1" ht="25.92" customHeight="1">
      <c r="A192" s="12"/>
      <c r="B192" s="220"/>
      <c r="C192" s="221"/>
      <c r="D192" s="222" t="s">
        <v>76</v>
      </c>
      <c r="E192" s="223" t="s">
        <v>206</v>
      </c>
      <c r="F192" s="223" t="s">
        <v>207</v>
      </c>
      <c r="G192" s="221"/>
      <c r="H192" s="221"/>
      <c r="I192" s="224"/>
      <c r="J192" s="225">
        <f>BK192</f>
        <v>0</v>
      </c>
      <c r="K192" s="221"/>
      <c r="L192" s="226"/>
      <c r="M192" s="227"/>
      <c r="N192" s="228"/>
      <c r="O192" s="228"/>
      <c r="P192" s="229">
        <f>P193</f>
        <v>0</v>
      </c>
      <c r="Q192" s="228"/>
      <c r="R192" s="229">
        <f>R193</f>
        <v>0</v>
      </c>
      <c r="S192" s="228"/>
      <c r="T192" s="229">
        <f>T193</f>
        <v>0</v>
      </c>
      <c r="U192" s="230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31" t="s">
        <v>190</v>
      </c>
      <c r="AT192" s="232" t="s">
        <v>76</v>
      </c>
      <c r="AU192" s="232" t="s">
        <v>77</v>
      </c>
      <c r="AY192" s="231" t="s">
        <v>174</v>
      </c>
      <c r="BK192" s="233">
        <f>BK193</f>
        <v>0</v>
      </c>
    </row>
    <row r="193" s="12" customFormat="1" ht="22.8" customHeight="1">
      <c r="A193" s="12"/>
      <c r="B193" s="220"/>
      <c r="C193" s="221"/>
      <c r="D193" s="222" t="s">
        <v>76</v>
      </c>
      <c r="E193" s="234" t="s">
        <v>207</v>
      </c>
      <c r="F193" s="234" t="s">
        <v>208</v>
      </c>
      <c r="G193" s="221"/>
      <c r="H193" s="221"/>
      <c r="I193" s="224"/>
      <c r="J193" s="235">
        <f>BK193</f>
        <v>0</v>
      </c>
      <c r="K193" s="221"/>
      <c r="L193" s="226"/>
      <c r="M193" s="227"/>
      <c r="N193" s="228"/>
      <c r="O193" s="228"/>
      <c r="P193" s="229">
        <f>SUM(P194:P198)</f>
        <v>0</v>
      </c>
      <c r="Q193" s="228"/>
      <c r="R193" s="229">
        <f>SUM(R194:R198)</f>
        <v>0</v>
      </c>
      <c r="S193" s="228"/>
      <c r="T193" s="229">
        <f>SUM(T194:T198)</f>
        <v>0</v>
      </c>
      <c r="U193" s="230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R193" s="231" t="s">
        <v>190</v>
      </c>
      <c r="AT193" s="232" t="s">
        <v>76</v>
      </c>
      <c r="AU193" s="232" t="s">
        <v>84</v>
      </c>
      <c r="AY193" s="231" t="s">
        <v>174</v>
      </c>
      <c r="BK193" s="233">
        <f>SUM(BK194:BK198)</f>
        <v>0</v>
      </c>
    </row>
    <row r="194" s="2" customFormat="1" ht="14.4" customHeight="1">
      <c r="A194" s="38"/>
      <c r="B194" s="39"/>
      <c r="C194" s="236" t="s">
        <v>625</v>
      </c>
      <c r="D194" s="236" t="s">
        <v>177</v>
      </c>
      <c r="E194" s="237" t="s">
        <v>210</v>
      </c>
      <c r="F194" s="238" t="s">
        <v>211</v>
      </c>
      <c r="G194" s="239" t="s">
        <v>180</v>
      </c>
      <c r="H194" s="240">
        <v>1</v>
      </c>
      <c r="I194" s="241"/>
      <c r="J194" s="242">
        <f>ROUND(I194*H194,2)</f>
        <v>0</v>
      </c>
      <c r="K194" s="243"/>
      <c r="L194" s="44"/>
      <c r="M194" s="244" t="s">
        <v>1</v>
      </c>
      <c r="N194" s="245" t="s">
        <v>43</v>
      </c>
      <c r="O194" s="97"/>
      <c r="P194" s="246">
        <f>O194*H194</f>
        <v>0</v>
      </c>
      <c r="Q194" s="246">
        <v>0</v>
      </c>
      <c r="R194" s="246">
        <f>Q194*H194</f>
        <v>0</v>
      </c>
      <c r="S194" s="246">
        <v>0</v>
      </c>
      <c r="T194" s="246">
        <f>S194*H194</f>
        <v>0</v>
      </c>
      <c r="U194" s="247" t="s">
        <v>1</v>
      </c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48" t="s">
        <v>181</v>
      </c>
      <c r="AT194" s="248" t="s">
        <v>177</v>
      </c>
      <c r="AU194" s="248" t="s">
        <v>90</v>
      </c>
      <c r="AY194" s="17" t="s">
        <v>174</v>
      </c>
      <c r="BE194" s="249">
        <f>IF(N194="základná",J194,0)</f>
        <v>0</v>
      </c>
      <c r="BF194" s="249">
        <f>IF(N194="znížená",J194,0)</f>
        <v>0</v>
      </c>
      <c r="BG194" s="249">
        <f>IF(N194="zákl. prenesená",J194,0)</f>
        <v>0</v>
      </c>
      <c r="BH194" s="249">
        <f>IF(N194="zníž. prenesená",J194,0)</f>
        <v>0</v>
      </c>
      <c r="BI194" s="249">
        <f>IF(N194="nulová",J194,0)</f>
        <v>0</v>
      </c>
      <c r="BJ194" s="17" t="s">
        <v>90</v>
      </c>
      <c r="BK194" s="249">
        <f>ROUND(I194*H194,2)</f>
        <v>0</v>
      </c>
      <c r="BL194" s="17" t="s">
        <v>181</v>
      </c>
      <c r="BM194" s="248" t="s">
        <v>1222</v>
      </c>
    </row>
    <row r="195" s="2" customFormat="1" ht="14.4" customHeight="1">
      <c r="A195" s="38"/>
      <c r="B195" s="39"/>
      <c r="C195" s="236" t="s">
        <v>630</v>
      </c>
      <c r="D195" s="236" t="s">
        <v>177</v>
      </c>
      <c r="E195" s="237" t="s">
        <v>214</v>
      </c>
      <c r="F195" s="238" t="s">
        <v>215</v>
      </c>
      <c r="G195" s="239" t="s">
        <v>180</v>
      </c>
      <c r="H195" s="240">
        <v>1</v>
      </c>
      <c r="I195" s="241"/>
      <c r="J195" s="242">
        <f>ROUND(I195*H195,2)</f>
        <v>0</v>
      </c>
      <c r="K195" s="243"/>
      <c r="L195" s="44"/>
      <c r="M195" s="244" t="s">
        <v>1</v>
      </c>
      <c r="N195" s="245" t="s">
        <v>43</v>
      </c>
      <c r="O195" s="97"/>
      <c r="P195" s="246">
        <f>O195*H195</f>
        <v>0</v>
      </c>
      <c r="Q195" s="246">
        <v>0</v>
      </c>
      <c r="R195" s="246">
        <f>Q195*H195</f>
        <v>0</v>
      </c>
      <c r="S195" s="246">
        <v>0</v>
      </c>
      <c r="T195" s="246">
        <f>S195*H195</f>
        <v>0</v>
      </c>
      <c r="U195" s="247" t="s">
        <v>1</v>
      </c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48" t="s">
        <v>181</v>
      </c>
      <c r="AT195" s="248" t="s">
        <v>177</v>
      </c>
      <c r="AU195" s="248" t="s">
        <v>90</v>
      </c>
      <c r="AY195" s="17" t="s">
        <v>174</v>
      </c>
      <c r="BE195" s="249">
        <f>IF(N195="základná",J195,0)</f>
        <v>0</v>
      </c>
      <c r="BF195" s="249">
        <f>IF(N195="znížená",J195,0)</f>
        <v>0</v>
      </c>
      <c r="BG195" s="249">
        <f>IF(N195="zákl. prenesená",J195,0)</f>
        <v>0</v>
      </c>
      <c r="BH195" s="249">
        <f>IF(N195="zníž. prenesená",J195,0)</f>
        <v>0</v>
      </c>
      <c r="BI195" s="249">
        <f>IF(N195="nulová",J195,0)</f>
        <v>0</v>
      </c>
      <c r="BJ195" s="17" t="s">
        <v>90</v>
      </c>
      <c r="BK195" s="249">
        <f>ROUND(I195*H195,2)</f>
        <v>0</v>
      </c>
      <c r="BL195" s="17" t="s">
        <v>181</v>
      </c>
      <c r="BM195" s="248" t="s">
        <v>1223</v>
      </c>
    </row>
    <row r="196" s="2" customFormat="1" ht="14.4" customHeight="1">
      <c r="A196" s="38"/>
      <c r="B196" s="39"/>
      <c r="C196" s="236" t="s">
        <v>635</v>
      </c>
      <c r="D196" s="236" t="s">
        <v>177</v>
      </c>
      <c r="E196" s="237" t="s">
        <v>218</v>
      </c>
      <c r="F196" s="238" t="s">
        <v>219</v>
      </c>
      <c r="G196" s="239" t="s">
        <v>180</v>
      </c>
      <c r="H196" s="240">
        <v>1</v>
      </c>
      <c r="I196" s="241"/>
      <c r="J196" s="242">
        <f>ROUND(I196*H196,2)</f>
        <v>0</v>
      </c>
      <c r="K196" s="243"/>
      <c r="L196" s="44"/>
      <c r="M196" s="244" t="s">
        <v>1</v>
      </c>
      <c r="N196" s="245" t="s">
        <v>43</v>
      </c>
      <c r="O196" s="97"/>
      <c r="P196" s="246">
        <f>O196*H196</f>
        <v>0</v>
      </c>
      <c r="Q196" s="246">
        <v>0</v>
      </c>
      <c r="R196" s="246">
        <f>Q196*H196</f>
        <v>0</v>
      </c>
      <c r="S196" s="246">
        <v>0</v>
      </c>
      <c r="T196" s="246">
        <f>S196*H196</f>
        <v>0</v>
      </c>
      <c r="U196" s="247" t="s">
        <v>1</v>
      </c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48" t="s">
        <v>181</v>
      </c>
      <c r="AT196" s="248" t="s">
        <v>177</v>
      </c>
      <c r="AU196" s="248" t="s">
        <v>90</v>
      </c>
      <c r="AY196" s="17" t="s">
        <v>174</v>
      </c>
      <c r="BE196" s="249">
        <f>IF(N196="základná",J196,0)</f>
        <v>0</v>
      </c>
      <c r="BF196" s="249">
        <f>IF(N196="znížená",J196,0)</f>
        <v>0</v>
      </c>
      <c r="BG196" s="249">
        <f>IF(N196="zákl. prenesená",J196,0)</f>
        <v>0</v>
      </c>
      <c r="BH196" s="249">
        <f>IF(N196="zníž. prenesená",J196,0)</f>
        <v>0</v>
      </c>
      <c r="BI196" s="249">
        <f>IF(N196="nulová",J196,0)</f>
        <v>0</v>
      </c>
      <c r="BJ196" s="17" t="s">
        <v>90</v>
      </c>
      <c r="BK196" s="249">
        <f>ROUND(I196*H196,2)</f>
        <v>0</v>
      </c>
      <c r="BL196" s="17" t="s">
        <v>181</v>
      </c>
      <c r="BM196" s="248" t="s">
        <v>1224</v>
      </c>
    </row>
    <row r="197" s="2" customFormat="1" ht="14.4" customHeight="1">
      <c r="A197" s="38"/>
      <c r="B197" s="39"/>
      <c r="C197" s="236" t="s">
        <v>640</v>
      </c>
      <c r="D197" s="236" t="s">
        <v>177</v>
      </c>
      <c r="E197" s="237" t="s">
        <v>222</v>
      </c>
      <c r="F197" s="238" t="s">
        <v>223</v>
      </c>
      <c r="G197" s="239" t="s">
        <v>180</v>
      </c>
      <c r="H197" s="240">
        <v>1</v>
      </c>
      <c r="I197" s="241"/>
      <c r="J197" s="242">
        <f>ROUND(I197*H197,2)</f>
        <v>0</v>
      </c>
      <c r="K197" s="243"/>
      <c r="L197" s="44"/>
      <c r="M197" s="244" t="s">
        <v>1</v>
      </c>
      <c r="N197" s="245" t="s">
        <v>43</v>
      </c>
      <c r="O197" s="97"/>
      <c r="P197" s="246">
        <f>O197*H197</f>
        <v>0</v>
      </c>
      <c r="Q197" s="246">
        <v>0</v>
      </c>
      <c r="R197" s="246">
        <f>Q197*H197</f>
        <v>0</v>
      </c>
      <c r="S197" s="246">
        <v>0</v>
      </c>
      <c r="T197" s="246">
        <f>S197*H197</f>
        <v>0</v>
      </c>
      <c r="U197" s="247" t="s">
        <v>1</v>
      </c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48" t="s">
        <v>181</v>
      </c>
      <c r="AT197" s="248" t="s">
        <v>177</v>
      </c>
      <c r="AU197" s="248" t="s">
        <v>90</v>
      </c>
      <c r="AY197" s="17" t="s">
        <v>174</v>
      </c>
      <c r="BE197" s="249">
        <f>IF(N197="základná",J197,0)</f>
        <v>0</v>
      </c>
      <c r="BF197" s="249">
        <f>IF(N197="znížená",J197,0)</f>
        <v>0</v>
      </c>
      <c r="BG197" s="249">
        <f>IF(N197="zákl. prenesená",J197,0)</f>
        <v>0</v>
      </c>
      <c r="BH197" s="249">
        <f>IF(N197="zníž. prenesená",J197,0)</f>
        <v>0</v>
      </c>
      <c r="BI197" s="249">
        <f>IF(N197="nulová",J197,0)</f>
        <v>0</v>
      </c>
      <c r="BJ197" s="17" t="s">
        <v>90</v>
      </c>
      <c r="BK197" s="249">
        <f>ROUND(I197*H197,2)</f>
        <v>0</v>
      </c>
      <c r="BL197" s="17" t="s">
        <v>181</v>
      </c>
      <c r="BM197" s="248" t="s">
        <v>1225</v>
      </c>
    </row>
    <row r="198" s="2" customFormat="1" ht="14.4" customHeight="1">
      <c r="A198" s="38"/>
      <c r="B198" s="39"/>
      <c r="C198" s="236" t="s">
        <v>645</v>
      </c>
      <c r="D198" s="236" t="s">
        <v>177</v>
      </c>
      <c r="E198" s="237" t="s">
        <v>226</v>
      </c>
      <c r="F198" s="238" t="s">
        <v>227</v>
      </c>
      <c r="G198" s="239" t="s">
        <v>180</v>
      </c>
      <c r="H198" s="240">
        <v>1</v>
      </c>
      <c r="I198" s="241"/>
      <c r="J198" s="242">
        <f>ROUND(I198*H198,2)</f>
        <v>0</v>
      </c>
      <c r="K198" s="243"/>
      <c r="L198" s="44"/>
      <c r="M198" s="250" t="s">
        <v>1</v>
      </c>
      <c r="N198" s="251" t="s">
        <v>43</v>
      </c>
      <c r="O198" s="252"/>
      <c r="P198" s="253">
        <f>O198*H198</f>
        <v>0</v>
      </c>
      <c r="Q198" s="253">
        <v>0</v>
      </c>
      <c r="R198" s="253">
        <f>Q198*H198</f>
        <v>0</v>
      </c>
      <c r="S198" s="253">
        <v>0</v>
      </c>
      <c r="T198" s="253">
        <f>S198*H198</f>
        <v>0</v>
      </c>
      <c r="U198" s="254" t="s">
        <v>1</v>
      </c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248" t="s">
        <v>181</v>
      </c>
      <c r="AT198" s="248" t="s">
        <v>177</v>
      </c>
      <c r="AU198" s="248" t="s">
        <v>90</v>
      </c>
      <c r="AY198" s="17" t="s">
        <v>174</v>
      </c>
      <c r="BE198" s="249">
        <f>IF(N198="základná",J198,0)</f>
        <v>0</v>
      </c>
      <c r="BF198" s="249">
        <f>IF(N198="znížená",J198,0)</f>
        <v>0</v>
      </c>
      <c r="BG198" s="249">
        <f>IF(N198="zákl. prenesená",J198,0)</f>
        <v>0</v>
      </c>
      <c r="BH198" s="249">
        <f>IF(N198="zníž. prenesená",J198,0)</f>
        <v>0</v>
      </c>
      <c r="BI198" s="249">
        <f>IF(N198="nulová",J198,0)</f>
        <v>0</v>
      </c>
      <c r="BJ198" s="17" t="s">
        <v>90</v>
      </c>
      <c r="BK198" s="249">
        <f>ROUND(I198*H198,2)</f>
        <v>0</v>
      </c>
      <c r="BL198" s="17" t="s">
        <v>181</v>
      </c>
      <c r="BM198" s="248" t="s">
        <v>1226</v>
      </c>
    </row>
    <row r="199" s="2" customFormat="1" ht="6.96" customHeight="1">
      <c r="A199" s="38"/>
      <c r="B199" s="72"/>
      <c r="C199" s="73"/>
      <c r="D199" s="73"/>
      <c r="E199" s="73"/>
      <c r="F199" s="73"/>
      <c r="G199" s="73"/>
      <c r="H199" s="73"/>
      <c r="I199" s="73"/>
      <c r="J199" s="73"/>
      <c r="K199" s="73"/>
      <c r="L199" s="44"/>
      <c r="M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</row>
  </sheetData>
  <sheetProtection sheet="1" autoFilter="0" formatColumns="0" formatRows="0" objects="1" scenarios="1" spinCount="100000" saltValue="zK6U2O4cgI7yOX/IQF73H1BTM3Y0UXadvE2Or4zEnDD8E3wFV1r4tNRAp6wSC5K/4Nb9neAR2jQFyufPwzPXNg==" hashValue="3pK0HxQbpmsjLdUsdNnA2iRFVrZdR4DaXxce8d4O7PvqIs5D3PnrbeJVPnikU0USha4m20NnaDD6XmuGzYgQaA==" algorithmName="SHA-512" password="CC35"/>
  <autoFilter ref="C123:K198"/>
  <mergeCells count="9">
    <mergeCell ref="E7:H7"/>
    <mergeCell ref="E9:H9"/>
    <mergeCell ref="E18:H18"/>
    <mergeCell ref="E27:H27"/>
    <mergeCell ref="E85:H85"/>
    <mergeCell ref="E87:H87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5.14063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117</v>
      </c>
    </row>
    <row r="3" s="1" customFormat="1" ht="6.96" customHeight="1">
      <c r="B3" s="152"/>
      <c r="C3" s="153"/>
      <c r="D3" s="153"/>
      <c r="E3" s="153"/>
      <c r="F3" s="153"/>
      <c r="G3" s="153"/>
      <c r="H3" s="153"/>
      <c r="I3" s="153"/>
      <c r="J3" s="153"/>
      <c r="K3" s="153"/>
      <c r="L3" s="20"/>
      <c r="AT3" s="17" t="s">
        <v>77</v>
      </c>
    </row>
    <row r="4" s="1" customFormat="1" ht="24.96" customHeight="1">
      <c r="B4" s="20"/>
      <c r="D4" s="154" t="s">
        <v>143</v>
      </c>
      <c r="L4" s="20"/>
      <c r="M4" s="155" t="s">
        <v>9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6" t="s">
        <v>15</v>
      </c>
      <c r="L6" s="20"/>
    </row>
    <row r="7" s="1" customFormat="1" ht="27" customHeight="1">
      <c r="B7" s="20"/>
      <c r="E7" s="157" t="str">
        <f>'Rekapitulácia stavby'!K6</f>
        <v>Lyžiarske stredisko MH I. etapa - 8-miestna kabínková lanovka MH-STRÁNE</v>
      </c>
      <c r="F7" s="156"/>
      <c r="G7" s="156"/>
      <c r="H7" s="156"/>
      <c r="L7" s="20"/>
    </row>
    <row r="8" s="2" customFormat="1" ht="12" customHeight="1">
      <c r="A8" s="38"/>
      <c r="B8" s="44"/>
      <c r="C8" s="38"/>
      <c r="D8" s="156" t="s">
        <v>144</v>
      </c>
      <c r="E8" s="38"/>
      <c r="F8" s="38"/>
      <c r="G8" s="38"/>
      <c r="H8" s="38"/>
      <c r="I8" s="38"/>
      <c r="J8" s="38"/>
      <c r="K8" s="38"/>
      <c r="L8" s="69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5.6" customHeight="1">
      <c r="A9" s="38"/>
      <c r="B9" s="44"/>
      <c r="C9" s="38"/>
      <c r="D9" s="38"/>
      <c r="E9" s="158" t="s">
        <v>1227</v>
      </c>
      <c r="F9" s="38"/>
      <c r="G9" s="38"/>
      <c r="H9" s="38"/>
      <c r="I9" s="38"/>
      <c r="J9" s="38"/>
      <c r="K9" s="38"/>
      <c r="L9" s="69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9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56" t="s">
        <v>17</v>
      </c>
      <c r="E11" s="38"/>
      <c r="F11" s="147" t="s">
        <v>1</v>
      </c>
      <c r="G11" s="38"/>
      <c r="H11" s="38"/>
      <c r="I11" s="156" t="s">
        <v>18</v>
      </c>
      <c r="J11" s="147" t="s">
        <v>1</v>
      </c>
      <c r="K11" s="38"/>
      <c r="L11" s="69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56" t="s">
        <v>19</v>
      </c>
      <c r="E12" s="38"/>
      <c r="F12" s="147" t="s">
        <v>20</v>
      </c>
      <c r="G12" s="38"/>
      <c r="H12" s="38"/>
      <c r="I12" s="156" t="s">
        <v>21</v>
      </c>
      <c r="J12" s="159" t="str">
        <f>'Rekapitulácia stavby'!AN8</f>
        <v>23. 7. 2026</v>
      </c>
      <c r="K12" s="38"/>
      <c r="L12" s="69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9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6" t="s">
        <v>23</v>
      </c>
      <c r="E14" s="38"/>
      <c r="F14" s="38"/>
      <c r="G14" s="38"/>
      <c r="H14" s="38"/>
      <c r="I14" s="156" t="s">
        <v>24</v>
      </c>
      <c r="J14" s="147" t="s">
        <v>25</v>
      </c>
      <c r="K14" s="38"/>
      <c r="L14" s="69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7" t="s">
        <v>26</v>
      </c>
      <c r="F15" s="38"/>
      <c r="G15" s="38"/>
      <c r="H15" s="38"/>
      <c r="I15" s="156" t="s">
        <v>27</v>
      </c>
      <c r="J15" s="147" t="s">
        <v>1</v>
      </c>
      <c r="K15" s="38"/>
      <c r="L15" s="69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9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56" t="s">
        <v>28</v>
      </c>
      <c r="E17" s="38"/>
      <c r="F17" s="38"/>
      <c r="G17" s="38"/>
      <c r="H17" s="38"/>
      <c r="I17" s="156" t="s">
        <v>24</v>
      </c>
      <c r="J17" s="33" t="str">
        <f>'Rekapitulácia stavby'!AN13</f>
        <v>Vyplň údaj</v>
      </c>
      <c r="K17" s="38"/>
      <c r="L17" s="69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'Rekapitulácia stavby'!E14</f>
        <v>Vyplň údaj</v>
      </c>
      <c r="F18" s="147"/>
      <c r="G18" s="147"/>
      <c r="H18" s="147"/>
      <c r="I18" s="156" t="s">
        <v>27</v>
      </c>
      <c r="J18" s="33" t="str">
        <f>'Rekapitulácia stavby'!AN14</f>
        <v>Vyplň údaj</v>
      </c>
      <c r="K18" s="38"/>
      <c r="L18" s="69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9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56" t="s">
        <v>30</v>
      </c>
      <c r="E20" s="38"/>
      <c r="F20" s="38"/>
      <c r="G20" s="38"/>
      <c r="H20" s="38"/>
      <c r="I20" s="156" t="s">
        <v>24</v>
      </c>
      <c r="J20" s="147" t="s">
        <v>31</v>
      </c>
      <c r="K20" s="38"/>
      <c r="L20" s="69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7" t="s">
        <v>148</v>
      </c>
      <c r="F21" s="38"/>
      <c r="G21" s="38"/>
      <c r="H21" s="38"/>
      <c r="I21" s="156" t="s">
        <v>27</v>
      </c>
      <c r="J21" s="147" t="s">
        <v>1</v>
      </c>
      <c r="K21" s="38"/>
      <c r="L21" s="69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9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56" t="s">
        <v>34</v>
      </c>
      <c r="E23" s="38"/>
      <c r="F23" s="38"/>
      <c r="G23" s="38"/>
      <c r="H23" s="38"/>
      <c r="I23" s="156" t="s">
        <v>24</v>
      </c>
      <c r="J23" s="147" t="s">
        <v>1</v>
      </c>
      <c r="K23" s="38"/>
      <c r="L23" s="69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7" t="s">
        <v>35</v>
      </c>
      <c r="F24" s="38"/>
      <c r="G24" s="38"/>
      <c r="H24" s="38"/>
      <c r="I24" s="156" t="s">
        <v>27</v>
      </c>
      <c r="J24" s="147" t="s">
        <v>1</v>
      </c>
      <c r="K24" s="38"/>
      <c r="L24" s="69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9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56" t="s">
        <v>36</v>
      </c>
      <c r="E26" s="38"/>
      <c r="F26" s="38"/>
      <c r="G26" s="38"/>
      <c r="H26" s="38"/>
      <c r="I26" s="38"/>
      <c r="J26" s="38"/>
      <c r="K26" s="38"/>
      <c r="L26" s="69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4.4" customHeight="1">
      <c r="A27" s="160"/>
      <c r="B27" s="161"/>
      <c r="C27" s="160"/>
      <c r="D27" s="160"/>
      <c r="E27" s="162" t="s">
        <v>1</v>
      </c>
      <c r="F27" s="162"/>
      <c r="G27" s="162"/>
      <c r="H27" s="162"/>
      <c r="I27" s="160"/>
      <c r="J27" s="160"/>
      <c r="K27" s="160"/>
      <c r="L27" s="163"/>
      <c r="S27" s="160"/>
      <c r="T27" s="160"/>
      <c r="U27" s="160"/>
      <c r="V27" s="160"/>
      <c r="W27" s="160"/>
      <c r="X27" s="160"/>
      <c r="Y27" s="160"/>
      <c r="Z27" s="160"/>
      <c r="AA27" s="160"/>
      <c r="AB27" s="160"/>
      <c r="AC27" s="160"/>
      <c r="AD27" s="160"/>
      <c r="AE27" s="160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9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64"/>
      <c r="E29" s="164"/>
      <c r="F29" s="164"/>
      <c r="G29" s="164"/>
      <c r="H29" s="164"/>
      <c r="I29" s="164"/>
      <c r="J29" s="164"/>
      <c r="K29" s="164"/>
      <c r="L29" s="69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65" t="s">
        <v>37</v>
      </c>
      <c r="E30" s="38"/>
      <c r="F30" s="38"/>
      <c r="G30" s="38"/>
      <c r="H30" s="38"/>
      <c r="I30" s="38"/>
      <c r="J30" s="166">
        <f>ROUND(J123, 2)</f>
        <v>0</v>
      </c>
      <c r="K30" s="38"/>
      <c r="L30" s="69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64"/>
      <c r="E31" s="164"/>
      <c r="F31" s="164"/>
      <c r="G31" s="164"/>
      <c r="H31" s="164"/>
      <c r="I31" s="164"/>
      <c r="J31" s="164"/>
      <c r="K31" s="164"/>
      <c r="L31" s="69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67" t="s">
        <v>39</v>
      </c>
      <c r="G32" s="38"/>
      <c r="H32" s="38"/>
      <c r="I32" s="167" t="s">
        <v>38</v>
      </c>
      <c r="J32" s="167" t="s">
        <v>40</v>
      </c>
      <c r="K32" s="38"/>
      <c r="L32" s="69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68" t="s">
        <v>41</v>
      </c>
      <c r="E33" s="169" t="s">
        <v>42</v>
      </c>
      <c r="F33" s="170">
        <f>ROUND((SUM(BE123:BE156)),  2)</f>
        <v>0</v>
      </c>
      <c r="G33" s="171"/>
      <c r="H33" s="171"/>
      <c r="I33" s="172">
        <v>0.23000000000000001</v>
      </c>
      <c r="J33" s="170">
        <f>ROUND(((SUM(BE123:BE156))*I33),  2)</f>
        <v>0</v>
      </c>
      <c r="K33" s="38"/>
      <c r="L33" s="69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69" t="s">
        <v>43</v>
      </c>
      <c r="F34" s="170">
        <f>ROUND((SUM(BF123:BF156)),  2)</f>
        <v>0</v>
      </c>
      <c r="G34" s="171"/>
      <c r="H34" s="171"/>
      <c r="I34" s="172">
        <v>0.23000000000000001</v>
      </c>
      <c r="J34" s="170">
        <f>ROUND(((SUM(BF123:BF156))*I34),  2)</f>
        <v>0</v>
      </c>
      <c r="K34" s="38"/>
      <c r="L34" s="69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56" t="s">
        <v>44</v>
      </c>
      <c r="F35" s="173">
        <f>ROUND((SUM(BG123:BG156)),  2)</f>
        <v>0</v>
      </c>
      <c r="G35" s="38"/>
      <c r="H35" s="38"/>
      <c r="I35" s="174">
        <v>0.23000000000000001</v>
      </c>
      <c r="J35" s="173">
        <f>0</f>
        <v>0</v>
      </c>
      <c r="K35" s="38"/>
      <c r="L35" s="69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56" t="s">
        <v>45</v>
      </c>
      <c r="F36" s="173">
        <f>ROUND((SUM(BH123:BH156)),  2)</f>
        <v>0</v>
      </c>
      <c r="G36" s="38"/>
      <c r="H36" s="38"/>
      <c r="I36" s="174">
        <v>0.23000000000000001</v>
      </c>
      <c r="J36" s="173">
        <f>0</f>
        <v>0</v>
      </c>
      <c r="K36" s="38"/>
      <c r="L36" s="69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69" t="s">
        <v>46</v>
      </c>
      <c r="F37" s="170">
        <f>ROUND((SUM(BI123:BI156)),  2)</f>
        <v>0</v>
      </c>
      <c r="G37" s="171"/>
      <c r="H37" s="171"/>
      <c r="I37" s="172">
        <v>0</v>
      </c>
      <c r="J37" s="170">
        <f>0</f>
        <v>0</v>
      </c>
      <c r="K37" s="38"/>
      <c r="L37" s="69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9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75"/>
      <c r="D39" s="176" t="s">
        <v>47</v>
      </c>
      <c r="E39" s="177"/>
      <c r="F39" s="177"/>
      <c r="G39" s="178" t="s">
        <v>48</v>
      </c>
      <c r="H39" s="179" t="s">
        <v>49</v>
      </c>
      <c r="I39" s="177"/>
      <c r="J39" s="180">
        <f>SUM(J30:J37)</f>
        <v>0</v>
      </c>
      <c r="K39" s="181"/>
      <c r="L39" s="69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9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9"/>
      <c r="D50" s="182" t="s">
        <v>50</v>
      </c>
      <c r="E50" s="183"/>
      <c r="F50" s="183"/>
      <c r="G50" s="182" t="s">
        <v>51</v>
      </c>
      <c r="H50" s="183"/>
      <c r="I50" s="183"/>
      <c r="J50" s="183"/>
      <c r="K50" s="183"/>
      <c r="L50" s="69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84" t="s">
        <v>52</v>
      </c>
      <c r="E61" s="185"/>
      <c r="F61" s="186" t="s">
        <v>53</v>
      </c>
      <c r="G61" s="184" t="s">
        <v>52</v>
      </c>
      <c r="H61" s="185"/>
      <c r="I61" s="185"/>
      <c r="J61" s="187" t="s">
        <v>53</v>
      </c>
      <c r="K61" s="185"/>
      <c r="L61" s="69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82" t="s">
        <v>54</v>
      </c>
      <c r="E65" s="188"/>
      <c r="F65" s="188"/>
      <c r="G65" s="182" t="s">
        <v>55</v>
      </c>
      <c r="H65" s="188"/>
      <c r="I65" s="188"/>
      <c r="J65" s="188"/>
      <c r="K65" s="188"/>
      <c r="L65" s="69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84" t="s">
        <v>52</v>
      </c>
      <c r="E76" s="185"/>
      <c r="F76" s="186" t="s">
        <v>53</v>
      </c>
      <c r="G76" s="184" t="s">
        <v>52</v>
      </c>
      <c r="H76" s="185"/>
      <c r="I76" s="185"/>
      <c r="J76" s="187" t="s">
        <v>53</v>
      </c>
      <c r="K76" s="185"/>
      <c r="L76" s="69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9"/>
      <c r="C77" s="190"/>
      <c r="D77" s="190"/>
      <c r="E77" s="190"/>
      <c r="F77" s="190"/>
      <c r="G77" s="190"/>
      <c r="H77" s="190"/>
      <c r="I77" s="190"/>
      <c r="J77" s="190"/>
      <c r="K77" s="190"/>
      <c r="L77" s="69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hidden="1" s="2" customFormat="1" ht="6.96" customHeight="1">
      <c r="A81" s="38"/>
      <c r="B81" s="191"/>
      <c r="C81" s="192"/>
      <c r="D81" s="192"/>
      <c r="E81" s="192"/>
      <c r="F81" s="192"/>
      <c r="G81" s="192"/>
      <c r="H81" s="192"/>
      <c r="I81" s="192"/>
      <c r="J81" s="192"/>
      <c r="K81" s="192"/>
      <c r="L81" s="69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hidden="1" s="2" customFormat="1" ht="24.96" customHeight="1">
      <c r="A82" s="38"/>
      <c r="B82" s="39"/>
      <c r="C82" s="23" t="s">
        <v>149</v>
      </c>
      <c r="D82" s="40"/>
      <c r="E82" s="40"/>
      <c r="F82" s="40"/>
      <c r="G82" s="40"/>
      <c r="H82" s="40"/>
      <c r="I82" s="40"/>
      <c r="J82" s="40"/>
      <c r="K82" s="40"/>
      <c r="L82" s="69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hidden="1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9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hidden="1" s="2" customFormat="1" ht="12" customHeight="1">
      <c r="A84" s="38"/>
      <c r="B84" s="39"/>
      <c r="C84" s="32" t="s">
        <v>15</v>
      </c>
      <c r="D84" s="40"/>
      <c r="E84" s="40"/>
      <c r="F84" s="40"/>
      <c r="G84" s="40"/>
      <c r="H84" s="40"/>
      <c r="I84" s="40"/>
      <c r="J84" s="40"/>
      <c r="K84" s="40"/>
      <c r="L84" s="69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hidden="1" s="2" customFormat="1" ht="27" customHeight="1">
      <c r="A85" s="38"/>
      <c r="B85" s="39"/>
      <c r="C85" s="40"/>
      <c r="D85" s="40"/>
      <c r="E85" s="193" t="str">
        <f>E7</f>
        <v>Lyžiarske stredisko MH I. etapa - 8-miestna kabínková lanovka MH-STRÁNE</v>
      </c>
      <c r="F85" s="32"/>
      <c r="G85" s="32"/>
      <c r="H85" s="32"/>
      <c r="I85" s="40"/>
      <c r="J85" s="40"/>
      <c r="K85" s="40"/>
      <c r="L85" s="69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hidden="1" s="2" customFormat="1" ht="12" customHeight="1">
      <c r="A86" s="38"/>
      <c r="B86" s="39"/>
      <c r="C86" s="32" t="s">
        <v>144</v>
      </c>
      <c r="D86" s="40"/>
      <c r="E86" s="40"/>
      <c r="F86" s="40"/>
      <c r="G86" s="40"/>
      <c r="H86" s="40"/>
      <c r="I86" s="40"/>
      <c r="J86" s="40"/>
      <c r="K86" s="40"/>
      <c r="L86" s="69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hidden="1" s="2" customFormat="1" ht="15.6" customHeight="1">
      <c r="A87" s="38"/>
      <c r="B87" s="39"/>
      <c r="C87" s="40"/>
      <c r="D87" s="40"/>
      <c r="E87" s="82" t="str">
        <f>E9</f>
        <v>SO 017 - NN káblový prívod pre SO 010</v>
      </c>
      <c r="F87" s="40"/>
      <c r="G87" s="40"/>
      <c r="H87" s="40"/>
      <c r="I87" s="40"/>
      <c r="J87" s="40"/>
      <c r="K87" s="40"/>
      <c r="L87" s="69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hidden="1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9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hidden="1" s="2" customFormat="1" ht="12" customHeight="1">
      <c r="A89" s="38"/>
      <c r="B89" s="39"/>
      <c r="C89" s="32" t="s">
        <v>19</v>
      </c>
      <c r="D89" s="40"/>
      <c r="E89" s="40"/>
      <c r="F89" s="27" t="str">
        <f>F12</f>
        <v>Martin</v>
      </c>
      <c r="G89" s="40"/>
      <c r="H89" s="40"/>
      <c r="I89" s="32" t="s">
        <v>21</v>
      </c>
      <c r="J89" s="85" t="str">
        <f>IF(J12="","",J12)</f>
        <v>23. 7. 2026</v>
      </c>
      <c r="K89" s="40"/>
      <c r="L89" s="69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hidden="1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9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hidden="1" s="2" customFormat="1" ht="15.6" customHeight="1">
      <c r="A91" s="38"/>
      <c r="B91" s="39"/>
      <c r="C91" s="32" t="s">
        <v>23</v>
      </c>
      <c r="D91" s="40"/>
      <c r="E91" s="40"/>
      <c r="F91" s="27" t="str">
        <f>E15</f>
        <v>Mesto Martin</v>
      </c>
      <c r="G91" s="40"/>
      <c r="H91" s="40"/>
      <c r="I91" s="32" t="s">
        <v>30</v>
      </c>
      <c r="J91" s="36" t="str">
        <f>E21</f>
        <v>PROMT, s.r.o. Martin</v>
      </c>
      <c r="K91" s="40"/>
      <c r="L91" s="69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hidden="1" s="2" customFormat="1" ht="15.6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34</v>
      </c>
      <c r="J92" s="36" t="str">
        <f>E24</f>
        <v>Ing. Jaroslav Tomko</v>
      </c>
      <c r="K92" s="40"/>
      <c r="L92" s="69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hidden="1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9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hidden="1" s="2" customFormat="1" ht="29.28" customHeight="1">
      <c r="A94" s="38"/>
      <c r="B94" s="39"/>
      <c r="C94" s="194" t="s">
        <v>150</v>
      </c>
      <c r="D94" s="195"/>
      <c r="E94" s="195"/>
      <c r="F94" s="195"/>
      <c r="G94" s="195"/>
      <c r="H94" s="195"/>
      <c r="I94" s="195"/>
      <c r="J94" s="196" t="s">
        <v>151</v>
      </c>
      <c r="K94" s="195"/>
      <c r="L94" s="69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hidden="1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9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hidden="1" s="2" customFormat="1" ht="22.8" customHeight="1">
      <c r="A96" s="38"/>
      <c r="B96" s="39"/>
      <c r="C96" s="197" t="s">
        <v>152</v>
      </c>
      <c r="D96" s="40"/>
      <c r="E96" s="40"/>
      <c r="F96" s="40"/>
      <c r="G96" s="40"/>
      <c r="H96" s="40"/>
      <c r="I96" s="40"/>
      <c r="J96" s="116">
        <f>J123</f>
        <v>0</v>
      </c>
      <c r="K96" s="40"/>
      <c r="L96" s="69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153</v>
      </c>
    </row>
    <row r="97" hidden="1" s="9" customFormat="1" ht="24.96" customHeight="1">
      <c r="A97" s="9"/>
      <c r="B97" s="198"/>
      <c r="C97" s="199"/>
      <c r="D97" s="200" t="s">
        <v>154</v>
      </c>
      <c r="E97" s="201"/>
      <c r="F97" s="201"/>
      <c r="G97" s="201"/>
      <c r="H97" s="201"/>
      <c r="I97" s="201"/>
      <c r="J97" s="202">
        <f>J124</f>
        <v>0</v>
      </c>
      <c r="K97" s="199"/>
      <c r="L97" s="20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hidden="1" s="10" customFormat="1" ht="19.92" customHeight="1">
      <c r="A98" s="10"/>
      <c r="B98" s="204"/>
      <c r="C98" s="139"/>
      <c r="D98" s="205" t="s">
        <v>319</v>
      </c>
      <c r="E98" s="206"/>
      <c r="F98" s="206"/>
      <c r="G98" s="206"/>
      <c r="H98" s="206"/>
      <c r="I98" s="206"/>
      <c r="J98" s="207">
        <f>J125</f>
        <v>0</v>
      </c>
      <c r="K98" s="139"/>
      <c r="L98" s="208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204"/>
      <c r="C99" s="139"/>
      <c r="D99" s="205" t="s">
        <v>321</v>
      </c>
      <c r="E99" s="206"/>
      <c r="F99" s="206"/>
      <c r="G99" s="206"/>
      <c r="H99" s="206"/>
      <c r="I99" s="206"/>
      <c r="J99" s="207">
        <f>J135</f>
        <v>0</v>
      </c>
      <c r="K99" s="139"/>
      <c r="L99" s="208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10" customFormat="1" ht="19.92" customHeight="1">
      <c r="A100" s="10"/>
      <c r="B100" s="204"/>
      <c r="C100" s="139"/>
      <c r="D100" s="205" t="s">
        <v>322</v>
      </c>
      <c r="E100" s="206"/>
      <c r="F100" s="206"/>
      <c r="G100" s="206"/>
      <c r="H100" s="206"/>
      <c r="I100" s="206"/>
      <c r="J100" s="207">
        <f>J145</f>
        <v>0</v>
      </c>
      <c r="K100" s="139"/>
      <c r="L100" s="20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9" customFormat="1" ht="24.96" customHeight="1">
      <c r="A101" s="9"/>
      <c r="B101" s="198"/>
      <c r="C101" s="199"/>
      <c r="D101" s="200" t="s">
        <v>323</v>
      </c>
      <c r="E101" s="201"/>
      <c r="F101" s="201"/>
      <c r="G101" s="201"/>
      <c r="H101" s="201"/>
      <c r="I101" s="201"/>
      <c r="J101" s="202">
        <f>J147</f>
        <v>0</v>
      </c>
      <c r="K101" s="199"/>
      <c r="L101" s="203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hidden="1" s="9" customFormat="1" ht="24.96" customHeight="1">
      <c r="A102" s="9"/>
      <c r="B102" s="198"/>
      <c r="C102" s="199"/>
      <c r="D102" s="200" t="s">
        <v>156</v>
      </c>
      <c r="E102" s="201"/>
      <c r="F102" s="201"/>
      <c r="G102" s="201"/>
      <c r="H102" s="201"/>
      <c r="I102" s="201"/>
      <c r="J102" s="202">
        <f>J150</f>
        <v>0</v>
      </c>
      <c r="K102" s="199"/>
      <c r="L102" s="203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hidden="1" s="10" customFormat="1" ht="19.92" customHeight="1">
      <c r="A103" s="10"/>
      <c r="B103" s="204"/>
      <c r="C103" s="139"/>
      <c r="D103" s="205" t="s">
        <v>157</v>
      </c>
      <c r="E103" s="206"/>
      <c r="F103" s="206"/>
      <c r="G103" s="206"/>
      <c r="H103" s="206"/>
      <c r="I103" s="206"/>
      <c r="J103" s="207">
        <f>J151</f>
        <v>0</v>
      </c>
      <c r="K103" s="139"/>
      <c r="L103" s="208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2" customFormat="1" ht="21.84" customHeight="1">
      <c r="A104" s="38"/>
      <c r="B104" s="39"/>
      <c r="C104" s="40"/>
      <c r="D104" s="40"/>
      <c r="E104" s="40"/>
      <c r="F104" s="40"/>
      <c r="G104" s="40"/>
      <c r="H104" s="40"/>
      <c r="I104" s="40"/>
      <c r="J104" s="40"/>
      <c r="K104" s="40"/>
      <c r="L104" s="69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hidden="1" s="2" customFormat="1" ht="6.96" customHeight="1">
      <c r="A105" s="38"/>
      <c r="B105" s="72"/>
      <c r="C105" s="73"/>
      <c r="D105" s="73"/>
      <c r="E105" s="73"/>
      <c r="F105" s="73"/>
      <c r="G105" s="73"/>
      <c r="H105" s="73"/>
      <c r="I105" s="73"/>
      <c r="J105" s="73"/>
      <c r="K105" s="73"/>
      <c r="L105" s="69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hidden="1"/>
    <row r="107" hidden="1"/>
    <row r="108" hidden="1"/>
    <row r="109" s="2" customFormat="1" ht="6.96" customHeight="1">
      <c r="A109" s="38"/>
      <c r="B109" s="74"/>
      <c r="C109" s="75"/>
      <c r="D109" s="75"/>
      <c r="E109" s="75"/>
      <c r="F109" s="75"/>
      <c r="G109" s="75"/>
      <c r="H109" s="75"/>
      <c r="I109" s="75"/>
      <c r="J109" s="75"/>
      <c r="K109" s="75"/>
      <c r="L109" s="69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24.96" customHeight="1">
      <c r="A110" s="38"/>
      <c r="B110" s="39"/>
      <c r="C110" s="23" t="s">
        <v>158</v>
      </c>
      <c r="D110" s="40"/>
      <c r="E110" s="40"/>
      <c r="F110" s="40"/>
      <c r="G110" s="40"/>
      <c r="H110" s="40"/>
      <c r="I110" s="40"/>
      <c r="J110" s="40"/>
      <c r="K110" s="40"/>
      <c r="L110" s="69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69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15</v>
      </c>
      <c r="D112" s="40"/>
      <c r="E112" s="40"/>
      <c r="F112" s="40"/>
      <c r="G112" s="40"/>
      <c r="H112" s="40"/>
      <c r="I112" s="40"/>
      <c r="J112" s="40"/>
      <c r="K112" s="40"/>
      <c r="L112" s="69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27" customHeight="1">
      <c r="A113" s="38"/>
      <c r="B113" s="39"/>
      <c r="C113" s="40"/>
      <c r="D113" s="40"/>
      <c r="E113" s="193" t="str">
        <f>E7</f>
        <v>Lyžiarske stredisko MH I. etapa - 8-miestna kabínková lanovka MH-STRÁNE</v>
      </c>
      <c r="F113" s="32"/>
      <c r="G113" s="32"/>
      <c r="H113" s="32"/>
      <c r="I113" s="40"/>
      <c r="J113" s="40"/>
      <c r="K113" s="40"/>
      <c r="L113" s="69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144</v>
      </c>
      <c r="D114" s="40"/>
      <c r="E114" s="40"/>
      <c r="F114" s="40"/>
      <c r="G114" s="40"/>
      <c r="H114" s="40"/>
      <c r="I114" s="40"/>
      <c r="J114" s="40"/>
      <c r="K114" s="40"/>
      <c r="L114" s="69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5.6" customHeight="1">
      <c r="A115" s="38"/>
      <c r="B115" s="39"/>
      <c r="C115" s="40"/>
      <c r="D115" s="40"/>
      <c r="E115" s="82" t="str">
        <f>E9</f>
        <v>SO 017 - NN káblový prívod pre SO 010</v>
      </c>
      <c r="F115" s="40"/>
      <c r="G115" s="40"/>
      <c r="H115" s="40"/>
      <c r="I115" s="40"/>
      <c r="J115" s="40"/>
      <c r="K115" s="40"/>
      <c r="L115" s="69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9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19</v>
      </c>
      <c r="D117" s="40"/>
      <c r="E117" s="40"/>
      <c r="F117" s="27" t="str">
        <f>F12</f>
        <v>Martin</v>
      </c>
      <c r="G117" s="40"/>
      <c r="H117" s="40"/>
      <c r="I117" s="32" t="s">
        <v>21</v>
      </c>
      <c r="J117" s="85" t="str">
        <f>IF(J12="","",J12)</f>
        <v>23. 7. 2026</v>
      </c>
      <c r="K117" s="40"/>
      <c r="L117" s="69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9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6" customHeight="1">
      <c r="A119" s="38"/>
      <c r="B119" s="39"/>
      <c r="C119" s="32" t="s">
        <v>23</v>
      </c>
      <c r="D119" s="40"/>
      <c r="E119" s="40"/>
      <c r="F119" s="27" t="str">
        <f>E15</f>
        <v>Mesto Martin</v>
      </c>
      <c r="G119" s="40"/>
      <c r="H119" s="40"/>
      <c r="I119" s="32" t="s">
        <v>30</v>
      </c>
      <c r="J119" s="36" t="str">
        <f>E21</f>
        <v>PROMT, s.r.o. Martin</v>
      </c>
      <c r="K119" s="40"/>
      <c r="L119" s="69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6" customHeight="1">
      <c r="A120" s="38"/>
      <c r="B120" s="39"/>
      <c r="C120" s="32" t="s">
        <v>28</v>
      </c>
      <c r="D120" s="40"/>
      <c r="E120" s="40"/>
      <c r="F120" s="27" t="str">
        <f>IF(E18="","",E18)</f>
        <v>Vyplň údaj</v>
      </c>
      <c r="G120" s="40"/>
      <c r="H120" s="40"/>
      <c r="I120" s="32" t="s">
        <v>34</v>
      </c>
      <c r="J120" s="36" t="str">
        <f>E24</f>
        <v>Ing. Jaroslav Tomko</v>
      </c>
      <c r="K120" s="40"/>
      <c r="L120" s="69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0.32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9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1" customFormat="1" ht="29.28" customHeight="1">
      <c r="A122" s="209"/>
      <c r="B122" s="210"/>
      <c r="C122" s="211" t="s">
        <v>159</v>
      </c>
      <c r="D122" s="212" t="s">
        <v>62</v>
      </c>
      <c r="E122" s="212" t="s">
        <v>58</v>
      </c>
      <c r="F122" s="212" t="s">
        <v>59</v>
      </c>
      <c r="G122" s="212" t="s">
        <v>160</v>
      </c>
      <c r="H122" s="212" t="s">
        <v>161</v>
      </c>
      <c r="I122" s="212" t="s">
        <v>162</v>
      </c>
      <c r="J122" s="213" t="s">
        <v>151</v>
      </c>
      <c r="K122" s="214" t="s">
        <v>163</v>
      </c>
      <c r="L122" s="215"/>
      <c r="M122" s="106" t="s">
        <v>1</v>
      </c>
      <c r="N122" s="107" t="s">
        <v>41</v>
      </c>
      <c r="O122" s="107" t="s">
        <v>164</v>
      </c>
      <c r="P122" s="107" t="s">
        <v>165</v>
      </c>
      <c r="Q122" s="107" t="s">
        <v>166</v>
      </c>
      <c r="R122" s="107" t="s">
        <v>167</v>
      </c>
      <c r="S122" s="107" t="s">
        <v>168</v>
      </c>
      <c r="T122" s="107" t="s">
        <v>169</v>
      </c>
      <c r="U122" s="108" t="s">
        <v>170</v>
      </c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</row>
    <row r="123" s="2" customFormat="1" ht="22.8" customHeight="1">
      <c r="A123" s="38"/>
      <c r="B123" s="39"/>
      <c r="C123" s="113" t="s">
        <v>152</v>
      </c>
      <c r="D123" s="40"/>
      <c r="E123" s="40"/>
      <c r="F123" s="40"/>
      <c r="G123" s="40"/>
      <c r="H123" s="40"/>
      <c r="I123" s="40"/>
      <c r="J123" s="216">
        <f>BK123</f>
        <v>0</v>
      </c>
      <c r="K123" s="40"/>
      <c r="L123" s="44"/>
      <c r="M123" s="109"/>
      <c r="N123" s="217"/>
      <c r="O123" s="110"/>
      <c r="P123" s="218">
        <f>P124+P147+P150</f>
        <v>0</v>
      </c>
      <c r="Q123" s="110"/>
      <c r="R123" s="218">
        <f>R124+R147+R150</f>
        <v>0.58362150000000002</v>
      </c>
      <c r="S123" s="110"/>
      <c r="T123" s="218">
        <f>T124+T147+T150</f>
        <v>0</v>
      </c>
      <c r="U123" s="111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76</v>
      </c>
      <c r="AU123" s="17" t="s">
        <v>153</v>
      </c>
      <c r="BK123" s="219">
        <f>BK124+BK147+BK150</f>
        <v>0</v>
      </c>
    </row>
    <row r="124" s="12" customFormat="1" ht="25.92" customHeight="1">
      <c r="A124" s="12"/>
      <c r="B124" s="220"/>
      <c r="C124" s="221"/>
      <c r="D124" s="222" t="s">
        <v>76</v>
      </c>
      <c r="E124" s="223" t="s">
        <v>171</v>
      </c>
      <c r="F124" s="223" t="s">
        <v>172</v>
      </c>
      <c r="G124" s="221"/>
      <c r="H124" s="221"/>
      <c r="I124" s="224"/>
      <c r="J124" s="225">
        <f>BK124</f>
        <v>0</v>
      </c>
      <c r="K124" s="221"/>
      <c r="L124" s="226"/>
      <c r="M124" s="227"/>
      <c r="N124" s="228"/>
      <c r="O124" s="228"/>
      <c r="P124" s="229">
        <f>P125+P135+P145</f>
        <v>0</v>
      </c>
      <c r="Q124" s="228"/>
      <c r="R124" s="229">
        <f>R125+R135+R145</f>
        <v>0.58362150000000002</v>
      </c>
      <c r="S124" s="228"/>
      <c r="T124" s="229">
        <f>T125+T135+T145</f>
        <v>0</v>
      </c>
      <c r="U124" s="230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31" t="s">
        <v>173</v>
      </c>
      <c r="AT124" s="232" t="s">
        <v>76</v>
      </c>
      <c r="AU124" s="232" t="s">
        <v>77</v>
      </c>
      <c r="AY124" s="231" t="s">
        <v>174</v>
      </c>
      <c r="BK124" s="233">
        <f>BK125+BK135+BK145</f>
        <v>0</v>
      </c>
    </row>
    <row r="125" s="12" customFormat="1" ht="22.8" customHeight="1">
      <c r="A125" s="12"/>
      <c r="B125" s="220"/>
      <c r="C125" s="221"/>
      <c r="D125" s="222" t="s">
        <v>76</v>
      </c>
      <c r="E125" s="234" t="s">
        <v>330</v>
      </c>
      <c r="F125" s="234" t="s">
        <v>331</v>
      </c>
      <c r="G125" s="221"/>
      <c r="H125" s="221"/>
      <c r="I125" s="224"/>
      <c r="J125" s="235">
        <f>BK125</f>
        <v>0</v>
      </c>
      <c r="K125" s="221"/>
      <c r="L125" s="226"/>
      <c r="M125" s="227"/>
      <c r="N125" s="228"/>
      <c r="O125" s="228"/>
      <c r="P125" s="229">
        <f>SUM(P126:P134)</f>
        <v>0</v>
      </c>
      <c r="Q125" s="228"/>
      <c r="R125" s="229">
        <f>SUM(R126:R134)</f>
        <v>0.30262149999999999</v>
      </c>
      <c r="S125" s="228"/>
      <c r="T125" s="229">
        <f>SUM(T126:T134)</f>
        <v>0</v>
      </c>
      <c r="U125" s="230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31" t="s">
        <v>173</v>
      </c>
      <c r="AT125" s="232" t="s">
        <v>76</v>
      </c>
      <c r="AU125" s="232" t="s">
        <v>84</v>
      </c>
      <c r="AY125" s="231" t="s">
        <v>174</v>
      </c>
      <c r="BK125" s="233">
        <f>SUM(BK126:BK134)</f>
        <v>0</v>
      </c>
    </row>
    <row r="126" s="2" customFormat="1" ht="14.4" customHeight="1">
      <c r="A126" s="38"/>
      <c r="B126" s="39"/>
      <c r="C126" s="236" t="s">
        <v>84</v>
      </c>
      <c r="D126" s="236" t="s">
        <v>177</v>
      </c>
      <c r="E126" s="237" t="s">
        <v>1228</v>
      </c>
      <c r="F126" s="238" t="s">
        <v>1229</v>
      </c>
      <c r="G126" s="239" t="s">
        <v>351</v>
      </c>
      <c r="H126" s="240">
        <v>2</v>
      </c>
      <c r="I126" s="241"/>
      <c r="J126" s="242">
        <f>ROUND(I126*H126,2)</f>
        <v>0</v>
      </c>
      <c r="K126" s="243"/>
      <c r="L126" s="44"/>
      <c r="M126" s="244" t="s">
        <v>1</v>
      </c>
      <c r="N126" s="245" t="s">
        <v>43</v>
      </c>
      <c r="O126" s="97"/>
      <c r="P126" s="246">
        <f>O126*H126</f>
        <v>0</v>
      </c>
      <c r="Q126" s="246">
        <v>0</v>
      </c>
      <c r="R126" s="246">
        <f>Q126*H126</f>
        <v>0</v>
      </c>
      <c r="S126" s="246">
        <v>0</v>
      </c>
      <c r="T126" s="246">
        <f>S126*H126</f>
        <v>0</v>
      </c>
      <c r="U126" s="247" t="s">
        <v>1</v>
      </c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48" t="s">
        <v>181</v>
      </c>
      <c r="AT126" s="248" t="s">
        <v>177</v>
      </c>
      <c r="AU126" s="248" t="s">
        <v>90</v>
      </c>
      <c r="AY126" s="17" t="s">
        <v>174</v>
      </c>
      <c r="BE126" s="249">
        <f>IF(N126="základná",J126,0)</f>
        <v>0</v>
      </c>
      <c r="BF126" s="249">
        <f>IF(N126="znížená",J126,0)</f>
        <v>0</v>
      </c>
      <c r="BG126" s="249">
        <f>IF(N126="zákl. prenesená",J126,0)</f>
        <v>0</v>
      </c>
      <c r="BH126" s="249">
        <f>IF(N126="zníž. prenesená",J126,0)</f>
        <v>0</v>
      </c>
      <c r="BI126" s="249">
        <f>IF(N126="nulová",J126,0)</f>
        <v>0</v>
      </c>
      <c r="BJ126" s="17" t="s">
        <v>90</v>
      </c>
      <c r="BK126" s="249">
        <f>ROUND(I126*H126,2)</f>
        <v>0</v>
      </c>
      <c r="BL126" s="17" t="s">
        <v>181</v>
      </c>
      <c r="BM126" s="248" t="s">
        <v>1230</v>
      </c>
    </row>
    <row r="127" s="2" customFormat="1" ht="22.2" customHeight="1">
      <c r="A127" s="38"/>
      <c r="B127" s="39"/>
      <c r="C127" s="236" t="s">
        <v>90</v>
      </c>
      <c r="D127" s="236" t="s">
        <v>177</v>
      </c>
      <c r="E127" s="237" t="s">
        <v>332</v>
      </c>
      <c r="F127" s="238" t="s">
        <v>333</v>
      </c>
      <c r="G127" s="239" t="s">
        <v>327</v>
      </c>
      <c r="H127" s="240">
        <v>110</v>
      </c>
      <c r="I127" s="241"/>
      <c r="J127" s="242">
        <f>ROUND(I127*H127,2)</f>
        <v>0</v>
      </c>
      <c r="K127" s="243"/>
      <c r="L127" s="44"/>
      <c r="M127" s="244" t="s">
        <v>1</v>
      </c>
      <c r="N127" s="245" t="s">
        <v>43</v>
      </c>
      <c r="O127" s="97"/>
      <c r="P127" s="246">
        <f>O127*H127</f>
        <v>0</v>
      </c>
      <c r="Q127" s="246">
        <v>0</v>
      </c>
      <c r="R127" s="246">
        <f>Q127*H127</f>
        <v>0</v>
      </c>
      <c r="S127" s="246">
        <v>0</v>
      </c>
      <c r="T127" s="246">
        <f>S127*H127</f>
        <v>0</v>
      </c>
      <c r="U127" s="247" t="s">
        <v>1</v>
      </c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48" t="s">
        <v>181</v>
      </c>
      <c r="AT127" s="248" t="s">
        <v>177</v>
      </c>
      <c r="AU127" s="248" t="s">
        <v>90</v>
      </c>
      <c r="AY127" s="17" t="s">
        <v>174</v>
      </c>
      <c r="BE127" s="249">
        <f>IF(N127="základná",J127,0)</f>
        <v>0</v>
      </c>
      <c r="BF127" s="249">
        <f>IF(N127="znížená",J127,0)</f>
        <v>0</v>
      </c>
      <c r="BG127" s="249">
        <f>IF(N127="zákl. prenesená",J127,0)</f>
        <v>0</v>
      </c>
      <c r="BH127" s="249">
        <f>IF(N127="zníž. prenesená",J127,0)</f>
        <v>0</v>
      </c>
      <c r="BI127" s="249">
        <f>IF(N127="nulová",J127,0)</f>
        <v>0</v>
      </c>
      <c r="BJ127" s="17" t="s">
        <v>90</v>
      </c>
      <c r="BK127" s="249">
        <f>ROUND(I127*H127,2)</f>
        <v>0</v>
      </c>
      <c r="BL127" s="17" t="s">
        <v>181</v>
      </c>
      <c r="BM127" s="248" t="s">
        <v>1231</v>
      </c>
    </row>
    <row r="128" s="2" customFormat="1" ht="14.4" customHeight="1">
      <c r="A128" s="38"/>
      <c r="B128" s="39"/>
      <c r="C128" s="288" t="s">
        <v>173</v>
      </c>
      <c r="D128" s="288" t="s">
        <v>171</v>
      </c>
      <c r="E128" s="289" t="s">
        <v>335</v>
      </c>
      <c r="F128" s="290" t="s">
        <v>336</v>
      </c>
      <c r="G128" s="291" t="s">
        <v>337</v>
      </c>
      <c r="H128" s="292">
        <v>119.163</v>
      </c>
      <c r="I128" s="293"/>
      <c r="J128" s="294">
        <f>ROUND(I128*H128,2)</f>
        <v>0</v>
      </c>
      <c r="K128" s="295"/>
      <c r="L128" s="296"/>
      <c r="M128" s="297" t="s">
        <v>1</v>
      </c>
      <c r="N128" s="298" t="s">
        <v>43</v>
      </c>
      <c r="O128" s="97"/>
      <c r="P128" s="246">
        <f>O128*H128</f>
        <v>0</v>
      </c>
      <c r="Q128" s="246">
        <v>0.001</v>
      </c>
      <c r="R128" s="246">
        <f>Q128*H128</f>
        <v>0.11916300000000001</v>
      </c>
      <c r="S128" s="246">
        <v>0</v>
      </c>
      <c r="T128" s="246">
        <f>S128*H128</f>
        <v>0</v>
      </c>
      <c r="U128" s="247" t="s">
        <v>1</v>
      </c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48" t="s">
        <v>338</v>
      </c>
      <c r="AT128" s="248" t="s">
        <v>171</v>
      </c>
      <c r="AU128" s="248" t="s">
        <v>90</v>
      </c>
      <c r="AY128" s="17" t="s">
        <v>174</v>
      </c>
      <c r="BE128" s="249">
        <f>IF(N128="základná",J128,0)</f>
        <v>0</v>
      </c>
      <c r="BF128" s="249">
        <f>IF(N128="znížená",J128,0)</f>
        <v>0</v>
      </c>
      <c r="BG128" s="249">
        <f>IF(N128="zákl. prenesená",J128,0)</f>
        <v>0</v>
      </c>
      <c r="BH128" s="249">
        <f>IF(N128="zníž. prenesená",J128,0)</f>
        <v>0</v>
      </c>
      <c r="BI128" s="249">
        <f>IF(N128="nulová",J128,0)</f>
        <v>0</v>
      </c>
      <c r="BJ128" s="17" t="s">
        <v>90</v>
      </c>
      <c r="BK128" s="249">
        <f>ROUND(I128*H128,2)</f>
        <v>0</v>
      </c>
      <c r="BL128" s="17" t="s">
        <v>338</v>
      </c>
      <c r="BM128" s="248" t="s">
        <v>1232</v>
      </c>
    </row>
    <row r="129" s="13" customFormat="1">
      <c r="A129" s="13"/>
      <c r="B129" s="255"/>
      <c r="C129" s="256"/>
      <c r="D129" s="257" t="s">
        <v>245</v>
      </c>
      <c r="E129" s="256"/>
      <c r="F129" s="259" t="s">
        <v>1233</v>
      </c>
      <c r="G129" s="256"/>
      <c r="H129" s="260">
        <v>119.163</v>
      </c>
      <c r="I129" s="261"/>
      <c r="J129" s="256"/>
      <c r="K129" s="256"/>
      <c r="L129" s="262"/>
      <c r="M129" s="263"/>
      <c r="N129" s="264"/>
      <c r="O129" s="264"/>
      <c r="P129" s="264"/>
      <c r="Q129" s="264"/>
      <c r="R129" s="264"/>
      <c r="S129" s="264"/>
      <c r="T129" s="264"/>
      <c r="U129" s="265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66" t="s">
        <v>245</v>
      </c>
      <c r="AU129" s="266" t="s">
        <v>90</v>
      </c>
      <c r="AV129" s="13" t="s">
        <v>90</v>
      </c>
      <c r="AW129" s="13" t="s">
        <v>4</v>
      </c>
      <c r="AX129" s="13" t="s">
        <v>84</v>
      </c>
      <c r="AY129" s="266" t="s">
        <v>174</v>
      </c>
    </row>
    <row r="130" s="2" customFormat="1" ht="19.8" customHeight="1">
      <c r="A130" s="38"/>
      <c r="B130" s="39"/>
      <c r="C130" s="236" t="s">
        <v>190</v>
      </c>
      <c r="D130" s="236" t="s">
        <v>177</v>
      </c>
      <c r="E130" s="237" t="s">
        <v>349</v>
      </c>
      <c r="F130" s="238" t="s">
        <v>350</v>
      </c>
      <c r="G130" s="239" t="s">
        <v>351</v>
      </c>
      <c r="H130" s="240">
        <v>6</v>
      </c>
      <c r="I130" s="241"/>
      <c r="J130" s="242">
        <f>ROUND(I130*H130,2)</f>
        <v>0</v>
      </c>
      <c r="K130" s="243"/>
      <c r="L130" s="44"/>
      <c r="M130" s="244" t="s">
        <v>1</v>
      </c>
      <c r="N130" s="245" t="s">
        <v>43</v>
      </c>
      <c r="O130" s="97"/>
      <c r="P130" s="246">
        <f>O130*H130</f>
        <v>0</v>
      </c>
      <c r="Q130" s="246">
        <v>0</v>
      </c>
      <c r="R130" s="246">
        <f>Q130*H130</f>
        <v>0</v>
      </c>
      <c r="S130" s="246">
        <v>0</v>
      </c>
      <c r="T130" s="246">
        <f>S130*H130</f>
        <v>0</v>
      </c>
      <c r="U130" s="247" t="s">
        <v>1</v>
      </c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48" t="s">
        <v>181</v>
      </c>
      <c r="AT130" s="248" t="s">
        <v>177</v>
      </c>
      <c r="AU130" s="248" t="s">
        <v>90</v>
      </c>
      <c r="AY130" s="17" t="s">
        <v>174</v>
      </c>
      <c r="BE130" s="249">
        <f>IF(N130="základná",J130,0)</f>
        <v>0</v>
      </c>
      <c r="BF130" s="249">
        <f>IF(N130="znížená",J130,0)</f>
        <v>0</v>
      </c>
      <c r="BG130" s="249">
        <f>IF(N130="zákl. prenesená",J130,0)</f>
        <v>0</v>
      </c>
      <c r="BH130" s="249">
        <f>IF(N130="zníž. prenesená",J130,0)</f>
        <v>0</v>
      </c>
      <c r="BI130" s="249">
        <f>IF(N130="nulová",J130,0)</f>
        <v>0</v>
      </c>
      <c r="BJ130" s="17" t="s">
        <v>90</v>
      </c>
      <c r="BK130" s="249">
        <f>ROUND(I130*H130,2)</f>
        <v>0</v>
      </c>
      <c r="BL130" s="17" t="s">
        <v>181</v>
      </c>
      <c r="BM130" s="248" t="s">
        <v>1234</v>
      </c>
    </row>
    <row r="131" s="2" customFormat="1" ht="14.4" customHeight="1">
      <c r="A131" s="38"/>
      <c r="B131" s="39"/>
      <c r="C131" s="288" t="s">
        <v>194</v>
      </c>
      <c r="D131" s="288" t="s">
        <v>171</v>
      </c>
      <c r="E131" s="289" t="s">
        <v>353</v>
      </c>
      <c r="F131" s="290" t="s">
        <v>354</v>
      </c>
      <c r="G131" s="291" t="s">
        <v>351</v>
      </c>
      <c r="H131" s="292">
        <v>6</v>
      </c>
      <c r="I131" s="293"/>
      <c r="J131" s="294">
        <f>ROUND(I131*H131,2)</f>
        <v>0</v>
      </c>
      <c r="K131" s="295"/>
      <c r="L131" s="296"/>
      <c r="M131" s="297" t="s">
        <v>1</v>
      </c>
      <c r="N131" s="298" t="s">
        <v>43</v>
      </c>
      <c r="O131" s="97"/>
      <c r="P131" s="246">
        <f>O131*H131</f>
        <v>0</v>
      </c>
      <c r="Q131" s="246">
        <v>0.00021000000000000001</v>
      </c>
      <c r="R131" s="246">
        <f>Q131*H131</f>
        <v>0.0012600000000000001</v>
      </c>
      <c r="S131" s="246">
        <v>0</v>
      </c>
      <c r="T131" s="246">
        <f>S131*H131</f>
        <v>0</v>
      </c>
      <c r="U131" s="247" t="s">
        <v>1</v>
      </c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48" t="s">
        <v>338</v>
      </c>
      <c r="AT131" s="248" t="s">
        <v>171</v>
      </c>
      <c r="AU131" s="248" t="s">
        <v>90</v>
      </c>
      <c r="AY131" s="17" t="s">
        <v>174</v>
      </c>
      <c r="BE131" s="249">
        <f>IF(N131="základná",J131,0)</f>
        <v>0</v>
      </c>
      <c r="BF131" s="249">
        <f>IF(N131="znížená",J131,0)</f>
        <v>0</v>
      </c>
      <c r="BG131" s="249">
        <f>IF(N131="zákl. prenesená",J131,0)</f>
        <v>0</v>
      </c>
      <c r="BH131" s="249">
        <f>IF(N131="zníž. prenesená",J131,0)</f>
        <v>0</v>
      </c>
      <c r="BI131" s="249">
        <f>IF(N131="nulová",J131,0)</f>
        <v>0</v>
      </c>
      <c r="BJ131" s="17" t="s">
        <v>90</v>
      </c>
      <c r="BK131" s="249">
        <f>ROUND(I131*H131,2)</f>
        <v>0</v>
      </c>
      <c r="BL131" s="17" t="s">
        <v>338</v>
      </c>
      <c r="BM131" s="248" t="s">
        <v>1235</v>
      </c>
    </row>
    <row r="132" s="2" customFormat="1" ht="22.2" customHeight="1">
      <c r="A132" s="38"/>
      <c r="B132" s="39"/>
      <c r="C132" s="236" t="s">
        <v>198</v>
      </c>
      <c r="D132" s="236" t="s">
        <v>177</v>
      </c>
      <c r="E132" s="237" t="s">
        <v>1236</v>
      </c>
      <c r="F132" s="238" t="s">
        <v>1237</v>
      </c>
      <c r="G132" s="239" t="s">
        <v>327</v>
      </c>
      <c r="H132" s="240">
        <v>110</v>
      </c>
      <c r="I132" s="241"/>
      <c r="J132" s="242">
        <f>ROUND(I132*H132,2)</f>
        <v>0</v>
      </c>
      <c r="K132" s="243"/>
      <c r="L132" s="44"/>
      <c r="M132" s="244" t="s">
        <v>1</v>
      </c>
      <c r="N132" s="245" t="s">
        <v>43</v>
      </c>
      <c r="O132" s="97"/>
      <c r="P132" s="246">
        <f>O132*H132</f>
        <v>0</v>
      </c>
      <c r="Q132" s="246">
        <v>0</v>
      </c>
      <c r="R132" s="246">
        <f>Q132*H132</f>
        <v>0</v>
      </c>
      <c r="S132" s="246">
        <v>0</v>
      </c>
      <c r="T132" s="246">
        <f>S132*H132</f>
        <v>0</v>
      </c>
      <c r="U132" s="247" t="s">
        <v>1</v>
      </c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48" t="s">
        <v>181</v>
      </c>
      <c r="AT132" s="248" t="s">
        <v>177</v>
      </c>
      <c r="AU132" s="248" t="s">
        <v>90</v>
      </c>
      <c r="AY132" s="17" t="s">
        <v>174</v>
      </c>
      <c r="BE132" s="249">
        <f>IF(N132="základná",J132,0)</f>
        <v>0</v>
      </c>
      <c r="BF132" s="249">
        <f>IF(N132="znížená",J132,0)</f>
        <v>0</v>
      </c>
      <c r="BG132" s="249">
        <f>IF(N132="zákl. prenesená",J132,0)</f>
        <v>0</v>
      </c>
      <c r="BH132" s="249">
        <f>IF(N132="zníž. prenesená",J132,0)</f>
        <v>0</v>
      </c>
      <c r="BI132" s="249">
        <f>IF(N132="nulová",J132,0)</f>
        <v>0</v>
      </c>
      <c r="BJ132" s="17" t="s">
        <v>90</v>
      </c>
      <c r="BK132" s="249">
        <f>ROUND(I132*H132,2)</f>
        <v>0</v>
      </c>
      <c r="BL132" s="17" t="s">
        <v>181</v>
      </c>
      <c r="BM132" s="248" t="s">
        <v>1238</v>
      </c>
    </row>
    <row r="133" s="2" customFormat="1" ht="14.4" customHeight="1">
      <c r="A133" s="38"/>
      <c r="B133" s="39"/>
      <c r="C133" s="288" t="s">
        <v>202</v>
      </c>
      <c r="D133" s="288" t="s">
        <v>171</v>
      </c>
      <c r="E133" s="289" t="s">
        <v>1239</v>
      </c>
      <c r="F133" s="290" t="s">
        <v>1240</v>
      </c>
      <c r="G133" s="291" t="s">
        <v>327</v>
      </c>
      <c r="H133" s="292">
        <v>116.05</v>
      </c>
      <c r="I133" s="293"/>
      <c r="J133" s="294">
        <f>ROUND(I133*H133,2)</f>
        <v>0</v>
      </c>
      <c r="K133" s="295"/>
      <c r="L133" s="296"/>
      <c r="M133" s="297" t="s">
        <v>1</v>
      </c>
      <c r="N133" s="298" t="s">
        <v>43</v>
      </c>
      <c r="O133" s="97"/>
      <c r="P133" s="246">
        <f>O133*H133</f>
        <v>0</v>
      </c>
      <c r="Q133" s="246">
        <v>0.00157</v>
      </c>
      <c r="R133" s="246">
        <f>Q133*H133</f>
        <v>0.18219849999999999</v>
      </c>
      <c r="S133" s="246">
        <v>0</v>
      </c>
      <c r="T133" s="246">
        <f>S133*H133</f>
        <v>0</v>
      </c>
      <c r="U133" s="247" t="s">
        <v>1</v>
      </c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48" t="s">
        <v>338</v>
      </c>
      <c r="AT133" s="248" t="s">
        <v>171</v>
      </c>
      <c r="AU133" s="248" t="s">
        <v>90</v>
      </c>
      <c r="AY133" s="17" t="s">
        <v>174</v>
      </c>
      <c r="BE133" s="249">
        <f>IF(N133="základná",J133,0)</f>
        <v>0</v>
      </c>
      <c r="BF133" s="249">
        <f>IF(N133="znížená",J133,0)</f>
        <v>0</v>
      </c>
      <c r="BG133" s="249">
        <f>IF(N133="zákl. prenesená",J133,0)</f>
        <v>0</v>
      </c>
      <c r="BH133" s="249">
        <f>IF(N133="zníž. prenesená",J133,0)</f>
        <v>0</v>
      </c>
      <c r="BI133" s="249">
        <f>IF(N133="nulová",J133,0)</f>
        <v>0</v>
      </c>
      <c r="BJ133" s="17" t="s">
        <v>90</v>
      </c>
      <c r="BK133" s="249">
        <f>ROUND(I133*H133,2)</f>
        <v>0</v>
      </c>
      <c r="BL133" s="17" t="s">
        <v>338</v>
      </c>
      <c r="BM133" s="248" t="s">
        <v>1241</v>
      </c>
    </row>
    <row r="134" s="13" customFormat="1">
      <c r="A134" s="13"/>
      <c r="B134" s="255"/>
      <c r="C134" s="256"/>
      <c r="D134" s="257" t="s">
        <v>245</v>
      </c>
      <c r="E134" s="256"/>
      <c r="F134" s="259" t="s">
        <v>1242</v>
      </c>
      <c r="G134" s="256"/>
      <c r="H134" s="260">
        <v>116.05</v>
      </c>
      <c r="I134" s="261"/>
      <c r="J134" s="256"/>
      <c r="K134" s="256"/>
      <c r="L134" s="262"/>
      <c r="M134" s="263"/>
      <c r="N134" s="264"/>
      <c r="O134" s="264"/>
      <c r="P134" s="264"/>
      <c r="Q134" s="264"/>
      <c r="R134" s="264"/>
      <c r="S134" s="264"/>
      <c r="T134" s="264"/>
      <c r="U134" s="265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66" t="s">
        <v>245</v>
      </c>
      <c r="AU134" s="266" t="s">
        <v>90</v>
      </c>
      <c r="AV134" s="13" t="s">
        <v>90</v>
      </c>
      <c r="AW134" s="13" t="s">
        <v>4</v>
      </c>
      <c r="AX134" s="13" t="s">
        <v>84</v>
      </c>
      <c r="AY134" s="266" t="s">
        <v>174</v>
      </c>
    </row>
    <row r="135" s="12" customFormat="1" ht="22.8" customHeight="1">
      <c r="A135" s="12"/>
      <c r="B135" s="220"/>
      <c r="C135" s="221"/>
      <c r="D135" s="222" t="s">
        <v>76</v>
      </c>
      <c r="E135" s="234" t="s">
        <v>365</v>
      </c>
      <c r="F135" s="234" t="s">
        <v>366</v>
      </c>
      <c r="G135" s="221"/>
      <c r="H135" s="221"/>
      <c r="I135" s="224"/>
      <c r="J135" s="235">
        <f>BK135</f>
        <v>0</v>
      </c>
      <c r="K135" s="221"/>
      <c r="L135" s="226"/>
      <c r="M135" s="227"/>
      <c r="N135" s="228"/>
      <c r="O135" s="228"/>
      <c r="P135" s="229">
        <f>SUM(P136:P144)</f>
        <v>0</v>
      </c>
      <c r="Q135" s="228"/>
      <c r="R135" s="229">
        <f>SUM(R136:R144)</f>
        <v>0.28100000000000003</v>
      </c>
      <c r="S135" s="228"/>
      <c r="T135" s="229">
        <f>SUM(T136:T144)</f>
        <v>0</v>
      </c>
      <c r="U135" s="230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31" t="s">
        <v>173</v>
      </c>
      <c r="AT135" s="232" t="s">
        <v>76</v>
      </c>
      <c r="AU135" s="232" t="s">
        <v>84</v>
      </c>
      <c r="AY135" s="231" t="s">
        <v>174</v>
      </c>
      <c r="BK135" s="233">
        <f>SUM(BK136:BK144)</f>
        <v>0</v>
      </c>
    </row>
    <row r="136" s="2" customFormat="1" ht="22.2" customHeight="1">
      <c r="A136" s="38"/>
      <c r="B136" s="39"/>
      <c r="C136" s="236" t="s">
        <v>209</v>
      </c>
      <c r="D136" s="236" t="s">
        <v>177</v>
      </c>
      <c r="E136" s="237" t="s">
        <v>1243</v>
      </c>
      <c r="F136" s="238" t="s">
        <v>1244</v>
      </c>
      <c r="G136" s="239" t="s">
        <v>327</v>
      </c>
      <c r="H136" s="240">
        <v>100</v>
      </c>
      <c r="I136" s="241"/>
      <c r="J136" s="242">
        <f>ROUND(I136*H136,2)</f>
        <v>0</v>
      </c>
      <c r="K136" s="243"/>
      <c r="L136" s="44"/>
      <c r="M136" s="244" t="s">
        <v>1</v>
      </c>
      <c r="N136" s="245" t="s">
        <v>43</v>
      </c>
      <c r="O136" s="97"/>
      <c r="P136" s="246">
        <f>O136*H136</f>
        <v>0</v>
      </c>
      <c r="Q136" s="246">
        <v>0</v>
      </c>
      <c r="R136" s="246">
        <f>Q136*H136</f>
        <v>0</v>
      </c>
      <c r="S136" s="246">
        <v>0</v>
      </c>
      <c r="T136" s="246">
        <f>S136*H136</f>
        <v>0</v>
      </c>
      <c r="U136" s="247" t="s">
        <v>1</v>
      </c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48" t="s">
        <v>181</v>
      </c>
      <c r="AT136" s="248" t="s">
        <v>177</v>
      </c>
      <c r="AU136" s="248" t="s">
        <v>90</v>
      </c>
      <c r="AY136" s="17" t="s">
        <v>174</v>
      </c>
      <c r="BE136" s="249">
        <f>IF(N136="základná",J136,0)</f>
        <v>0</v>
      </c>
      <c r="BF136" s="249">
        <f>IF(N136="znížená",J136,0)</f>
        <v>0</v>
      </c>
      <c r="BG136" s="249">
        <f>IF(N136="zákl. prenesená",J136,0)</f>
        <v>0</v>
      </c>
      <c r="BH136" s="249">
        <f>IF(N136="zníž. prenesená",J136,0)</f>
        <v>0</v>
      </c>
      <c r="BI136" s="249">
        <f>IF(N136="nulová",J136,0)</f>
        <v>0</v>
      </c>
      <c r="BJ136" s="17" t="s">
        <v>90</v>
      </c>
      <c r="BK136" s="249">
        <f>ROUND(I136*H136,2)</f>
        <v>0</v>
      </c>
      <c r="BL136" s="17" t="s">
        <v>181</v>
      </c>
      <c r="BM136" s="248" t="s">
        <v>1245</v>
      </c>
    </row>
    <row r="137" s="2" customFormat="1" ht="22.2" customHeight="1">
      <c r="A137" s="38"/>
      <c r="B137" s="39"/>
      <c r="C137" s="236" t="s">
        <v>213</v>
      </c>
      <c r="D137" s="236" t="s">
        <v>177</v>
      </c>
      <c r="E137" s="237" t="s">
        <v>371</v>
      </c>
      <c r="F137" s="238" t="s">
        <v>372</v>
      </c>
      <c r="G137" s="239" t="s">
        <v>327</v>
      </c>
      <c r="H137" s="240">
        <v>100</v>
      </c>
      <c r="I137" s="241"/>
      <c r="J137" s="242">
        <f>ROUND(I137*H137,2)</f>
        <v>0</v>
      </c>
      <c r="K137" s="243"/>
      <c r="L137" s="44"/>
      <c r="M137" s="244" t="s">
        <v>1</v>
      </c>
      <c r="N137" s="245" t="s">
        <v>43</v>
      </c>
      <c r="O137" s="97"/>
      <c r="P137" s="246">
        <f>O137*H137</f>
        <v>0</v>
      </c>
      <c r="Q137" s="246">
        <v>0</v>
      </c>
      <c r="R137" s="246">
        <f>Q137*H137</f>
        <v>0</v>
      </c>
      <c r="S137" s="246">
        <v>0</v>
      </c>
      <c r="T137" s="246">
        <f>S137*H137</f>
        <v>0</v>
      </c>
      <c r="U137" s="247" t="s">
        <v>1</v>
      </c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48" t="s">
        <v>181</v>
      </c>
      <c r="AT137" s="248" t="s">
        <v>177</v>
      </c>
      <c r="AU137" s="248" t="s">
        <v>90</v>
      </c>
      <c r="AY137" s="17" t="s">
        <v>174</v>
      </c>
      <c r="BE137" s="249">
        <f>IF(N137="základná",J137,0)</f>
        <v>0</v>
      </c>
      <c r="BF137" s="249">
        <f>IF(N137="znížená",J137,0)</f>
        <v>0</v>
      </c>
      <c r="BG137" s="249">
        <f>IF(N137="zákl. prenesená",J137,0)</f>
        <v>0</v>
      </c>
      <c r="BH137" s="249">
        <f>IF(N137="zníž. prenesená",J137,0)</f>
        <v>0</v>
      </c>
      <c r="BI137" s="249">
        <f>IF(N137="nulová",J137,0)</f>
        <v>0</v>
      </c>
      <c r="BJ137" s="17" t="s">
        <v>90</v>
      </c>
      <c r="BK137" s="249">
        <f>ROUND(I137*H137,2)</f>
        <v>0</v>
      </c>
      <c r="BL137" s="17" t="s">
        <v>181</v>
      </c>
      <c r="BM137" s="248" t="s">
        <v>1246</v>
      </c>
    </row>
    <row r="138" s="2" customFormat="1" ht="19.8" customHeight="1">
      <c r="A138" s="38"/>
      <c r="B138" s="39"/>
      <c r="C138" s="288" t="s">
        <v>217</v>
      </c>
      <c r="D138" s="288" t="s">
        <v>171</v>
      </c>
      <c r="E138" s="289" t="s">
        <v>374</v>
      </c>
      <c r="F138" s="290" t="s">
        <v>375</v>
      </c>
      <c r="G138" s="291" t="s">
        <v>293</v>
      </c>
      <c r="H138" s="292">
        <v>10.4</v>
      </c>
      <c r="I138" s="293"/>
      <c r="J138" s="294">
        <f>ROUND(I138*H138,2)</f>
        <v>0</v>
      </c>
      <c r="K138" s="295"/>
      <c r="L138" s="296"/>
      <c r="M138" s="297" t="s">
        <v>1</v>
      </c>
      <c r="N138" s="298" t="s">
        <v>43</v>
      </c>
      <c r="O138" s="97"/>
      <c r="P138" s="246">
        <f>O138*H138</f>
        <v>0</v>
      </c>
      <c r="Q138" s="246">
        <v>0.025000000000000001</v>
      </c>
      <c r="R138" s="246">
        <f>Q138*H138</f>
        <v>0.26000000000000001</v>
      </c>
      <c r="S138" s="246">
        <v>0</v>
      </c>
      <c r="T138" s="246">
        <f>S138*H138</f>
        <v>0</v>
      </c>
      <c r="U138" s="247" t="s">
        <v>1</v>
      </c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48" t="s">
        <v>338</v>
      </c>
      <c r="AT138" s="248" t="s">
        <v>171</v>
      </c>
      <c r="AU138" s="248" t="s">
        <v>90</v>
      </c>
      <c r="AY138" s="17" t="s">
        <v>174</v>
      </c>
      <c r="BE138" s="249">
        <f>IF(N138="základná",J138,0)</f>
        <v>0</v>
      </c>
      <c r="BF138" s="249">
        <f>IF(N138="znížená",J138,0)</f>
        <v>0</v>
      </c>
      <c r="BG138" s="249">
        <f>IF(N138="zákl. prenesená",J138,0)</f>
        <v>0</v>
      </c>
      <c r="BH138" s="249">
        <f>IF(N138="zníž. prenesená",J138,0)</f>
        <v>0</v>
      </c>
      <c r="BI138" s="249">
        <f>IF(N138="nulová",J138,0)</f>
        <v>0</v>
      </c>
      <c r="BJ138" s="17" t="s">
        <v>90</v>
      </c>
      <c r="BK138" s="249">
        <f>ROUND(I138*H138,2)</f>
        <v>0</v>
      </c>
      <c r="BL138" s="17" t="s">
        <v>338</v>
      </c>
      <c r="BM138" s="248" t="s">
        <v>1247</v>
      </c>
    </row>
    <row r="139" s="13" customFormat="1">
      <c r="A139" s="13"/>
      <c r="B139" s="255"/>
      <c r="C139" s="256"/>
      <c r="D139" s="257" t="s">
        <v>245</v>
      </c>
      <c r="E139" s="256"/>
      <c r="F139" s="259" t="s">
        <v>1248</v>
      </c>
      <c r="G139" s="256"/>
      <c r="H139" s="260">
        <v>10.4</v>
      </c>
      <c r="I139" s="261"/>
      <c r="J139" s="256"/>
      <c r="K139" s="256"/>
      <c r="L139" s="262"/>
      <c r="M139" s="263"/>
      <c r="N139" s="264"/>
      <c r="O139" s="264"/>
      <c r="P139" s="264"/>
      <c r="Q139" s="264"/>
      <c r="R139" s="264"/>
      <c r="S139" s="264"/>
      <c r="T139" s="264"/>
      <c r="U139" s="265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66" t="s">
        <v>245</v>
      </c>
      <c r="AU139" s="266" t="s">
        <v>90</v>
      </c>
      <c r="AV139" s="13" t="s">
        <v>90</v>
      </c>
      <c r="AW139" s="13" t="s">
        <v>4</v>
      </c>
      <c r="AX139" s="13" t="s">
        <v>84</v>
      </c>
      <c r="AY139" s="266" t="s">
        <v>174</v>
      </c>
    </row>
    <row r="140" s="2" customFormat="1" ht="22.2" customHeight="1">
      <c r="A140" s="38"/>
      <c r="B140" s="39"/>
      <c r="C140" s="236" t="s">
        <v>221</v>
      </c>
      <c r="D140" s="236" t="s">
        <v>177</v>
      </c>
      <c r="E140" s="237" t="s">
        <v>378</v>
      </c>
      <c r="F140" s="238" t="s">
        <v>379</v>
      </c>
      <c r="G140" s="239" t="s">
        <v>327</v>
      </c>
      <c r="H140" s="240">
        <v>100</v>
      </c>
      <c r="I140" s="241"/>
      <c r="J140" s="242">
        <f>ROUND(I140*H140,2)</f>
        <v>0</v>
      </c>
      <c r="K140" s="243"/>
      <c r="L140" s="44"/>
      <c r="M140" s="244" t="s">
        <v>1</v>
      </c>
      <c r="N140" s="245" t="s">
        <v>43</v>
      </c>
      <c r="O140" s="97"/>
      <c r="P140" s="246">
        <f>O140*H140</f>
        <v>0</v>
      </c>
      <c r="Q140" s="246">
        <v>0</v>
      </c>
      <c r="R140" s="246">
        <f>Q140*H140</f>
        <v>0</v>
      </c>
      <c r="S140" s="246">
        <v>0</v>
      </c>
      <c r="T140" s="246">
        <f>S140*H140</f>
        <v>0</v>
      </c>
      <c r="U140" s="247" t="s">
        <v>1</v>
      </c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48" t="s">
        <v>181</v>
      </c>
      <c r="AT140" s="248" t="s">
        <v>177</v>
      </c>
      <c r="AU140" s="248" t="s">
        <v>90</v>
      </c>
      <c r="AY140" s="17" t="s">
        <v>174</v>
      </c>
      <c r="BE140" s="249">
        <f>IF(N140="základná",J140,0)</f>
        <v>0</v>
      </c>
      <c r="BF140" s="249">
        <f>IF(N140="znížená",J140,0)</f>
        <v>0</v>
      </c>
      <c r="BG140" s="249">
        <f>IF(N140="zákl. prenesená",J140,0)</f>
        <v>0</v>
      </c>
      <c r="BH140" s="249">
        <f>IF(N140="zníž. prenesená",J140,0)</f>
        <v>0</v>
      </c>
      <c r="BI140" s="249">
        <f>IF(N140="nulová",J140,0)</f>
        <v>0</v>
      </c>
      <c r="BJ140" s="17" t="s">
        <v>90</v>
      </c>
      <c r="BK140" s="249">
        <f>ROUND(I140*H140,2)</f>
        <v>0</v>
      </c>
      <c r="BL140" s="17" t="s">
        <v>181</v>
      </c>
      <c r="BM140" s="248" t="s">
        <v>1249</v>
      </c>
    </row>
    <row r="141" s="2" customFormat="1" ht="14.4" customHeight="1">
      <c r="A141" s="38"/>
      <c r="B141" s="39"/>
      <c r="C141" s="288" t="s">
        <v>225</v>
      </c>
      <c r="D141" s="288" t="s">
        <v>171</v>
      </c>
      <c r="E141" s="289" t="s">
        <v>381</v>
      </c>
      <c r="F141" s="290" t="s">
        <v>382</v>
      </c>
      <c r="G141" s="291" t="s">
        <v>327</v>
      </c>
      <c r="H141" s="292">
        <v>100</v>
      </c>
      <c r="I141" s="293"/>
      <c r="J141" s="294">
        <f>ROUND(I141*H141,2)</f>
        <v>0</v>
      </c>
      <c r="K141" s="295"/>
      <c r="L141" s="296"/>
      <c r="M141" s="297" t="s">
        <v>1</v>
      </c>
      <c r="N141" s="298" t="s">
        <v>43</v>
      </c>
      <c r="O141" s="97"/>
      <c r="P141" s="246">
        <f>O141*H141</f>
        <v>0</v>
      </c>
      <c r="Q141" s="246">
        <v>0.00021000000000000001</v>
      </c>
      <c r="R141" s="246">
        <f>Q141*H141</f>
        <v>0.021000000000000001</v>
      </c>
      <c r="S141" s="246">
        <v>0</v>
      </c>
      <c r="T141" s="246">
        <f>S141*H141</f>
        <v>0</v>
      </c>
      <c r="U141" s="247" t="s">
        <v>1</v>
      </c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48" t="s">
        <v>338</v>
      </c>
      <c r="AT141" s="248" t="s">
        <v>171</v>
      </c>
      <c r="AU141" s="248" t="s">
        <v>90</v>
      </c>
      <c r="AY141" s="17" t="s">
        <v>174</v>
      </c>
      <c r="BE141" s="249">
        <f>IF(N141="základná",J141,0)</f>
        <v>0</v>
      </c>
      <c r="BF141" s="249">
        <f>IF(N141="znížená",J141,0)</f>
        <v>0</v>
      </c>
      <c r="BG141" s="249">
        <f>IF(N141="zákl. prenesená",J141,0)</f>
        <v>0</v>
      </c>
      <c r="BH141" s="249">
        <f>IF(N141="zníž. prenesená",J141,0)</f>
        <v>0</v>
      </c>
      <c r="BI141" s="249">
        <f>IF(N141="nulová",J141,0)</f>
        <v>0</v>
      </c>
      <c r="BJ141" s="17" t="s">
        <v>90</v>
      </c>
      <c r="BK141" s="249">
        <f>ROUND(I141*H141,2)</f>
        <v>0</v>
      </c>
      <c r="BL141" s="17" t="s">
        <v>338</v>
      </c>
      <c r="BM141" s="248" t="s">
        <v>1250</v>
      </c>
    </row>
    <row r="142" s="2" customFormat="1" ht="14.4" customHeight="1">
      <c r="A142" s="38"/>
      <c r="B142" s="39"/>
      <c r="C142" s="236" t="s">
        <v>298</v>
      </c>
      <c r="D142" s="236" t="s">
        <v>177</v>
      </c>
      <c r="E142" s="237" t="s">
        <v>388</v>
      </c>
      <c r="F142" s="238" t="s">
        <v>389</v>
      </c>
      <c r="G142" s="239" t="s">
        <v>243</v>
      </c>
      <c r="H142" s="240">
        <v>8</v>
      </c>
      <c r="I142" s="241"/>
      <c r="J142" s="242">
        <f>ROUND(I142*H142,2)</f>
        <v>0</v>
      </c>
      <c r="K142" s="243"/>
      <c r="L142" s="44"/>
      <c r="M142" s="244" t="s">
        <v>1</v>
      </c>
      <c r="N142" s="245" t="s">
        <v>43</v>
      </c>
      <c r="O142" s="97"/>
      <c r="P142" s="246">
        <f>O142*H142</f>
        <v>0</v>
      </c>
      <c r="Q142" s="246">
        <v>0</v>
      </c>
      <c r="R142" s="246">
        <f>Q142*H142</f>
        <v>0</v>
      </c>
      <c r="S142" s="246">
        <v>0</v>
      </c>
      <c r="T142" s="246">
        <f>S142*H142</f>
        <v>0</v>
      </c>
      <c r="U142" s="247" t="s">
        <v>1</v>
      </c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48" t="s">
        <v>181</v>
      </c>
      <c r="AT142" s="248" t="s">
        <v>177</v>
      </c>
      <c r="AU142" s="248" t="s">
        <v>90</v>
      </c>
      <c r="AY142" s="17" t="s">
        <v>174</v>
      </c>
      <c r="BE142" s="249">
        <f>IF(N142="základná",J142,0)</f>
        <v>0</v>
      </c>
      <c r="BF142" s="249">
        <f>IF(N142="znížená",J142,0)</f>
        <v>0</v>
      </c>
      <c r="BG142" s="249">
        <f>IF(N142="zákl. prenesená",J142,0)</f>
        <v>0</v>
      </c>
      <c r="BH142" s="249">
        <f>IF(N142="zníž. prenesená",J142,0)</f>
        <v>0</v>
      </c>
      <c r="BI142" s="249">
        <f>IF(N142="nulová",J142,0)</f>
        <v>0</v>
      </c>
      <c r="BJ142" s="17" t="s">
        <v>90</v>
      </c>
      <c r="BK142" s="249">
        <f>ROUND(I142*H142,2)</f>
        <v>0</v>
      </c>
      <c r="BL142" s="17" t="s">
        <v>181</v>
      </c>
      <c r="BM142" s="248" t="s">
        <v>1251</v>
      </c>
    </row>
    <row r="143" s="2" customFormat="1" ht="30" customHeight="1">
      <c r="A143" s="38"/>
      <c r="B143" s="39"/>
      <c r="C143" s="236" t="s">
        <v>302</v>
      </c>
      <c r="D143" s="236" t="s">
        <v>177</v>
      </c>
      <c r="E143" s="237" t="s">
        <v>1252</v>
      </c>
      <c r="F143" s="238" t="s">
        <v>1253</v>
      </c>
      <c r="G143" s="239" t="s">
        <v>327</v>
      </c>
      <c r="H143" s="240">
        <v>100</v>
      </c>
      <c r="I143" s="241"/>
      <c r="J143" s="242">
        <f>ROUND(I143*H143,2)</f>
        <v>0</v>
      </c>
      <c r="K143" s="243"/>
      <c r="L143" s="44"/>
      <c r="M143" s="244" t="s">
        <v>1</v>
      </c>
      <c r="N143" s="245" t="s">
        <v>43</v>
      </c>
      <c r="O143" s="97"/>
      <c r="P143" s="246">
        <f>O143*H143</f>
        <v>0</v>
      </c>
      <c r="Q143" s="246">
        <v>0</v>
      </c>
      <c r="R143" s="246">
        <f>Q143*H143</f>
        <v>0</v>
      </c>
      <c r="S143" s="246">
        <v>0</v>
      </c>
      <c r="T143" s="246">
        <f>S143*H143</f>
        <v>0</v>
      </c>
      <c r="U143" s="247" t="s">
        <v>1</v>
      </c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48" t="s">
        <v>181</v>
      </c>
      <c r="AT143" s="248" t="s">
        <v>177</v>
      </c>
      <c r="AU143" s="248" t="s">
        <v>90</v>
      </c>
      <c r="AY143" s="17" t="s">
        <v>174</v>
      </c>
      <c r="BE143" s="249">
        <f>IF(N143="základná",J143,0)</f>
        <v>0</v>
      </c>
      <c r="BF143" s="249">
        <f>IF(N143="znížená",J143,0)</f>
        <v>0</v>
      </c>
      <c r="BG143" s="249">
        <f>IF(N143="zákl. prenesená",J143,0)</f>
        <v>0</v>
      </c>
      <c r="BH143" s="249">
        <f>IF(N143="zníž. prenesená",J143,0)</f>
        <v>0</v>
      </c>
      <c r="BI143" s="249">
        <f>IF(N143="nulová",J143,0)</f>
        <v>0</v>
      </c>
      <c r="BJ143" s="17" t="s">
        <v>90</v>
      </c>
      <c r="BK143" s="249">
        <f>ROUND(I143*H143,2)</f>
        <v>0</v>
      </c>
      <c r="BL143" s="17" t="s">
        <v>181</v>
      </c>
      <c r="BM143" s="248" t="s">
        <v>1254</v>
      </c>
    </row>
    <row r="144" s="2" customFormat="1" ht="30" customHeight="1">
      <c r="A144" s="38"/>
      <c r="B144" s="39"/>
      <c r="C144" s="236" t="s">
        <v>306</v>
      </c>
      <c r="D144" s="236" t="s">
        <v>177</v>
      </c>
      <c r="E144" s="237" t="s">
        <v>1255</v>
      </c>
      <c r="F144" s="238" t="s">
        <v>1256</v>
      </c>
      <c r="G144" s="239" t="s">
        <v>269</v>
      </c>
      <c r="H144" s="240">
        <v>100</v>
      </c>
      <c r="I144" s="241"/>
      <c r="J144" s="242">
        <f>ROUND(I144*H144,2)</f>
        <v>0</v>
      </c>
      <c r="K144" s="243"/>
      <c r="L144" s="44"/>
      <c r="M144" s="244" t="s">
        <v>1</v>
      </c>
      <c r="N144" s="245" t="s">
        <v>43</v>
      </c>
      <c r="O144" s="97"/>
      <c r="P144" s="246">
        <f>O144*H144</f>
        <v>0</v>
      </c>
      <c r="Q144" s="246">
        <v>0</v>
      </c>
      <c r="R144" s="246">
        <f>Q144*H144</f>
        <v>0</v>
      </c>
      <c r="S144" s="246">
        <v>0</v>
      </c>
      <c r="T144" s="246">
        <f>S144*H144</f>
        <v>0</v>
      </c>
      <c r="U144" s="247" t="s">
        <v>1</v>
      </c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48" t="s">
        <v>181</v>
      </c>
      <c r="AT144" s="248" t="s">
        <v>177</v>
      </c>
      <c r="AU144" s="248" t="s">
        <v>90</v>
      </c>
      <c r="AY144" s="17" t="s">
        <v>174</v>
      </c>
      <c r="BE144" s="249">
        <f>IF(N144="základná",J144,0)</f>
        <v>0</v>
      </c>
      <c r="BF144" s="249">
        <f>IF(N144="znížená",J144,0)</f>
        <v>0</v>
      </c>
      <c r="BG144" s="249">
        <f>IF(N144="zákl. prenesená",J144,0)</f>
        <v>0</v>
      </c>
      <c r="BH144" s="249">
        <f>IF(N144="zníž. prenesená",J144,0)</f>
        <v>0</v>
      </c>
      <c r="BI144" s="249">
        <f>IF(N144="nulová",J144,0)</f>
        <v>0</v>
      </c>
      <c r="BJ144" s="17" t="s">
        <v>90</v>
      </c>
      <c r="BK144" s="249">
        <f>ROUND(I144*H144,2)</f>
        <v>0</v>
      </c>
      <c r="BL144" s="17" t="s">
        <v>181</v>
      </c>
      <c r="BM144" s="248" t="s">
        <v>1257</v>
      </c>
    </row>
    <row r="145" s="12" customFormat="1" ht="22.8" customHeight="1">
      <c r="A145" s="12"/>
      <c r="B145" s="220"/>
      <c r="C145" s="221"/>
      <c r="D145" s="222" t="s">
        <v>76</v>
      </c>
      <c r="E145" s="234" t="s">
        <v>392</v>
      </c>
      <c r="F145" s="234" t="s">
        <v>393</v>
      </c>
      <c r="G145" s="221"/>
      <c r="H145" s="221"/>
      <c r="I145" s="224"/>
      <c r="J145" s="235">
        <f>BK145</f>
        <v>0</v>
      </c>
      <c r="K145" s="221"/>
      <c r="L145" s="226"/>
      <c r="M145" s="227"/>
      <c r="N145" s="228"/>
      <c r="O145" s="228"/>
      <c r="P145" s="229">
        <f>P146</f>
        <v>0</v>
      </c>
      <c r="Q145" s="228"/>
      <c r="R145" s="229">
        <f>R146</f>
        <v>0</v>
      </c>
      <c r="S145" s="228"/>
      <c r="T145" s="229">
        <f>T146</f>
        <v>0</v>
      </c>
      <c r="U145" s="230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231" t="s">
        <v>173</v>
      </c>
      <c r="AT145" s="232" t="s">
        <v>76</v>
      </c>
      <c r="AU145" s="232" t="s">
        <v>84</v>
      </c>
      <c r="AY145" s="231" t="s">
        <v>174</v>
      </c>
      <c r="BK145" s="233">
        <f>BK146</f>
        <v>0</v>
      </c>
    </row>
    <row r="146" s="2" customFormat="1" ht="14.4" customHeight="1">
      <c r="A146" s="38"/>
      <c r="B146" s="39"/>
      <c r="C146" s="236" t="s">
        <v>308</v>
      </c>
      <c r="D146" s="236" t="s">
        <v>177</v>
      </c>
      <c r="E146" s="237" t="s">
        <v>394</v>
      </c>
      <c r="F146" s="238" t="s">
        <v>1258</v>
      </c>
      <c r="G146" s="239" t="s">
        <v>396</v>
      </c>
      <c r="H146" s="240">
        <v>0.10000000000000001</v>
      </c>
      <c r="I146" s="241"/>
      <c r="J146" s="242">
        <f>ROUND(I146*H146,2)</f>
        <v>0</v>
      </c>
      <c r="K146" s="243"/>
      <c r="L146" s="44"/>
      <c r="M146" s="244" t="s">
        <v>1</v>
      </c>
      <c r="N146" s="245" t="s">
        <v>43</v>
      </c>
      <c r="O146" s="97"/>
      <c r="P146" s="246">
        <f>O146*H146</f>
        <v>0</v>
      </c>
      <c r="Q146" s="246">
        <v>0</v>
      </c>
      <c r="R146" s="246">
        <f>Q146*H146</f>
        <v>0</v>
      </c>
      <c r="S146" s="246">
        <v>0</v>
      </c>
      <c r="T146" s="246">
        <f>S146*H146</f>
        <v>0</v>
      </c>
      <c r="U146" s="247" t="s">
        <v>1</v>
      </c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48" t="s">
        <v>181</v>
      </c>
      <c r="AT146" s="248" t="s">
        <v>177</v>
      </c>
      <c r="AU146" s="248" t="s">
        <v>90</v>
      </c>
      <c r="AY146" s="17" t="s">
        <v>174</v>
      </c>
      <c r="BE146" s="249">
        <f>IF(N146="základná",J146,0)</f>
        <v>0</v>
      </c>
      <c r="BF146" s="249">
        <f>IF(N146="znížená",J146,0)</f>
        <v>0</v>
      </c>
      <c r="BG146" s="249">
        <f>IF(N146="zákl. prenesená",J146,0)</f>
        <v>0</v>
      </c>
      <c r="BH146" s="249">
        <f>IF(N146="zníž. prenesená",J146,0)</f>
        <v>0</v>
      </c>
      <c r="BI146" s="249">
        <f>IF(N146="nulová",J146,0)</f>
        <v>0</v>
      </c>
      <c r="BJ146" s="17" t="s">
        <v>90</v>
      </c>
      <c r="BK146" s="249">
        <f>ROUND(I146*H146,2)</f>
        <v>0</v>
      </c>
      <c r="BL146" s="17" t="s">
        <v>181</v>
      </c>
      <c r="BM146" s="248" t="s">
        <v>1259</v>
      </c>
    </row>
    <row r="147" s="12" customFormat="1" ht="25.92" customHeight="1">
      <c r="A147" s="12"/>
      <c r="B147" s="220"/>
      <c r="C147" s="221"/>
      <c r="D147" s="222" t="s">
        <v>76</v>
      </c>
      <c r="E147" s="223" t="s">
        <v>398</v>
      </c>
      <c r="F147" s="223" t="s">
        <v>399</v>
      </c>
      <c r="G147" s="221"/>
      <c r="H147" s="221"/>
      <c r="I147" s="224"/>
      <c r="J147" s="225">
        <f>BK147</f>
        <v>0</v>
      </c>
      <c r="K147" s="221"/>
      <c r="L147" s="226"/>
      <c r="M147" s="227"/>
      <c r="N147" s="228"/>
      <c r="O147" s="228"/>
      <c r="P147" s="229">
        <f>SUM(P148:P149)</f>
        <v>0</v>
      </c>
      <c r="Q147" s="228"/>
      <c r="R147" s="229">
        <f>SUM(R148:R149)</f>
        <v>0</v>
      </c>
      <c r="S147" s="228"/>
      <c r="T147" s="229">
        <f>SUM(T148:T149)</f>
        <v>0</v>
      </c>
      <c r="U147" s="230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31" t="s">
        <v>190</v>
      </c>
      <c r="AT147" s="232" t="s">
        <v>76</v>
      </c>
      <c r="AU147" s="232" t="s">
        <v>77</v>
      </c>
      <c r="AY147" s="231" t="s">
        <v>174</v>
      </c>
      <c r="BK147" s="233">
        <f>SUM(BK148:BK149)</f>
        <v>0</v>
      </c>
    </row>
    <row r="148" s="2" customFormat="1" ht="34.8" customHeight="1">
      <c r="A148" s="38"/>
      <c r="B148" s="39"/>
      <c r="C148" s="236" t="s">
        <v>310</v>
      </c>
      <c r="D148" s="236" t="s">
        <v>177</v>
      </c>
      <c r="E148" s="237" t="s">
        <v>400</v>
      </c>
      <c r="F148" s="238" t="s">
        <v>401</v>
      </c>
      <c r="G148" s="239" t="s">
        <v>402</v>
      </c>
      <c r="H148" s="240">
        <v>12</v>
      </c>
      <c r="I148" s="241"/>
      <c r="J148" s="242">
        <f>ROUND(I148*H148,2)</f>
        <v>0</v>
      </c>
      <c r="K148" s="243"/>
      <c r="L148" s="44"/>
      <c r="M148" s="244" t="s">
        <v>1</v>
      </c>
      <c r="N148" s="245" t="s">
        <v>43</v>
      </c>
      <c r="O148" s="97"/>
      <c r="P148" s="246">
        <f>O148*H148</f>
        <v>0</v>
      </c>
      <c r="Q148" s="246">
        <v>0</v>
      </c>
      <c r="R148" s="246">
        <f>Q148*H148</f>
        <v>0</v>
      </c>
      <c r="S148" s="246">
        <v>0</v>
      </c>
      <c r="T148" s="246">
        <f>S148*H148</f>
        <v>0</v>
      </c>
      <c r="U148" s="247" t="s">
        <v>1</v>
      </c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48" t="s">
        <v>403</v>
      </c>
      <c r="AT148" s="248" t="s">
        <v>177</v>
      </c>
      <c r="AU148" s="248" t="s">
        <v>84</v>
      </c>
      <c r="AY148" s="17" t="s">
        <v>174</v>
      </c>
      <c r="BE148" s="249">
        <f>IF(N148="základná",J148,0)</f>
        <v>0</v>
      </c>
      <c r="BF148" s="249">
        <f>IF(N148="znížená",J148,0)</f>
        <v>0</v>
      </c>
      <c r="BG148" s="249">
        <f>IF(N148="zákl. prenesená",J148,0)</f>
        <v>0</v>
      </c>
      <c r="BH148" s="249">
        <f>IF(N148="zníž. prenesená",J148,0)</f>
        <v>0</v>
      </c>
      <c r="BI148" s="249">
        <f>IF(N148="nulová",J148,0)</f>
        <v>0</v>
      </c>
      <c r="BJ148" s="17" t="s">
        <v>90</v>
      </c>
      <c r="BK148" s="249">
        <f>ROUND(I148*H148,2)</f>
        <v>0</v>
      </c>
      <c r="BL148" s="17" t="s">
        <v>403</v>
      </c>
      <c r="BM148" s="248" t="s">
        <v>1260</v>
      </c>
    </row>
    <row r="149" s="2" customFormat="1" ht="30" customHeight="1">
      <c r="A149" s="38"/>
      <c r="B149" s="39"/>
      <c r="C149" s="236" t="s">
        <v>312</v>
      </c>
      <c r="D149" s="236" t="s">
        <v>177</v>
      </c>
      <c r="E149" s="237" t="s">
        <v>1261</v>
      </c>
      <c r="F149" s="238" t="s">
        <v>1262</v>
      </c>
      <c r="G149" s="239" t="s">
        <v>402</v>
      </c>
      <c r="H149" s="240">
        <v>10</v>
      </c>
      <c r="I149" s="241"/>
      <c r="J149" s="242">
        <f>ROUND(I149*H149,2)</f>
        <v>0</v>
      </c>
      <c r="K149" s="243"/>
      <c r="L149" s="44"/>
      <c r="M149" s="244" t="s">
        <v>1</v>
      </c>
      <c r="N149" s="245" t="s">
        <v>43</v>
      </c>
      <c r="O149" s="97"/>
      <c r="P149" s="246">
        <f>O149*H149</f>
        <v>0</v>
      </c>
      <c r="Q149" s="246">
        <v>0</v>
      </c>
      <c r="R149" s="246">
        <f>Q149*H149</f>
        <v>0</v>
      </c>
      <c r="S149" s="246">
        <v>0</v>
      </c>
      <c r="T149" s="246">
        <f>S149*H149</f>
        <v>0</v>
      </c>
      <c r="U149" s="247" t="s">
        <v>1</v>
      </c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48" t="s">
        <v>403</v>
      </c>
      <c r="AT149" s="248" t="s">
        <v>177</v>
      </c>
      <c r="AU149" s="248" t="s">
        <v>84</v>
      </c>
      <c r="AY149" s="17" t="s">
        <v>174</v>
      </c>
      <c r="BE149" s="249">
        <f>IF(N149="základná",J149,0)</f>
        <v>0</v>
      </c>
      <c r="BF149" s="249">
        <f>IF(N149="znížená",J149,0)</f>
        <v>0</v>
      </c>
      <c r="BG149" s="249">
        <f>IF(N149="zákl. prenesená",J149,0)</f>
        <v>0</v>
      </c>
      <c r="BH149" s="249">
        <f>IF(N149="zníž. prenesená",J149,0)</f>
        <v>0</v>
      </c>
      <c r="BI149" s="249">
        <f>IF(N149="nulová",J149,0)</f>
        <v>0</v>
      </c>
      <c r="BJ149" s="17" t="s">
        <v>90</v>
      </c>
      <c r="BK149" s="249">
        <f>ROUND(I149*H149,2)</f>
        <v>0</v>
      </c>
      <c r="BL149" s="17" t="s">
        <v>403</v>
      </c>
      <c r="BM149" s="248" t="s">
        <v>1263</v>
      </c>
    </row>
    <row r="150" s="12" customFormat="1" ht="25.92" customHeight="1">
      <c r="A150" s="12"/>
      <c r="B150" s="220"/>
      <c r="C150" s="221"/>
      <c r="D150" s="222" t="s">
        <v>76</v>
      </c>
      <c r="E150" s="223" t="s">
        <v>206</v>
      </c>
      <c r="F150" s="223" t="s">
        <v>207</v>
      </c>
      <c r="G150" s="221"/>
      <c r="H150" s="221"/>
      <c r="I150" s="224"/>
      <c r="J150" s="225">
        <f>BK150</f>
        <v>0</v>
      </c>
      <c r="K150" s="221"/>
      <c r="L150" s="226"/>
      <c r="M150" s="227"/>
      <c r="N150" s="228"/>
      <c r="O150" s="228"/>
      <c r="P150" s="229">
        <f>P151</f>
        <v>0</v>
      </c>
      <c r="Q150" s="228"/>
      <c r="R150" s="229">
        <f>R151</f>
        <v>0</v>
      </c>
      <c r="S150" s="228"/>
      <c r="T150" s="229">
        <f>T151</f>
        <v>0</v>
      </c>
      <c r="U150" s="230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R150" s="231" t="s">
        <v>190</v>
      </c>
      <c r="AT150" s="232" t="s">
        <v>76</v>
      </c>
      <c r="AU150" s="232" t="s">
        <v>77</v>
      </c>
      <c r="AY150" s="231" t="s">
        <v>174</v>
      </c>
      <c r="BK150" s="233">
        <f>BK151</f>
        <v>0</v>
      </c>
    </row>
    <row r="151" s="12" customFormat="1" ht="22.8" customHeight="1">
      <c r="A151" s="12"/>
      <c r="B151" s="220"/>
      <c r="C151" s="221"/>
      <c r="D151" s="222" t="s">
        <v>76</v>
      </c>
      <c r="E151" s="234" t="s">
        <v>207</v>
      </c>
      <c r="F151" s="234" t="s">
        <v>208</v>
      </c>
      <c r="G151" s="221"/>
      <c r="H151" s="221"/>
      <c r="I151" s="224"/>
      <c r="J151" s="235">
        <f>BK151</f>
        <v>0</v>
      </c>
      <c r="K151" s="221"/>
      <c r="L151" s="226"/>
      <c r="M151" s="227"/>
      <c r="N151" s="228"/>
      <c r="O151" s="228"/>
      <c r="P151" s="229">
        <f>SUM(P152:P156)</f>
        <v>0</v>
      </c>
      <c r="Q151" s="228"/>
      <c r="R151" s="229">
        <f>SUM(R152:R156)</f>
        <v>0</v>
      </c>
      <c r="S151" s="228"/>
      <c r="T151" s="229">
        <f>SUM(T152:T156)</f>
        <v>0</v>
      </c>
      <c r="U151" s="230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31" t="s">
        <v>190</v>
      </c>
      <c r="AT151" s="232" t="s">
        <v>76</v>
      </c>
      <c r="AU151" s="232" t="s">
        <v>84</v>
      </c>
      <c r="AY151" s="231" t="s">
        <v>174</v>
      </c>
      <c r="BK151" s="233">
        <f>SUM(BK152:BK156)</f>
        <v>0</v>
      </c>
    </row>
    <row r="152" s="2" customFormat="1" ht="14.4" customHeight="1">
      <c r="A152" s="38"/>
      <c r="B152" s="39"/>
      <c r="C152" s="236" t="s">
        <v>315</v>
      </c>
      <c r="D152" s="236" t="s">
        <v>177</v>
      </c>
      <c r="E152" s="237" t="s">
        <v>210</v>
      </c>
      <c r="F152" s="238" t="s">
        <v>211</v>
      </c>
      <c r="G152" s="239" t="s">
        <v>180</v>
      </c>
      <c r="H152" s="240">
        <v>1</v>
      </c>
      <c r="I152" s="241"/>
      <c r="J152" s="242">
        <f>ROUND(I152*H152,2)</f>
        <v>0</v>
      </c>
      <c r="K152" s="243"/>
      <c r="L152" s="44"/>
      <c r="M152" s="244" t="s">
        <v>1</v>
      </c>
      <c r="N152" s="245" t="s">
        <v>43</v>
      </c>
      <c r="O152" s="97"/>
      <c r="P152" s="246">
        <f>O152*H152</f>
        <v>0</v>
      </c>
      <c r="Q152" s="246">
        <v>0</v>
      </c>
      <c r="R152" s="246">
        <f>Q152*H152</f>
        <v>0</v>
      </c>
      <c r="S152" s="246">
        <v>0</v>
      </c>
      <c r="T152" s="246">
        <f>S152*H152</f>
        <v>0</v>
      </c>
      <c r="U152" s="247" t="s">
        <v>1</v>
      </c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48" t="s">
        <v>181</v>
      </c>
      <c r="AT152" s="248" t="s">
        <v>177</v>
      </c>
      <c r="AU152" s="248" t="s">
        <v>90</v>
      </c>
      <c r="AY152" s="17" t="s">
        <v>174</v>
      </c>
      <c r="BE152" s="249">
        <f>IF(N152="základná",J152,0)</f>
        <v>0</v>
      </c>
      <c r="BF152" s="249">
        <f>IF(N152="znížená",J152,0)</f>
        <v>0</v>
      </c>
      <c r="BG152" s="249">
        <f>IF(N152="zákl. prenesená",J152,0)</f>
        <v>0</v>
      </c>
      <c r="BH152" s="249">
        <f>IF(N152="zníž. prenesená",J152,0)</f>
        <v>0</v>
      </c>
      <c r="BI152" s="249">
        <f>IF(N152="nulová",J152,0)</f>
        <v>0</v>
      </c>
      <c r="BJ152" s="17" t="s">
        <v>90</v>
      </c>
      <c r="BK152" s="249">
        <f>ROUND(I152*H152,2)</f>
        <v>0</v>
      </c>
      <c r="BL152" s="17" t="s">
        <v>181</v>
      </c>
      <c r="BM152" s="248" t="s">
        <v>1264</v>
      </c>
    </row>
    <row r="153" s="2" customFormat="1" ht="14.4" customHeight="1">
      <c r="A153" s="38"/>
      <c r="B153" s="39"/>
      <c r="C153" s="236" t="s">
        <v>406</v>
      </c>
      <c r="D153" s="236" t="s">
        <v>177</v>
      </c>
      <c r="E153" s="237" t="s">
        <v>214</v>
      </c>
      <c r="F153" s="238" t="s">
        <v>215</v>
      </c>
      <c r="G153" s="239" t="s">
        <v>180</v>
      </c>
      <c r="H153" s="240">
        <v>1</v>
      </c>
      <c r="I153" s="241"/>
      <c r="J153" s="242">
        <f>ROUND(I153*H153,2)</f>
        <v>0</v>
      </c>
      <c r="K153" s="243"/>
      <c r="L153" s="44"/>
      <c r="M153" s="244" t="s">
        <v>1</v>
      </c>
      <c r="N153" s="245" t="s">
        <v>43</v>
      </c>
      <c r="O153" s="97"/>
      <c r="P153" s="246">
        <f>O153*H153</f>
        <v>0</v>
      </c>
      <c r="Q153" s="246">
        <v>0</v>
      </c>
      <c r="R153" s="246">
        <f>Q153*H153</f>
        <v>0</v>
      </c>
      <c r="S153" s="246">
        <v>0</v>
      </c>
      <c r="T153" s="246">
        <f>S153*H153</f>
        <v>0</v>
      </c>
      <c r="U153" s="247" t="s">
        <v>1</v>
      </c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48" t="s">
        <v>181</v>
      </c>
      <c r="AT153" s="248" t="s">
        <v>177</v>
      </c>
      <c r="AU153" s="248" t="s">
        <v>90</v>
      </c>
      <c r="AY153" s="17" t="s">
        <v>174</v>
      </c>
      <c r="BE153" s="249">
        <f>IF(N153="základná",J153,0)</f>
        <v>0</v>
      </c>
      <c r="BF153" s="249">
        <f>IF(N153="znížená",J153,0)</f>
        <v>0</v>
      </c>
      <c r="BG153" s="249">
        <f>IF(N153="zákl. prenesená",J153,0)</f>
        <v>0</v>
      </c>
      <c r="BH153" s="249">
        <f>IF(N153="zníž. prenesená",J153,0)</f>
        <v>0</v>
      </c>
      <c r="BI153" s="249">
        <f>IF(N153="nulová",J153,0)</f>
        <v>0</v>
      </c>
      <c r="BJ153" s="17" t="s">
        <v>90</v>
      </c>
      <c r="BK153" s="249">
        <f>ROUND(I153*H153,2)</f>
        <v>0</v>
      </c>
      <c r="BL153" s="17" t="s">
        <v>181</v>
      </c>
      <c r="BM153" s="248" t="s">
        <v>1265</v>
      </c>
    </row>
    <row r="154" s="2" customFormat="1" ht="14.4" customHeight="1">
      <c r="A154" s="38"/>
      <c r="B154" s="39"/>
      <c r="C154" s="236" t="s">
        <v>408</v>
      </c>
      <c r="D154" s="236" t="s">
        <v>177</v>
      </c>
      <c r="E154" s="237" t="s">
        <v>218</v>
      </c>
      <c r="F154" s="238" t="s">
        <v>219</v>
      </c>
      <c r="G154" s="239" t="s">
        <v>180</v>
      </c>
      <c r="H154" s="240">
        <v>1</v>
      </c>
      <c r="I154" s="241"/>
      <c r="J154" s="242">
        <f>ROUND(I154*H154,2)</f>
        <v>0</v>
      </c>
      <c r="K154" s="243"/>
      <c r="L154" s="44"/>
      <c r="M154" s="244" t="s">
        <v>1</v>
      </c>
      <c r="N154" s="245" t="s">
        <v>43</v>
      </c>
      <c r="O154" s="97"/>
      <c r="P154" s="246">
        <f>O154*H154</f>
        <v>0</v>
      </c>
      <c r="Q154" s="246">
        <v>0</v>
      </c>
      <c r="R154" s="246">
        <f>Q154*H154</f>
        <v>0</v>
      </c>
      <c r="S154" s="246">
        <v>0</v>
      </c>
      <c r="T154" s="246">
        <f>S154*H154</f>
        <v>0</v>
      </c>
      <c r="U154" s="247" t="s">
        <v>1</v>
      </c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48" t="s">
        <v>181</v>
      </c>
      <c r="AT154" s="248" t="s">
        <v>177</v>
      </c>
      <c r="AU154" s="248" t="s">
        <v>90</v>
      </c>
      <c r="AY154" s="17" t="s">
        <v>174</v>
      </c>
      <c r="BE154" s="249">
        <f>IF(N154="základná",J154,0)</f>
        <v>0</v>
      </c>
      <c r="BF154" s="249">
        <f>IF(N154="znížená",J154,0)</f>
        <v>0</v>
      </c>
      <c r="BG154" s="249">
        <f>IF(N154="zákl. prenesená",J154,0)</f>
        <v>0</v>
      </c>
      <c r="BH154" s="249">
        <f>IF(N154="zníž. prenesená",J154,0)</f>
        <v>0</v>
      </c>
      <c r="BI154" s="249">
        <f>IF(N154="nulová",J154,0)</f>
        <v>0</v>
      </c>
      <c r="BJ154" s="17" t="s">
        <v>90</v>
      </c>
      <c r="BK154" s="249">
        <f>ROUND(I154*H154,2)</f>
        <v>0</v>
      </c>
      <c r="BL154" s="17" t="s">
        <v>181</v>
      </c>
      <c r="BM154" s="248" t="s">
        <v>1266</v>
      </c>
    </row>
    <row r="155" s="2" customFormat="1" ht="14.4" customHeight="1">
      <c r="A155" s="38"/>
      <c r="B155" s="39"/>
      <c r="C155" s="236" t="s">
        <v>410</v>
      </c>
      <c r="D155" s="236" t="s">
        <v>177</v>
      </c>
      <c r="E155" s="237" t="s">
        <v>222</v>
      </c>
      <c r="F155" s="238" t="s">
        <v>223</v>
      </c>
      <c r="G155" s="239" t="s">
        <v>180</v>
      </c>
      <c r="H155" s="240">
        <v>1</v>
      </c>
      <c r="I155" s="241"/>
      <c r="J155" s="242">
        <f>ROUND(I155*H155,2)</f>
        <v>0</v>
      </c>
      <c r="K155" s="243"/>
      <c r="L155" s="44"/>
      <c r="M155" s="244" t="s">
        <v>1</v>
      </c>
      <c r="N155" s="245" t="s">
        <v>43</v>
      </c>
      <c r="O155" s="97"/>
      <c r="P155" s="246">
        <f>O155*H155</f>
        <v>0</v>
      </c>
      <c r="Q155" s="246">
        <v>0</v>
      </c>
      <c r="R155" s="246">
        <f>Q155*H155</f>
        <v>0</v>
      </c>
      <c r="S155" s="246">
        <v>0</v>
      </c>
      <c r="T155" s="246">
        <f>S155*H155</f>
        <v>0</v>
      </c>
      <c r="U155" s="247" t="s">
        <v>1</v>
      </c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48" t="s">
        <v>181</v>
      </c>
      <c r="AT155" s="248" t="s">
        <v>177</v>
      </c>
      <c r="AU155" s="248" t="s">
        <v>90</v>
      </c>
      <c r="AY155" s="17" t="s">
        <v>174</v>
      </c>
      <c r="BE155" s="249">
        <f>IF(N155="základná",J155,0)</f>
        <v>0</v>
      </c>
      <c r="BF155" s="249">
        <f>IF(N155="znížená",J155,0)</f>
        <v>0</v>
      </c>
      <c r="BG155" s="249">
        <f>IF(N155="zákl. prenesená",J155,0)</f>
        <v>0</v>
      </c>
      <c r="BH155" s="249">
        <f>IF(N155="zníž. prenesená",J155,0)</f>
        <v>0</v>
      </c>
      <c r="BI155" s="249">
        <f>IF(N155="nulová",J155,0)</f>
        <v>0</v>
      </c>
      <c r="BJ155" s="17" t="s">
        <v>90</v>
      </c>
      <c r="BK155" s="249">
        <f>ROUND(I155*H155,2)</f>
        <v>0</v>
      </c>
      <c r="BL155" s="17" t="s">
        <v>181</v>
      </c>
      <c r="BM155" s="248" t="s">
        <v>1267</v>
      </c>
    </row>
    <row r="156" s="2" customFormat="1" ht="14.4" customHeight="1">
      <c r="A156" s="38"/>
      <c r="B156" s="39"/>
      <c r="C156" s="236" t="s">
        <v>7</v>
      </c>
      <c r="D156" s="236" t="s">
        <v>177</v>
      </c>
      <c r="E156" s="237" t="s">
        <v>226</v>
      </c>
      <c r="F156" s="238" t="s">
        <v>227</v>
      </c>
      <c r="G156" s="239" t="s">
        <v>180</v>
      </c>
      <c r="H156" s="240">
        <v>1</v>
      </c>
      <c r="I156" s="241"/>
      <c r="J156" s="242">
        <f>ROUND(I156*H156,2)</f>
        <v>0</v>
      </c>
      <c r="K156" s="243"/>
      <c r="L156" s="44"/>
      <c r="M156" s="250" t="s">
        <v>1</v>
      </c>
      <c r="N156" s="251" t="s">
        <v>43</v>
      </c>
      <c r="O156" s="252"/>
      <c r="P156" s="253">
        <f>O156*H156</f>
        <v>0</v>
      </c>
      <c r="Q156" s="253">
        <v>0</v>
      </c>
      <c r="R156" s="253">
        <f>Q156*H156</f>
        <v>0</v>
      </c>
      <c r="S156" s="253">
        <v>0</v>
      </c>
      <c r="T156" s="253">
        <f>S156*H156</f>
        <v>0</v>
      </c>
      <c r="U156" s="254" t="s">
        <v>1</v>
      </c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48" t="s">
        <v>181</v>
      </c>
      <c r="AT156" s="248" t="s">
        <v>177</v>
      </c>
      <c r="AU156" s="248" t="s">
        <v>90</v>
      </c>
      <c r="AY156" s="17" t="s">
        <v>174</v>
      </c>
      <c r="BE156" s="249">
        <f>IF(N156="základná",J156,0)</f>
        <v>0</v>
      </c>
      <c r="BF156" s="249">
        <f>IF(N156="znížená",J156,0)</f>
        <v>0</v>
      </c>
      <c r="BG156" s="249">
        <f>IF(N156="zákl. prenesená",J156,0)</f>
        <v>0</v>
      </c>
      <c r="BH156" s="249">
        <f>IF(N156="zníž. prenesená",J156,0)</f>
        <v>0</v>
      </c>
      <c r="BI156" s="249">
        <f>IF(N156="nulová",J156,0)</f>
        <v>0</v>
      </c>
      <c r="BJ156" s="17" t="s">
        <v>90</v>
      </c>
      <c r="BK156" s="249">
        <f>ROUND(I156*H156,2)</f>
        <v>0</v>
      </c>
      <c r="BL156" s="17" t="s">
        <v>181</v>
      </c>
      <c r="BM156" s="248" t="s">
        <v>1268</v>
      </c>
    </row>
    <row r="157" s="2" customFormat="1" ht="6.96" customHeight="1">
      <c r="A157" s="38"/>
      <c r="B157" s="72"/>
      <c r="C157" s="73"/>
      <c r="D157" s="73"/>
      <c r="E157" s="73"/>
      <c r="F157" s="73"/>
      <c r="G157" s="73"/>
      <c r="H157" s="73"/>
      <c r="I157" s="73"/>
      <c r="J157" s="73"/>
      <c r="K157" s="73"/>
      <c r="L157" s="44"/>
      <c r="M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</row>
  </sheetData>
  <sheetProtection sheet="1" autoFilter="0" formatColumns="0" formatRows="0" objects="1" scenarios="1" spinCount="100000" saltValue="ytz8sazt7Kgy+0e5BnVGeXgC7XO71A/2xP4F6wqU+YaSZANoCnBCEEsIhcvOwQoC9XLOa0Nk/3vhMPw4vxyO0A==" hashValue="iiojAWEVVOQINkAzEui1euoWkhzCz/OFOQtoe2kwiKnIaVeQmUdFqVXrqSRIkcxsxiTaFjTlD86lhaqARZnyfA==" algorithmName="SHA-512" password="CC35"/>
  <autoFilter ref="C122:K156"/>
  <mergeCells count="9">
    <mergeCell ref="E7:H7"/>
    <mergeCell ref="E9:H9"/>
    <mergeCell ref="E18:H18"/>
    <mergeCell ref="E27:H27"/>
    <mergeCell ref="E85:H85"/>
    <mergeCell ref="E87:H87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5.14063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120</v>
      </c>
    </row>
    <row r="3" s="1" customFormat="1" ht="6.96" customHeight="1">
      <c r="B3" s="152"/>
      <c r="C3" s="153"/>
      <c r="D3" s="153"/>
      <c r="E3" s="153"/>
      <c r="F3" s="153"/>
      <c r="G3" s="153"/>
      <c r="H3" s="153"/>
      <c r="I3" s="153"/>
      <c r="J3" s="153"/>
      <c r="K3" s="153"/>
      <c r="L3" s="20"/>
      <c r="AT3" s="17" t="s">
        <v>77</v>
      </c>
    </row>
    <row r="4" s="1" customFormat="1" ht="24.96" customHeight="1">
      <c r="B4" s="20"/>
      <c r="D4" s="154" t="s">
        <v>143</v>
      </c>
      <c r="L4" s="20"/>
      <c r="M4" s="155" t="s">
        <v>9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6" t="s">
        <v>15</v>
      </c>
      <c r="L6" s="20"/>
    </row>
    <row r="7" s="1" customFormat="1" ht="27" customHeight="1">
      <c r="B7" s="20"/>
      <c r="E7" s="157" t="str">
        <f>'Rekapitulácia stavby'!K6</f>
        <v>Lyžiarske stredisko MH I. etapa - 8-miestna kabínková lanovka MH-STRÁNE</v>
      </c>
      <c r="F7" s="156"/>
      <c r="G7" s="156"/>
      <c r="H7" s="156"/>
      <c r="L7" s="20"/>
    </row>
    <row r="8" s="2" customFormat="1" ht="12" customHeight="1">
      <c r="A8" s="38"/>
      <c r="B8" s="44"/>
      <c r="C8" s="38"/>
      <c r="D8" s="156" t="s">
        <v>144</v>
      </c>
      <c r="E8" s="38"/>
      <c r="F8" s="38"/>
      <c r="G8" s="38"/>
      <c r="H8" s="38"/>
      <c r="I8" s="38"/>
      <c r="J8" s="38"/>
      <c r="K8" s="38"/>
      <c r="L8" s="69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5.6" customHeight="1">
      <c r="A9" s="38"/>
      <c r="B9" s="44"/>
      <c r="C9" s="38"/>
      <c r="D9" s="38"/>
      <c r="E9" s="158" t="s">
        <v>1269</v>
      </c>
      <c r="F9" s="38"/>
      <c r="G9" s="38"/>
      <c r="H9" s="38"/>
      <c r="I9" s="38"/>
      <c r="J9" s="38"/>
      <c r="K9" s="38"/>
      <c r="L9" s="69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9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56" t="s">
        <v>17</v>
      </c>
      <c r="E11" s="38"/>
      <c r="F11" s="147" t="s">
        <v>1</v>
      </c>
      <c r="G11" s="38"/>
      <c r="H11" s="38"/>
      <c r="I11" s="156" t="s">
        <v>18</v>
      </c>
      <c r="J11" s="147" t="s">
        <v>1</v>
      </c>
      <c r="K11" s="38"/>
      <c r="L11" s="69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56" t="s">
        <v>19</v>
      </c>
      <c r="E12" s="38"/>
      <c r="F12" s="147" t="s">
        <v>20</v>
      </c>
      <c r="G12" s="38"/>
      <c r="H12" s="38"/>
      <c r="I12" s="156" t="s">
        <v>21</v>
      </c>
      <c r="J12" s="159" t="str">
        <f>'Rekapitulácia stavby'!AN8</f>
        <v>23. 7. 2026</v>
      </c>
      <c r="K12" s="38"/>
      <c r="L12" s="69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9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6" t="s">
        <v>23</v>
      </c>
      <c r="E14" s="38"/>
      <c r="F14" s="38"/>
      <c r="G14" s="38"/>
      <c r="H14" s="38"/>
      <c r="I14" s="156" t="s">
        <v>24</v>
      </c>
      <c r="J14" s="147" t="s">
        <v>25</v>
      </c>
      <c r="K14" s="38"/>
      <c r="L14" s="69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7" t="s">
        <v>26</v>
      </c>
      <c r="F15" s="38"/>
      <c r="G15" s="38"/>
      <c r="H15" s="38"/>
      <c r="I15" s="156" t="s">
        <v>27</v>
      </c>
      <c r="J15" s="147" t="s">
        <v>1</v>
      </c>
      <c r="K15" s="38"/>
      <c r="L15" s="69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9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56" t="s">
        <v>28</v>
      </c>
      <c r="E17" s="38"/>
      <c r="F17" s="38"/>
      <c r="G17" s="38"/>
      <c r="H17" s="38"/>
      <c r="I17" s="156" t="s">
        <v>24</v>
      </c>
      <c r="J17" s="33" t="str">
        <f>'Rekapitulácia stavby'!AN13</f>
        <v>Vyplň údaj</v>
      </c>
      <c r="K17" s="38"/>
      <c r="L17" s="69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'Rekapitulácia stavby'!E14</f>
        <v>Vyplň údaj</v>
      </c>
      <c r="F18" s="147"/>
      <c r="G18" s="147"/>
      <c r="H18" s="147"/>
      <c r="I18" s="156" t="s">
        <v>27</v>
      </c>
      <c r="J18" s="33" t="str">
        <f>'Rekapitulácia stavby'!AN14</f>
        <v>Vyplň údaj</v>
      </c>
      <c r="K18" s="38"/>
      <c r="L18" s="69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9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56" t="s">
        <v>30</v>
      </c>
      <c r="E20" s="38"/>
      <c r="F20" s="38"/>
      <c r="G20" s="38"/>
      <c r="H20" s="38"/>
      <c r="I20" s="156" t="s">
        <v>24</v>
      </c>
      <c r="J20" s="147" t="s">
        <v>31</v>
      </c>
      <c r="K20" s="38"/>
      <c r="L20" s="69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7" t="s">
        <v>148</v>
      </c>
      <c r="F21" s="38"/>
      <c r="G21" s="38"/>
      <c r="H21" s="38"/>
      <c r="I21" s="156" t="s">
        <v>27</v>
      </c>
      <c r="J21" s="147" t="s">
        <v>1</v>
      </c>
      <c r="K21" s="38"/>
      <c r="L21" s="69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9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56" t="s">
        <v>34</v>
      </c>
      <c r="E23" s="38"/>
      <c r="F23" s="38"/>
      <c r="G23" s="38"/>
      <c r="H23" s="38"/>
      <c r="I23" s="156" t="s">
        <v>24</v>
      </c>
      <c r="J23" s="147" t="s">
        <v>1</v>
      </c>
      <c r="K23" s="38"/>
      <c r="L23" s="69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7" t="s">
        <v>35</v>
      </c>
      <c r="F24" s="38"/>
      <c r="G24" s="38"/>
      <c r="H24" s="38"/>
      <c r="I24" s="156" t="s">
        <v>27</v>
      </c>
      <c r="J24" s="147" t="s">
        <v>1</v>
      </c>
      <c r="K24" s="38"/>
      <c r="L24" s="69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9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56" t="s">
        <v>36</v>
      </c>
      <c r="E26" s="38"/>
      <c r="F26" s="38"/>
      <c r="G26" s="38"/>
      <c r="H26" s="38"/>
      <c r="I26" s="38"/>
      <c r="J26" s="38"/>
      <c r="K26" s="38"/>
      <c r="L26" s="69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4.4" customHeight="1">
      <c r="A27" s="160"/>
      <c r="B27" s="161"/>
      <c r="C27" s="160"/>
      <c r="D27" s="160"/>
      <c r="E27" s="162" t="s">
        <v>1</v>
      </c>
      <c r="F27" s="162"/>
      <c r="G27" s="162"/>
      <c r="H27" s="162"/>
      <c r="I27" s="160"/>
      <c r="J27" s="160"/>
      <c r="K27" s="160"/>
      <c r="L27" s="163"/>
      <c r="S27" s="160"/>
      <c r="T27" s="160"/>
      <c r="U27" s="160"/>
      <c r="V27" s="160"/>
      <c r="W27" s="160"/>
      <c r="X27" s="160"/>
      <c r="Y27" s="160"/>
      <c r="Z27" s="160"/>
      <c r="AA27" s="160"/>
      <c r="AB27" s="160"/>
      <c r="AC27" s="160"/>
      <c r="AD27" s="160"/>
      <c r="AE27" s="160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9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64"/>
      <c r="E29" s="164"/>
      <c r="F29" s="164"/>
      <c r="G29" s="164"/>
      <c r="H29" s="164"/>
      <c r="I29" s="164"/>
      <c r="J29" s="164"/>
      <c r="K29" s="164"/>
      <c r="L29" s="69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65" t="s">
        <v>37</v>
      </c>
      <c r="E30" s="38"/>
      <c r="F30" s="38"/>
      <c r="G30" s="38"/>
      <c r="H30" s="38"/>
      <c r="I30" s="38"/>
      <c r="J30" s="166">
        <f>ROUND(J126, 2)</f>
        <v>0</v>
      </c>
      <c r="K30" s="38"/>
      <c r="L30" s="69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64"/>
      <c r="E31" s="164"/>
      <c r="F31" s="164"/>
      <c r="G31" s="164"/>
      <c r="H31" s="164"/>
      <c r="I31" s="164"/>
      <c r="J31" s="164"/>
      <c r="K31" s="164"/>
      <c r="L31" s="69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67" t="s">
        <v>39</v>
      </c>
      <c r="G32" s="38"/>
      <c r="H32" s="38"/>
      <c r="I32" s="167" t="s">
        <v>38</v>
      </c>
      <c r="J32" s="167" t="s">
        <v>40</v>
      </c>
      <c r="K32" s="38"/>
      <c r="L32" s="69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68" t="s">
        <v>41</v>
      </c>
      <c r="E33" s="169" t="s">
        <v>42</v>
      </c>
      <c r="F33" s="170">
        <f>ROUND((SUM(BE126:BE191)),  2)</f>
        <v>0</v>
      </c>
      <c r="G33" s="171"/>
      <c r="H33" s="171"/>
      <c r="I33" s="172">
        <v>0.23000000000000001</v>
      </c>
      <c r="J33" s="170">
        <f>ROUND(((SUM(BE126:BE191))*I33),  2)</f>
        <v>0</v>
      </c>
      <c r="K33" s="38"/>
      <c r="L33" s="69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69" t="s">
        <v>43</v>
      </c>
      <c r="F34" s="170">
        <f>ROUND((SUM(BF126:BF191)),  2)</f>
        <v>0</v>
      </c>
      <c r="G34" s="171"/>
      <c r="H34" s="171"/>
      <c r="I34" s="172">
        <v>0.23000000000000001</v>
      </c>
      <c r="J34" s="170">
        <f>ROUND(((SUM(BF126:BF191))*I34),  2)</f>
        <v>0</v>
      </c>
      <c r="K34" s="38"/>
      <c r="L34" s="69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56" t="s">
        <v>44</v>
      </c>
      <c r="F35" s="173">
        <f>ROUND((SUM(BG126:BG191)),  2)</f>
        <v>0</v>
      </c>
      <c r="G35" s="38"/>
      <c r="H35" s="38"/>
      <c r="I35" s="174">
        <v>0.23000000000000001</v>
      </c>
      <c r="J35" s="173">
        <f>0</f>
        <v>0</v>
      </c>
      <c r="K35" s="38"/>
      <c r="L35" s="69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56" t="s">
        <v>45</v>
      </c>
      <c r="F36" s="173">
        <f>ROUND((SUM(BH126:BH191)),  2)</f>
        <v>0</v>
      </c>
      <c r="G36" s="38"/>
      <c r="H36" s="38"/>
      <c r="I36" s="174">
        <v>0.23000000000000001</v>
      </c>
      <c r="J36" s="173">
        <f>0</f>
        <v>0</v>
      </c>
      <c r="K36" s="38"/>
      <c r="L36" s="69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69" t="s">
        <v>46</v>
      </c>
      <c r="F37" s="170">
        <f>ROUND((SUM(BI126:BI191)),  2)</f>
        <v>0</v>
      </c>
      <c r="G37" s="171"/>
      <c r="H37" s="171"/>
      <c r="I37" s="172">
        <v>0</v>
      </c>
      <c r="J37" s="170">
        <f>0</f>
        <v>0</v>
      </c>
      <c r="K37" s="38"/>
      <c r="L37" s="69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9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75"/>
      <c r="D39" s="176" t="s">
        <v>47</v>
      </c>
      <c r="E39" s="177"/>
      <c r="F39" s="177"/>
      <c r="G39" s="178" t="s">
        <v>48</v>
      </c>
      <c r="H39" s="179" t="s">
        <v>49</v>
      </c>
      <c r="I39" s="177"/>
      <c r="J39" s="180">
        <f>SUM(J30:J37)</f>
        <v>0</v>
      </c>
      <c r="K39" s="181"/>
      <c r="L39" s="69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9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9"/>
      <c r="D50" s="182" t="s">
        <v>50</v>
      </c>
      <c r="E50" s="183"/>
      <c r="F50" s="183"/>
      <c r="G50" s="182" t="s">
        <v>51</v>
      </c>
      <c r="H50" s="183"/>
      <c r="I50" s="183"/>
      <c r="J50" s="183"/>
      <c r="K50" s="183"/>
      <c r="L50" s="69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84" t="s">
        <v>52</v>
      </c>
      <c r="E61" s="185"/>
      <c r="F61" s="186" t="s">
        <v>53</v>
      </c>
      <c r="G61" s="184" t="s">
        <v>52</v>
      </c>
      <c r="H61" s="185"/>
      <c r="I61" s="185"/>
      <c r="J61" s="187" t="s">
        <v>53</v>
      </c>
      <c r="K61" s="185"/>
      <c r="L61" s="69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82" t="s">
        <v>54</v>
      </c>
      <c r="E65" s="188"/>
      <c r="F65" s="188"/>
      <c r="G65" s="182" t="s">
        <v>55</v>
      </c>
      <c r="H65" s="188"/>
      <c r="I65" s="188"/>
      <c r="J65" s="188"/>
      <c r="K65" s="188"/>
      <c r="L65" s="69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84" t="s">
        <v>52</v>
      </c>
      <c r="E76" s="185"/>
      <c r="F76" s="186" t="s">
        <v>53</v>
      </c>
      <c r="G76" s="184" t="s">
        <v>52</v>
      </c>
      <c r="H76" s="185"/>
      <c r="I76" s="185"/>
      <c r="J76" s="187" t="s">
        <v>53</v>
      </c>
      <c r="K76" s="185"/>
      <c r="L76" s="69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9"/>
      <c r="C77" s="190"/>
      <c r="D77" s="190"/>
      <c r="E77" s="190"/>
      <c r="F77" s="190"/>
      <c r="G77" s="190"/>
      <c r="H77" s="190"/>
      <c r="I77" s="190"/>
      <c r="J77" s="190"/>
      <c r="K77" s="190"/>
      <c r="L77" s="69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hidden="1" s="2" customFormat="1" ht="6.96" customHeight="1">
      <c r="A81" s="38"/>
      <c r="B81" s="191"/>
      <c r="C81" s="192"/>
      <c r="D81" s="192"/>
      <c r="E81" s="192"/>
      <c r="F81" s="192"/>
      <c r="G81" s="192"/>
      <c r="H81" s="192"/>
      <c r="I81" s="192"/>
      <c r="J81" s="192"/>
      <c r="K81" s="192"/>
      <c r="L81" s="69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hidden="1" s="2" customFormat="1" ht="24.96" customHeight="1">
      <c r="A82" s="38"/>
      <c r="B82" s="39"/>
      <c r="C82" s="23" t="s">
        <v>149</v>
      </c>
      <c r="D82" s="40"/>
      <c r="E82" s="40"/>
      <c r="F82" s="40"/>
      <c r="G82" s="40"/>
      <c r="H82" s="40"/>
      <c r="I82" s="40"/>
      <c r="J82" s="40"/>
      <c r="K82" s="40"/>
      <c r="L82" s="69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hidden="1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9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hidden="1" s="2" customFormat="1" ht="12" customHeight="1">
      <c r="A84" s="38"/>
      <c r="B84" s="39"/>
      <c r="C84" s="32" t="s">
        <v>15</v>
      </c>
      <c r="D84" s="40"/>
      <c r="E84" s="40"/>
      <c r="F84" s="40"/>
      <c r="G84" s="40"/>
      <c r="H84" s="40"/>
      <c r="I84" s="40"/>
      <c r="J84" s="40"/>
      <c r="K84" s="40"/>
      <c r="L84" s="69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hidden="1" s="2" customFormat="1" ht="27" customHeight="1">
      <c r="A85" s="38"/>
      <c r="B85" s="39"/>
      <c r="C85" s="40"/>
      <c r="D85" s="40"/>
      <c r="E85" s="193" t="str">
        <f>E7</f>
        <v>Lyžiarske stredisko MH I. etapa - 8-miestna kabínková lanovka MH-STRÁNE</v>
      </c>
      <c r="F85" s="32"/>
      <c r="G85" s="32"/>
      <c r="H85" s="32"/>
      <c r="I85" s="40"/>
      <c r="J85" s="40"/>
      <c r="K85" s="40"/>
      <c r="L85" s="69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hidden="1" s="2" customFormat="1" ht="12" customHeight="1">
      <c r="A86" s="38"/>
      <c r="B86" s="39"/>
      <c r="C86" s="32" t="s">
        <v>144</v>
      </c>
      <c r="D86" s="40"/>
      <c r="E86" s="40"/>
      <c r="F86" s="40"/>
      <c r="G86" s="40"/>
      <c r="H86" s="40"/>
      <c r="I86" s="40"/>
      <c r="J86" s="40"/>
      <c r="K86" s="40"/>
      <c r="L86" s="69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hidden="1" s="2" customFormat="1" ht="15.6" customHeight="1">
      <c r="A87" s="38"/>
      <c r="B87" s="39"/>
      <c r="C87" s="40"/>
      <c r="D87" s="40"/>
      <c r="E87" s="82" t="str">
        <f>E9</f>
        <v>SO 018 - VN prívod a trafostanica</v>
      </c>
      <c r="F87" s="40"/>
      <c r="G87" s="40"/>
      <c r="H87" s="40"/>
      <c r="I87" s="40"/>
      <c r="J87" s="40"/>
      <c r="K87" s="40"/>
      <c r="L87" s="69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hidden="1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9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hidden="1" s="2" customFormat="1" ht="12" customHeight="1">
      <c r="A89" s="38"/>
      <c r="B89" s="39"/>
      <c r="C89" s="32" t="s">
        <v>19</v>
      </c>
      <c r="D89" s="40"/>
      <c r="E89" s="40"/>
      <c r="F89" s="27" t="str">
        <f>F12</f>
        <v>Martin</v>
      </c>
      <c r="G89" s="40"/>
      <c r="H89" s="40"/>
      <c r="I89" s="32" t="s">
        <v>21</v>
      </c>
      <c r="J89" s="85" t="str">
        <f>IF(J12="","",J12)</f>
        <v>23. 7. 2026</v>
      </c>
      <c r="K89" s="40"/>
      <c r="L89" s="69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hidden="1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9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hidden="1" s="2" customFormat="1" ht="15.6" customHeight="1">
      <c r="A91" s="38"/>
      <c r="B91" s="39"/>
      <c r="C91" s="32" t="s">
        <v>23</v>
      </c>
      <c r="D91" s="40"/>
      <c r="E91" s="40"/>
      <c r="F91" s="27" t="str">
        <f>E15</f>
        <v>Mesto Martin</v>
      </c>
      <c r="G91" s="40"/>
      <c r="H91" s="40"/>
      <c r="I91" s="32" t="s">
        <v>30</v>
      </c>
      <c r="J91" s="36" t="str">
        <f>E21</f>
        <v>PROMT, s.r.o. Martin</v>
      </c>
      <c r="K91" s="40"/>
      <c r="L91" s="69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hidden="1" s="2" customFormat="1" ht="15.6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34</v>
      </c>
      <c r="J92" s="36" t="str">
        <f>E24</f>
        <v>Ing. Jaroslav Tomko</v>
      </c>
      <c r="K92" s="40"/>
      <c r="L92" s="69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hidden="1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9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hidden="1" s="2" customFormat="1" ht="29.28" customHeight="1">
      <c r="A94" s="38"/>
      <c r="B94" s="39"/>
      <c r="C94" s="194" t="s">
        <v>150</v>
      </c>
      <c r="D94" s="195"/>
      <c r="E94" s="195"/>
      <c r="F94" s="195"/>
      <c r="G94" s="195"/>
      <c r="H94" s="195"/>
      <c r="I94" s="195"/>
      <c r="J94" s="196" t="s">
        <v>151</v>
      </c>
      <c r="K94" s="195"/>
      <c r="L94" s="69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hidden="1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9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hidden="1" s="2" customFormat="1" ht="22.8" customHeight="1">
      <c r="A96" s="38"/>
      <c r="B96" s="39"/>
      <c r="C96" s="197" t="s">
        <v>152</v>
      </c>
      <c r="D96" s="40"/>
      <c r="E96" s="40"/>
      <c r="F96" s="40"/>
      <c r="G96" s="40"/>
      <c r="H96" s="40"/>
      <c r="I96" s="40"/>
      <c r="J96" s="116">
        <f>J126</f>
        <v>0</v>
      </c>
      <c r="K96" s="40"/>
      <c r="L96" s="69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153</v>
      </c>
    </row>
    <row r="97" hidden="1" s="9" customFormat="1" ht="24.96" customHeight="1">
      <c r="A97" s="9"/>
      <c r="B97" s="198"/>
      <c r="C97" s="199"/>
      <c r="D97" s="200" t="s">
        <v>230</v>
      </c>
      <c r="E97" s="201"/>
      <c r="F97" s="201"/>
      <c r="G97" s="201"/>
      <c r="H97" s="201"/>
      <c r="I97" s="201"/>
      <c r="J97" s="202">
        <f>J127</f>
        <v>0</v>
      </c>
      <c r="K97" s="199"/>
      <c r="L97" s="20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hidden="1" s="10" customFormat="1" ht="19.92" customHeight="1">
      <c r="A98" s="10"/>
      <c r="B98" s="204"/>
      <c r="C98" s="139"/>
      <c r="D98" s="205" t="s">
        <v>231</v>
      </c>
      <c r="E98" s="206"/>
      <c r="F98" s="206"/>
      <c r="G98" s="206"/>
      <c r="H98" s="206"/>
      <c r="I98" s="206"/>
      <c r="J98" s="207">
        <f>J128</f>
        <v>0</v>
      </c>
      <c r="K98" s="139"/>
      <c r="L98" s="208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204"/>
      <c r="C99" s="139"/>
      <c r="D99" s="205" t="s">
        <v>232</v>
      </c>
      <c r="E99" s="206"/>
      <c r="F99" s="206"/>
      <c r="G99" s="206"/>
      <c r="H99" s="206"/>
      <c r="I99" s="206"/>
      <c r="J99" s="207">
        <f>J138</f>
        <v>0</v>
      </c>
      <c r="K99" s="139"/>
      <c r="L99" s="208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9" customFormat="1" ht="24.96" customHeight="1">
      <c r="A100" s="9"/>
      <c r="B100" s="198"/>
      <c r="C100" s="199"/>
      <c r="D100" s="200" t="s">
        <v>154</v>
      </c>
      <c r="E100" s="201"/>
      <c r="F100" s="201"/>
      <c r="G100" s="201"/>
      <c r="H100" s="201"/>
      <c r="I100" s="201"/>
      <c r="J100" s="202">
        <f>J145</f>
        <v>0</v>
      </c>
      <c r="K100" s="199"/>
      <c r="L100" s="203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hidden="1" s="10" customFormat="1" ht="19.92" customHeight="1">
      <c r="A101" s="10"/>
      <c r="B101" s="204"/>
      <c r="C101" s="139"/>
      <c r="D101" s="205" t="s">
        <v>319</v>
      </c>
      <c r="E101" s="206"/>
      <c r="F101" s="206"/>
      <c r="G101" s="206"/>
      <c r="H101" s="206"/>
      <c r="I101" s="206"/>
      <c r="J101" s="207">
        <f>J146</f>
        <v>0</v>
      </c>
      <c r="K101" s="139"/>
      <c r="L101" s="20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10" customFormat="1" ht="19.92" customHeight="1">
      <c r="A102" s="10"/>
      <c r="B102" s="204"/>
      <c r="C102" s="139"/>
      <c r="D102" s="205" t="s">
        <v>321</v>
      </c>
      <c r="E102" s="206"/>
      <c r="F102" s="206"/>
      <c r="G102" s="206"/>
      <c r="H102" s="206"/>
      <c r="I102" s="206"/>
      <c r="J102" s="207">
        <f>J174</f>
        <v>0</v>
      </c>
      <c r="K102" s="139"/>
      <c r="L102" s="20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10" customFormat="1" ht="19.92" customHeight="1">
      <c r="A103" s="10"/>
      <c r="B103" s="204"/>
      <c r="C103" s="139"/>
      <c r="D103" s="205" t="s">
        <v>322</v>
      </c>
      <c r="E103" s="206"/>
      <c r="F103" s="206"/>
      <c r="G103" s="206"/>
      <c r="H103" s="206"/>
      <c r="I103" s="206"/>
      <c r="J103" s="207">
        <f>J181</f>
        <v>0</v>
      </c>
      <c r="K103" s="139"/>
      <c r="L103" s="208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9" customFormat="1" ht="24.96" customHeight="1">
      <c r="A104" s="9"/>
      <c r="B104" s="198"/>
      <c r="C104" s="199"/>
      <c r="D104" s="200" t="s">
        <v>323</v>
      </c>
      <c r="E104" s="201"/>
      <c r="F104" s="201"/>
      <c r="G104" s="201"/>
      <c r="H104" s="201"/>
      <c r="I104" s="201"/>
      <c r="J104" s="202">
        <f>J183</f>
        <v>0</v>
      </c>
      <c r="K104" s="199"/>
      <c r="L104" s="203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hidden="1" s="9" customFormat="1" ht="24.96" customHeight="1">
      <c r="A105" s="9"/>
      <c r="B105" s="198"/>
      <c r="C105" s="199"/>
      <c r="D105" s="200" t="s">
        <v>156</v>
      </c>
      <c r="E105" s="201"/>
      <c r="F105" s="201"/>
      <c r="G105" s="201"/>
      <c r="H105" s="201"/>
      <c r="I105" s="201"/>
      <c r="J105" s="202">
        <f>J185</f>
        <v>0</v>
      </c>
      <c r="K105" s="199"/>
      <c r="L105" s="203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hidden="1" s="10" customFormat="1" ht="19.92" customHeight="1">
      <c r="A106" s="10"/>
      <c r="B106" s="204"/>
      <c r="C106" s="139"/>
      <c r="D106" s="205" t="s">
        <v>157</v>
      </c>
      <c r="E106" s="206"/>
      <c r="F106" s="206"/>
      <c r="G106" s="206"/>
      <c r="H106" s="206"/>
      <c r="I106" s="206"/>
      <c r="J106" s="207">
        <f>J186</f>
        <v>0</v>
      </c>
      <c r="K106" s="139"/>
      <c r="L106" s="208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hidden="1" s="2" customFormat="1" ht="21.84" customHeight="1">
      <c r="A107" s="38"/>
      <c r="B107" s="39"/>
      <c r="C107" s="40"/>
      <c r="D107" s="40"/>
      <c r="E107" s="40"/>
      <c r="F107" s="40"/>
      <c r="G107" s="40"/>
      <c r="H107" s="40"/>
      <c r="I107" s="40"/>
      <c r="J107" s="40"/>
      <c r="K107" s="40"/>
      <c r="L107" s="69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hidden="1" s="2" customFormat="1" ht="6.96" customHeight="1">
      <c r="A108" s="38"/>
      <c r="B108" s="72"/>
      <c r="C108" s="73"/>
      <c r="D108" s="73"/>
      <c r="E108" s="73"/>
      <c r="F108" s="73"/>
      <c r="G108" s="73"/>
      <c r="H108" s="73"/>
      <c r="I108" s="73"/>
      <c r="J108" s="73"/>
      <c r="K108" s="73"/>
      <c r="L108" s="69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hidden="1"/>
    <row r="110" hidden="1"/>
    <row r="111" hidden="1"/>
    <row r="112" s="2" customFormat="1" ht="6.96" customHeight="1">
      <c r="A112" s="38"/>
      <c r="B112" s="74"/>
      <c r="C112" s="75"/>
      <c r="D112" s="75"/>
      <c r="E112" s="75"/>
      <c r="F112" s="75"/>
      <c r="G112" s="75"/>
      <c r="H112" s="75"/>
      <c r="I112" s="75"/>
      <c r="J112" s="75"/>
      <c r="K112" s="75"/>
      <c r="L112" s="69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24.96" customHeight="1">
      <c r="A113" s="38"/>
      <c r="B113" s="39"/>
      <c r="C113" s="23" t="s">
        <v>158</v>
      </c>
      <c r="D113" s="40"/>
      <c r="E113" s="40"/>
      <c r="F113" s="40"/>
      <c r="G113" s="40"/>
      <c r="H113" s="40"/>
      <c r="I113" s="40"/>
      <c r="J113" s="40"/>
      <c r="K113" s="40"/>
      <c r="L113" s="69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6.96" customHeight="1">
      <c r="A114" s="38"/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69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15</v>
      </c>
      <c r="D115" s="40"/>
      <c r="E115" s="40"/>
      <c r="F115" s="40"/>
      <c r="G115" s="40"/>
      <c r="H115" s="40"/>
      <c r="I115" s="40"/>
      <c r="J115" s="40"/>
      <c r="K115" s="40"/>
      <c r="L115" s="69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27" customHeight="1">
      <c r="A116" s="38"/>
      <c r="B116" s="39"/>
      <c r="C116" s="40"/>
      <c r="D116" s="40"/>
      <c r="E116" s="193" t="str">
        <f>E7</f>
        <v>Lyžiarske stredisko MH I. etapa - 8-miestna kabínková lanovka MH-STRÁNE</v>
      </c>
      <c r="F116" s="32"/>
      <c r="G116" s="32"/>
      <c r="H116" s="32"/>
      <c r="I116" s="40"/>
      <c r="J116" s="40"/>
      <c r="K116" s="40"/>
      <c r="L116" s="69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144</v>
      </c>
      <c r="D117" s="40"/>
      <c r="E117" s="40"/>
      <c r="F117" s="40"/>
      <c r="G117" s="40"/>
      <c r="H117" s="40"/>
      <c r="I117" s="40"/>
      <c r="J117" s="40"/>
      <c r="K117" s="40"/>
      <c r="L117" s="69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5.6" customHeight="1">
      <c r="A118" s="38"/>
      <c r="B118" s="39"/>
      <c r="C118" s="40"/>
      <c r="D118" s="40"/>
      <c r="E118" s="82" t="str">
        <f>E9</f>
        <v>SO 018 - VN prívod a trafostanica</v>
      </c>
      <c r="F118" s="40"/>
      <c r="G118" s="40"/>
      <c r="H118" s="40"/>
      <c r="I118" s="40"/>
      <c r="J118" s="40"/>
      <c r="K118" s="40"/>
      <c r="L118" s="69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9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2" customHeight="1">
      <c r="A120" s="38"/>
      <c r="B120" s="39"/>
      <c r="C120" s="32" t="s">
        <v>19</v>
      </c>
      <c r="D120" s="40"/>
      <c r="E120" s="40"/>
      <c r="F120" s="27" t="str">
        <f>F12</f>
        <v>Martin</v>
      </c>
      <c r="G120" s="40"/>
      <c r="H120" s="40"/>
      <c r="I120" s="32" t="s">
        <v>21</v>
      </c>
      <c r="J120" s="85" t="str">
        <f>IF(J12="","",J12)</f>
        <v>23. 7. 2026</v>
      </c>
      <c r="K120" s="40"/>
      <c r="L120" s="69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6.96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9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6" customHeight="1">
      <c r="A122" s="38"/>
      <c r="B122" s="39"/>
      <c r="C122" s="32" t="s">
        <v>23</v>
      </c>
      <c r="D122" s="40"/>
      <c r="E122" s="40"/>
      <c r="F122" s="27" t="str">
        <f>E15</f>
        <v>Mesto Martin</v>
      </c>
      <c r="G122" s="40"/>
      <c r="H122" s="40"/>
      <c r="I122" s="32" t="s">
        <v>30</v>
      </c>
      <c r="J122" s="36" t="str">
        <f>E21</f>
        <v>PROMT, s.r.o. Martin</v>
      </c>
      <c r="K122" s="40"/>
      <c r="L122" s="69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5.6" customHeight="1">
      <c r="A123" s="38"/>
      <c r="B123" s="39"/>
      <c r="C123" s="32" t="s">
        <v>28</v>
      </c>
      <c r="D123" s="40"/>
      <c r="E123" s="40"/>
      <c r="F123" s="27" t="str">
        <f>IF(E18="","",E18)</f>
        <v>Vyplň údaj</v>
      </c>
      <c r="G123" s="40"/>
      <c r="H123" s="40"/>
      <c r="I123" s="32" t="s">
        <v>34</v>
      </c>
      <c r="J123" s="36" t="str">
        <f>E24</f>
        <v>Ing. Jaroslav Tomko</v>
      </c>
      <c r="K123" s="40"/>
      <c r="L123" s="69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0.32" customHeight="1">
      <c r="A124" s="38"/>
      <c r="B124" s="39"/>
      <c r="C124" s="40"/>
      <c r="D124" s="40"/>
      <c r="E124" s="40"/>
      <c r="F124" s="40"/>
      <c r="G124" s="40"/>
      <c r="H124" s="40"/>
      <c r="I124" s="40"/>
      <c r="J124" s="40"/>
      <c r="K124" s="40"/>
      <c r="L124" s="69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11" customFormat="1" ht="29.28" customHeight="1">
      <c r="A125" s="209"/>
      <c r="B125" s="210"/>
      <c r="C125" s="211" t="s">
        <v>159</v>
      </c>
      <c r="D125" s="212" t="s">
        <v>62</v>
      </c>
      <c r="E125" s="212" t="s">
        <v>58</v>
      </c>
      <c r="F125" s="212" t="s">
        <v>59</v>
      </c>
      <c r="G125" s="212" t="s">
        <v>160</v>
      </c>
      <c r="H125" s="212" t="s">
        <v>161</v>
      </c>
      <c r="I125" s="212" t="s">
        <v>162</v>
      </c>
      <c r="J125" s="213" t="s">
        <v>151</v>
      </c>
      <c r="K125" s="214" t="s">
        <v>163</v>
      </c>
      <c r="L125" s="215"/>
      <c r="M125" s="106" t="s">
        <v>1</v>
      </c>
      <c r="N125" s="107" t="s">
        <v>41</v>
      </c>
      <c r="O125" s="107" t="s">
        <v>164</v>
      </c>
      <c r="P125" s="107" t="s">
        <v>165</v>
      </c>
      <c r="Q125" s="107" t="s">
        <v>166</v>
      </c>
      <c r="R125" s="107" t="s">
        <v>167</v>
      </c>
      <c r="S125" s="107" t="s">
        <v>168</v>
      </c>
      <c r="T125" s="107" t="s">
        <v>169</v>
      </c>
      <c r="U125" s="108" t="s">
        <v>170</v>
      </c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</row>
    <row r="126" s="2" customFormat="1" ht="22.8" customHeight="1">
      <c r="A126" s="38"/>
      <c r="B126" s="39"/>
      <c r="C126" s="113" t="s">
        <v>152</v>
      </c>
      <c r="D126" s="40"/>
      <c r="E126" s="40"/>
      <c r="F126" s="40"/>
      <c r="G126" s="40"/>
      <c r="H126" s="40"/>
      <c r="I126" s="40"/>
      <c r="J126" s="216">
        <f>BK126</f>
        <v>0</v>
      </c>
      <c r="K126" s="40"/>
      <c r="L126" s="44"/>
      <c r="M126" s="109"/>
      <c r="N126" s="217"/>
      <c r="O126" s="110"/>
      <c r="P126" s="218">
        <f>P127+P145+P183+P185</f>
        <v>0</v>
      </c>
      <c r="Q126" s="110"/>
      <c r="R126" s="218">
        <f>R127+R145+R183+R185</f>
        <v>98.782353745999984</v>
      </c>
      <c r="S126" s="110"/>
      <c r="T126" s="218">
        <f>T127+T145+T183+T185</f>
        <v>0</v>
      </c>
      <c r="U126" s="111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76</v>
      </c>
      <c r="AU126" s="17" t="s">
        <v>153</v>
      </c>
      <c r="BK126" s="219">
        <f>BK127+BK145+BK183+BK185</f>
        <v>0</v>
      </c>
    </row>
    <row r="127" s="12" customFormat="1" ht="25.92" customHeight="1">
      <c r="A127" s="12"/>
      <c r="B127" s="220"/>
      <c r="C127" s="221"/>
      <c r="D127" s="222" t="s">
        <v>76</v>
      </c>
      <c r="E127" s="223" t="s">
        <v>234</v>
      </c>
      <c r="F127" s="223" t="s">
        <v>235</v>
      </c>
      <c r="G127" s="221"/>
      <c r="H127" s="221"/>
      <c r="I127" s="224"/>
      <c r="J127" s="225">
        <f>BK127</f>
        <v>0</v>
      </c>
      <c r="K127" s="221"/>
      <c r="L127" s="226"/>
      <c r="M127" s="227"/>
      <c r="N127" s="228"/>
      <c r="O127" s="228"/>
      <c r="P127" s="229">
        <f>P128+P138</f>
        <v>0</v>
      </c>
      <c r="Q127" s="228"/>
      <c r="R127" s="229">
        <f>R128+R138</f>
        <v>80.638349745999989</v>
      </c>
      <c r="S127" s="228"/>
      <c r="T127" s="229">
        <f>T128+T138</f>
        <v>0</v>
      </c>
      <c r="U127" s="230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31" t="s">
        <v>84</v>
      </c>
      <c r="AT127" s="232" t="s">
        <v>76</v>
      </c>
      <c r="AU127" s="232" t="s">
        <v>77</v>
      </c>
      <c r="AY127" s="231" t="s">
        <v>174</v>
      </c>
      <c r="BK127" s="233">
        <f>BK128+BK138</f>
        <v>0</v>
      </c>
    </row>
    <row r="128" s="12" customFormat="1" ht="22.8" customHeight="1">
      <c r="A128" s="12"/>
      <c r="B128" s="220"/>
      <c r="C128" s="221"/>
      <c r="D128" s="222" t="s">
        <v>76</v>
      </c>
      <c r="E128" s="234" t="s">
        <v>84</v>
      </c>
      <c r="F128" s="234" t="s">
        <v>236</v>
      </c>
      <c r="G128" s="221"/>
      <c r="H128" s="221"/>
      <c r="I128" s="224"/>
      <c r="J128" s="235">
        <f>BK128</f>
        <v>0</v>
      </c>
      <c r="K128" s="221"/>
      <c r="L128" s="226"/>
      <c r="M128" s="227"/>
      <c r="N128" s="228"/>
      <c r="O128" s="228"/>
      <c r="P128" s="229">
        <f>SUM(P129:P137)</f>
        <v>0</v>
      </c>
      <c r="Q128" s="228"/>
      <c r="R128" s="229">
        <f>SUM(R129:R137)</f>
        <v>0</v>
      </c>
      <c r="S128" s="228"/>
      <c r="T128" s="229">
        <f>SUM(T129:T137)</f>
        <v>0</v>
      </c>
      <c r="U128" s="230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31" t="s">
        <v>84</v>
      </c>
      <c r="AT128" s="232" t="s">
        <v>76</v>
      </c>
      <c r="AU128" s="232" t="s">
        <v>84</v>
      </c>
      <c r="AY128" s="231" t="s">
        <v>174</v>
      </c>
      <c r="BK128" s="233">
        <f>SUM(BK129:BK137)</f>
        <v>0</v>
      </c>
    </row>
    <row r="129" s="2" customFormat="1" ht="19.8" customHeight="1">
      <c r="A129" s="38"/>
      <c r="B129" s="39"/>
      <c r="C129" s="236" t="s">
        <v>630</v>
      </c>
      <c r="D129" s="236" t="s">
        <v>177</v>
      </c>
      <c r="E129" s="237" t="s">
        <v>1270</v>
      </c>
      <c r="F129" s="238" t="s">
        <v>1271</v>
      </c>
      <c r="G129" s="239" t="s">
        <v>243</v>
      </c>
      <c r="H129" s="240">
        <v>15</v>
      </c>
      <c r="I129" s="241"/>
      <c r="J129" s="242">
        <f>ROUND(I129*H129,2)</f>
        <v>0</v>
      </c>
      <c r="K129" s="243"/>
      <c r="L129" s="44"/>
      <c r="M129" s="244" t="s">
        <v>1</v>
      </c>
      <c r="N129" s="245" t="s">
        <v>43</v>
      </c>
      <c r="O129" s="97"/>
      <c r="P129" s="246">
        <f>O129*H129</f>
        <v>0</v>
      </c>
      <c r="Q129" s="246">
        <v>0</v>
      </c>
      <c r="R129" s="246">
        <f>Q129*H129</f>
        <v>0</v>
      </c>
      <c r="S129" s="246">
        <v>0</v>
      </c>
      <c r="T129" s="246">
        <f>S129*H129</f>
        <v>0</v>
      </c>
      <c r="U129" s="247" t="s">
        <v>1</v>
      </c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48" t="s">
        <v>190</v>
      </c>
      <c r="AT129" s="248" t="s">
        <v>177</v>
      </c>
      <c r="AU129" s="248" t="s">
        <v>90</v>
      </c>
      <c r="AY129" s="17" t="s">
        <v>174</v>
      </c>
      <c r="BE129" s="249">
        <f>IF(N129="základná",J129,0)</f>
        <v>0</v>
      </c>
      <c r="BF129" s="249">
        <f>IF(N129="znížená",J129,0)</f>
        <v>0</v>
      </c>
      <c r="BG129" s="249">
        <f>IF(N129="zákl. prenesená",J129,0)</f>
        <v>0</v>
      </c>
      <c r="BH129" s="249">
        <f>IF(N129="zníž. prenesená",J129,0)</f>
        <v>0</v>
      </c>
      <c r="BI129" s="249">
        <f>IF(N129="nulová",J129,0)</f>
        <v>0</v>
      </c>
      <c r="BJ129" s="17" t="s">
        <v>90</v>
      </c>
      <c r="BK129" s="249">
        <f>ROUND(I129*H129,2)</f>
        <v>0</v>
      </c>
      <c r="BL129" s="17" t="s">
        <v>190</v>
      </c>
      <c r="BM129" s="248" t="s">
        <v>1272</v>
      </c>
    </row>
    <row r="130" s="13" customFormat="1">
      <c r="A130" s="13"/>
      <c r="B130" s="255"/>
      <c r="C130" s="256"/>
      <c r="D130" s="257" t="s">
        <v>245</v>
      </c>
      <c r="E130" s="258" t="s">
        <v>1</v>
      </c>
      <c r="F130" s="259" t="s">
        <v>1273</v>
      </c>
      <c r="G130" s="256"/>
      <c r="H130" s="260">
        <v>15</v>
      </c>
      <c r="I130" s="261"/>
      <c r="J130" s="256"/>
      <c r="K130" s="256"/>
      <c r="L130" s="262"/>
      <c r="M130" s="263"/>
      <c r="N130" s="264"/>
      <c r="O130" s="264"/>
      <c r="P130" s="264"/>
      <c r="Q130" s="264"/>
      <c r="R130" s="264"/>
      <c r="S130" s="264"/>
      <c r="T130" s="264"/>
      <c r="U130" s="265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66" t="s">
        <v>245</v>
      </c>
      <c r="AU130" s="266" t="s">
        <v>90</v>
      </c>
      <c r="AV130" s="13" t="s">
        <v>90</v>
      </c>
      <c r="AW130" s="13" t="s">
        <v>33</v>
      </c>
      <c r="AX130" s="13" t="s">
        <v>84</v>
      </c>
      <c r="AY130" s="266" t="s">
        <v>174</v>
      </c>
    </row>
    <row r="131" s="2" customFormat="1" ht="22.2" customHeight="1">
      <c r="A131" s="38"/>
      <c r="B131" s="39"/>
      <c r="C131" s="236" t="s">
        <v>635</v>
      </c>
      <c r="D131" s="236" t="s">
        <v>177</v>
      </c>
      <c r="E131" s="237" t="s">
        <v>466</v>
      </c>
      <c r="F131" s="238" t="s">
        <v>467</v>
      </c>
      <c r="G131" s="239" t="s">
        <v>243</v>
      </c>
      <c r="H131" s="240">
        <v>15</v>
      </c>
      <c r="I131" s="241"/>
      <c r="J131" s="242">
        <f>ROUND(I131*H131,2)</f>
        <v>0</v>
      </c>
      <c r="K131" s="243"/>
      <c r="L131" s="44"/>
      <c r="M131" s="244" t="s">
        <v>1</v>
      </c>
      <c r="N131" s="245" t="s">
        <v>43</v>
      </c>
      <c r="O131" s="97"/>
      <c r="P131" s="246">
        <f>O131*H131</f>
        <v>0</v>
      </c>
      <c r="Q131" s="246">
        <v>0</v>
      </c>
      <c r="R131" s="246">
        <f>Q131*H131</f>
        <v>0</v>
      </c>
      <c r="S131" s="246">
        <v>0</v>
      </c>
      <c r="T131" s="246">
        <f>S131*H131</f>
        <v>0</v>
      </c>
      <c r="U131" s="247" t="s">
        <v>1</v>
      </c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48" t="s">
        <v>190</v>
      </c>
      <c r="AT131" s="248" t="s">
        <v>177</v>
      </c>
      <c r="AU131" s="248" t="s">
        <v>90</v>
      </c>
      <c r="AY131" s="17" t="s">
        <v>174</v>
      </c>
      <c r="BE131" s="249">
        <f>IF(N131="základná",J131,0)</f>
        <v>0</v>
      </c>
      <c r="BF131" s="249">
        <f>IF(N131="znížená",J131,0)</f>
        <v>0</v>
      </c>
      <c r="BG131" s="249">
        <f>IF(N131="zákl. prenesená",J131,0)</f>
        <v>0</v>
      </c>
      <c r="BH131" s="249">
        <f>IF(N131="zníž. prenesená",J131,0)</f>
        <v>0</v>
      </c>
      <c r="BI131" s="249">
        <f>IF(N131="nulová",J131,0)</f>
        <v>0</v>
      </c>
      <c r="BJ131" s="17" t="s">
        <v>90</v>
      </c>
      <c r="BK131" s="249">
        <f>ROUND(I131*H131,2)</f>
        <v>0</v>
      </c>
      <c r="BL131" s="17" t="s">
        <v>190</v>
      </c>
      <c r="BM131" s="248" t="s">
        <v>1274</v>
      </c>
    </row>
    <row r="132" s="2" customFormat="1" ht="30" customHeight="1">
      <c r="A132" s="38"/>
      <c r="B132" s="39"/>
      <c r="C132" s="236" t="s">
        <v>640</v>
      </c>
      <c r="D132" s="236" t="s">
        <v>177</v>
      </c>
      <c r="E132" s="237" t="s">
        <v>1275</v>
      </c>
      <c r="F132" s="238" t="s">
        <v>1276</v>
      </c>
      <c r="G132" s="239" t="s">
        <v>243</v>
      </c>
      <c r="H132" s="240">
        <v>22.75</v>
      </c>
      <c r="I132" s="241"/>
      <c r="J132" s="242">
        <f>ROUND(I132*H132,2)</f>
        <v>0</v>
      </c>
      <c r="K132" s="243"/>
      <c r="L132" s="44"/>
      <c r="M132" s="244" t="s">
        <v>1</v>
      </c>
      <c r="N132" s="245" t="s">
        <v>43</v>
      </c>
      <c r="O132" s="97"/>
      <c r="P132" s="246">
        <f>O132*H132</f>
        <v>0</v>
      </c>
      <c r="Q132" s="246">
        <v>0</v>
      </c>
      <c r="R132" s="246">
        <f>Q132*H132</f>
        <v>0</v>
      </c>
      <c r="S132" s="246">
        <v>0</v>
      </c>
      <c r="T132" s="246">
        <f>S132*H132</f>
        <v>0</v>
      </c>
      <c r="U132" s="247" t="s">
        <v>1</v>
      </c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48" t="s">
        <v>190</v>
      </c>
      <c r="AT132" s="248" t="s">
        <v>177</v>
      </c>
      <c r="AU132" s="248" t="s">
        <v>90</v>
      </c>
      <c r="AY132" s="17" t="s">
        <v>174</v>
      </c>
      <c r="BE132" s="249">
        <f>IF(N132="základná",J132,0)</f>
        <v>0</v>
      </c>
      <c r="BF132" s="249">
        <f>IF(N132="znížená",J132,0)</f>
        <v>0</v>
      </c>
      <c r="BG132" s="249">
        <f>IF(N132="zákl. prenesená",J132,0)</f>
        <v>0</v>
      </c>
      <c r="BH132" s="249">
        <f>IF(N132="zníž. prenesená",J132,0)</f>
        <v>0</v>
      </c>
      <c r="BI132" s="249">
        <f>IF(N132="nulová",J132,0)</f>
        <v>0</v>
      </c>
      <c r="BJ132" s="17" t="s">
        <v>90</v>
      </c>
      <c r="BK132" s="249">
        <f>ROUND(I132*H132,2)</f>
        <v>0</v>
      </c>
      <c r="BL132" s="17" t="s">
        <v>190</v>
      </c>
      <c r="BM132" s="248" t="s">
        <v>1277</v>
      </c>
    </row>
    <row r="133" s="13" customFormat="1">
      <c r="A133" s="13"/>
      <c r="B133" s="255"/>
      <c r="C133" s="256"/>
      <c r="D133" s="257" t="s">
        <v>245</v>
      </c>
      <c r="E133" s="258" t="s">
        <v>1</v>
      </c>
      <c r="F133" s="259" t="s">
        <v>1278</v>
      </c>
      <c r="G133" s="256"/>
      <c r="H133" s="260">
        <v>15</v>
      </c>
      <c r="I133" s="261"/>
      <c r="J133" s="256"/>
      <c r="K133" s="256"/>
      <c r="L133" s="262"/>
      <c r="M133" s="263"/>
      <c r="N133" s="264"/>
      <c r="O133" s="264"/>
      <c r="P133" s="264"/>
      <c r="Q133" s="264"/>
      <c r="R133" s="264"/>
      <c r="S133" s="264"/>
      <c r="T133" s="264"/>
      <c r="U133" s="265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66" t="s">
        <v>245</v>
      </c>
      <c r="AU133" s="266" t="s">
        <v>90</v>
      </c>
      <c r="AV133" s="13" t="s">
        <v>90</v>
      </c>
      <c r="AW133" s="13" t="s">
        <v>33</v>
      </c>
      <c r="AX133" s="13" t="s">
        <v>77</v>
      </c>
      <c r="AY133" s="266" t="s">
        <v>174</v>
      </c>
    </row>
    <row r="134" s="13" customFormat="1">
      <c r="A134" s="13"/>
      <c r="B134" s="255"/>
      <c r="C134" s="256"/>
      <c r="D134" s="257" t="s">
        <v>245</v>
      </c>
      <c r="E134" s="258" t="s">
        <v>1</v>
      </c>
      <c r="F134" s="259" t="s">
        <v>1279</v>
      </c>
      <c r="G134" s="256"/>
      <c r="H134" s="260">
        <v>7.75</v>
      </c>
      <c r="I134" s="261"/>
      <c r="J134" s="256"/>
      <c r="K134" s="256"/>
      <c r="L134" s="262"/>
      <c r="M134" s="263"/>
      <c r="N134" s="264"/>
      <c r="O134" s="264"/>
      <c r="P134" s="264"/>
      <c r="Q134" s="264"/>
      <c r="R134" s="264"/>
      <c r="S134" s="264"/>
      <c r="T134" s="264"/>
      <c r="U134" s="265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66" t="s">
        <v>245</v>
      </c>
      <c r="AU134" s="266" t="s">
        <v>90</v>
      </c>
      <c r="AV134" s="13" t="s">
        <v>90</v>
      </c>
      <c r="AW134" s="13" t="s">
        <v>33</v>
      </c>
      <c r="AX134" s="13" t="s">
        <v>77</v>
      </c>
      <c r="AY134" s="266" t="s">
        <v>174</v>
      </c>
    </row>
    <row r="135" s="14" customFormat="1">
      <c r="A135" s="14"/>
      <c r="B135" s="267"/>
      <c r="C135" s="268"/>
      <c r="D135" s="257" t="s">
        <v>245</v>
      </c>
      <c r="E135" s="269" t="s">
        <v>1</v>
      </c>
      <c r="F135" s="270" t="s">
        <v>248</v>
      </c>
      <c r="G135" s="268"/>
      <c r="H135" s="271">
        <v>22.75</v>
      </c>
      <c r="I135" s="272"/>
      <c r="J135" s="268"/>
      <c r="K135" s="268"/>
      <c r="L135" s="273"/>
      <c r="M135" s="274"/>
      <c r="N135" s="275"/>
      <c r="O135" s="275"/>
      <c r="P135" s="275"/>
      <c r="Q135" s="275"/>
      <c r="R135" s="275"/>
      <c r="S135" s="275"/>
      <c r="T135" s="275"/>
      <c r="U135" s="276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77" t="s">
        <v>245</v>
      </c>
      <c r="AU135" s="277" t="s">
        <v>90</v>
      </c>
      <c r="AV135" s="14" t="s">
        <v>190</v>
      </c>
      <c r="AW135" s="14" t="s">
        <v>33</v>
      </c>
      <c r="AX135" s="14" t="s">
        <v>84</v>
      </c>
      <c r="AY135" s="277" t="s">
        <v>174</v>
      </c>
    </row>
    <row r="136" s="2" customFormat="1" ht="22.2" customHeight="1">
      <c r="A136" s="38"/>
      <c r="B136" s="39"/>
      <c r="C136" s="236" t="s">
        <v>615</v>
      </c>
      <c r="D136" s="236" t="s">
        <v>177</v>
      </c>
      <c r="E136" s="237" t="s">
        <v>261</v>
      </c>
      <c r="F136" s="238" t="s">
        <v>262</v>
      </c>
      <c r="G136" s="239" t="s">
        <v>243</v>
      </c>
      <c r="H136" s="240">
        <v>7.75</v>
      </c>
      <c r="I136" s="241"/>
      <c r="J136" s="242">
        <f>ROUND(I136*H136,2)</f>
        <v>0</v>
      </c>
      <c r="K136" s="243"/>
      <c r="L136" s="44"/>
      <c r="M136" s="244" t="s">
        <v>1</v>
      </c>
      <c r="N136" s="245" t="s">
        <v>43</v>
      </c>
      <c r="O136" s="97"/>
      <c r="P136" s="246">
        <f>O136*H136</f>
        <v>0</v>
      </c>
      <c r="Q136" s="246">
        <v>0</v>
      </c>
      <c r="R136" s="246">
        <f>Q136*H136</f>
        <v>0</v>
      </c>
      <c r="S136" s="246">
        <v>0</v>
      </c>
      <c r="T136" s="246">
        <f>S136*H136</f>
        <v>0</v>
      </c>
      <c r="U136" s="247" t="s">
        <v>1</v>
      </c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48" t="s">
        <v>190</v>
      </c>
      <c r="AT136" s="248" t="s">
        <v>177</v>
      </c>
      <c r="AU136" s="248" t="s">
        <v>90</v>
      </c>
      <c r="AY136" s="17" t="s">
        <v>174</v>
      </c>
      <c r="BE136" s="249">
        <f>IF(N136="základná",J136,0)</f>
        <v>0</v>
      </c>
      <c r="BF136" s="249">
        <f>IF(N136="znížená",J136,0)</f>
        <v>0</v>
      </c>
      <c r="BG136" s="249">
        <f>IF(N136="zákl. prenesená",J136,0)</f>
        <v>0</v>
      </c>
      <c r="BH136" s="249">
        <f>IF(N136="zníž. prenesená",J136,0)</f>
        <v>0</v>
      </c>
      <c r="BI136" s="249">
        <f>IF(N136="nulová",J136,0)</f>
        <v>0</v>
      </c>
      <c r="BJ136" s="17" t="s">
        <v>90</v>
      </c>
      <c r="BK136" s="249">
        <f>ROUND(I136*H136,2)</f>
        <v>0</v>
      </c>
      <c r="BL136" s="17" t="s">
        <v>190</v>
      </c>
      <c r="BM136" s="248" t="s">
        <v>1280</v>
      </c>
    </row>
    <row r="137" s="13" customFormat="1">
      <c r="A137" s="13"/>
      <c r="B137" s="255"/>
      <c r="C137" s="256"/>
      <c r="D137" s="257" t="s">
        <v>245</v>
      </c>
      <c r="E137" s="258" t="s">
        <v>1</v>
      </c>
      <c r="F137" s="259" t="s">
        <v>1281</v>
      </c>
      <c r="G137" s="256"/>
      <c r="H137" s="260">
        <v>7.75</v>
      </c>
      <c r="I137" s="261"/>
      <c r="J137" s="256"/>
      <c r="K137" s="256"/>
      <c r="L137" s="262"/>
      <c r="M137" s="263"/>
      <c r="N137" s="264"/>
      <c r="O137" s="264"/>
      <c r="P137" s="264"/>
      <c r="Q137" s="264"/>
      <c r="R137" s="264"/>
      <c r="S137" s="264"/>
      <c r="T137" s="264"/>
      <c r="U137" s="265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66" t="s">
        <v>245</v>
      </c>
      <c r="AU137" s="266" t="s">
        <v>90</v>
      </c>
      <c r="AV137" s="13" t="s">
        <v>90</v>
      </c>
      <c r="AW137" s="13" t="s">
        <v>33</v>
      </c>
      <c r="AX137" s="13" t="s">
        <v>84</v>
      </c>
      <c r="AY137" s="266" t="s">
        <v>174</v>
      </c>
    </row>
    <row r="138" s="12" customFormat="1" ht="22.8" customHeight="1">
      <c r="A138" s="12"/>
      <c r="B138" s="220"/>
      <c r="C138" s="221"/>
      <c r="D138" s="222" t="s">
        <v>76</v>
      </c>
      <c r="E138" s="234" t="s">
        <v>90</v>
      </c>
      <c r="F138" s="234" t="s">
        <v>272</v>
      </c>
      <c r="G138" s="221"/>
      <c r="H138" s="221"/>
      <c r="I138" s="224"/>
      <c r="J138" s="235">
        <f>BK138</f>
        <v>0</v>
      </c>
      <c r="K138" s="221"/>
      <c r="L138" s="226"/>
      <c r="M138" s="227"/>
      <c r="N138" s="228"/>
      <c r="O138" s="228"/>
      <c r="P138" s="229">
        <f>SUM(P139:P144)</f>
        <v>0</v>
      </c>
      <c r="Q138" s="228"/>
      <c r="R138" s="229">
        <f>SUM(R139:R144)</f>
        <v>80.638349745999989</v>
      </c>
      <c r="S138" s="228"/>
      <c r="T138" s="229">
        <f>SUM(T139:T144)</f>
        <v>0</v>
      </c>
      <c r="U138" s="230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31" t="s">
        <v>84</v>
      </c>
      <c r="AT138" s="232" t="s">
        <v>76</v>
      </c>
      <c r="AU138" s="232" t="s">
        <v>84</v>
      </c>
      <c r="AY138" s="231" t="s">
        <v>174</v>
      </c>
      <c r="BK138" s="233">
        <f>SUM(BK139:BK144)</f>
        <v>0</v>
      </c>
    </row>
    <row r="139" s="2" customFormat="1" ht="14.4" customHeight="1">
      <c r="A139" s="38"/>
      <c r="B139" s="39"/>
      <c r="C139" s="236" t="s">
        <v>645</v>
      </c>
      <c r="D139" s="236" t="s">
        <v>177</v>
      </c>
      <c r="E139" s="237" t="s">
        <v>1282</v>
      </c>
      <c r="F139" s="238" t="s">
        <v>1283</v>
      </c>
      <c r="G139" s="239" t="s">
        <v>243</v>
      </c>
      <c r="H139" s="240">
        <v>2.5499999999999998</v>
      </c>
      <c r="I139" s="241"/>
      <c r="J139" s="242">
        <f>ROUND(I139*H139,2)</f>
        <v>0</v>
      </c>
      <c r="K139" s="243"/>
      <c r="L139" s="44"/>
      <c r="M139" s="244" t="s">
        <v>1</v>
      </c>
      <c r="N139" s="245" t="s">
        <v>43</v>
      </c>
      <c r="O139" s="97"/>
      <c r="P139" s="246">
        <f>O139*H139</f>
        <v>0</v>
      </c>
      <c r="Q139" s="246">
        <v>2.2354352</v>
      </c>
      <c r="R139" s="246">
        <f>Q139*H139</f>
        <v>5.7003597599999996</v>
      </c>
      <c r="S139" s="246">
        <v>0</v>
      </c>
      <c r="T139" s="246">
        <f>S139*H139</f>
        <v>0</v>
      </c>
      <c r="U139" s="247" t="s">
        <v>1</v>
      </c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48" t="s">
        <v>190</v>
      </c>
      <c r="AT139" s="248" t="s">
        <v>177</v>
      </c>
      <c r="AU139" s="248" t="s">
        <v>90</v>
      </c>
      <c r="AY139" s="17" t="s">
        <v>174</v>
      </c>
      <c r="BE139" s="249">
        <f>IF(N139="základná",J139,0)</f>
        <v>0</v>
      </c>
      <c r="BF139" s="249">
        <f>IF(N139="znížená",J139,0)</f>
        <v>0</v>
      </c>
      <c r="BG139" s="249">
        <f>IF(N139="zákl. prenesená",J139,0)</f>
        <v>0</v>
      </c>
      <c r="BH139" s="249">
        <f>IF(N139="zníž. prenesená",J139,0)</f>
        <v>0</v>
      </c>
      <c r="BI139" s="249">
        <f>IF(N139="nulová",J139,0)</f>
        <v>0</v>
      </c>
      <c r="BJ139" s="17" t="s">
        <v>90</v>
      </c>
      <c r="BK139" s="249">
        <f>ROUND(I139*H139,2)</f>
        <v>0</v>
      </c>
      <c r="BL139" s="17" t="s">
        <v>190</v>
      </c>
      <c r="BM139" s="248" t="s">
        <v>1284</v>
      </c>
    </row>
    <row r="140" s="13" customFormat="1">
      <c r="A140" s="13"/>
      <c r="B140" s="255"/>
      <c r="C140" s="256"/>
      <c r="D140" s="257" t="s">
        <v>245</v>
      </c>
      <c r="E140" s="258" t="s">
        <v>1</v>
      </c>
      <c r="F140" s="259" t="s">
        <v>1285</v>
      </c>
      <c r="G140" s="256"/>
      <c r="H140" s="260">
        <v>2.5499999999999998</v>
      </c>
      <c r="I140" s="261"/>
      <c r="J140" s="256"/>
      <c r="K140" s="256"/>
      <c r="L140" s="262"/>
      <c r="M140" s="263"/>
      <c r="N140" s="264"/>
      <c r="O140" s="264"/>
      <c r="P140" s="264"/>
      <c r="Q140" s="264"/>
      <c r="R140" s="264"/>
      <c r="S140" s="264"/>
      <c r="T140" s="264"/>
      <c r="U140" s="265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66" t="s">
        <v>245</v>
      </c>
      <c r="AU140" s="266" t="s">
        <v>90</v>
      </c>
      <c r="AV140" s="13" t="s">
        <v>90</v>
      </c>
      <c r="AW140" s="13" t="s">
        <v>33</v>
      </c>
      <c r="AX140" s="13" t="s">
        <v>84</v>
      </c>
      <c r="AY140" s="266" t="s">
        <v>174</v>
      </c>
    </row>
    <row r="141" s="2" customFormat="1" ht="14.4" customHeight="1">
      <c r="A141" s="38"/>
      <c r="B141" s="39"/>
      <c r="C141" s="236" t="s">
        <v>625</v>
      </c>
      <c r="D141" s="236" t="s">
        <v>177</v>
      </c>
      <c r="E141" s="237" t="s">
        <v>273</v>
      </c>
      <c r="F141" s="238" t="s">
        <v>274</v>
      </c>
      <c r="G141" s="239" t="s">
        <v>243</v>
      </c>
      <c r="H141" s="240">
        <v>33.829999999999998</v>
      </c>
      <c r="I141" s="241"/>
      <c r="J141" s="242">
        <f>ROUND(I141*H141,2)</f>
        <v>0</v>
      </c>
      <c r="K141" s="243"/>
      <c r="L141" s="44"/>
      <c r="M141" s="244" t="s">
        <v>1</v>
      </c>
      <c r="N141" s="245" t="s">
        <v>43</v>
      </c>
      <c r="O141" s="97"/>
      <c r="P141" s="246">
        <f>O141*H141</f>
        <v>0</v>
      </c>
      <c r="Q141" s="246">
        <v>2.2151342000000001</v>
      </c>
      <c r="R141" s="246">
        <f>Q141*H141</f>
        <v>74.937989985999991</v>
      </c>
      <c r="S141" s="246">
        <v>0</v>
      </c>
      <c r="T141" s="246">
        <f>S141*H141</f>
        <v>0</v>
      </c>
      <c r="U141" s="247" t="s">
        <v>1</v>
      </c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48" t="s">
        <v>190</v>
      </c>
      <c r="AT141" s="248" t="s">
        <v>177</v>
      </c>
      <c r="AU141" s="248" t="s">
        <v>90</v>
      </c>
      <c r="AY141" s="17" t="s">
        <v>174</v>
      </c>
      <c r="BE141" s="249">
        <f>IF(N141="základná",J141,0)</f>
        <v>0</v>
      </c>
      <c r="BF141" s="249">
        <f>IF(N141="znížená",J141,0)</f>
        <v>0</v>
      </c>
      <c r="BG141" s="249">
        <f>IF(N141="zákl. prenesená",J141,0)</f>
        <v>0</v>
      </c>
      <c r="BH141" s="249">
        <f>IF(N141="zníž. prenesená",J141,0)</f>
        <v>0</v>
      </c>
      <c r="BI141" s="249">
        <f>IF(N141="nulová",J141,0)</f>
        <v>0</v>
      </c>
      <c r="BJ141" s="17" t="s">
        <v>90</v>
      </c>
      <c r="BK141" s="249">
        <f>ROUND(I141*H141,2)</f>
        <v>0</v>
      </c>
      <c r="BL141" s="17" t="s">
        <v>190</v>
      </c>
      <c r="BM141" s="248" t="s">
        <v>1286</v>
      </c>
    </row>
    <row r="142" s="13" customFormat="1">
      <c r="A142" s="13"/>
      <c r="B142" s="255"/>
      <c r="C142" s="256"/>
      <c r="D142" s="257" t="s">
        <v>245</v>
      </c>
      <c r="E142" s="258" t="s">
        <v>1</v>
      </c>
      <c r="F142" s="259" t="s">
        <v>276</v>
      </c>
      <c r="G142" s="256"/>
      <c r="H142" s="260">
        <v>18.829999999999998</v>
      </c>
      <c r="I142" s="261"/>
      <c r="J142" s="256"/>
      <c r="K142" s="256"/>
      <c r="L142" s="262"/>
      <c r="M142" s="263"/>
      <c r="N142" s="264"/>
      <c r="O142" s="264"/>
      <c r="P142" s="264"/>
      <c r="Q142" s="264"/>
      <c r="R142" s="264"/>
      <c r="S142" s="264"/>
      <c r="T142" s="264"/>
      <c r="U142" s="265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66" t="s">
        <v>245</v>
      </c>
      <c r="AU142" s="266" t="s">
        <v>90</v>
      </c>
      <c r="AV142" s="13" t="s">
        <v>90</v>
      </c>
      <c r="AW142" s="13" t="s">
        <v>33</v>
      </c>
      <c r="AX142" s="13" t="s">
        <v>77</v>
      </c>
      <c r="AY142" s="266" t="s">
        <v>174</v>
      </c>
    </row>
    <row r="143" s="13" customFormat="1">
      <c r="A143" s="13"/>
      <c r="B143" s="255"/>
      <c r="C143" s="256"/>
      <c r="D143" s="257" t="s">
        <v>245</v>
      </c>
      <c r="E143" s="258" t="s">
        <v>1</v>
      </c>
      <c r="F143" s="259" t="s">
        <v>277</v>
      </c>
      <c r="G143" s="256"/>
      <c r="H143" s="260">
        <v>15</v>
      </c>
      <c r="I143" s="261"/>
      <c r="J143" s="256"/>
      <c r="K143" s="256"/>
      <c r="L143" s="262"/>
      <c r="M143" s="263"/>
      <c r="N143" s="264"/>
      <c r="O143" s="264"/>
      <c r="P143" s="264"/>
      <c r="Q143" s="264"/>
      <c r="R143" s="264"/>
      <c r="S143" s="264"/>
      <c r="T143" s="264"/>
      <c r="U143" s="265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66" t="s">
        <v>245</v>
      </c>
      <c r="AU143" s="266" t="s">
        <v>90</v>
      </c>
      <c r="AV143" s="13" t="s">
        <v>90</v>
      </c>
      <c r="AW143" s="13" t="s">
        <v>33</v>
      </c>
      <c r="AX143" s="13" t="s">
        <v>77</v>
      </c>
      <c r="AY143" s="266" t="s">
        <v>174</v>
      </c>
    </row>
    <row r="144" s="14" customFormat="1">
      <c r="A144" s="14"/>
      <c r="B144" s="267"/>
      <c r="C144" s="268"/>
      <c r="D144" s="257" t="s">
        <v>245</v>
      </c>
      <c r="E144" s="269" t="s">
        <v>1</v>
      </c>
      <c r="F144" s="270" t="s">
        <v>248</v>
      </c>
      <c r="G144" s="268"/>
      <c r="H144" s="271">
        <v>33.829999999999998</v>
      </c>
      <c r="I144" s="272"/>
      <c r="J144" s="268"/>
      <c r="K144" s="268"/>
      <c r="L144" s="273"/>
      <c r="M144" s="274"/>
      <c r="N144" s="275"/>
      <c r="O144" s="275"/>
      <c r="P144" s="275"/>
      <c r="Q144" s="275"/>
      <c r="R144" s="275"/>
      <c r="S144" s="275"/>
      <c r="T144" s="275"/>
      <c r="U144" s="276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77" t="s">
        <v>245</v>
      </c>
      <c r="AU144" s="277" t="s">
        <v>90</v>
      </c>
      <c r="AV144" s="14" t="s">
        <v>190</v>
      </c>
      <c r="AW144" s="14" t="s">
        <v>33</v>
      </c>
      <c r="AX144" s="14" t="s">
        <v>84</v>
      </c>
      <c r="AY144" s="277" t="s">
        <v>174</v>
      </c>
    </row>
    <row r="145" s="12" customFormat="1" ht="25.92" customHeight="1">
      <c r="A145" s="12"/>
      <c r="B145" s="220"/>
      <c r="C145" s="221"/>
      <c r="D145" s="222" t="s">
        <v>76</v>
      </c>
      <c r="E145" s="223" t="s">
        <v>171</v>
      </c>
      <c r="F145" s="223" t="s">
        <v>172</v>
      </c>
      <c r="G145" s="221"/>
      <c r="H145" s="221"/>
      <c r="I145" s="224"/>
      <c r="J145" s="225">
        <f>BK145</f>
        <v>0</v>
      </c>
      <c r="K145" s="221"/>
      <c r="L145" s="226"/>
      <c r="M145" s="227"/>
      <c r="N145" s="228"/>
      <c r="O145" s="228"/>
      <c r="P145" s="229">
        <f>P146+P174+P181</f>
        <v>0</v>
      </c>
      <c r="Q145" s="228"/>
      <c r="R145" s="229">
        <f>R146+R174+R181</f>
        <v>18.144003999999995</v>
      </c>
      <c r="S145" s="228"/>
      <c r="T145" s="229">
        <f>T146+T174+T181</f>
        <v>0</v>
      </c>
      <c r="U145" s="230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231" t="s">
        <v>173</v>
      </c>
      <c r="AT145" s="232" t="s">
        <v>76</v>
      </c>
      <c r="AU145" s="232" t="s">
        <v>77</v>
      </c>
      <c r="AY145" s="231" t="s">
        <v>174</v>
      </c>
      <c r="BK145" s="233">
        <f>BK146+BK174+BK181</f>
        <v>0</v>
      </c>
    </row>
    <row r="146" s="12" customFormat="1" ht="22.8" customHeight="1">
      <c r="A146" s="12"/>
      <c r="B146" s="220"/>
      <c r="C146" s="221"/>
      <c r="D146" s="222" t="s">
        <v>76</v>
      </c>
      <c r="E146" s="234" t="s">
        <v>330</v>
      </c>
      <c r="F146" s="234" t="s">
        <v>331</v>
      </c>
      <c r="G146" s="221"/>
      <c r="H146" s="221"/>
      <c r="I146" s="224"/>
      <c r="J146" s="235">
        <f>BK146</f>
        <v>0</v>
      </c>
      <c r="K146" s="221"/>
      <c r="L146" s="226"/>
      <c r="M146" s="227"/>
      <c r="N146" s="228"/>
      <c r="O146" s="228"/>
      <c r="P146" s="229">
        <f>SUM(P147:P173)</f>
        <v>0</v>
      </c>
      <c r="Q146" s="228"/>
      <c r="R146" s="229">
        <f>SUM(R147:R173)</f>
        <v>18.144003999999995</v>
      </c>
      <c r="S146" s="228"/>
      <c r="T146" s="229">
        <f>SUM(T147:T173)</f>
        <v>0</v>
      </c>
      <c r="U146" s="230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R146" s="231" t="s">
        <v>173</v>
      </c>
      <c r="AT146" s="232" t="s">
        <v>76</v>
      </c>
      <c r="AU146" s="232" t="s">
        <v>84</v>
      </c>
      <c r="AY146" s="231" t="s">
        <v>174</v>
      </c>
      <c r="BK146" s="233">
        <f>SUM(BK147:BK173)</f>
        <v>0</v>
      </c>
    </row>
    <row r="147" s="2" customFormat="1" ht="22.2" customHeight="1">
      <c r="A147" s="38"/>
      <c r="B147" s="39"/>
      <c r="C147" s="236" t="s">
        <v>84</v>
      </c>
      <c r="D147" s="236" t="s">
        <v>177</v>
      </c>
      <c r="E147" s="237" t="s">
        <v>1287</v>
      </c>
      <c r="F147" s="238" t="s">
        <v>1288</v>
      </c>
      <c r="G147" s="239" t="s">
        <v>351</v>
      </c>
      <c r="H147" s="240">
        <v>1</v>
      </c>
      <c r="I147" s="241"/>
      <c r="J147" s="242">
        <f>ROUND(I147*H147,2)</f>
        <v>0</v>
      </c>
      <c r="K147" s="243"/>
      <c r="L147" s="44"/>
      <c r="M147" s="244" t="s">
        <v>1</v>
      </c>
      <c r="N147" s="245" t="s">
        <v>43</v>
      </c>
      <c r="O147" s="97"/>
      <c r="P147" s="246">
        <f>O147*H147</f>
        <v>0</v>
      </c>
      <c r="Q147" s="246">
        <v>0</v>
      </c>
      <c r="R147" s="246">
        <f>Q147*H147</f>
        <v>0</v>
      </c>
      <c r="S147" s="246">
        <v>0</v>
      </c>
      <c r="T147" s="246">
        <f>S147*H147</f>
        <v>0</v>
      </c>
      <c r="U147" s="247" t="s">
        <v>1</v>
      </c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48" t="s">
        <v>181</v>
      </c>
      <c r="AT147" s="248" t="s">
        <v>177</v>
      </c>
      <c r="AU147" s="248" t="s">
        <v>90</v>
      </c>
      <c r="AY147" s="17" t="s">
        <v>174</v>
      </c>
      <c r="BE147" s="249">
        <f>IF(N147="základná",J147,0)</f>
        <v>0</v>
      </c>
      <c r="BF147" s="249">
        <f>IF(N147="znížená",J147,0)</f>
        <v>0</v>
      </c>
      <c r="BG147" s="249">
        <f>IF(N147="zákl. prenesená",J147,0)</f>
        <v>0</v>
      </c>
      <c r="BH147" s="249">
        <f>IF(N147="zníž. prenesená",J147,0)</f>
        <v>0</v>
      </c>
      <c r="BI147" s="249">
        <f>IF(N147="nulová",J147,0)</f>
        <v>0</v>
      </c>
      <c r="BJ147" s="17" t="s">
        <v>90</v>
      </c>
      <c r="BK147" s="249">
        <f>ROUND(I147*H147,2)</f>
        <v>0</v>
      </c>
      <c r="BL147" s="17" t="s">
        <v>181</v>
      </c>
      <c r="BM147" s="248" t="s">
        <v>1289</v>
      </c>
    </row>
    <row r="148" s="2" customFormat="1" ht="22.2" customHeight="1">
      <c r="A148" s="38"/>
      <c r="B148" s="39"/>
      <c r="C148" s="288" t="s">
        <v>90</v>
      </c>
      <c r="D148" s="288" t="s">
        <v>171</v>
      </c>
      <c r="E148" s="289" t="s">
        <v>1290</v>
      </c>
      <c r="F148" s="290" t="s">
        <v>1291</v>
      </c>
      <c r="G148" s="291" t="s">
        <v>351</v>
      </c>
      <c r="H148" s="292">
        <v>1</v>
      </c>
      <c r="I148" s="293"/>
      <c r="J148" s="294">
        <f>ROUND(I148*H148,2)</f>
        <v>0</v>
      </c>
      <c r="K148" s="295"/>
      <c r="L148" s="296"/>
      <c r="M148" s="297" t="s">
        <v>1</v>
      </c>
      <c r="N148" s="298" t="s">
        <v>43</v>
      </c>
      <c r="O148" s="97"/>
      <c r="P148" s="246">
        <f>O148*H148</f>
        <v>0</v>
      </c>
      <c r="Q148" s="246">
        <v>18</v>
      </c>
      <c r="R148" s="246">
        <f>Q148*H148</f>
        <v>18</v>
      </c>
      <c r="S148" s="246">
        <v>0</v>
      </c>
      <c r="T148" s="246">
        <f>S148*H148</f>
        <v>0</v>
      </c>
      <c r="U148" s="247" t="s">
        <v>1</v>
      </c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48" t="s">
        <v>338</v>
      </c>
      <c r="AT148" s="248" t="s">
        <v>171</v>
      </c>
      <c r="AU148" s="248" t="s">
        <v>90</v>
      </c>
      <c r="AY148" s="17" t="s">
        <v>174</v>
      </c>
      <c r="BE148" s="249">
        <f>IF(N148="základná",J148,0)</f>
        <v>0</v>
      </c>
      <c r="BF148" s="249">
        <f>IF(N148="znížená",J148,0)</f>
        <v>0</v>
      </c>
      <c r="BG148" s="249">
        <f>IF(N148="zákl. prenesená",J148,0)</f>
        <v>0</v>
      </c>
      <c r="BH148" s="249">
        <f>IF(N148="zníž. prenesená",J148,0)</f>
        <v>0</v>
      </c>
      <c r="BI148" s="249">
        <f>IF(N148="nulová",J148,0)</f>
        <v>0</v>
      </c>
      <c r="BJ148" s="17" t="s">
        <v>90</v>
      </c>
      <c r="BK148" s="249">
        <f>ROUND(I148*H148,2)</f>
        <v>0</v>
      </c>
      <c r="BL148" s="17" t="s">
        <v>338</v>
      </c>
      <c r="BM148" s="248" t="s">
        <v>1292</v>
      </c>
    </row>
    <row r="149" s="2" customFormat="1" ht="22.2" customHeight="1">
      <c r="A149" s="38"/>
      <c r="B149" s="39"/>
      <c r="C149" s="236" t="s">
        <v>173</v>
      </c>
      <c r="D149" s="236" t="s">
        <v>177</v>
      </c>
      <c r="E149" s="237" t="s">
        <v>1293</v>
      </c>
      <c r="F149" s="238" t="s">
        <v>1294</v>
      </c>
      <c r="G149" s="239" t="s">
        <v>327</v>
      </c>
      <c r="H149" s="240">
        <v>34</v>
      </c>
      <c r="I149" s="241"/>
      <c r="J149" s="242">
        <f>ROUND(I149*H149,2)</f>
        <v>0</v>
      </c>
      <c r="K149" s="243"/>
      <c r="L149" s="44"/>
      <c r="M149" s="244" t="s">
        <v>1</v>
      </c>
      <c r="N149" s="245" t="s">
        <v>43</v>
      </c>
      <c r="O149" s="97"/>
      <c r="P149" s="246">
        <f>O149*H149</f>
        <v>0</v>
      </c>
      <c r="Q149" s="246">
        <v>0</v>
      </c>
      <c r="R149" s="246">
        <f>Q149*H149</f>
        <v>0</v>
      </c>
      <c r="S149" s="246">
        <v>0</v>
      </c>
      <c r="T149" s="246">
        <f>S149*H149</f>
        <v>0</v>
      </c>
      <c r="U149" s="247" t="s">
        <v>1</v>
      </c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48" t="s">
        <v>181</v>
      </c>
      <c r="AT149" s="248" t="s">
        <v>177</v>
      </c>
      <c r="AU149" s="248" t="s">
        <v>90</v>
      </c>
      <c r="AY149" s="17" t="s">
        <v>174</v>
      </c>
      <c r="BE149" s="249">
        <f>IF(N149="základná",J149,0)</f>
        <v>0</v>
      </c>
      <c r="BF149" s="249">
        <f>IF(N149="znížená",J149,0)</f>
        <v>0</v>
      </c>
      <c r="BG149" s="249">
        <f>IF(N149="zákl. prenesená",J149,0)</f>
        <v>0</v>
      </c>
      <c r="BH149" s="249">
        <f>IF(N149="zníž. prenesená",J149,0)</f>
        <v>0</v>
      </c>
      <c r="BI149" s="249">
        <f>IF(N149="nulová",J149,0)</f>
        <v>0</v>
      </c>
      <c r="BJ149" s="17" t="s">
        <v>90</v>
      </c>
      <c r="BK149" s="249">
        <f>ROUND(I149*H149,2)</f>
        <v>0</v>
      </c>
      <c r="BL149" s="17" t="s">
        <v>181</v>
      </c>
      <c r="BM149" s="248" t="s">
        <v>1295</v>
      </c>
    </row>
    <row r="150" s="2" customFormat="1" ht="14.4" customHeight="1">
      <c r="A150" s="38"/>
      <c r="B150" s="39"/>
      <c r="C150" s="288" t="s">
        <v>190</v>
      </c>
      <c r="D150" s="288" t="s">
        <v>171</v>
      </c>
      <c r="E150" s="289" t="s">
        <v>344</v>
      </c>
      <c r="F150" s="290" t="s">
        <v>345</v>
      </c>
      <c r="G150" s="291" t="s">
        <v>337</v>
      </c>
      <c r="H150" s="292">
        <v>21.25</v>
      </c>
      <c r="I150" s="293"/>
      <c r="J150" s="294">
        <f>ROUND(I150*H150,2)</f>
        <v>0</v>
      </c>
      <c r="K150" s="295"/>
      <c r="L150" s="296"/>
      <c r="M150" s="297" t="s">
        <v>1</v>
      </c>
      <c r="N150" s="298" t="s">
        <v>43</v>
      </c>
      <c r="O150" s="97"/>
      <c r="P150" s="246">
        <f>O150*H150</f>
        <v>0</v>
      </c>
      <c r="Q150" s="246">
        <v>0.001</v>
      </c>
      <c r="R150" s="246">
        <f>Q150*H150</f>
        <v>0.021250000000000002</v>
      </c>
      <c r="S150" s="246">
        <v>0</v>
      </c>
      <c r="T150" s="246">
        <f>S150*H150</f>
        <v>0</v>
      </c>
      <c r="U150" s="247" t="s">
        <v>1</v>
      </c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48" t="s">
        <v>338</v>
      </c>
      <c r="AT150" s="248" t="s">
        <v>171</v>
      </c>
      <c r="AU150" s="248" t="s">
        <v>90</v>
      </c>
      <c r="AY150" s="17" t="s">
        <v>174</v>
      </c>
      <c r="BE150" s="249">
        <f>IF(N150="základná",J150,0)</f>
        <v>0</v>
      </c>
      <c r="BF150" s="249">
        <f>IF(N150="znížená",J150,0)</f>
        <v>0</v>
      </c>
      <c r="BG150" s="249">
        <f>IF(N150="zákl. prenesená",J150,0)</f>
        <v>0</v>
      </c>
      <c r="BH150" s="249">
        <f>IF(N150="zníž. prenesená",J150,0)</f>
        <v>0</v>
      </c>
      <c r="BI150" s="249">
        <f>IF(N150="nulová",J150,0)</f>
        <v>0</v>
      </c>
      <c r="BJ150" s="17" t="s">
        <v>90</v>
      </c>
      <c r="BK150" s="249">
        <f>ROUND(I150*H150,2)</f>
        <v>0</v>
      </c>
      <c r="BL150" s="17" t="s">
        <v>338</v>
      </c>
      <c r="BM150" s="248" t="s">
        <v>1296</v>
      </c>
    </row>
    <row r="151" s="13" customFormat="1">
      <c r="A151" s="13"/>
      <c r="B151" s="255"/>
      <c r="C151" s="256"/>
      <c r="D151" s="257" t="s">
        <v>245</v>
      </c>
      <c r="E151" s="256"/>
      <c r="F151" s="259" t="s">
        <v>1297</v>
      </c>
      <c r="G151" s="256"/>
      <c r="H151" s="260">
        <v>21.25</v>
      </c>
      <c r="I151" s="261"/>
      <c r="J151" s="256"/>
      <c r="K151" s="256"/>
      <c r="L151" s="262"/>
      <c r="M151" s="263"/>
      <c r="N151" s="264"/>
      <c r="O151" s="264"/>
      <c r="P151" s="264"/>
      <c r="Q151" s="264"/>
      <c r="R151" s="264"/>
      <c r="S151" s="264"/>
      <c r="T151" s="264"/>
      <c r="U151" s="265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66" t="s">
        <v>245</v>
      </c>
      <c r="AU151" s="266" t="s">
        <v>90</v>
      </c>
      <c r="AV151" s="13" t="s">
        <v>90</v>
      </c>
      <c r="AW151" s="13" t="s">
        <v>4</v>
      </c>
      <c r="AX151" s="13" t="s">
        <v>84</v>
      </c>
      <c r="AY151" s="266" t="s">
        <v>174</v>
      </c>
    </row>
    <row r="152" s="2" customFormat="1" ht="22.2" customHeight="1">
      <c r="A152" s="38"/>
      <c r="B152" s="39"/>
      <c r="C152" s="236" t="s">
        <v>194</v>
      </c>
      <c r="D152" s="236" t="s">
        <v>177</v>
      </c>
      <c r="E152" s="237" t="s">
        <v>332</v>
      </c>
      <c r="F152" s="238" t="s">
        <v>333</v>
      </c>
      <c r="G152" s="239" t="s">
        <v>327</v>
      </c>
      <c r="H152" s="240">
        <v>80</v>
      </c>
      <c r="I152" s="241"/>
      <c r="J152" s="242">
        <f>ROUND(I152*H152,2)</f>
        <v>0</v>
      </c>
      <c r="K152" s="243"/>
      <c r="L152" s="44"/>
      <c r="M152" s="244" t="s">
        <v>1</v>
      </c>
      <c r="N152" s="245" t="s">
        <v>43</v>
      </c>
      <c r="O152" s="97"/>
      <c r="P152" s="246">
        <f>O152*H152</f>
        <v>0</v>
      </c>
      <c r="Q152" s="246">
        <v>0</v>
      </c>
      <c r="R152" s="246">
        <f>Q152*H152</f>
        <v>0</v>
      </c>
      <c r="S152" s="246">
        <v>0</v>
      </c>
      <c r="T152" s="246">
        <f>S152*H152</f>
        <v>0</v>
      </c>
      <c r="U152" s="247" t="s">
        <v>1</v>
      </c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48" t="s">
        <v>181</v>
      </c>
      <c r="AT152" s="248" t="s">
        <v>177</v>
      </c>
      <c r="AU152" s="248" t="s">
        <v>90</v>
      </c>
      <c r="AY152" s="17" t="s">
        <v>174</v>
      </c>
      <c r="BE152" s="249">
        <f>IF(N152="základná",J152,0)</f>
        <v>0</v>
      </c>
      <c r="BF152" s="249">
        <f>IF(N152="znížená",J152,0)</f>
        <v>0</v>
      </c>
      <c r="BG152" s="249">
        <f>IF(N152="zákl. prenesená",J152,0)</f>
        <v>0</v>
      </c>
      <c r="BH152" s="249">
        <f>IF(N152="zníž. prenesená",J152,0)</f>
        <v>0</v>
      </c>
      <c r="BI152" s="249">
        <f>IF(N152="nulová",J152,0)</f>
        <v>0</v>
      </c>
      <c r="BJ152" s="17" t="s">
        <v>90</v>
      </c>
      <c r="BK152" s="249">
        <f>ROUND(I152*H152,2)</f>
        <v>0</v>
      </c>
      <c r="BL152" s="17" t="s">
        <v>181</v>
      </c>
      <c r="BM152" s="248" t="s">
        <v>1298</v>
      </c>
    </row>
    <row r="153" s="2" customFormat="1" ht="14.4" customHeight="1">
      <c r="A153" s="38"/>
      <c r="B153" s="39"/>
      <c r="C153" s="288" t="s">
        <v>198</v>
      </c>
      <c r="D153" s="288" t="s">
        <v>171</v>
      </c>
      <c r="E153" s="289" t="s">
        <v>335</v>
      </c>
      <c r="F153" s="290" t="s">
        <v>336</v>
      </c>
      <c r="G153" s="291" t="s">
        <v>337</v>
      </c>
      <c r="H153" s="292">
        <v>86.664000000000001</v>
      </c>
      <c r="I153" s="293"/>
      <c r="J153" s="294">
        <f>ROUND(I153*H153,2)</f>
        <v>0</v>
      </c>
      <c r="K153" s="295"/>
      <c r="L153" s="296"/>
      <c r="M153" s="297" t="s">
        <v>1</v>
      </c>
      <c r="N153" s="298" t="s">
        <v>43</v>
      </c>
      <c r="O153" s="97"/>
      <c r="P153" s="246">
        <f>O153*H153</f>
        <v>0</v>
      </c>
      <c r="Q153" s="246">
        <v>0.001</v>
      </c>
      <c r="R153" s="246">
        <f>Q153*H153</f>
        <v>0.086664000000000005</v>
      </c>
      <c r="S153" s="246">
        <v>0</v>
      </c>
      <c r="T153" s="246">
        <f>S153*H153</f>
        <v>0</v>
      </c>
      <c r="U153" s="247" t="s">
        <v>1</v>
      </c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48" t="s">
        <v>338</v>
      </c>
      <c r="AT153" s="248" t="s">
        <v>171</v>
      </c>
      <c r="AU153" s="248" t="s">
        <v>90</v>
      </c>
      <c r="AY153" s="17" t="s">
        <v>174</v>
      </c>
      <c r="BE153" s="249">
        <f>IF(N153="základná",J153,0)</f>
        <v>0</v>
      </c>
      <c r="BF153" s="249">
        <f>IF(N153="znížená",J153,0)</f>
        <v>0</v>
      </c>
      <c r="BG153" s="249">
        <f>IF(N153="zákl. prenesená",J153,0)</f>
        <v>0</v>
      </c>
      <c r="BH153" s="249">
        <f>IF(N153="zníž. prenesená",J153,0)</f>
        <v>0</v>
      </c>
      <c r="BI153" s="249">
        <f>IF(N153="nulová",J153,0)</f>
        <v>0</v>
      </c>
      <c r="BJ153" s="17" t="s">
        <v>90</v>
      </c>
      <c r="BK153" s="249">
        <f>ROUND(I153*H153,2)</f>
        <v>0</v>
      </c>
      <c r="BL153" s="17" t="s">
        <v>338</v>
      </c>
      <c r="BM153" s="248" t="s">
        <v>1299</v>
      </c>
    </row>
    <row r="154" s="13" customFormat="1">
      <c r="A154" s="13"/>
      <c r="B154" s="255"/>
      <c r="C154" s="256"/>
      <c r="D154" s="257" t="s">
        <v>245</v>
      </c>
      <c r="E154" s="256"/>
      <c r="F154" s="259" t="s">
        <v>1300</v>
      </c>
      <c r="G154" s="256"/>
      <c r="H154" s="260">
        <v>86.664000000000001</v>
      </c>
      <c r="I154" s="261"/>
      <c r="J154" s="256"/>
      <c r="K154" s="256"/>
      <c r="L154" s="262"/>
      <c r="M154" s="263"/>
      <c r="N154" s="264"/>
      <c r="O154" s="264"/>
      <c r="P154" s="264"/>
      <c r="Q154" s="264"/>
      <c r="R154" s="264"/>
      <c r="S154" s="264"/>
      <c r="T154" s="264"/>
      <c r="U154" s="265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66" t="s">
        <v>245</v>
      </c>
      <c r="AU154" s="266" t="s">
        <v>90</v>
      </c>
      <c r="AV154" s="13" t="s">
        <v>90</v>
      </c>
      <c r="AW154" s="13" t="s">
        <v>4</v>
      </c>
      <c r="AX154" s="13" t="s">
        <v>84</v>
      </c>
      <c r="AY154" s="266" t="s">
        <v>174</v>
      </c>
    </row>
    <row r="155" s="2" customFormat="1" ht="22.2" customHeight="1">
      <c r="A155" s="38"/>
      <c r="B155" s="39"/>
      <c r="C155" s="236" t="s">
        <v>202</v>
      </c>
      <c r="D155" s="236" t="s">
        <v>177</v>
      </c>
      <c r="E155" s="237" t="s">
        <v>341</v>
      </c>
      <c r="F155" s="238" t="s">
        <v>342</v>
      </c>
      <c r="G155" s="239" t="s">
        <v>327</v>
      </c>
      <c r="H155" s="240">
        <v>10</v>
      </c>
      <c r="I155" s="241"/>
      <c r="J155" s="242">
        <f>ROUND(I155*H155,2)</f>
        <v>0</v>
      </c>
      <c r="K155" s="243"/>
      <c r="L155" s="44"/>
      <c r="M155" s="244" t="s">
        <v>1</v>
      </c>
      <c r="N155" s="245" t="s">
        <v>43</v>
      </c>
      <c r="O155" s="97"/>
      <c r="P155" s="246">
        <f>O155*H155</f>
        <v>0</v>
      </c>
      <c r="Q155" s="246">
        <v>0</v>
      </c>
      <c r="R155" s="246">
        <f>Q155*H155</f>
        <v>0</v>
      </c>
      <c r="S155" s="246">
        <v>0</v>
      </c>
      <c r="T155" s="246">
        <f>S155*H155</f>
        <v>0</v>
      </c>
      <c r="U155" s="247" t="s">
        <v>1</v>
      </c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48" t="s">
        <v>181</v>
      </c>
      <c r="AT155" s="248" t="s">
        <v>177</v>
      </c>
      <c r="AU155" s="248" t="s">
        <v>90</v>
      </c>
      <c r="AY155" s="17" t="s">
        <v>174</v>
      </c>
      <c r="BE155" s="249">
        <f>IF(N155="základná",J155,0)</f>
        <v>0</v>
      </c>
      <c r="BF155" s="249">
        <f>IF(N155="znížená",J155,0)</f>
        <v>0</v>
      </c>
      <c r="BG155" s="249">
        <f>IF(N155="zákl. prenesená",J155,0)</f>
        <v>0</v>
      </c>
      <c r="BH155" s="249">
        <f>IF(N155="zníž. prenesená",J155,0)</f>
        <v>0</v>
      </c>
      <c r="BI155" s="249">
        <f>IF(N155="nulová",J155,0)</f>
        <v>0</v>
      </c>
      <c r="BJ155" s="17" t="s">
        <v>90</v>
      </c>
      <c r="BK155" s="249">
        <f>ROUND(I155*H155,2)</f>
        <v>0</v>
      </c>
      <c r="BL155" s="17" t="s">
        <v>181</v>
      </c>
      <c r="BM155" s="248" t="s">
        <v>1301</v>
      </c>
    </row>
    <row r="156" s="2" customFormat="1" ht="14.4" customHeight="1">
      <c r="A156" s="38"/>
      <c r="B156" s="39"/>
      <c r="C156" s="288" t="s">
        <v>209</v>
      </c>
      <c r="D156" s="288" t="s">
        <v>171</v>
      </c>
      <c r="E156" s="289" t="s">
        <v>344</v>
      </c>
      <c r="F156" s="290" t="s">
        <v>345</v>
      </c>
      <c r="G156" s="291" t="s">
        <v>337</v>
      </c>
      <c r="H156" s="292">
        <v>6.25</v>
      </c>
      <c r="I156" s="293"/>
      <c r="J156" s="294">
        <f>ROUND(I156*H156,2)</f>
        <v>0</v>
      </c>
      <c r="K156" s="295"/>
      <c r="L156" s="296"/>
      <c r="M156" s="297" t="s">
        <v>1</v>
      </c>
      <c r="N156" s="298" t="s">
        <v>43</v>
      </c>
      <c r="O156" s="97"/>
      <c r="P156" s="246">
        <f>O156*H156</f>
        <v>0</v>
      </c>
      <c r="Q156" s="246">
        <v>0.001</v>
      </c>
      <c r="R156" s="246">
        <f>Q156*H156</f>
        <v>0.0062500000000000003</v>
      </c>
      <c r="S156" s="246">
        <v>0</v>
      </c>
      <c r="T156" s="246">
        <f>S156*H156</f>
        <v>0</v>
      </c>
      <c r="U156" s="247" t="s">
        <v>1</v>
      </c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48" t="s">
        <v>338</v>
      </c>
      <c r="AT156" s="248" t="s">
        <v>171</v>
      </c>
      <c r="AU156" s="248" t="s">
        <v>90</v>
      </c>
      <c r="AY156" s="17" t="s">
        <v>174</v>
      </c>
      <c r="BE156" s="249">
        <f>IF(N156="základná",J156,0)</f>
        <v>0</v>
      </c>
      <c r="BF156" s="249">
        <f>IF(N156="znížená",J156,0)</f>
        <v>0</v>
      </c>
      <c r="BG156" s="249">
        <f>IF(N156="zákl. prenesená",J156,0)</f>
        <v>0</v>
      </c>
      <c r="BH156" s="249">
        <f>IF(N156="zníž. prenesená",J156,0)</f>
        <v>0</v>
      </c>
      <c r="BI156" s="249">
        <f>IF(N156="nulová",J156,0)</f>
        <v>0</v>
      </c>
      <c r="BJ156" s="17" t="s">
        <v>90</v>
      </c>
      <c r="BK156" s="249">
        <f>ROUND(I156*H156,2)</f>
        <v>0</v>
      </c>
      <c r="BL156" s="17" t="s">
        <v>338</v>
      </c>
      <c r="BM156" s="248" t="s">
        <v>1302</v>
      </c>
    </row>
    <row r="157" s="13" customFormat="1">
      <c r="A157" s="13"/>
      <c r="B157" s="255"/>
      <c r="C157" s="256"/>
      <c r="D157" s="257" t="s">
        <v>245</v>
      </c>
      <c r="E157" s="256"/>
      <c r="F157" s="259" t="s">
        <v>1303</v>
      </c>
      <c r="G157" s="256"/>
      <c r="H157" s="260">
        <v>6.25</v>
      </c>
      <c r="I157" s="261"/>
      <c r="J157" s="256"/>
      <c r="K157" s="256"/>
      <c r="L157" s="262"/>
      <c r="M157" s="263"/>
      <c r="N157" s="264"/>
      <c r="O157" s="264"/>
      <c r="P157" s="264"/>
      <c r="Q157" s="264"/>
      <c r="R157" s="264"/>
      <c r="S157" s="264"/>
      <c r="T157" s="264"/>
      <c r="U157" s="265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66" t="s">
        <v>245</v>
      </c>
      <c r="AU157" s="266" t="s">
        <v>90</v>
      </c>
      <c r="AV157" s="13" t="s">
        <v>90</v>
      </c>
      <c r="AW157" s="13" t="s">
        <v>4</v>
      </c>
      <c r="AX157" s="13" t="s">
        <v>84</v>
      </c>
      <c r="AY157" s="266" t="s">
        <v>174</v>
      </c>
    </row>
    <row r="158" s="2" customFormat="1" ht="19.8" customHeight="1">
      <c r="A158" s="38"/>
      <c r="B158" s="39"/>
      <c r="C158" s="236" t="s">
        <v>213</v>
      </c>
      <c r="D158" s="236" t="s">
        <v>177</v>
      </c>
      <c r="E158" s="237" t="s">
        <v>1304</v>
      </c>
      <c r="F158" s="238" t="s">
        <v>1305</v>
      </c>
      <c r="G158" s="239" t="s">
        <v>351</v>
      </c>
      <c r="H158" s="240">
        <v>4</v>
      </c>
      <c r="I158" s="241"/>
      <c r="J158" s="242">
        <f>ROUND(I158*H158,2)</f>
        <v>0</v>
      </c>
      <c r="K158" s="243"/>
      <c r="L158" s="44"/>
      <c r="M158" s="244" t="s">
        <v>1</v>
      </c>
      <c r="N158" s="245" t="s">
        <v>43</v>
      </c>
      <c r="O158" s="97"/>
      <c r="P158" s="246">
        <f>O158*H158</f>
        <v>0</v>
      </c>
      <c r="Q158" s="246">
        <v>0</v>
      </c>
      <c r="R158" s="246">
        <f>Q158*H158</f>
        <v>0</v>
      </c>
      <c r="S158" s="246">
        <v>0</v>
      </c>
      <c r="T158" s="246">
        <f>S158*H158</f>
        <v>0</v>
      </c>
      <c r="U158" s="247" t="s">
        <v>1</v>
      </c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48" t="s">
        <v>181</v>
      </c>
      <c r="AT158" s="248" t="s">
        <v>177</v>
      </c>
      <c r="AU158" s="248" t="s">
        <v>90</v>
      </c>
      <c r="AY158" s="17" t="s">
        <v>174</v>
      </c>
      <c r="BE158" s="249">
        <f>IF(N158="základná",J158,0)</f>
        <v>0</v>
      </c>
      <c r="BF158" s="249">
        <f>IF(N158="znížená",J158,0)</f>
        <v>0</v>
      </c>
      <c r="BG158" s="249">
        <f>IF(N158="zákl. prenesená",J158,0)</f>
        <v>0</v>
      </c>
      <c r="BH158" s="249">
        <f>IF(N158="zníž. prenesená",J158,0)</f>
        <v>0</v>
      </c>
      <c r="BI158" s="249">
        <f>IF(N158="nulová",J158,0)</f>
        <v>0</v>
      </c>
      <c r="BJ158" s="17" t="s">
        <v>90</v>
      </c>
      <c r="BK158" s="249">
        <f>ROUND(I158*H158,2)</f>
        <v>0</v>
      </c>
      <c r="BL158" s="17" t="s">
        <v>181</v>
      </c>
      <c r="BM158" s="248" t="s">
        <v>1306</v>
      </c>
    </row>
    <row r="159" s="2" customFormat="1" ht="14.4" customHeight="1">
      <c r="A159" s="38"/>
      <c r="B159" s="39"/>
      <c r="C159" s="288" t="s">
        <v>217</v>
      </c>
      <c r="D159" s="288" t="s">
        <v>171</v>
      </c>
      <c r="E159" s="289" t="s">
        <v>1307</v>
      </c>
      <c r="F159" s="290" t="s">
        <v>1308</v>
      </c>
      <c r="G159" s="291" t="s">
        <v>351</v>
      </c>
      <c r="H159" s="292">
        <v>4</v>
      </c>
      <c r="I159" s="293"/>
      <c r="J159" s="294">
        <f>ROUND(I159*H159,2)</f>
        <v>0</v>
      </c>
      <c r="K159" s="295"/>
      <c r="L159" s="296"/>
      <c r="M159" s="297" t="s">
        <v>1</v>
      </c>
      <c r="N159" s="298" t="s">
        <v>43</v>
      </c>
      <c r="O159" s="97"/>
      <c r="P159" s="246">
        <f>O159*H159</f>
        <v>0</v>
      </c>
      <c r="Q159" s="246">
        <v>3.0000000000000001E-05</v>
      </c>
      <c r="R159" s="246">
        <f>Q159*H159</f>
        <v>0.00012</v>
      </c>
      <c r="S159" s="246">
        <v>0</v>
      </c>
      <c r="T159" s="246">
        <f>S159*H159</f>
        <v>0</v>
      </c>
      <c r="U159" s="247" t="s">
        <v>1</v>
      </c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48" t="s">
        <v>338</v>
      </c>
      <c r="AT159" s="248" t="s">
        <v>171</v>
      </c>
      <c r="AU159" s="248" t="s">
        <v>90</v>
      </c>
      <c r="AY159" s="17" t="s">
        <v>174</v>
      </c>
      <c r="BE159" s="249">
        <f>IF(N159="základná",J159,0)</f>
        <v>0</v>
      </c>
      <c r="BF159" s="249">
        <f>IF(N159="znížená",J159,0)</f>
        <v>0</v>
      </c>
      <c r="BG159" s="249">
        <f>IF(N159="zákl. prenesená",J159,0)</f>
        <v>0</v>
      </c>
      <c r="BH159" s="249">
        <f>IF(N159="zníž. prenesená",J159,0)</f>
        <v>0</v>
      </c>
      <c r="BI159" s="249">
        <f>IF(N159="nulová",J159,0)</f>
        <v>0</v>
      </c>
      <c r="BJ159" s="17" t="s">
        <v>90</v>
      </c>
      <c r="BK159" s="249">
        <f>ROUND(I159*H159,2)</f>
        <v>0</v>
      </c>
      <c r="BL159" s="17" t="s">
        <v>338</v>
      </c>
      <c r="BM159" s="248" t="s">
        <v>1309</v>
      </c>
    </row>
    <row r="160" s="2" customFormat="1" ht="22.2" customHeight="1">
      <c r="A160" s="38"/>
      <c r="B160" s="39"/>
      <c r="C160" s="236" t="s">
        <v>221</v>
      </c>
      <c r="D160" s="236" t="s">
        <v>177</v>
      </c>
      <c r="E160" s="237" t="s">
        <v>1310</v>
      </c>
      <c r="F160" s="238" t="s">
        <v>1311</v>
      </c>
      <c r="G160" s="239" t="s">
        <v>351</v>
      </c>
      <c r="H160" s="240">
        <v>8</v>
      </c>
      <c r="I160" s="241"/>
      <c r="J160" s="242">
        <f>ROUND(I160*H160,2)</f>
        <v>0</v>
      </c>
      <c r="K160" s="243"/>
      <c r="L160" s="44"/>
      <c r="M160" s="244" t="s">
        <v>1</v>
      </c>
      <c r="N160" s="245" t="s">
        <v>43</v>
      </c>
      <c r="O160" s="97"/>
      <c r="P160" s="246">
        <f>O160*H160</f>
        <v>0</v>
      </c>
      <c r="Q160" s="246">
        <v>0</v>
      </c>
      <c r="R160" s="246">
        <f>Q160*H160</f>
        <v>0</v>
      </c>
      <c r="S160" s="246">
        <v>0</v>
      </c>
      <c r="T160" s="246">
        <f>S160*H160</f>
        <v>0</v>
      </c>
      <c r="U160" s="247" t="s">
        <v>1</v>
      </c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48" t="s">
        <v>181</v>
      </c>
      <c r="AT160" s="248" t="s">
        <v>177</v>
      </c>
      <c r="AU160" s="248" t="s">
        <v>90</v>
      </c>
      <c r="AY160" s="17" t="s">
        <v>174</v>
      </c>
      <c r="BE160" s="249">
        <f>IF(N160="základná",J160,0)</f>
        <v>0</v>
      </c>
      <c r="BF160" s="249">
        <f>IF(N160="znížená",J160,0)</f>
        <v>0</v>
      </c>
      <c r="BG160" s="249">
        <f>IF(N160="zákl. prenesená",J160,0)</f>
        <v>0</v>
      </c>
      <c r="BH160" s="249">
        <f>IF(N160="zníž. prenesená",J160,0)</f>
        <v>0</v>
      </c>
      <c r="BI160" s="249">
        <f>IF(N160="nulová",J160,0)</f>
        <v>0</v>
      </c>
      <c r="BJ160" s="17" t="s">
        <v>90</v>
      </c>
      <c r="BK160" s="249">
        <f>ROUND(I160*H160,2)</f>
        <v>0</v>
      </c>
      <c r="BL160" s="17" t="s">
        <v>181</v>
      </c>
      <c r="BM160" s="248" t="s">
        <v>1312</v>
      </c>
    </row>
    <row r="161" s="2" customFormat="1" ht="22.2" customHeight="1">
      <c r="A161" s="38"/>
      <c r="B161" s="39"/>
      <c r="C161" s="288" t="s">
        <v>225</v>
      </c>
      <c r="D161" s="288" t="s">
        <v>171</v>
      </c>
      <c r="E161" s="289" t="s">
        <v>1313</v>
      </c>
      <c r="F161" s="290" t="s">
        <v>1314</v>
      </c>
      <c r="G161" s="291" t="s">
        <v>351</v>
      </c>
      <c r="H161" s="292">
        <v>8</v>
      </c>
      <c r="I161" s="293"/>
      <c r="J161" s="294">
        <f>ROUND(I161*H161,2)</f>
        <v>0</v>
      </c>
      <c r="K161" s="295"/>
      <c r="L161" s="296"/>
      <c r="M161" s="297" t="s">
        <v>1</v>
      </c>
      <c r="N161" s="298" t="s">
        <v>43</v>
      </c>
      <c r="O161" s="97"/>
      <c r="P161" s="246">
        <f>O161*H161</f>
        <v>0</v>
      </c>
      <c r="Q161" s="246">
        <v>0.00106</v>
      </c>
      <c r="R161" s="246">
        <f>Q161*H161</f>
        <v>0.0084799999999999997</v>
      </c>
      <c r="S161" s="246">
        <v>0</v>
      </c>
      <c r="T161" s="246">
        <f>S161*H161</f>
        <v>0</v>
      </c>
      <c r="U161" s="247" t="s">
        <v>1</v>
      </c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48" t="s">
        <v>338</v>
      </c>
      <c r="AT161" s="248" t="s">
        <v>171</v>
      </c>
      <c r="AU161" s="248" t="s">
        <v>90</v>
      </c>
      <c r="AY161" s="17" t="s">
        <v>174</v>
      </c>
      <c r="BE161" s="249">
        <f>IF(N161="základná",J161,0)</f>
        <v>0</v>
      </c>
      <c r="BF161" s="249">
        <f>IF(N161="znížená",J161,0)</f>
        <v>0</v>
      </c>
      <c r="BG161" s="249">
        <f>IF(N161="zákl. prenesená",J161,0)</f>
        <v>0</v>
      </c>
      <c r="BH161" s="249">
        <f>IF(N161="zníž. prenesená",J161,0)</f>
        <v>0</v>
      </c>
      <c r="BI161" s="249">
        <f>IF(N161="nulová",J161,0)</f>
        <v>0</v>
      </c>
      <c r="BJ161" s="17" t="s">
        <v>90</v>
      </c>
      <c r="BK161" s="249">
        <f>ROUND(I161*H161,2)</f>
        <v>0</v>
      </c>
      <c r="BL161" s="17" t="s">
        <v>338</v>
      </c>
      <c r="BM161" s="248" t="s">
        <v>1315</v>
      </c>
    </row>
    <row r="162" s="2" customFormat="1" ht="22.2" customHeight="1">
      <c r="A162" s="38"/>
      <c r="B162" s="39"/>
      <c r="C162" s="288" t="s">
        <v>298</v>
      </c>
      <c r="D162" s="288" t="s">
        <v>171</v>
      </c>
      <c r="E162" s="289" t="s">
        <v>1316</v>
      </c>
      <c r="F162" s="290" t="s">
        <v>1317</v>
      </c>
      <c r="G162" s="291" t="s">
        <v>351</v>
      </c>
      <c r="H162" s="292">
        <v>8</v>
      </c>
      <c r="I162" s="293"/>
      <c r="J162" s="294">
        <f>ROUND(I162*H162,2)</f>
        <v>0</v>
      </c>
      <c r="K162" s="295"/>
      <c r="L162" s="296"/>
      <c r="M162" s="297" t="s">
        <v>1</v>
      </c>
      <c r="N162" s="298" t="s">
        <v>43</v>
      </c>
      <c r="O162" s="97"/>
      <c r="P162" s="246">
        <f>O162*H162</f>
        <v>0</v>
      </c>
      <c r="Q162" s="246">
        <v>0.00010000000000000001</v>
      </c>
      <c r="R162" s="246">
        <f>Q162*H162</f>
        <v>0.00080000000000000004</v>
      </c>
      <c r="S162" s="246">
        <v>0</v>
      </c>
      <c r="T162" s="246">
        <f>S162*H162</f>
        <v>0</v>
      </c>
      <c r="U162" s="247" t="s">
        <v>1</v>
      </c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48" t="s">
        <v>338</v>
      </c>
      <c r="AT162" s="248" t="s">
        <v>171</v>
      </c>
      <c r="AU162" s="248" t="s">
        <v>90</v>
      </c>
      <c r="AY162" s="17" t="s">
        <v>174</v>
      </c>
      <c r="BE162" s="249">
        <f>IF(N162="základná",J162,0)</f>
        <v>0</v>
      </c>
      <c r="BF162" s="249">
        <f>IF(N162="znížená",J162,0)</f>
        <v>0</v>
      </c>
      <c r="BG162" s="249">
        <f>IF(N162="zákl. prenesená",J162,0)</f>
        <v>0</v>
      </c>
      <c r="BH162" s="249">
        <f>IF(N162="zníž. prenesená",J162,0)</f>
        <v>0</v>
      </c>
      <c r="BI162" s="249">
        <f>IF(N162="nulová",J162,0)</f>
        <v>0</v>
      </c>
      <c r="BJ162" s="17" t="s">
        <v>90</v>
      </c>
      <c r="BK162" s="249">
        <f>ROUND(I162*H162,2)</f>
        <v>0</v>
      </c>
      <c r="BL162" s="17" t="s">
        <v>338</v>
      </c>
      <c r="BM162" s="248" t="s">
        <v>1318</v>
      </c>
    </row>
    <row r="163" s="2" customFormat="1" ht="22.2" customHeight="1">
      <c r="A163" s="38"/>
      <c r="B163" s="39"/>
      <c r="C163" s="236" t="s">
        <v>302</v>
      </c>
      <c r="D163" s="236" t="s">
        <v>177</v>
      </c>
      <c r="E163" s="237" t="s">
        <v>1319</v>
      </c>
      <c r="F163" s="238" t="s">
        <v>1320</v>
      </c>
      <c r="G163" s="239" t="s">
        <v>351</v>
      </c>
      <c r="H163" s="240">
        <v>8</v>
      </c>
      <c r="I163" s="241"/>
      <c r="J163" s="242">
        <f>ROUND(I163*H163,2)</f>
        <v>0</v>
      </c>
      <c r="K163" s="243"/>
      <c r="L163" s="44"/>
      <c r="M163" s="244" t="s">
        <v>1</v>
      </c>
      <c r="N163" s="245" t="s">
        <v>43</v>
      </c>
      <c r="O163" s="97"/>
      <c r="P163" s="246">
        <f>O163*H163</f>
        <v>0</v>
      </c>
      <c r="Q163" s="246">
        <v>0</v>
      </c>
      <c r="R163" s="246">
        <f>Q163*H163</f>
        <v>0</v>
      </c>
      <c r="S163" s="246">
        <v>0</v>
      </c>
      <c r="T163" s="246">
        <f>S163*H163</f>
        <v>0</v>
      </c>
      <c r="U163" s="247" t="s">
        <v>1</v>
      </c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48" t="s">
        <v>181</v>
      </c>
      <c r="AT163" s="248" t="s">
        <v>177</v>
      </c>
      <c r="AU163" s="248" t="s">
        <v>90</v>
      </c>
      <c r="AY163" s="17" t="s">
        <v>174</v>
      </c>
      <c r="BE163" s="249">
        <f>IF(N163="základná",J163,0)</f>
        <v>0</v>
      </c>
      <c r="BF163" s="249">
        <f>IF(N163="znížená",J163,0)</f>
        <v>0</v>
      </c>
      <c r="BG163" s="249">
        <f>IF(N163="zákl. prenesená",J163,0)</f>
        <v>0</v>
      </c>
      <c r="BH163" s="249">
        <f>IF(N163="zníž. prenesená",J163,0)</f>
        <v>0</v>
      </c>
      <c r="BI163" s="249">
        <f>IF(N163="nulová",J163,0)</f>
        <v>0</v>
      </c>
      <c r="BJ163" s="17" t="s">
        <v>90</v>
      </c>
      <c r="BK163" s="249">
        <f>ROUND(I163*H163,2)</f>
        <v>0</v>
      </c>
      <c r="BL163" s="17" t="s">
        <v>181</v>
      </c>
      <c r="BM163" s="248" t="s">
        <v>1321</v>
      </c>
    </row>
    <row r="164" s="2" customFormat="1" ht="14.4" customHeight="1">
      <c r="A164" s="38"/>
      <c r="B164" s="39"/>
      <c r="C164" s="288" t="s">
        <v>306</v>
      </c>
      <c r="D164" s="288" t="s">
        <v>171</v>
      </c>
      <c r="E164" s="289" t="s">
        <v>1322</v>
      </c>
      <c r="F164" s="290" t="s">
        <v>1323</v>
      </c>
      <c r="G164" s="291" t="s">
        <v>351</v>
      </c>
      <c r="H164" s="292">
        <v>8</v>
      </c>
      <c r="I164" s="293"/>
      <c r="J164" s="294">
        <f>ROUND(I164*H164,2)</f>
        <v>0</v>
      </c>
      <c r="K164" s="295"/>
      <c r="L164" s="296"/>
      <c r="M164" s="297" t="s">
        <v>1</v>
      </c>
      <c r="N164" s="298" t="s">
        <v>43</v>
      </c>
      <c r="O164" s="97"/>
      <c r="P164" s="246">
        <f>O164*H164</f>
        <v>0</v>
      </c>
      <c r="Q164" s="246">
        <v>0</v>
      </c>
      <c r="R164" s="246">
        <f>Q164*H164</f>
        <v>0</v>
      </c>
      <c r="S164" s="246">
        <v>0</v>
      </c>
      <c r="T164" s="246">
        <f>S164*H164</f>
        <v>0</v>
      </c>
      <c r="U164" s="247" t="s">
        <v>1</v>
      </c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48" t="s">
        <v>338</v>
      </c>
      <c r="AT164" s="248" t="s">
        <v>171</v>
      </c>
      <c r="AU164" s="248" t="s">
        <v>90</v>
      </c>
      <c r="AY164" s="17" t="s">
        <v>174</v>
      </c>
      <c r="BE164" s="249">
        <f>IF(N164="základná",J164,0)</f>
        <v>0</v>
      </c>
      <c r="BF164" s="249">
        <f>IF(N164="znížená",J164,0)</f>
        <v>0</v>
      </c>
      <c r="BG164" s="249">
        <f>IF(N164="zákl. prenesená",J164,0)</f>
        <v>0</v>
      </c>
      <c r="BH164" s="249">
        <f>IF(N164="zníž. prenesená",J164,0)</f>
        <v>0</v>
      </c>
      <c r="BI164" s="249">
        <f>IF(N164="nulová",J164,0)</f>
        <v>0</v>
      </c>
      <c r="BJ164" s="17" t="s">
        <v>90</v>
      </c>
      <c r="BK164" s="249">
        <f>ROUND(I164*H164,2)</f>
        <v>0</v>
      </c>
      <c r="BL164" s="17" t="s">
        <v>338</v>
      </c>
      <c r="BM164" s="248" t="s">
        <v>1324</v>
      </c>
    </row>
    <row r="165" s="2" customFormat="1" ht="22.2" customHeight="1">
      <c r="A165" s="38"/>
      <c r="B165" s="39"/>
      <c r="C165" s="288" t="s">
        <v>308</v>
      </c>
      <c r="D165" s="288" t="s">
        <v>171</v>
      </c>
      <c r="E165" s="289" t="s">
        <v>1325</v>
      </c>
      <c r="F165" s="290" t="s">
        <v>1326</v>
      </c>
      <c r="G165" s="291" t="s">
        <v>351</v>
      </c>
      <c r="H165" s="292">
        <v>8</v>
      </c>
      <c r="I165" s="293"/>
      <c r="J165" s="294">
        <f>ROUND(I165*H165,2)</f>
        <v>0</v>
      </c>
      <c r="K165" s="295"/>
      <c r="L165" s="296"/>
      <c r="M165" s="297" t="s">
        <v>1</v>
      </c>
      <c r="N165" s="298" t="s">
        <v>43</v>
      </c>
      <c r="O165" s="97"/>
      <c r="P165" s="246">
        <f>O165*H165</f>
        <v>0</v>
      </c>
      <c r="Q165" s="246">
        <v>0.00012</v>
      </c>
      <c r="R165" s="246">
        <f>Q165*H165</f>
        <v>0.00096000000000000002</v>
      </c>
      <c r="S165" s="246">
        <v>0</v>
      </c>
      <c r="T165" s="246">
        <f>S165*H165</f>
        <v>0</v>
      </c>
      <c r="U165" s="247" t="s">
        <v>1</v>
      </c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48" t="s">
        <v>338</v>
      </c>
      <c r="AT165" s="248" t="s">
        <v>171</v>
      </c>
      <c r="AU165" s="248" t="s">
        <v>90</v>
      </c>
      <c r="AY165" s="17" t="s">
        <v>174</v>
      </c>
      <c r="BE165" s="249">
        <f>IF(N165="základná",J165,0)</f>
        <v>0</v>
      </c>
      <c r="BF165" s="249">
        <f>IF(N165="znížená",J165,0)</f>
        <v>0</v>
      </c>
      <c r="BG165" s="249">
        <f>IF(N165="zákl. prenesená",J165,0)</f>
        <v>0</v>
      </c>
      <c r="BH165" s="249">
        <f>IF(N165="zníž. prenesená",J165,0)</f>
        <v>0</v>
      </c>
      <c r="BI165" s="249">
        <f>IF(N165="nulová",J165,0)</f>
        <v>0</v>
      </c>
      <c r="BJ165" s="17" t="s">
        <v>90</v>
      </c>
      <c r="BK165" s="249">
        <f>ROUND(I165*H165,2)</f>
        <v>0</v>
      </c>
      <c r="BL165" s="17" t="s">
        <v>338</v>
      </c>
      <c r="BM165" s="248" t="s">
        <v>1327</v>
      </c>
    </row>
    <row r="166" s="2" customFormat="1" ht="19.8" customHeight="1">
      <c r="A166" s="38"/>
      <c r="B166" s="39"/>
      <c r="C166" s="288" t="s">
        <v>310</v>
      </c>
      <c r="D166" s="288" t="s">
        <v>171</v>
      </c>
      <c r="E166" s="289" t="s">
        <v>1328</v>
      </c>
      <c r="F166" s="290" t="s">
        <v>1329</v>
      </c>
      <c r="G166" s="291" t="s">
        <v>351</v>
      </c>
      <c r="H166" s="292">
        <v>8</v>
      </c>
      <c r="I166" s="293"/>
      <c r="J166" s="294">
        <f>ROUND(I166*H166,2)</f>
        <v>0</v>
      </c>
      <c r="K166" s="295"/>
      <c r="L166" s="296"/>
      <c r="M166" s="297" t="s">
        <v>1</v>
      </c>
      <c r="N166" s="298" t="s">
        <v>43</v>
      </c>
      <c r="O166" s="97"/>
      <c r="P166" s="246">
        <f>O166*H166</f>
        <v>0</v>
      </c>
      <c r="Q166" s="246">
        <v>0.00014999999999999999</v>
      </c>
      <c r="R166" s="246">
        <f>Q166*H166</f>
        <v>0.0011999999999999999</v>
      </c>
      <c r="S166" s="246">
        <v>0</v>
      </c>
      <c r="T166" s="246">
        <f>S166*H166</f>
        <v>0</v>
      </c>
      <c r="U166" s="247" t="s">
        <v>1</v>
      </c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48" t="s">
        <v>338</v>
      </c>
      <c r="AT166" s="248" t="s">
        <v>171</v>
      </c>
      <c r="AU166" s="248" t="s">
        <v>90</v>
      </c>
      <c r="AY166" s="17" t="s">
        <v>174</v>
      </c>
      <c r="BE166" s="249">
        <f>IF(N166="základná",J166,0)</f>
        <v>0</v>
      </c>
      <c r="BF166" s="249">
        <f>IF(N166="znížená",J166,0)</f>
        <v>0</v>
      </c>
      <c r="BG166" s="249">
        <f>IF(N166="zákl. prenesená",J166,0)</f>
        <v>0</v>
      </c>
      <c r="BH166" s="249">
        <f>IF(N166="zníž. prenesená",J166,0)</f>
        <v>0</v>
      </c>
      <c r="BI166" s="249">
        <f>IF(N166="nulová",J166,0)</f>
        <v>0</v>
      </c>
      <c r="BJ166" s="17" t="s">
        <v>90</v>
      </c>
      <c r="BK166" s="249">
        <f>ROUND(I166*H166,2)</f>
        <v>0</v>
      </c>
      <c r="BL166" s="17" t="s">
        <v>338</v>
      </c>
      <c r="BM166" s="248" t="s">
        <v>1330</v>
      </c>
    </row>
    <row r="167" s="2" customFormat="1" ht="19.8" customHeight="1">
      <c r="A167" s="38"/>
      <c r="B167" s="39"/>
      <c r="C167" s="236" t="s">
        <v>312</v>
      </c>
      <c r="D167" s="236" t="s">
        <v>177</v>
      </c>
      <c r="E167" s="237" t="s">
        <v>349</v>
      </c>
      <c r="F167" s="238" t="s">
        <v>350</v>
      </c>
      <c r="G167" s="239" t="s">
        <v>351</v>
      </c>
      <c r="H167" s="240">
        <v>8</v>
      </c>
      <c r="I167" s="241"/>
      <c r="J167" s="242">
        <f>ROUND(I167*H167,2)</f>
        <v>0</v>
      </c>
      <c r="K167" s="243"/>
      <c r="L167" s="44"/>
      <c r="M167" s="244" t="s">
        <v>1</v>
      </c>
      <c r="N167" s="245" t="s">
        <v>43</v>
      </c>
      <c r="O167" s="97"/>
      <c r="P167" s="246">
        <f>O167*H167</f>
        <v>0</v>
      </c>
      <c r="Q167" s="246">
        <v>0</v>
      </c>
      <c r="R167" s="246">
        <f>Q167*H167</f>
        <v>0</v>
      </c>
      <c r="S167" s="246">
        <v>0</v>
      </c>
      <c r="T167" s="246">
        <f>S167*H167</f>
        <v>0</v>
      </c>
      <c r="U167" s="247" t="s">
        <v>1</v>
      </c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48" t="s">
        <v>181</v>
      </c>
      <c r="AT167" s="248" t="s">
        <v>177</v>
      </c>
      <c r="AU167" s="248" t="s">
        <v>90</v>
      </c>
      <c r="AY167" s="17" t="s">
        <v>174</v>
      </c>
      <c r="BE167" s="249">
        <f>IF(N167="základná",J167,0)</f>
        <v>0</v>
      </c>
      <c r="BF167" s="249">
        <f>IF(N167="znížená",J167,0)</f>
        <v>0</v>
      </c>
      <c r="BG167" s="249">
        <f>IF(N167="zákl. prenesená",J167,0)</f>
        <v>0</v>
      </c>
      <c r="BH167" s="249">
        <f>IF(N167="zníž. prenesená",J167,0)</f>
        <v>0</v>
      </c>
      <c r="BI167" s="249">
        <f>IF(N167="nulová",J167,0)</f>
        <v>0</v>
      </c>
      <c r="BJ167" s="17" t="s">
        <v>90</v>
      </c>
      <c r="BK167" s="249">
        <f>ROUND(I167*H167,2)</f>
        <v>0</v>
      </c>
      <c r="BL167" s="17" t="s">
        <v>181</v>
      </c>
      <c r="BM167" s="248" t="s">
        <v>1331</v>
      </c>
    </row>
    <row r="168" s="2" customFormat="1" ht="14.4" customHeight="1">
      <c r="A168" s="38"/>
      <c r="B168" s="39"/>
      <c r="C168" s="288" t="s">
        <v>315</v>
      </c>
      <c r="D168" s="288" t="s">
        <v>171</v>
      </c>
      <c r="E168" s="289" t="s">
        <v>353</v>
      </c>
      <c r="F168" s="290" t="s">
        <v>354</v>
      </c>
      <c r="G168" s="291" t="s">
        <v>351</v>
      </c>
      <c r="H168" s="292">
        <v>40</v>
      </c>
      <c r="I168" s="293"/>
      <c r="J168" s="294">
        <f>ROUND(I168*H168,2)</f>
        <v>0</v>
      </c>
      <c r="K168" s="295"/>
      <c r="L168" s="296"/>
      <c r="M168" s="297" t="s">
        <v>1</v>
      </c>
      <c r="N168" s="298" t="s">
        <v>43</v>
      </c>
      <c r="O168" s="97"/>
      <c r="P168" s="246">
        <f>O168*H168</f>
        <v>0</v>
      </c>
      <c r="Q168" s="246">
        <v>0.00021000000000000001</v>
      </c>
      <c r="R168" s="246">
        <f>Q168*H168</f>
        <v>0.0084000000000000012</v>
      </c>
      <c r="S168" s="246">
        <v>0</v>
      </c>
      <c r="T168" s="246">
        <f>S168*H168</f>
        <v>0</v>
      </c>
      <c r="U168" s="247" t="s">
        <v>1</v>
      </c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48" t="s">
        <v>338</v>
      </c>
      <c r="AT168" s="248" t="s">
        <v>171</v>
      </c>
      <c r="AU168" s="248" t="s">
        <v>90</v>
      </c>
      <c r="AY168" s="17" t="s">
        <v>174</v>
      </c>
      <c r="BE168" s="249">
        <f>IF(N168="základná",J168,0)</f>
        <v>0</v>
      </c>
      <c r="BF168" s="249">
        <f>IF(N168="znížená",J168,0)</f>
        <v>0</v>
      </c>
      <c r="BG168" s="249">
        <f>IF(N168="zákl. prenesená",J168,0)</f>
        <v>0</v>
      </c>
      <c r="BH168" s="249">
        <f>IF(N168="zníž. prenesená",J168,0)</f>
        <v>0</v>
      </c>
      <c r="BI168" s="249">
        <f>IF(N168="nulová",J168,0)</f>
        <v>0</v>
      </c>
      <c r="BJ168" s="17" t="s">
        <v>90</v>
      </c>
      <c r="BK168" s="249">
        <f>ROUND(I168*H168,2)</f>
        <v>0</v>
      </c>
      <c r="BL168" s="17" t="s">
        <v>338</v>
      </c>
      <c r="BM168" s="248" t="s">
        <v>1332</v>
      </c>
    </row>
    <row r="169" s="2" customFormat="1" ht="22.2" customHeight="1">
      <c r="A169" s="38"/>
      <c r="B169" s="39"/>
      <c r="C169" s="288" t="s">
        <v>406</v>
      </c>
      <c r="D169" s="288" t="s">
        <v>171</v>
      </c>
      <c r="E169" s="289" t="s">
        <v>1333</v>
      </c>
      <c r="F169" s="290" t="s">
        <v>1334</v>
      </c>
      <c r="G169" s="291" t="s">
        <v>351</v>
      </c>
      <c r="H169" s="292">
        <v>4</v>
      </c>
      <c r="I169" s="293"/>
      <c r="J169" s="294">
        <f>ROUND(I169*H169,2)</f>
        <v>0</v>
      </c>
      <c r="K169" s="295"/>
      <c r="L169" s="296"/>
      <c r="M169" s="297" t="s">
        <v>1</v>
      </c>
      <c r="N169" s="298" t="s">
        <v>43</v>
      </c>
      <c r="O169" s="97"/>
      <c r="P169" s="246">
        <f>O169*H169</f>
        <v>0</v>
      </c>
      <c r="Q169" s="246">
        <v>0.00022000000000000001</v>
      </c>
      <c r="R169" s="246">
        <f>Q169*H169</f>
        <v>0.00088000000000000003</v>
      </c>
      <c r="S169" s="246">
        <v>0</v>
      </c>
      <c r="T169" s="246">
        <f>S169*H169</f>
        <v>0</v>
      </c>
      <c r="U169" s="247" t="s">
        <v>1</v>
      </c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48" t="s">
        <v>338</v>
      </c>
      <c r="AT169" s="248" t="s">
        <v>171</v>
      </c>
      <c r="AU169" s="248" t="s">
        <v>90</v>
      </c>
      <c r="AY169" s="17" t="s">
        <v>174</v>
      </c>
      <c r="BE169" s="249">
        <f>IF(N169="základná",J169,0)</f>
        <v>0</v>
      </c>
      <c r="BF169" s="249">
        <f>IF(N169="znížená",J169,0)</f>
        <v>0</v>
      </c>
      <c r="BG169" s="249">
        <f>IF(N169="zákl. prenesená",J169,0)</f>
        <v>0</v>
      </c>
      <c r="BH169" s="249">
        <f>IF(N169="zníž. prenesená",J169,0)</f>
        <v>0</v>
      </c>
      <c r="BI169" s="249">
        <f>IF(N169="nulová",J169,0)</f>
        <v>0</v>
      </c>
      <c r="BJ169" s="17" t="s">
        <v>90</v>
      </c>
      <c r="BK169" s="249">
        <f>ROUND(I169*H169,2)</f>
        <v>0</v>
      </c>
      <c r="BL169" s="17" t="s">
        <v>338</v>
      </c>
      <c r="BM169" s="248" t="s">
        <v>1335</v>
      </c>
    </row>
    <row r="170" s="2" customFormat="1" ht="14.4" customHeight="1">
      <c r="A170" s="38"/>
      <c r="B170" s="39"/>
      <c r="C170" s="236" t="s">
        <v>408</v>
      </c>
      <c r="D170" s="236" t="s">
        <v>177</v>
      </c>
      <c r="E170" s="237" t="s">
        <v>1336</v>
      </c>
      <c r="F170" s="238" t="s">
        <v>1337</v>
      </c>
      <c r="G170" s="239" t="s">
        <v>351</v>
      </c>
      <c r="H170" s="240">
        <v>4</v>
      </c>
      <c r="I170" s="241"/>
      <c r="J170" s="242">
        <f>ROUND(I170*H170,2)</f>
        <v>0</v>
      </c>
      <c r="K170" s="243"/>
      <c r="L170" s="44"/>
      <c r="M170" s="244" t="s">
        <v>1</v>
      </c>
      <c r="N170" s="245" t="s">
        <v>43</v>
      </c>
      <c r="O170" s="97"/>
      <c r="P170" s="246">
        <f>O170*H170</f>
        <v>0</v>
      </c>
      <c r="Q170" s="246">
        <v>0</v>
      </c>
      <c r="R170" s="246">
        <f>Q170*H170</f>
        <v>0</v>
      </c>
      <c r="S170" s="246">
        <v>0</v>
      </c>
      <c r="T170" s="246">
        <f>S170*H170</f>
        <v>0</v>
      </c>
      <c r="U170" s="247" t="s">
        <v>1</v>
      </c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48" t="s">
        <v>181</v>
      </c>
      <c r="AT170" s="248" t="s">
        <v>177</v>
      </c>
      <c r="AU170" s="248" t="s">
        <v>90</v>
      </c>
      <c r="AY170" s="17" t="s">
        <v>174</v>
      </c>
      <c r="BE170" s="249">
        <f>IF(N170="základná",J170,0)</f>
        <v>0</v>
      </c>
      <c r="BF170" s="249">
        <f>IF(N170="znížená",J170,0)</f>
        <v>0</v>
      </c>
      <c r="BG170" s="249">
        <f>IF(N170="zákl. prenesená",J170,0)</f>
        <v>0</v>
      </c>
      <c r="BH170" s="249">
        <f>IF(N170="zníž. prenesená",J170,0)</f>
        <v>0</v>
      </c>
      <c r="BI170" s="249">
        <f>IF(N170="nulová",J170,0)</f>
        <v>0</v>
      </c>
      <c r="BJ170" s="17" t="s">
        <v>90</v>
      </c>
      <c r="BK170" s="249">
        <f>ROUND(I170*H170,2)</f>
        <v>0</v>
      </c>
      <c r="BL170" s="17" t="s">
        <v>181</v>
      </c>
      <c r="BM170" s="248" t="s">
        <v>1338</v>
      </c>
    </row>
    <row r="171" s="2" customFormat="1" ht="14.4" customHeight="1">
      <c r="A171" s="38"/>
      <c r="B171" s="39"/>
      <c r="C171" s="288" t="s">
        <v>410</v>
      </c>
      <c r="D171" s="288" t="s">
        <v>171</v>
      </c>
      <c r="E171" s="289" t="s">
        <v>1339</v>
      </c>
      <c r="F171" s="290" t="s">
        <v>1340</v>
      </c>
      <c r="G171" s="291" t="s">
        <v>351</v>
      </c>
      <c r="H171" s="292">
        <v>4</v>
      </c>
      <c r="I171" s="293"/>
      <c r="J171" s="294">
        <f>ROUND(I171*H171,2)</f>
        <v>0</v>
      </c>
      <c r="K171" s="295"/>
      <c r="L171" s="296"/>
      <c r="M171" s="297" t="s">
        <v>1</v>
      </c>
      <c r="N171" s="298" t="s">
        <v>43</v>
      </c>
      <c r="O171" s="97"/>
      <c r="P171" s="246">
        <f>O171*H171</f>
        <v>0</v>
      </c>
      <c r="Q171" s="246">
        <v>0.0017700000000000001</v>
      </c>
      <c r="R171" s="246">
        <f>Q171*H171</f>
        <v>0.0070800000000000004</v>
      </c>
      <c r="S171" s="246">
        <v>0</v>
      </c>
      <c r="T171" s="246">
        <f>S171*H171</f>
        <v>0</v>
      </c>
      <c r="U171" s="247" t="s">
        <v>1</v>
      </c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48" t="s">
        <v>338</v>
      </c>
      <c r="AT171" s="248" t="s">
        <v>171</v>
      </c>
      <c r="AU171" s="248" t="s">
        <v>90</v>
      </c>
      <c r="AY171" s="17" t="s">
        <v>174</v>
      </c>
      <c r="BE171" s="249">
        <f>IF(N171="základná",J171,0)</f>
        <v>0</v>
      </c>
      <c r="BF171" s="249">
        <f>IF(N171="znížená",J171,0)</f>
        <v>0</v>
      </c>
      <c r="BG171" s="249">
        <f>IF(N171="zákl. prenesená",J171,0)</f>
        <v>0</v>
      </c>
      <c r="BH171" s="249">
        <f>IF(N171="zníž. prenesená",J171,0)</f>
        <v>0</v>
      </c>
      <c r="BI171" s="249">
        <f>IF(N171="nulová",J171,0)</f>
        <v>0</v>
      </c>
      <c r="BJ171" s="17" t="s">
        <v>90</v>
      </c>
      <c r="BK171" s="249">
        <f>ROUND(I171*H171,2)</f>
        <v>0</v>
      </c>
      <c r="BL171" s="17" t="s">
        <v>338</v>
      </c>
      <c r="BM171" s="248" t="s">
        <v>1341</v>
      </c>
    </row>
    <row r="172" s="2" customFormat="1" ht="22.2" customHeight="1">
      <c r="A172" s="38"/>
      <c r="B172" s="39"/>
      <c r="C172" s="236" t="s">
        <v>7</v>
      </c>
      <c r="D172" s="236" t="s">
        <v>177</v>
      </c>
      <c r="E172" s="237" t="s">
        <v>1342</v>
      </c>
      <c r="F172" s="238" t="s">
        <v>1343</v>
      </c>
      <c r="G172" s="239" t="s">
        <v>351</v>
      </c>
      <c r="H172" s="240">
        <v>8</v>
      </c>
      <c r="I172" s="241"/>
      <c r="J172" s="242">
        <f>ROUND(I172*H172,2)</f>
        <v>0</v>
      </c>
      <c r="K172" s="243"/>
      <c r="L172" s="44"/>
      <c r="M172" s="244" t="s">
        <v>1</v>
      </c>
      <c r="N172" s="245" t="s">
        <v>43</v>
      </c>
      <c r="O172" s="97"/>
      <c r="P172" s="246">
        <f>O172*H172</f>
        <v>0</v>
      </c>
      <c r="Q172" s="246">
        <v>0</v>
      </c>
      <c r="R172" s="246">
        <f>Q172*H172</f>
        <v>0</v>
      </c>
      <c r="S172" s="246">
        <v>0</v>
      </c>
      <c r="T172" s="246">
        <f>S172*H172</f>
        <v>0</v>
      </c>
      <c r="U172" s="247" t="s">
        <v>1</v>
      </c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48" t="s">
        <v>181</v>
      </c>
      <c r="AT172" s="248" t="s">
        <v>177</v>
      </c>
      <c r="AU172" s="248" t="s">
        <v>90</v>
      </c>
      <c r="AY172" s="17" t="s">
        <v>174</v>
      </c>
      <c r="BE172" s="249">
        <f>IF(N172="základná",J172,0)</f>
        <v>0</v>
      </c>
      <c r="BF172" s="249">
        <f>IF(N172="znížená",J172,0)</f>
        <v>0</v>
      </c>
      <c r="BG172" s="249">
        <f>IF(N172="zákl. prenesená",J172,0)</f>
        <v>0</v>
      </c>
      <c r="BH172" s="249">
        <f>IF(N172="zníž. prenesená",J172,0)</f>
        <v>0</v>
      </c>
      <c r="BI172" s="249">
        <f>IF(N172="nulová",J172,0)</f>
        <v>0</v>
      </c>
      <c r="BJ172" s="17" t="s">
        <v>90</v>
      </c>
      <c r="BK172" s="249">
        <f>ROUND(I172*H172,2)</f>
        <v>0</v>
      </c>
      <c r="BL172" s="17" t="s">
        <v>181</v>
      </c>
      <c r="BM172" s="248" t="s">
        <v>1344</v>
      </c>
    </row>
    <row r="173" s="2" customFormat="1" ht="22.2" customHeight="1">
      <c r="A173" s="38"/>
      <c r="B173" s="39"/>
      <c r="C173" s="288" t="s">
        <v>549</v>
      </c>
      <c r="D173" s="288" t="s">
        <v>171</v>
      </c>
      <c r="E173" s="289" t="s">
        <v>1345</v>
      </c>
      <c r="F173" s="290" t="s">
        <v>1346</v>
      </c>
      <c r="G173" s="291" t="s">
        <v>351</v>
      </c>
      <c r="H173" s="292">
        <v>8</v>
      </c>
      <c r="I173" s="293"/>
      <c r="J173" s="294">
        <f>ROUND(I173*H173,2)</f>
        <v>0</v>
      </c>
      <c r="K173" s="295"/>
      <c r="L173" s="296"/>
      <c r="M173" s="297" t="s">
        <v>1</v>
      </c>
      <c r="N173" s="298" t="s">
        <v>43</v>
      </c>
      <c r="O173" s="97"/>
      <c r="P173" s="246">
        <f>O173*H173</f>
        <v>0</v>
      </c>
      <c r="Q173" s="246">
        <v>0.00024000000000000001</v>
      </c>
      <c r="R173" s="246">
        <f>Q173*H173</f>
        <v>0.0019200000000000001</v>
      </c>
      <c r="S173" s="246">
        <v>0</v>
      </c>
      <c r="T173" s="246">
        <f>S173*H173</f>
        <v>0</v>
      </c>
      <c r="U173" s="247" t="s">
        <v>1</v>
      </c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48" t="s">
        <v>338</v>
      </c>
      <c r="AT173" s="248" t="s">
        <v>171</v>
      </c>
      <c r="AU173" s="248" t="s">
        <v>90</v>
      </c>
      <c r="AY173" s="17" t="s">
        <v>174</v>
      </c>
      <c r="BE173" s="249">
        <f>IF(N173="základná",J173,0)</f>
        <v>0</v>
      </c>
      <c r="BF173" s="249">
        <f>IF(N173="znížená",J173,0)</f>
        <v>0</v>
      </c>
      <c r="BG173" s="249">
        <f>IF(N173="zákl. prenesená",J173,0)</f>
        <v>0</v>
      </c>
      <c r="BH173" s="249">
        <f>IF(N173="zníž. prenesená",J173,0)</f>
        <v>0</v>
      </c>
      <c r="BI173" s="249">
        <f>IF(N173="nulová",J173,0)</f>
        <v>0</v>
      </c>
      <c r="BJ173" s="17" t="s">
        <v>90</v>
      </c>
      <c r="BK173" s="249">
        <f>ROUND(I173*H173,2)</f>
        <v>0</v>
      </c>
      <c r="BL173" s="17" t="s">
        <v>338</v>
      </c>
      <c r="BM173" s="248" t="s">
        <v>1347</v>
      </c>
    </row>
    <row r="174" s="12" customFormat="1" ht="22.8" customHeight="1">
      <c r="A174" s="12"/>
      <c r="B174" s="220"/>
      <c r="C174" s="221"/>
      <c r="D174" s="222" t="s">
        <v>76</v>
      </c>
      <c r="E174" s="234" t="s">
        <v>365</v>
      </c>
      <c r="F174" s="234" t="s">
        <v>366</v>
      </c>
      <c r="G174" s="221"/>
      <c r="H174" s="221"/>
      <c r="I174" s="224"/>
      <c r="J174" s="235">
        <f>BK174</f>
        <v>0</v>
      </c>
      <c r="K174" s="221"/>
      <c r="L174" s="226"/>
      <c r="M174" s="227"/>
      <c r="N174" s="228"/>
      <c r="O174" s="228"/>
      <c r="P174" s="229">
        <f>SUM(P175:P180)</f>
        <v>0</v>
      </c>
      <c r="Q174" s="228"/>
      <c r="R174" s="229">
        <f>SUM(R175:R180)</f>
        <v>0</v>
      </c>
      <c r="S174" s="228"/>
      <c r="T174" s="229">
        <f>SUM(T175:T180)</f>
        <v>0</v>
      </c>
      <c r="U174" s="230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31" t="s">
        <v>173</v>
      </c>
      <c r="AT174" s="232" t="s">
        <v>76</v>
      </c>
      <c r="AU174" s="232" t="s">
        <v>84</v>
      </c>
      <c r="AY174" s="231" t="s">
        <v>174</v>
      </c>
      <c r="BK174" s="233">
        <f>SUM(BK175:BK180)</f>
        <v>0</v>
      </c>
    </row>
    <row r="175" s="2" customFormat="1" ht="22.2" customHeight="1">
      <c r="A175" s="38"/>
      <c r="B175" s="39"/>
      <c r="C175" s="236" t="s">
        <v>555</v>
      </c>
      <c r="D175" s="236" t="s">
        <v>177</v>
      </c>
      <c r="E175" s="237" t="s">
        <v>1348</v>
      </c>
      <c r="F175" s="238" t="s">
        <v>1349</v>
      </c>
      <c r="G175" s="239" t="s">
        <v>327</v>
      </c>
      <c r="H175" s="240">
        <v>30</v>
      </c>
      <c r="I175" s="241"/>
      <c r="J175" s="242">
        <f>ROUND(I175*H175,2)</f>
        <v>0</v>
      </c>
      <c r="K175" s="243"/>
      <c r="L175" s="44"/>
      <c r="M175" s="244" t="s">
        <v>1</v>
      </c>
      <c r="N175" s="245" t="s">
        <v>43</v>
      </c>
      <c r="O175" s="97"/>
      <c r="P175" s="246">
        <f>O175*H175</f>
        <v>0</v>
      </c>
      <c r="Q175" s="246">
        <v>0</v>
      </c>
      <c r="R175" s="246">
        <f>Q175*H175</f>
        <v>0</v>
      </c>
      <c r="S175" s="246">
        <v>0</v>
      </c>
      <c r="T175" s="246">
        <f>S175*H175</f>
        <v>0</v>
      </c>
      <c r="U175" s="247" t="s">
        <v>1</v>
      </c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48" t="s">
        <v>181</v>
      </c>
      <c r="AT175" s="248" t="s">
        <v>177</v>
      </c>
      <c r="AU175" s="248" t="s">
        <v>90</v>
      </c>
      <c r="AY175" s="17" t="s">
        <v>174</v>
      </c>
      <c r="BE175" s="249">
        <f>IF(N175="základná",J175,0)</f>
        <v>0</v>
      </c>
      <c r="BF175" s="249">
        <f>IF(N175="znížená",J175,0)</f>
        <v>0</v>
      </c>
      <c r="BG175" s="249">
        <f>IF(N175="zákl. prenesená",J175,0)</f>
        <v>0</v>
      </c>
      <c r="BH175" s="249">
        <f>IF(N175="zníž. prenesená",J175,0)</f>
        <v>0</v>
      </c>
      <c r="BI175" s="249">
        <f>IF(N175="nulová",J175,0)</f>
        <v>0</v>
      </c>
      <c r="BJ175" s="17" t="s">
        <v>90</v>
      </c>
      <c r="BK175" s="249">
        <f>ROUND(I175*H175,2)</f>
        <v>0</v>
      </c>
      <c r="BL175" s="17" t="s">
        <v>181</v>
      </c>
      <c r="BM175" s="248" t="s">
        <v>1350</v>
      </c>
    </row>
    <row r="176" s="2" customFormat="1" ht="22.2" customHeight="1">
      <c r="A176" s="38"/>
      <c r="B176" s="39"/>
      <c r="C176" s="236" t="s">
        <v>560</v>
      </c>
      <c r="D176" s="236" t="s">
        <v>177</v>
      </c>
      <c r="E176" s="237" t="s">
        <v>1351</v>
      </c>
      <c r="F176" s="238" t="s">
        <v>1352</v>
      </c>
      <c r="G176" s="239" t="s">
        <v>327</v>
      </c>
      <c r="H176" s="240">
        <v>40</v>
      </c>
      <c r="I176" s="241"/>
      <c r="J176" s="242">
        <f>ROUND(I176*H176,2)</f>
        <v>0</v>
      </c>
      <c r="K176" s="243"/>
      <c r="L176" s="44"/>
      <c r="M176" s="244" t="s">
        <v>1</v>
      </c>
      <c r="N176" s="245" t="s">
        <v>43</v>
      </c>
      <c r="O176" s="97"/>
      <c r="P176" s="246">
        <f>O176*H176</f>
        <v>0</v>
      </c>
      <c r="Q176" s="246">
        <v>0</v>
      </c>
      <c r="R176" s="246">
        <f>Q176*H176</f>
        <v>0</v>
      </c>
      <c r="S176" s="246">
        <v>0</v>
      </c>
      <c r="T176" s="246">
        <f>S176*H176</f>
        <v>0</v>
      </c>
      <c r="U176" s="247" t="s">
        <v>1</v>
      </c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48" t="s">
        <v>181</v>
      </c>
      <c r="AT176" s="248" t="s">
        <v>177</v>
      </c>
      <c r="AU176" s="248" t="s">
        <v>90</v>
      </c>
      <c r="AY176" s="17" t="s">
        <v>174</v>
      </c>
      <c r="BE176" s="249">
        <f>IF(N176="základná",J176,0)</f>
        <v>0</v>
      </c>
      <c r="BF176" s="249">
        <f>IF(N176="znížená",J176,0)</f>
        <v>0</v>
      </c>
      <c r="BG176" s="249">
        <f>IF(N176="zákl. prenesená",J176,0)</f>
        <v>0</v>
      </c>
      <c r="BH176" s="249">
        <f>IF(N176="zníž. prenesená",J176,0)</f>
        <v>0</v>
      </c>
      <c r="BI176" s="249">
        <f>IF(N176="nulová",J176,0)</f>
        <v>0</v>
      </c>
      <c r="BJ176" s="17" t="s">
        <v>90</v>
      </c>
      <c r="BK176" s="249">
        <f>ROUND(I176*H176,2)</f>
        <v>0</v>
      </c>
      <c r="BL176" s="17" t="s">
        <v>181</v>
      </c>
      <c r="BM176" s="248" t="s">
        <v>1353</v>
      </c>
    </row>
    <row r="177" s="2" customFormat="1" ht="22.2" customHeight="1">
      <c r="A177" s="38"/>
      <c r="B177" s="39"/>
      <c r="C177" s="236" t="s">
        <v>566</v>
      </c>
      <c r="D177" s="236" t="s">
        <v>177</v>
      </c>
      <c r="E177" s="237" t="s">
        <v>1354</v>
      </c>
      <c r="F177" s="238" t="s">
        <v>1355</v>
      </c>
      <c r="G177" s="239" t="s">
        <v>327</v>
      </c>
      <c r="H177" s="240">
        <v>10</v>
      </c>
      <c r="I177" s="241"/>
      <c r="J177" s="242">
        <f>ROUND(I177*H177,2)</f>
        <v>0</v>
      </c>
      <c r="K177" s="243"/>
      <c r="L177" s="44"/>
      <c r="M177" s="244" t="s">
        <v>1</v>
      </c>
      <c r="N177" s="245" t="s">
        <v>43</v>
      </c>
      <c r="O177" s="97"/>
      <c r="P177" s="246">
        <f>O177*H177</f>
        <v>0</v>
      </c>
      <c r="Q177" s="246">
        <v>0</v>
      </c>
      <c r="R177" s="246">
        <f>Q177*H177</f>
        <v>0</v>
      </c>
      <c r="S177" s="246">
        <v>0</v>
      </c>
      <c r="T177" s="246">
        <f>S177*H177</f>
        <v>0</v>
      </c>
      <c r="U177" s="247" t="s">
        <v>1</v>
      </c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48" t="s">
        <v>181</v>
      </c>
      <c r="AT177" s="248" t="s">
        <v>177</v>
      </c>
      <c r="AU177" s="248" t="s">
        <v>90</v>
      </c>
      <c r="AY177" s="17" t="s">
        <v>174</v>
      </c>
      <c r="BE177" s="249">
        <f>IF(N177="základná",J177,0)</f>
        <v>0</v>
      </c>
      <c r="BF177" s="249">
        <f>IF(N177="znížená",J177,0)</f>
        <v>0</v>
      </c>
      <c r="BG177" s="249">
        <f>IF(N177="zákl. prenesená",J177,0)</f>
        <v>0</v>
      </c>
      <c r="BH177" s="249">
        <f>IF(N177="zníž. prenesená",J177,0)</f>
        <v>0</v>
      </c>
      <c r="BI177" s="249">
        <f>IF(N177="nulová",J177,0)</f>
        <v>0</v>
      </c>
      <c r="BJ177" s="17" t="s">
        <v>90</v>
      </c>
      <c r="BK177" s="249">
        <f>ROUND(I177*H177,2)</f>
        <v>0</v>
      </c>
      <c r="BL177" s="17" t="s">
        <v>181</v>
      </c>
      <c r="BM177" s="248" t="s">
        <v>1356</v>
      </c>
    </row>
    <row r="178" s="2" customFormat="1" ht="30" customHeight="1">
      <c r="A178" s="38"/>
      <c r="B178" s="39"/>
      <c r="C178" s="236" t="s">
        <v>573</v>
      </c>
      <c r="D178" s="236" t="s">
        <v>177</v>
      </c>
      <c r="E178" s="237" t="s">
        <v>1357</v>
      </c>
      <c r="F178" s="238" t="s">
        <v>1358</v>
      </c>
      <c r="G178" s="239" t="s">
        <v>327</v>
      </c>
      <c r="H178" s="240">
        <v>30</v>
      </c>
      <c r="I178" s="241"/>
      <c r="J178" s="242">
        <f>ROUND(I178*H178,2)</f>
        <v>0</v>
      </c>
      <c r="K178" s="243"/>
      <c r="L178" s="44"/>
      <c r="M178" s="244" t="s">
        <v>1</v>
      </c>
      <c r="N178" s="245" t="s">
        <v>43</v>
      </c>
      <c r="O178" s="97"/>
      <c r="P178" s="246">
        <f>O178*H178</f>
        <v>0</v>
      </c>
      <c r="Q178" s="246">
        <v>0</v>
      </c>
      <c r="R178" s="246">
        <f>Q178*H178</f>
        <v>0</v>
      </c>
      <c r="S178" s="246">
        <v>0</v>
      </c>
      <c r="T178" s="246">
        <f>S178*H178</f>
        <v>0</v>
      </c>
      <c r="U178" s="247" t="s">
        <v>1</v>
      </c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48" t="s">
        <v>181</v>
      </c>
      <c r="AT178" s="248" t="s">
        <v>177</v>
      </c>
      <c r="AU178" s="248" t="s">
        <v>90</v>
      </c>
      <c r="AY178" s="17" t="s">
        <v>174</v>
      </c>
      <c r="BE178" s="249">
        <f>IF(N178="základná",J178,0)</f>
        <v>0</v>
      </c>
      <c r="BF178" s="249">
        <f>IF(N178="znížená",J178,0)</f>
        <v>0</v>
      </c>
      <c r="BG178" s="249">
        <f>IF(N178="zákl. prenesená",J178,0)</f>
        <v>0</v>
      </c>
      <c r="BH178" s="249">
        <f>IF(N178="zníž. prenesená",J178,0)</f>
        <v>0</v>
      </c>
      <c r="BI178" s="249">
        <f>IF(N178="nulová",J178,0)</f>
        <v>0</v>
      </c>
      <c r="BJ178" s="17" t="s">
        <v>90</v>
      </c>
      <c r="BK178" s="249">
        <f>ROUND(I178*H178,2)</f>
        <v>0</v>
      </c>
      <c r="BL178" s="17" t="s">
        <v>181</v>
      </c>
      <c r="BM178" s="248" t="s">
        <v>1359</v>
      </c>
    </row>
    <row r="179" s="2" customFormat="1" ht="30" customHeight="1">
      <c r="A179" s="38"/>
      <c r="B179" s="39"/>
      <c r="C179" s="236" t="s">
        <v>578</v>
      </c>
      <c r="D179" s="236" t="s">
        <v>177</v>
      </c>
      <c r="E179" s="237" t="s">
        <v>1360</v>
      </c>
      <c r="F179" s="238" t="s">
        <v>1361</v>
      </c>
      <c r="G179" s="239" t="s">
        <v>327</v>
      </c>
      <c r="H179" s="240">
        <v>40</v>
      </c>
      <c r="I179" s="241"/>
      <c r="J179" s="242">
        <f>ROUND(I179*H179,2)</f>
        <v>0</v>
      </c>
      <c r="K179" s="243"/>
      <c r="L179" s="44"/>
      <c r="M179" s="244" t="s">
        <v>1</v>
      </c>
      <c r="N179" s="245" t="s">
        <v>43</v>
      </c>
      <c r="O179" s="97"/>
      <c r="P179" s="246">
        <f>O179*H179</f>
        <v>0</v>
      </c>
      <c r="Q179" s="246">
        <v>0</v>
      </c>
      <c r="R179" s="246">
        <f>Q179*H179</f>
        <v>0</v>
      </c>
      <c r="S179" s="246">
        <v>0</v>
      </c>
      <c r="T179" s="246">
        <f>S179*H179</f>
        <v>0</v>
      </c>
      <c r="U179" s="247" t="s">
        <v>1</v>
      </c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48" t="s">
        <v>181</v>
      </c>
      <c r="AT179" s="248" t="s">
        <v>177</v>
      </c>
      <c r="AU179" s="248" t="s">
        <v>90</v>
      </c>
      <c r="AY179" s="17" t="s">
        <v>174</v>
      </c>
      <c r="BE179" s="249">
        <f>IF(N179="základná",J179,0)</f>
        <v>0</v>
      </c>
      <c r="BF179" s="249">
        <f>IF(N179="znížená",J179,0)</f>
        <v>0</v>
      </c>
      <c r="BG179" s="249">
        <f>IF(N179="zákl. prenesená",J179,0)</f>
        <v>0</v>
      </c>
      <c r="BH179" s="249">
        <f>IF(N179="zníž. prenesená",J179,0)</f>
        <v>0</v>
      </c>
      <c r="BI179" s="249">
        <f>IF(N179="nulová",J179,0)</f>
        <v>0</v>
      </c>
      <c r="BJ179" s="17" t="s">
        <v>90</v>
      </c>
      <c r="BK179" s="249">
        <f>ROUND(I179*H179,2)</f>
        <v>0</v>
      </c>
      <c r="BL179" s="17" t="s">
        <v>181</v>
      </c>
      <c r="BM179" s="248" t="s">
        <v>1362</v>
      </c>
    </row>
    <row r="180" s="2" customFormat="1" ht="30" customHeight="1">
      <c r="A180" s="38"/>
      <c r="B180" s="39"/>
      <c r="C180" s="236" t="s">
        <v>583</v>
      </c>
      <c r="D180" s="236" t="s">
        <v>177</v>
      </c>
      <c r="E180" s="237" t="s">
        <v>1363</v>
      </c>
      <c r="F180" s="238" t="s">
        <v>1364</v>
      </c>
      <c r="G180" s="239" t="s">
        <v>327</v>
      </c>
      <c r="H180" s="240">
        <v>10</v>
      </c>
      <c r="I180" s="241"/>
      <c r="J180" s="242">
        <f>ROUND(I180*H180,2)</f>
        <v>0</v>
      </c>
      <c r="K180" s="243"/>
      <c r="L180" s="44"/>
      <c r="M180" s="244" t="s">
        <v>1</v>
      </c>
      <c r="N180" s="245" t="s">
        <v>43</v>
      </c>
      <c r="O180" s="97"/>
      <c r="P180" s="246">
        <f>O180*H180</f>
        <v>0</v>
      </c>
      <c r="Q180" s="246">
        <v>0</v>
      </c>
      <c r="R180" s="246">
        <f>Q180*H180</f>
        <v>0</v>
      </c>
      <c r="S180" s="246">
        <v>0</v>
      </c>
      <c r="T180" s="246">
        <f>S180*H180</f>
        <v>0</v>
      </c>
      <c r="U180" s="247" t="s">
        <v>1</v>
      </c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48" t="s">
        <v>181</v>
      </c>
      <c r="AT180" s="248" t="s">
        <v>177</v>
      </c>
      <c r="AU180" s="248" t="s">
        <v>90</v>
      </c>
      <c r="AY180" s="17" t="s">
        <v>174</v>
      </c>
      <c r="BE180" s="249">
        <f>IF(N180="základná",J180,0)</f>
        <v>0</v>
      </c>
      <c r="BF180" s="249">
        <f>IF(N180="znížená",J180,0)</f>
        <v>0</v>
      </c>
      <c r="BG180" s="249">
        <f>IF(N180="zákl. prenesená",J180,0)</f>
        <v>0</v>
      </c>
      <c r="BH180" s="249">
        <f>IF(N180="zníž. prenesená",J180,0)</f>
        <v>0</v>
      </c>
      <c r="BI180" s="249">
        <f>IF(N180="nulová",J180,0)</f>
        <v>0</v>
      </c>
      <c r="BJ180" s="17" t="s">
        <v>90</v>
      </c>
      <c r="BK180" s="249">
        <f>ROUND(I180*H180,2)</f>
        <v>0</v>
      </c>
      <c r="BL180" s="17" t="s">
        <v>181</v>
      </c>
      <c r="BM180" s="248" t="s">
        <v>1365</v>
      </c>
    </row>
    <row r="181" s="12" customFormat="1" ht="22.8" customHeight="1">
      <c r="A181" s="12"/>
      <c r="B181" s="220"/>
      <c r="C181" s="221"/>
      <c r="D181" s="222" t="s">
        <v>76</v>
      </c>
      <c r="E181" s="234" t="s">
        <v>392</v>
      </c>
      <c r="F181" s="234" t="s">
        <v>393</v>
      </c>
      <c r="G181" s="221"/>
      <c r="H181" s="221"/>
      <c r="I181" s="224"/>
      <c r="J181" s="235">
        <f>BK181</f>
        <v>0</v>
      </c>
      <c r="K181" s="221"/>
      <c r="L181" s="226"/>
      <c r="M181" s="227"/>
      <c r="N181" s="228"/>
      <c r="O181" s="228"/>
      <c r="P181" s="229">
        <f>P182</f>
        <v>0</v>
      </c>
      <c r="Q181" s="228"/>
      <c r="R181" s="229">
        <f>R182</f>
        <v>0</v>
      </c>
      <c r="S181" s="228"/>
      <c r="T181" s="229">
        <f>T182</f>
        <v>0</v>
      </c>
      <c r="U181" s="230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231" t="s">
        <v>173</v>
      </c>
      <c r="AT181" s="232" t="s">
        <v>76</v>
      </c>
      <c r="AU181" s="232" t="s">
        <v>84</v>
      </c>
      <c r="AY181" s="231" t="s">
        <v>174</v>
      </c>
      <c r="BK181" s="233">
        <f>BK182</f>
        <v>0</v>
      </c>
    </row>
    <row r="182" s="2" customFormat="1" ht="14.4" customHeight="1">
      <c r="A182" s="38"/>
      <c r="B182" s="39"/>
      <c r="C182" s="236" t="s">
        <v>589</v>
      </c>
      <c r="D182" s="236" t="s">
        <v>177</v>
      </c>
      <c r="E182" s="237" t="s">
        <v>394</v>
      </c>
      <c r="F182" s="238" t="s">
        <v>1258</v>
      </c>
      <c r="G182" s="239" t="s">
        <v>396</v>
      </c>
      <c r="H182" s="240">
        <v>0.01</v>
      </c>
      <c r="I182" s="241"/>
      <c r="J182" s="242">
        <f>ROUND(I182*H182,2)</f>
        <v>0</v>
      </c>
      <c r="K182" s="243"/>
      <c r="L182" s="44"/>
      <c r="M182" s="244" t="s">
        <v>1</v>
      </c>
      <c r="N182" s="245" t="s">
        <v>43</v>
      </c>
      <c r="O182" s="97"/>
      <c r="P182" s="246">
        <f>O182*H182</f>
        <v>0</v>
      </c>
      <c r="Q182" s="246">
        <v>0</v>
      </c>
      <c r="R182" s="246">
        <f>Q182*H182</f>
        <v>0</v>
      </c>
      <c r="S182" s="246">
        <v>0</v>
      </c>
      <c r="T182" s="246">
        <f>S182*H182</f>
        <v>0</v>
      </c>
      <c r="U182" s="247" t="s">
        <v>1</v>
      </c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48" t="s">
        <v>181</v>
      </c>
      <c r="AT182" s="248" t="s">
        <v>177</v>
      </c>
      <c r="AU182" s="248" t="s">
        <v>90</v>
      </c>
      <c r="AY182" s="17" t="s">
        <v>174</v>
      </c>
      <c r="BE182" s="249">
        <f>IF(N182="základná",J182,0)</f>
        <v>0</v>
      </c>
      <c r="BF182" s="249">
        <f>IF(N182="znížená",J182,0)</f>
        <v>0</v>
      </c>
      <c r="BG182" s="249">
        <f>IF(N182="zákl. prenesená",J182,0)</f>
        <v>0</v>
      </c>
      <c r="BH182" s="249">
        <f>IF(N182="zníž. prenesená",J182,0)</f>
        <v>0</v>
      </c>
      <c r="BI182" s="249">
        <f>IF(N182="nulová",J182,0)</f>
        <v>0</v>
      </c>
      <c r="BJ182" s="17" t="s">
        <v>90</v>
      </c>
      <c r="BK182" s="249">
        <f>ROUND(I182*H182,2)</f>
        <v>0</v>
      </c>
      <c r="BL182" s="17" t="s">
        <v>181</v>
      </c>
      <c r="BM182" s="248" t="s">
        <v>1366</v>
      </c>
    </row>
    <row r="183" s="12" customFormat="1" ht="25.92" customHeight="1">
      <c r="A183" s="12"/>
      <c r="B183" s="220"/>
      <c r="C183" s="221"/>
      <c r="D183" s="222" t="s">
        <v>76</v>
      </c>
      <c r="E183" s="223" t="s">
        <v>398</v>
      </c>
      <c r="F183" s="223" t="s">
        <v>399</v>
      </c>
      <c r="G183" s="221"/>
      <c r="H183" s="221"/>
      <c r="I183" s="224"/>
      <c r="J183" s="225">
        <f>BK183</f>
        <v>0</v>
      </c>
      <c r="K183" s="221"/>
      <c r="L183" s="226"/>
      <c r="M183" s="227"/>
      <c r="N183" s="228"/>
      <c r="O183" s="228"/>
      <c r="P183" s="229">
        <f>P184</f>
        <v>0</v>
      </c>
      <c r="Q183" s="228"/>
      <c r="R183" s="229">
        <f>R184</f>
        <v>0</v>
      </c>
      <c r="S183" s="228"/>
      <c r="T183" s="229">
        <f>T184</f>
        <v>0</v>
      </c>
      <c r="U183" s="230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R183" s="231" t="s">
        <v>190</v>
      </c>
      <c r="AT183" s="232" t="s">
        <v>76</v>
      </c>
      <c r="AU183" s="232" t="s">
        <v>77</v>
      </c>
      <c r="AY183" s="231" t="s">
        <v>174</v>
      </c>
      <c r="BK183" s="233">
        <f>BK184</f>
        <v>0</v>
      </c>
    </row>
    <row r="184" s="2" customFormat="1" ht="34.8" customHeight="1">
      <c r="A184" s="38"/>
      <c r="B184" s="39"/>
      <c r="C184" s="236" t="s">
        <v>563</v>
      </c>
      <c r="D184" s="236" t="s">
        <v>177</v>
      </c>
      <c r="E184" s="237" t="s">
        <v>400</v>
      </c>
      <c r="F184" s="238" t="s">
        <v>401</v>
      </c>
      <c r="G184" s="239" t="s">
        <v>402</v>
      </c>
      <c r="H184" s="240">
        <v>12</v>
      </c>
      <c r="I184" s="241"/>
      <c r="J184" s="242">
        <f>ROUND(I184*H184,2)</f>
        <v>0</v>
      </c>
      <c r="K184" s="243"/>
      <c r="L184" s="44"/>
      <c r="M184" s="244" t="s">
        <v>1</v>
      </c>
      <c r="N184" s="245" t="s">
        <v>43</v>
      </c>
      <c r="O184" s="97"/>
      <c r="P184" s="246">
        <f>O184*H184</f>
        <v>0</v>
      </c>
      <c r="Q184" s="246">
        <v>0</v>
      </c>
      <c r="R184" s="246">
        <f>Q184*H184</f>
        <v>0</v>
      </c>
      <c r="S184" s="246">
        <v>0</v>
      </c>
      <c r="T184" s="246">
        <f>S184*H184</f>
        <v>0</v>
      </c>
      <c r="U184" s="247" t="s">
        <v>1</v>
      </c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48" t="s">
        <v>403</v>
      </c>
      <c r="AT184" s="248" t="s">
        <v>177</v>
      </c>
      <c r="AU184" s="248" t="s">
        <v>84</v>
      </c>
      <c r="AY184" s="17" t="s">
        <v>174</v>
      </c>
      <c r="BE184" s="249">
        <f>IF(N184="základná",J184,0)</f>
        <v>0</v>
      </c>
      <c r="BF184" s="249">
        <f>IF(N184="znížená",J184,0)</f>
        <v>0</v>
      </c>
      <c r="BG184" s="249">
        <f>IF(N184="zákl. prenesená",J184,0)</f>
        <v>0</v>
      </c>
      <c r="BH184" s="249">
        <f>IF(N184="zníž. prenesená",J184,0)</f>
        <v>0</v>
      </c>
      <c r="BI184" s="249">
        <f>IF(N184="nulová",J184,0)</f>
        <v>0</v>
      </c>
      <c r="BJ184" s="17" t="s">
        <v>90</v>
      </c>
      <c r="BK184" s="249">
        <f>ROUND(I184*H184,2)</f>
        <v>0</v>
      </c>
      <c r="BL184" s="17" t="s">
        <v>403</v>
      </c>
      <c r="BM184" s="248" t="s">
        <v>1367</v>
      </c>
    </row>
    <row r="185" s="12" customFormat="1" ht="25.92" customHeight="1">
      <c r="A185" s="12"/>
      <c r="B185" s="220"/>
      <c r="C185" s="221"/>
      <c r="D185" s="222" t="s">
        <v>76</v>
      </c>
      <c r="E185" s="223" t="s">
        <v>206</v>
      </c>
      <c r="F185" s="223" t="s">
        <v>207</v>
      </c>
      <c r="G185" s="221"/>
      <c r="H185" s="221"/>
      <c r="I185" s="224"/>
      <c r="J185" s="225">
        <f>BK185</f>
        <v>0</v>
      </c>
      <c r="K185" s="221"/>
      <c r="L185" s="226"/>
      <c r="M185" s="227"/>
      <c r="N185" s="228"/>
      <c r="O185" s="228"/>
      <c r="P185" s="229">
        <f>P186</f>
        <v>0</v>
      </c>
      <c r="Q185" s="228"/>
      <c r="R185" s="229">
        <f>R186</f>
        <v>0</v>
      </c>
      <c r="S185" s="228"/>
      <c r="T185" s="229">
        <f>T186</f>
        <v>0</v>
      </c>
      <c r="U185" s="230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231" t="s">
        <v>190</v>
      </c>
      <c r="AT185" s="232" t="s">
        <v>76</v>
      </c>
      <c r="AU185" s="232" t="s">
        <v>77</v>
      </c>
      <c r="AY185" s="231" t="s">
        <v>174</v>
      </c>
      <c r="BK185" s="233">
        <f>BK186</f>
        <v>0</v>
      </c>
    </row>
    <row r="186" s="12" customFormat="1" ht="22.8" customHeight="1">
      <c r="A186" s="12"/>
      <c r="B186" s="220"/>
      <c r="C186" s="221"/>
      <c r="D186" s="222" t="s">
        <v>76</v>
      </c>
      <c r="E186" s="234" t="s">
        <v>207</v>
      </c>
      <c r="F186" s="234" t="s">
        <v>208</v>
      </c>
      <c r="G186" s="221"/>
      <c r="H186" s="221"/>
      <c r="I186" s="224"/>
      <c r="J186" s="235">
        <f>BK186</f>
        <v>0</v>
      </c>
      <c r="K186" s="221"/>
      <c r="L186" s="226"/>
      <c r="M186" s="227"/>
      <c r="N186" s="228"/>
      <c r="O186" s="228"/>
      <c r="P186" s="229">
        <f>SUM(P187:P191)</f>
        <v>0</v>
      </c>
      <c r="Q186" s="228"/>
      <c r="R186" s="229">
        <f>SUM(R187:R191)</f>
        <v>0</v>
      </c>
      <c r="S186" s="228"/>
      <c r="T186" s="229">
        <f>SUM(T187:T191)</f>
        <v>0</v>
      </c>
      <c r="U186" s="230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231" t="s">
        <v>190</v>
      </c>
      <c r="AT186" s="232" t="s">
        <v>76</v>
      </c>
      <c r="AU186" s="232" t="s">
        <v>84</v>
      </c>
      <c r="AY186" s="231" t="s">
        <v>174</v>
      </c>
      <c r="BK186" s="233">
        <f>SUM(BK187:BK191)</f>
        <v>0</v>
      </c>
    </row>
    <row r="187" s="2" customFormat="1" ht="14.4" customHeight="1">
      <c r="A187" s="38"/>
      <c r="B187" s="39"/>
      <c r="C187" s="236" t="s">
        <v>651</v>
      </c>
      <c r="D187" s="236" t="s">
        <v>177</v>
      </c>
      <c r="E187" s="237" t="s">
        <v>210</v>
      </c>
      <c r="F187" s="238" t="s">
        <v>211</v>
      </c>
      <c r="G187" s="239" t="s">
        <v>180</v>
      </c>
      <c r="H187" s="240">
        <v>1</v>
      </c>
      <c r="I187" s="241"/>
      <c r="J187" s="242">
        <f>ROUND(I187*H187,2)</f>
        <v>0</v>
      </c>
      <c r="K187" s="243"/>
      <c r="L187" s="44"/>
      <c r="M187" s="244" t="s">
        <v>1</v>
      </c>
      <c r="N187" s="245" t="s">
        <v>43</v>
      </c>
      <c r="O187" s="97"/>
      <c r="P187" s="246">
        <f>O187*H187</f>
        <v>0</v>
      </c>
      <c r="Q187" s="246">
        <v>0</v>
      </c>
      <c r="R187" s="246">
        <f>Q187*H187</f>
        <v>0</v>
      </c>
      <c r="S187" s="246">
        <v>0</v>
      </c>
      <c r="T187" s="246">
        <f>S187*H187</f>
        <v>0</v>
      </c>
      <c r="U187" s="247" t="s">
        <v>1</v>
      </c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48" t="s">
        <v>181</v>
      </c>
      <c r="AT187" s="248" t="s">
        <v>177</v>
      </c>
      <c r="AU187" s="248" t="s">
        <v>90</v>
      </c>
      <c r="AY187" s="17" t="s">
        <v>174</v>
      </c>
      <c r="BE187" s="249">
        <f>IF(N187="základná",J187,0)</f>
        <v>0</v>
      </c>
      <c r="BF187" s="249">
        <f>IF(N187="znížená",J187,0)</f>
        <v>0</v>
      </c>
      <c r="BG187" s="249">
        <f>IF(N187="zákl. prenesená",J187,0)</f>
        <v>0</v>
      </c>
      <c r="BH187" s="249">
        <f>IF(N187="zníž. prenesená",J187,0)</f>
        <v>0</v>
      </c>
      <c r="BI187" s="249">
        <f>IF(N187="nulová",J187,0)</f>
        <v>0</v>
      </c>
      <c r="BJ187" s="17" t="s">
        <v>90</v>
      </c>
      <c r="BK187" s="249">
        <f>ROUND(I187*H187,2)</f>
        <v>0</v>
      </c>
      <c r="BL187" s="17" t="s">
        <v>181</v>
      </c>
      <c r="BM187" s="248" t="s">
        <v>1368</v>
      </c>
    </row>
    <row r="188" s="2" customFormat="1" ht="14.4" customHeight="1">
      <c r="A188" s="38"/>
      <c r="B188" s="39"/>
      <c r="C188" s="236" t="s">
        <v>656</v>
      </c>
      <c r="D188" s="236" t="s">
        <v>177</v>
      </c>
      <c r="E188" s="237" t="s">
        <v>214</v>
      </c>
      <c r="F188" s="238" t="s">
        <v>215</v>
      </c>
      <c r="G188" s="239" t="s">
        <v>180</v>
      </c>
      <c r="H188" s="240">
        <v>1</v>
      </c>
      <c r="I188" s="241"/>
      <c r="J188" s="242">
        <f>ROUND(I188*H188,2)</f>
        <v>0</v>
      </c>
      <c r="K188" s="243"/>
      <c r="L188" s="44"/>
      <c r="M188" s="244" t="s">
        <v>1</v>
      </c>
      <c r="N188" s="245" t="s">
        <v>43</v>
      </c>
      <c r="O188" s="97"/>
      <c r="P188" s="246">
        <f>O188*H188</f>
        <v>0</v>
      </c>
      <c r="Q188" s="246">
        <v>0</v>
      </c>
      <c r="R188" s="246">
        <f>Q188*H188</f>
        <v>0</v>
      </c>
      <c r="S188" s="246">
        <v>0</v>
      </c>
      <c r="T188" s="246">
        <f>S188*H188</f>
        <v>0</v>
      </c>
      <c r="U188" s="247" t="s">
        <v>1</v>
      </c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48" t="s">
        <v>181</v>
      </c>
      <c r="AT188" s="248" t="s">
        <v>177</v>
      </c>
      <c r="AU188" s="248" t="s">
        <v>90</v>
      </c>
      <c r="AY188" s="17" t="s">
        <v>174</v>
      </c>
      <c r="BE188" s="249">
        <f>IF(N188="základná",J188,0)</f>
        <v>0</v>
      </c>
      <c r="BF188" s="249">
        <f>IF(N188="znížená",J188,0)</f>
        <v>0</v>
      </c>
      <c r="BG188" s="249">
        <f>IF(N188="zákl. prenesená",J188,0)</f>
        <v>0</v>
      </c>
      <c r="BH188" s="249">
        <f>IF(N188="zníž. prenesená",J188,0)</f>
        <v>0</v>
      </c>
      <c r="BI188" s="249">
        <f>IF(N188="nulová",J188,0)</f>
        <v>0</v>
      </c>
      <c r="BJ188" s="17" t="s">
        <v>90</v>
      </c>
      <c r="BK188" s="249">
        <f>ROUND(I188*H188,2)</f>
        <v>0</v>
      </c>
      <c r="BL188" s="17" t="s">
        <v>181</v>
      </c>
      <c r="BM188" s="248" t="s">
        <v>1369</v>
      </c>
    </row>
    <row r="189" s="2" customFormat="1" ht="14.4" customHeight="1">
      <c r="A189" s="38"/>
      <c r="B189" s="39"/>
      <c r="C189" s="236" t="s">
        <v>661</v>
      </c>
      <c r="D189" s="236" t="s">
        <v>177</v>
      </c>
      <c r="E189" s="237" t="s">
        <v>218</v>
      </c>
      <c r="F189" s="238" t="s">
        <v>219</v>
      </c>
      <c r="G189" s="239" t="s">
        <v>180</v>
      </c>
      <c r="H189" s="240">
        <v>1</v>
      </c>
      <c r="I189" s="241"/>
      <c r="J189" s="242">
        <f>ROUND(I189*H189,2)</f>
        <v>0</v>
      </c>
      <c r="K189" s="243"/>
      <c r="L189" s="44"/>
      <c r="M189" s="244" t="s">
        <v>1</v>
      </c>
      <c r="N189" s="245" t="s">
        <v>43</v>
      </c>
      <c r="O189" s="97"/>
      <c r="P189" s="246">
        <f>O189*H189</f>
        <v>0</v>
      </c>
      <c r="Q189" s="246">
        <v>0</v>
      </c>
      <c r="R189" s="246">
        <f>Q189*H189</f>
        <v>0</v>
      </c>
      <c r="S189" s="246">
        <v>0</v>
      </c>
      <c r="T189" s="246">
        <f>S189*H189</f>
        <v>0</v>
      </c>
      <c r="U189" s="247" t="s">
        <v>1</v>
      </c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48" t="s">
        <v>181</v>
      </c>
      <c r="AT189" s="248" t="s">
        <v>177</v>
      </c>
      <c r="AU189" s="248" t="s">
        <v>90</v>
      </c>
      <c r="AY189" s="17" t="s">
        <v>174</v>
      </c>
      <c r="BE189" s="249">
        <f>IF(N189="základná",J189,0)</f>
        <v>0</v>
      </c>
      <c r="BF189" s="249">
        <f>IF(N189="znížená",J189,0)</f>
        <v>0</v>
      </c>
      <c r="BG189" s="249">
        <f>IF(N189="zákl. prenesená",J189,0)</f>
        <v>0</v>
      </c>
      <c r="BH189" s="249">
        <f>IF(N189="zníž. prenesená",J189,0)</f>
        <v>0</v>
      </c>
      <c r="BI189" s="249">
        <f>IF(N189="nulová",J189,0)</f>
        <v>0</v>
      </c>
      <c r="BJ189" s="17" t="s">
        <v>90</v>
      </c>
      <c r="BK189" s="249">
        <f>ROUND(I189*H189,2)</f>
        <v>0</v>
      </c>
      <c r="BL189" s="17" t="s">
        <v>181</v>
      </c>
      <c r="BM189" s="248" t="s">
        <v>1370</v>
      </c>
    </row>
    <row r="190" s="2" customFormat="1" ht="14.4" customHeight="1">
      <c r="A190" s="38"/>
      <c r="B190" s="39"/>
      <c r="C190" s="236" t="s">
        <v>663</v>
      </c>
      <c r="D190" s="236" t="s">
        <v>177</v>
      </c>
      <c r="E190" s="237" t="s">
        <v>222</v>
      </c>
      <c r="F190" s="238" t="s">
        <v>223</v>
      </c>
      <c r="G190" s="239" t="s">
        <v>180</v>
      </c>
      <c r="H190" s="240">
        <v>1</v>
      </c>
      <c r="I190" s="241"/>
      <c r="J190" s="242">
        <f>ROUND(I190*H190,2)</f>
        <v>0</v>
      </c>
      <c r="K190" s="243"/>
      <c r="L190" s="44"/>
      <c r="M190" s="244" t="s">
        <v>1</v>
      </c>
      <c r="N190" s="245" t="s">
        <v>43</v>
      </c>
      <c r="O190" s="97"/>
      <c r="P190" s="246">
        <f>O190*H190</f>
        <v>0</v>
      </c>
      <c r="Q190" s="246">
        <v>0</v>
      </c>
      <c r="R190" s="246">
        <f>Q190*H190</f>
        <v>0</v>
      </c>
      <c r="S190" s="246">
        <v>0</v>
      </c>
      <c r="T190" s="246">
        <f>S190*H190</f>
        <v>0</v>
      </c>
      <c r="U190" s="247" t="s">
        <v>1</v>
      </c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48" t="s">
        <v>181</v>
      </c>
      <c r="AT190" s="248" t="s">
        <v>177</v>
      </c>
      <c r="AU190" s="248" t="s">
        <v>90</v>
      </c>
      <c r="AY190" s="17" t="s">
        <v>174</v>
      </c>
      <c r="BE190" s="249">
        <f>IF(N190="základná",J190,0)</f>
        <v>0</v>
      </c>
      <c r="BF190" s="249">
        <f>IF(N190="znížená",J190,0)</f>
        <v>0</v>
      </c>
      <c r="BG190" s="249">
        <f>IF(N190="zákl. prenesená",J190,0)</f>
        <v>0</v>
      </c>
      <c r="BH190" s="249">
        <f>IF(N190="zníž. prenesená",J190,0)</f>
        <v>0</v>
      </c>
      <c r="BI190" s="249">
        <f>IF(N190="nulová",J190,0)</f>
        <v>0</v>
      </c>
      <c r="BJ190" s="17" t="s">
        <v>90</v>
      </c>
      <c r="BK190" s="249">
        <f>ROUND(I190*H190,2)</f>
        <v>0</v>
      </c>
      <c r="BL190" s="17" t="s">
        <v>181</v>
      </c>
      <c r="BM190" s="248" t="s">
        <v>1371</v>
      </c>
    </row>
    <row r="191" s="2" customFormat="1" ht="14.4" customHeight="1">
      <c r="A191" s="38"/>
      <c r="B191" s="39"/>
      <c r="C191" s="236" t="s">
        <v>665</v>
      </c>
      <c r="D191" s="236" t="s">
        <v>177</v>
      </c>
      <c r="E191" s="237" t="s">
        <v>226</v>
      </c>
      <c r="F191" s="238" t="s">
        <v>227</v>
      </c>
      <c r="G191" s="239" t="s">
        <v>180</v>
      </c>
      <c r="H191" s="240">
        <v>1</v>
      </c>
      <c r="I191" s="241"/>
      <c r="J191" s="242">
        <f>ROUND(I191*H191,2)</f>
        <v>0</v>
      </c>
      <c r="K191" s="243"/>
      <c r="L191" s="44"/>
      <c r="M191" s="250" t="s">
        <v>1</v>
      </c>
      <c r="N191" s="251" t="s">
        <v>43</v>
      </c>
      <c r="O191" s="252"/>
      <c r="P191" s="253">
        <f>O191*H191</f>
        <v>0</v>
      </c>
      <c r="Q191" s="253">
        <v>0</v>
      </c>
      <c r="R191" s="253">
        <f>Q191*H191</f>
        <v>0</v>
      </c>
      <c r="S191" s="253">
        <v>0</v>
      </c>
      <c r="T191" s="253">
        <f>S191*H191</f>
        <v>0</v>
      </c>
      <c r="U191" s="254" t="s">
        <v>1</v>
      </c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48" t="s">
        <v>181</v>
      </c>
      <c r="AT191" s="248" t="s">
        <v>177</v>
      </c>
      <c r="AU191" s="248" t="s">
        <v>90</v>
      </c>
      <c r="AY191" s="17" t="s">
        <v>174</v>
      </c>
      <c r="BE191" s="249">
        <f>IF(N191="základná",J191,0)</f>
        <v>0</v>
      </c>
      <c r="BF191" s="249">
        <f>IF(N191="znížená",J191,0)</f>
        <v>0</v>
      </c>
      <c r="BG191" s="249">
        <f>IF(N191="zákl. prenesená",J191,0)</f>
        <v>0</v>
      </c>
      <c r="BH191" s="249">
        <f>IF(N191="zníž. prenesená",J191,0)</f>
        <v>0</v>
      </c>
      <c r="BI191" s="249">
        <f>IF(N191="nulová",J191,0)</f>
        <v>0</v>
      </c>
      <c r="BJ191" s="17" t="s">
        <v>90</v>
      </c>
      <c r="BK191" s="249">
        <f>ROUND(I191*H191,2)</f>
        <v>0</v>
      </c>
      <c r="BL191" s="17" t="s">
        <v>181</v>
      </c>
      <c r="BM191" s="248" t="s">
        <v>1372</v>
      </c>
    </row>
    <row r="192" s="2" customFormat="1" ht="6.96" customHeight="1">
      <c r="A192" s="38"/>
      <c r="B192" s="72"/>
      <c r="C192" s="73"/>
      <c r="D192" s="73"/>
      <c r="E192" s="73"/>
      <c r="F192" s="73"/>
      <c r="G192" s="73"/>
      <c r="H192" s="73"/>
      <c r="I192" s="73"/>
      <c r="J192" s="73"/>
      <c r="K192" s="73"/>
      <c r="L192" s="44"/>
      <c r="M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</row>
  </sheetData>
  <sheetProtection sheet="1" autoFilter="0" formatColumns="0" formatRows="0" objects="1" scenarios="1" spinCount="100000" saltValue="DtZqphkqed4BTOnI7SoY6xji5H12EA4sgJHt+OZ8mDONsKlJME8JMXmx4yApvcTTEbS3CvieiQot5WSJzziszg==" hashValue="CNAz07heUHIbTngq41LaOfdWX1P6CRJPdfFKcSXTc/CTG0+EzDM+c+zqgbo5X3ji+w7JcESEJSD/4poqSpcbkA==" algorithmName="SHA-512" password="CC35"/>
  <autoFilter ref="C125:K191"/>
  <mergeCells count="9">
    <mergeCell ref="E7:H7"/>
    <mergeCell ref="E9:H9"/>
    <mergeCell ref="E18:H18"/>
    <mergeCell ref="E27:H27"/>
    <mergeCell ref="E85:H85"/>
    <mergeCell ref="E87:H87"/>
    <mergeCell ref="E116:H116"/>
    <mergeCell ref="E118:H11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5.14063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125</v>
      </c>
    </row>
    <row r="3" s="1" customFormat="1" ht="6.96" customHeight="1">
      <c r="B3" s="152"/>
      <c r="C3" s="153"/>
      <c r="D3" s="153"/>
      <c r="E3" s="153"/>
      <c r="F3" s="153"/>
      <c r="G3" s="153"/>
      <c r="H3" s="153"/>
      <c r="I3" s="153"/>
      <c r="J3" s="153"/>
      <c r="K3" s="153"/>
      <c r="L3" s="20"/>
      <c r="AT3" s="17" t="s">
        <v>77</v>
      </c>
    </row>
    <row r="4" s="1" customFormat="1" ht="24.96" customHeight="1">
      <c r="B4" s="20"/>
      <c r="D4" s="154" t="s">
        <v>143</v>
      </c>
      <c r="L4" s="20"/>
      <c r="M4" s="155" t="s">
        <v>9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6" t="s">
        <v>15</v>
      </c>
      <c r="L6" s="20"/>
    </row>
    <row r="7" s="1" customFormat="1" ht="27" customHeight="1">
      <c r="B7" s="20"/>
      <c r="E7" s="157" t="str">
        <f>'Rekapitulácia stavby'!K6</f>
        <v>Lyžiarske stredisko MH I. etapa - 8-miestna kabínková lanovka MH-STRÁNE</v>
      </c>
      <c r="F7" s="156"/>
      <c r="G7" s="156"/>
      <c r="H7" s="156"/>
      <c r="L7" s="20"/>
    </row>
    <row r="8" s="1" customFormat="1" ht="12" customHeight="1">
      <c r="B8" s="20"/>
      <c r="D8" s="156" t="s">
        <v>144</v>
      </c>
      <c r="L8" s="20"/>
    </row>
    <row r="9" s="2" customFormat="1" ht="14.4" customHeight="1">
      <c r="A9" s="38"/>
      <c r="B9" s="44"/>
      <c r="C9" s="38"/>
      <c r="D9" s="38"/>
      <c r="E9" s="157" t="s">
        <v>1373</v>
      </c>
      <c r="F9" s="38"/>
      <c r="G9" s="38"/>
      <c r="H9" s="38"/>
      <c r="I9" s="38"/>
      <c r="J9" s="38"/>
      <c r="K9" s="38"/>
      <c r="L9" s="69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6" t="s">
        <v>146</v>
      </c>
      <c r="E10" s="38"/>
      <c r="F10" s="38"/>
      <c r="G10" s="38"/>
      <c r="H10" s="38"/>
      <c r="I10" s="38"/>
      <c r="J10" s="38"/>
      <c r="K10" s="38"/>
      <c r="L10" s="69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5.6" customHeight="1">
      <c r="A11" s="38"/>
      <c r="B11" s="44"/>
      <c r="C11" s="38"/>
      <c r="D11" s="38"/>
      <c r="E11" s="158" t="s">
        <v>1374</v>
      </c>
      <c r="F11" s="38"/>
      <c r="G11" s="38"/>
      <c r="H11" s="38"/>
      <c r="I11" s="38"/>
      <c r="J11" s="38"/>
      <c r="K11" s="38"/>
      <c r="L11" s="69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9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6" t="s">
        <v>17</v>
      </c>
      <c r="E13" s="38"/>
      <c r="F13" s="147" t="s">
        <v>1</v>
      </c>
      <c r="G13" s="38"/>
      <c r="H13" s="38"/>
      <c r="I13" s="156" t="s">
        <v>18</v>
      </c>
      <c r="J13" s="147" t="s">
        <v>1</v>
      </c>
      <c r="K13" s="38"/>
      <c r="L13" s="69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6" t="s">
        <v>19</v>
      </c>
      <c r="E14" s="38"/>
      <c r="F14" s="147" t="s">
        <v>20</v>
      </c>
      <c r="G14" s="38"/>
      <c r="H14" s="38"/>
      <c r="I14" s="156" t="s">
        <v>21</v>
      </c>
      <c r="J14" s="159" t="str">
        <f>'Rekapitulácia stavby'!AN8</f>
        <v>23. 7. 2026</v>
      </c>
      <c r="K14" s="38"/>
      <c r="L14" s="69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9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6" t="s">
        <v>23</v>
      </c>
      <c r="E16" s="38"/>
      <c r="F16" s="38"/>
      <c r="G16" s="38"/>
      <c r="H16" s="38"/>
      <c r="I16" s="156" t="s">
        <v>24</v>
      </c>
      <c r="J16" s="147" t="s">
        <v>25</v>
      </c>
      <c r="K16" s="38"/>
      <c r="L16" s="69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7" t="s">
        <v>26</v>
      </c>
      <c r="F17" s="38"/>
      <c r="G17" s="38"/>
      <c r="H17" s="38"/>
      <c r="I17" s="156" t="s">
        <v>27</v>
      </c>
      <c r="J17" s="147" t="s">
        <v>1</v>
      </c>
      <c r="K17" s="38"/>
      <c r="L17" s="69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9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6" t="s">
        <v>28</v>
      </c>
      <c r="E19" s="38"/>
      <c r="F19" s="38"/>
      <c r="G19" s="38"/>
      <c r="H19" s="38"/>
      <c r="I19" s="156" t="s">
        <v>24</v>
      </c>
      <c r="J19" s="33" t="str">
        <f>'Rekapitulácia stavby'!AN13</f>
        <v>Vyplň údaj</v>
      </c>
      <c r="K19" s="38"/>
      <c r="L19" s="69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'Rekapitulácia stavby'!E14</f>
        <v>Vyplň údaj</v>
      </c>
      <c r="F20" s="147"/>
      <c r="G20" s="147"/>
      <c r="H20" s="147"/>
      <c r="I20" s="156" t="s">
        <v>27</v>
      </c>
      <c r="J20" s="33" t="str">
        <f>'Rekapitulácia stavby'!AN14</f>
        <v>Vyplň údaj</v>
      </c>
      <c r="K20" s="38"/>
      <c r="L20" s="69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9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6" t="s">
        <v>30</v>
      </c>
      <c r="E22" s="38"/>
      <c r="F22" s="38"/>
      <c r="G22" s="38"/>
      <c r="H22" s="38"/>
      <c r="I22" s="156" t="s">
        <v>24</v>
      </c>
      <c r="J22" s="147" t="s">
        <v>31</v>
      </c>
      <c r="K22" s="38"/>
      <c r="L22" s="69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7" t="s">
        <v>148</v>
      </c>
      <c r="F23" s="38"/>
      <c r="G23" s="38"/>
      <c r="H23" s="38"/>
      <c r="I23" s="156" t="s">
        <v>27</v>
      </c>
      <c r="J23" s="147" t="s">
        <v>1</v>
      </c>
      <c r="K23" s="38"/>
      <c r="L23" s="69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9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6" t="s">
        <v>34</v>
      </c>
      <c r="E25" s="38"/>
      <c r="F25" s="38"/>
      <c r="G25" s="38"/>
      <c r="H25" s="38"/>
      <c r="I25" s="156" t="s">
        <v>24</v>
      </c>
      <c r="J25" s="147" t="s">
        <v>1</v>
      </c>
      <c r="K25" s="38"/>
      <c r="L25" s="69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7" t="s">
        <v>35</v>
      </c>
      <c r="F26" s="38"/>
      <c r="G26" s="38"/>
      <c r="H26" s="38"/>
      <c r="I26" s="156" t="s">
        <v>27</v>
      </c>
      <c r="J26" s="147" t="s">
        <v>1</v>
      </c>
      <c r="K26" s="38"/>
      <c r="L26" s="69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9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6" t="s">
        <v>36</v>
      </c>
      <c r="E28" s="38"/>
      <c r="F28" s="38"/>
      <c r="G28" s="38"/>
      <c r="H28" s="38"/>
      <c r="I28" s="38"/>
      <c r="J28" s="38"/>
      <c r="K28" s="38"/>
      <c r="L28" s="69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4.4" customHeight="1">
      <c r="A29" s="160"/>
      <c r="B29" s="161"/>
      <c r="C29" s="160"/>
      <c r="D29" s="160"/>
      <c r="E29" s="162" t="s">
        <v>1</v>
      </c>
      <c r="F29" s="162"/>
      <c r="G29" s="162"/>
      <c r="H29" s="162"/>
      <c r="I29" s="160"/>
      <c r="J29" s="160"/>
      <c r="K29" s="160"/>
      <c r="L29" s="163"/>
      <c r="S29" s="160"/>
      <c r="T29" s="160"/>
      <c r="U29" s="160"/>
      <c r="V29" s="160"/>
      <c r="W29" s="160"/>
      <c r="X29" s="160"/>
      <c r="Y29" s="160"/>
      <c r="Z29" s="160"/>
      <c r="AA29" s="160"/>
      <c r="AB29" s="160"/>
      <c r="AC29" s="160"/>
      <c r="AD29" s="160"/>
      <c r="AE29" s="160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9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64"/>
      <c r="E31" s="164"/>
      <c r="F31" s="164"/>
      <c r="G31" s="164"/>
      <c r="H31" s="164"/>
      <c r="I31" s="164"/>
      <c r="J31" s="164"/>
      <c r="K31" s="164"/>
      <c r="L31" s="69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65" t="s">
        <v>37</v>
      </c>
      <c r="E32" s="38"/>
      <c r="F32" s="38"/>
      <c r="G32" s="38"/>
      <c r="H32" s="38"/>
      <c r="I32" s="38"/>
      <c r="J32" s="166">
        <f>ROUND(J135, 2)</f>
        <v>0</v>
      </c>
      <c r="K32" s="38"/>
      <c r="L32" s="69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64"/>
      <c r="E33" s="164"/>
      <c r="F33" s="164"/>
      <c r="G33" s="164"/>
      <c r="H33" s="164"/>
      <c r="I33" s="164"/>
      <c r="J33" s="164"/>
      <c r="K33" s="164"/>
      <c r="L33" s="69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7" t="s">
        <v>39</v>
      </c>
      <c r="G34" s="38"/>
      <c r="H34" s="38"/>
      <c r="I34" s="167" t="s">
        <v>38</v>
      </c>
      <c r="J34" s="167" t="s">
        <v>40</v>
      </c>
      <c r="K34" s="38"/>
      <c r="L34" s="69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8" t="s">
        <v>41</v>
      </c>
      <c r="E35" s="169" t="s">
        <v>42</v>
      </c>
      <c r="F35" s="170">
        <f>ROUND((SUM(BE135:BE304)),  2)</f>
        <v>0</v>
      </c>
      <c r="G35" s="171"/>
      <c r="H35" s="171"/>
      <c r="I35" s="172">
        <v>0.23000000000000001</v>
      </c>
      <c r="J35" s="170">
        <f>ROUND(((SUM(BE135:BE304))*I35),  2)</f>
        <v>0</v>
      </c>
      <c r="K35" s="38"/>
      <c r="L35" s="69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69" t="s">
        <v>43</v>
      </c>
      <c r="F36" s="170">
        <f>ROUND((SUM(BF135:BF304)),  2)</f>
        <v>0</v>
      </c>
      <c r="G36" s="171"/>
      <c r="H36" s="171"/>
      <c r="I36" s="172">
        <v>0.23000000000000001</v>
      </c>
      <c r="J36" s="170">
        <f>ROUND(((SUM(BF135:BF304))*I36),  2)</f>
        <v>0</v>
      </c>
      <c r="K36" s="38"/>
      <c r="L36" s="69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6" t="s">
        <v>44</v>
      </c>
      <c r="F37" s="173">
        <f>ROUND((SUM(BG135:BG304)),  2)</f>
        <v>0</v>
      </c>
      <c r="G37" s="38"/>
      <c r="H37" s="38"/>
      <c r="I37" s="174">
        <v>0.23000000000000001</v>
      </c>
      <c r="J37" s="173">
        <f>0</f>
        <v>0</v>
      </c>
      <c r="K37" s="38"/>
      <c r="L37" s="69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6" t="s">
        <v>45</v>
      </c>
      <c r="F38" s="173">
        <f>ROUND((SUM(BH135:BH304)),  2)</f>
        <v>0</v>
      </c>
      <c r="G38" s="38"/>
      <c r="H38" s="38"/>
      <c r="I38" s="174">
        <v>0.23000000000000001</v>
      </c>
      <c r="J38" s="173">
        <f>0</f>
        <v>0</v>
      </c>
      <c r="K38" s="38"/>
      <c r="L38" s="69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69" t="s">
        <v>46</v>
      </c>
      <c r="F39" s="170">
        <f>ROUND((SUM(BI135:BI304)),  2)</f>
        <v>0</v>
      </c>
      <c r="G39" s="171"/>
      <c r="H39" s="171"/>
      <c r="I39" s="172">
        <v>0</v>
      </c>
      <c r="J39" s="170">
        <f>0</f>
        <v>0</v>
      </c>
      <c r="K39" s="38"/>
      <c r="L39" s="69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9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75"/>
      <c r="D41" s="176" t="s">
        <v>47</v>
      </c>
      <c r="E41" s="177"/>
      <c r="F41" s="177"/>
      <c r="G41" s="178" t="s">
        <v>48</v>
      </c>
      <c r="H41" s="179" t="s">
        <v>49</v>
      </c>
      <c r="I41" s="177"/>
      <c r="J41" s="180">
        <f>SUM(J32:J39)</f>
        <v>0</v>
      </c>
      <c r="K41" s="181"/>
      <c r="L41" s="69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9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9"/>
      <c r="D50" s="182" t="s">
        <v>50</v>
      </c>
      <c r="E50" s="183"/>
      <c r="F50" s="183"/>
      <c r="G50" s="182" t="s">
        <v>51</v>
      </c>
      <c r="H50" s="183"/>
      <c r="I50" s="183"/>
      <c r="J50" s="183"/>
      <c r="K50" s="183"/>
      <c r="L50" s="69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84" t="s">
        <v>52</v>
      </c>
      <c r="E61" s="185"/>
      <c r="F61" s="186" t="s">
        <v>53</v>
      </c>
      <c r="G61" s="184" t="s">
        <v>52</v>
      </c>
      <c r="H61" s="185"/>
      <c r="I61" s="185"/>
      <c r="J61" s="187" t="s">
        <v>53</v>
      </c>
      <c r="K61" s="185"/>
      <c r="L61" s="69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82" t="s">
        <v>54</v>
      </c>
      <c r="E65" s="188"/>
      <c r="F65" s="188"/>
      <c r="G65" s="182" t="s">
        <v>55</v>
      </c>
      <c r="H65" s="188"/>
      <c r="I65" s="188"/>
      <c r="J65" s="188"/>
      <c r="K65" s="188"/>
      <c r="L65" s="69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84" t="s">
        <v>52</v>
      </c>
      <c r="E76" s="185"/>
      <c r="F76" s="186" t="s">
        <v>53</v>
      </c>
      <c r="G76" s="184" t="s">
        <v>52</v>
      </c>
      <c r="H76" s="185"/>
      <c r="I76" s="185"/>
      <c r="J76" s="187" t="s">
        <v>53</v>
      </c>
      <c r="K76" s="185"/>
      <c r="L76" s="69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9"/>
      <c r="C77" s="190"/>
      <c r="D77" s="190"/>
      <c r="E77" s="190"/>
      <c r="F77" s="190"/>
      <c r="G77" s="190"/>
      <c r="H77" s="190"/>
      <c r="I77" s="190"/>
      <c r="J77" s="190"/>
      <c r="K77" s="190"/>
      <c r="L77" s="69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hidden="1" s="2" customFormat="1" ht="6.96" customHeight="1">
      <c r="A81" s="38"/>
      <c r="B81" s="191"/>
      <c r="C81" s="192"/>
      <c r="D81" s="192"/>
      <c r="E81" s="192"/>
      <c r="F81" s="192"/>
      <c r="G81" s="192"/>
      <c r="H81" s="192"/>
      <c r="I81" s="192"/>
      <c r="J81" s="192"/>
      <c r="K81" s="192"/>
      <c r="L81" s="69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hidden="1" s="2" customFormat="1" ht="24.96" customHeight="1">
      <c r="A82" s="38"/>
      <c r="B82" s="39"/>
      <c r="C82" s="23" t="s">
        <v>149</v>
      </c>
      <c r="D82" s="40"/>
      <c r="E82" s="40"/>
      <c r="F82" s="40"/>
      <c r="G82" s="40"/>
      <c r="H82" s="40"/>
      <c r="I82" s="40"/>
      <c r="J82" s="40"/>
      <c r="K82" s="40"/>
      <c r="L82" s="69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hidden="1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9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hidden="1" s="2" customFormat="1" ht="12" customHeight="1">
      <c r="A84" s="38"/>
      <c r="B84" s="39"/>
      <c r="C84" s="32" t="s">
        <v>15</v>
      </c>
      <c r="D84" s="40"/>
      <c r="E84" s="40"/>
      <c r="F84" s="40"/>
      <c r="G84" s="40"/>
      <c r="H84" s="40"/>
      <c r="I84" s="40"/>
      <c r="J84" s="40"/>
      <c r="K84" s="40"/>
      <c r="L84" s="69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hidden="1" s="2" customFormat="1" ht="27" customHeight="1">
      <c r="A85" s="38"/>
      <c r="B85" s="39"/>
      <c r="C85" s="40"/>
      <c r="D85" s="40"/>
      <c r="E85" s="193" t="str">
        <f>E7</f>
        <v>Lyžiarske stredisko MH I. etapa - 8-miestna kabínková lanovka MH-STRÁNE</v>
      </c>
      <c r="F85" s="32"/>
      <c r="G85" s="32"/>
      <c r="H85" s="32"/>
      <c r="I85" s="40"/>
      <c r="J85" s="40"/>
      <c r="K85" s="40"/>
      <c r="L85" s="69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hidden="1" s="1" customFormat="1" ht="12" customHeight="1">
      <c r="B86" s="21"/>
      <c r="C86" s="32" t="s">
        <v>144</v>
      </c>
      <c r="D86" s="22"/>
      <c r="E86" s="22"/>
      <c r="F86" s="22"/>
      <c r="G86" s="22"/>
      <c r="H86" s="22"/>
      <c r="I86" s="22"/>
      <c r="J86" s="22"/>
      <c r="K86" s="22"/>
      <c r="L86" s="20"/>
    </row>
    <row r="87" hidden="1" s="2" customFormat="1" ht="14.4" customHeight="1">
      <c r="A87" s="38"/>
      <c r="B87" s="39"/>
      <c r="C87" s="40"/>
      <c r="D87" s="40"/>
      <c r="E87" s="193" t="s">
        <v>1373</v>
      </c>
      <c r="F87" s="40"/>
      <c r="G87" s="40"/>
      <c r="H87" s="40"/>
      <c r="I87" s="40"/>
      <c r="J87" s="40"/>
      <c r="K87" s="40"/>
      <c r="L87" s="69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hidden="1" s="2" customFormat="1" ht="12" customHeight="1">
      <c r="A88" s="38"/>
      <c r="B88" s="39"/>
      <c r="C88" s="32" t="s">
        <v>146</v>
      </c>
      <c r="D88" s="40"/>
      <c r="E88" s="40"/>
      <c r="F88" s="40"/>
      <c r="G88" s="40"/>
      <c r="H88" s="40"/>
      <c r="I88" s="40"/>
      <c r="J88" s="40"/>
      <c r="K88" s="40"/>
      <c r="L88" s="69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hidden="1" s="2" customFormat="1" ht="15.6" customHeight="1">
      <c r="A89" s="38"/>
      <c r="B89" s="39"/>
      <c r="C89" s="40"/>
      <c r="D89" s="40"/>
      <c r="E89" s="82" t="str">
        <f>E11</f>
        <v>SO 20.1 - Stavebná časť - Práce HSV a PSV</v>
      </c>
      <c r="F89" s="40"/>
      <c r="G89" s="40"/>
      <c r="H89" s="40"/>
      <c r="I89" s="40"/>
      <c r="J89" s="40"/>
      <c r="K89" s="40"/>
      <c r="L89" s="69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hidden="1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9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hidden="1" s="2" customFormat="1" ht="12" customHeight="1">
      <c r="A91" s="38"/>
      <c r="B91" s="39"/>
      <c r="C91" s="32" t="s">
        <v>19</v>
      </c>
      <c r="D91" s="40"/>
      <c r="E91" s="40"/>
      <c r="F91" s="27" t="str">
        <f>F14</f>
        <v>Martin</v>
      </c>
      <c r="G91" s="40"/>
      <c r="H91" s="40"/>
      <c r="I91" s="32" t="s">
        <v>21</v>
      </c>
      <c r="J91" s="85" t="str">
        <f>IF(J14="","",J14)</f>
        <v>23. 7. 2026</v>
      </c>
      <c r="K91" s="40"/>
      <c r="L91" s="69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hidden="1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9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hidden="1" s="2" customFormat="1" ht="15.6" customHeight="1">
      <c r="A93" s="38"/>
      <c r="B93" s="39"/>
      <c r="C93" s="32" t="s">
        <v>23</v>
      </c>
      <c r="D93" s="40"/>
      <c r="E93" s="40"/>
      <c r="F93" s="27" t="str">
        <f>E17</f>
        <v>Mesto Martin</v>
      </c>
      <c r="G93" s="40"/>
      <c r="H93" s="40"/>
      <c r="I93" s="32" t="s">
        <v>30</v>
      </c>
      <c r="J93" s="36" t="str">
        <f>E23</f>
        <v>PROMT, s.r.o. Martin</v>
      </c>
      <c r="K93" s="40"/>
      <c r="L93" s="69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hidden="1" s="2" customFormat="1" ht="15.6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34</v>
      </c>
      <c r="J94" s="36" t="str">
        <f>E26</f>
        <v>Ing. Jaroslav Tomko</v>
      </c>
      <c r="K94" s="40"/>
      <c r="L94" s="69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hidden="1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9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hidden="1" s="2" customFormat="1" ht="29.28" customHeight="1">
      <c r="A96" s="38"/>
      <c r="B96" s="39"/>
      <c r="C96" s="194" t="s">
        <v>150</v>
      </c>
      <c r="D96" s="195"/>
      <c r="E96" s="195"/>
      <c r="F96" s="195"/>
      <c r="G96" s="195"/>
      <c r="H96" s="195"/>
      <c r="I96" s="195"/>
      <c r="J96" s="196" t="s">
        <v>151</v>
      </c>
      <c r="K96" s="195"/>
      <c r="L96" s="69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hidden="1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9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hidden="1" s="2" customFormat="1" ht="22.8" customHeight="1">
      <c r="A98" s="38"/>
      <c r="B98" s="39"/>
      <c r="C98" s="197" t="s">
        <v>152</v>
      </c>
      <c r="D98" s="40"/>
      <c r="E98" s="40"/>
      <c r="F98" s="40"/>
      <c r="G98" s="40"/>
      <c r="H98" s="40"/>
      <c r="I98" s="40"/>
      <c r="J98" s="116">
        <f>J135</f>
        <v>0</v>
      </c>
      <c r="K98" s="40"/>
      <c r="L98" s="69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153</v>
      </c>
    </row>
    <row r="99" hidden="1" s="9" customFormat="1" ht="24.96" customHeight="1">
      <c r="A99" s="9"/>
      <c r="B99" s="198"/>
      <c r="C99" s="199"/>
      <c r="D99" s="200" t="s">
        <v>230</v>
      </c>
      <c r="E99" s="201"/>
      <c r="F99" s="201"/>
      <c r="G99" s="201"/>
      <c r="H99" s="201"/>
      <c r="I99" s="201"/>
      <c r="J99" s="202">
        <f>J136</f>
        <v>0</v>
      </c>
      <c r="K99" s="199"/>
      <c r="L99" s="20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hidden="1" s="10" customFormat="1" ht="19.92" customHeight="1">
      <c r="A100" s="10"/>
      <c r="B100" s="204"/>
      <c r="C100" s="139"/>
      <c r="D100" s="205" t="s">
        <v>231</v>
      </c>
      <c r="E100" s="206"/>
      <c r="F100" s="206"/>
      <c r="G100" s="206"/>
      <c r="H100" s="206"/>
      <c r="I100" s="206"/>
      <c r="J100" s="207">
        <f>J137</f>
        <v>0</v>
      </c>
      <c r="K100" s="139"/>
      <c r="L100" s="20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10" customFormat="1" ht="19.92" customHeight="1">
      <c r="A101" s="10"/>
      <c r="B101" s="204"/>
      <c r="C101" s="139"/>
      <c r="D101" s="205" t="s">
        <v>232</v>
      </c>
      <c r="E101" s="206"/>
      <c r="F101" s="206"/>
      <c r="G101" s="206"/>
      <c r="H101" s="206"/>
      <c r="I101" s="206"/>
      <c r="J101" s="207">
        <f>J185</f>
        <v>0</v>
      </c>
      <c r="K101" s="139"/>
      <c r="L101" s="20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10" customFormat="1" ht="19.92" customHeight="1">
      <c r="A102" s="10"/>
      <c r="B102" s="204"/>
      <c r="C102" s="139"/>
      <c r="D102" s="205" t="s">
        <v>448</v>
      </c>
      <c r="E102" s="206"/>
      <c r="F102" s="206"/>
      <c r="G102" s="206"/>
      <c r="H102" s="206"/>
      <c r="I102" s="206"/>
      <c r="J102" s="207">
        <f>J228</f>
        <v>0</v>
      </c>
      <c r="K102" s="139"/>
      <c r="L102" s="20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10" customFormat="1" ht="19.92" customHeight="1">
      <c r="A103" s="10"/>
      <c r="B103" s="204"/>
      <c r="C103" s="139"/>
      <c r="D103" s="205" t="s">
        <v>318</v>
      </c>
      <c r="E103" s="206"/>
      <c r="F103" s="206"/>
      <c r="G103" s="206"/>
      <c r="H103" s="206"/>
      <c r="I103" s="206"/>
      <c r="J103" s="207">
        <f>J233</f>
        <v>0</v>
      </c>
      <c r="K103" s="139"/>
      <c r="L103" s="208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10" customFormat="1" ht="19.92" customHeight="1">
      <c r="A104" s="10"/>
      <c r="B104" s="204"/>
      <c r="C104" s="139"/>
      <c r="D104" s="205" t="s">
        <v>233</v>
      </c>
      <c r="E104" s="206"/>
      <c r="F104" s="206"/>
      <c r="G104" s="206"/>
      <c r="H104" s="206"/>
      <c r="I104" s="206"/>
      <c r="J104" s="207">
        <f>J237</f>
        <v>0</v>
      </c>
      <c r="K104" s="139"/>
      <c r="L104" s="208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hidden="1" s="9" customFormat="1" ht="24.96" customHeight="1">
      <c r="A105" s="9"/>
      <c r="B105" s="198"/>
      <c r="C105" s="199"/>
      <c r="D105" s="200" t="s">
        <v>449</v>
      </c>
      <c r="E105" s="201"/>
      <c r="F105" s="201"/>
      <c r="G105" s="201"/>
      <c r="H105" s="201"/>
      <c r="I105" s="201"/>
      <c r="J105" s="202">
        <f>J240</f>
        <v>0</v>
      </c>
      <c r="K105" s="199"/>
      <c r="L105" s="203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hidden="1" s="10" customFormat="1" ht="19.92" customHeight="1">
      <c r="A106" s="10"/>
      <c r="B106" s="204"/>
      <c r="C106" s="139"/>
      <c r="D106" s="205" t="s">
        <v>450</v>
      </c>
      <c r="E106" s="206"/>
      <c r="F106" s="206"/>
      <c r="G106" s="206"/>
      <c r="H106" s="206"/>
      <c r="I106" s="206"/>
      <c r="J106" s="207">
        <f>J241</f>
        <v>0</v>
      </c>
      <c r="K106" s="139"/>
      <c r="L106" s="208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hidden="1" s="10" customFormat="1" ht="19.92" customHeight="1">
      <c r="A107" s="10"/>
      <c r="B107" s="204"/>
      <c r="C107" s="139"/>
      <c r="D107" s="205" t="s">
        <v>451</v>
      </c>
      <c r="E107" s="206"/>
      <c r="F107" s="206"/>
      <c r="G107" s="206"/>
      <c r="H107" s="206"/>
      <c r="I107" s="206"/>
      <c r="J107" s="207">
        <f>J248</f>
        <v>0</v>
      </c>
      <c r="K107" s="139"/>
      <c r="L107" s="208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hidden="1" s="10" customFormat="1" ht="19.92" customHeight="1">
      <c r="A108" s="10"/>
      <c r="B108" s="204"/>
      <c r="C108" s="139"/>
      <c r="D108" s="205" t="s">
        <v>452</v>
      </c>
      <c r="E108" s="206"/>
      <c r="F108" s="206"/>
      <c r="G108" s="206"/>
      <c r="H108" s="206"/>
      <c r="I108" s="206"/>
      <c r="J108" s="207">
        <f>J255</f>
        <v>0</v>
      </c>
      <c r="K108" s="139"/>
      <c r="L108" s="208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hidden="1" s="9" customFormat="1" ht="24.96" customHeight="1">
      <c r="A109" s="9"/>
      <c r="B109" s="198"/>
      <c r="C109" s="199"/>
      <c r="D109" s="200" t="s">
        <v>154</v>
      </c>
      <c r="E109" s="201"/>
      <c r="F109" s="201"/>
      <c r="G109" s="201"/>
      <c r="H109" s="201"/>
      <c r="I109" s="201"/>
      <c r="J109" s="202">
        <f>J291</f>
        <v>0</v>
      </c>
      <c r="K109" s="199"/>
      <c r="L109" s="203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</row>
    <row r="110" hidden="1" s="10" customFormat="1" ht="19.92" customHeight="1">
      <c r="A110" s="10"/>
      <c r="B110" s="204"/>
      <c r="C110" s="139"/>
      <c r="D110" s="205" t="s">
        <v>453</v>
      </c>
      <c r="E110" s="206"/>
      <c r="F110" s="206"/>
      <c r="G110" s="206"/>
      <c r="H110" s="206"/>
      <c r="I110" s="206"/>
      <c r="J110" s="207">
        <f>J292</f>
        <v>0</v>
      </c>
      <c r="K110" s="139"/>
      <c r="L110" s="208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hidden="1" s="10" customFormat="1" ht="19.92" customHeight="1">
      <c r="A111" s="10"/>
      <c r="B111" s="204"/>
      <c r="C111" s="139"/>
      <c r="D111" s="205" t="s">
        <v>454</v>
      </c>
      <c r="E111" s="206"/>
      <c r="F111" s="206"/>
      <c r="G111" s="206"/>
      <c r="H111" s="206"/>
      <c r="I111" s="206"/>
      <c r="J111" s="207">
        <f>J295</f>
        <v>0</v>
      </c>
      <c r="K111" s="139"/>
      <c r="L111" s="208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hidden="1" s="9" customFormat="1" ht="24.96" customHeight="1">
      <c r="A112" s="9"/>
      <c r="B112" s="198"/>
      <c r="C112" s="199"/>
      <c r="D112" s="200" t="s">
        <v>156</v>
      </c>
      <c r="E112" s="201"/>
      <c r="F112" s="201"/>
      <c r="G112" s="201"/>
      <c r="H112" s="201"/>
      <c r="I112" s="201"/>
      <c r="J112" s="202">
        <f>J298</f>
        <v>0</v>
      </c>
      <c r="K112" s="199"/>
      <c r="L112" s="203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</row>
    <row r="113" hidden="1" s="10" customFormat="1" ht="19.92" customHeight="1">
      <c r="A113" s="10"/>
      <c r="B113" s="204"/>
      <c r="C113" s="139"/>
      <c r="D113" s="205" t="s">
        <v>157</v>
      </c>
      <c r="E113" s="206"/>
      <c r="F113" s="206"/>
      <c r="G113" s="206"/>
      <c r="H113" s="206"/>
      <c r="I113" s="206"/>
      <c r="J113" s="207">
        <f>J299</f>
        <v>0</v>
      </c>
      <c r="K113" s="139"/>
      <c r="L113" s="208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hidden="1" s="2" customFormat="1" ht="21.84" customHeight="1">
      <c r="A114" s="38"/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69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hidden="1" s="2" customFormat="1" ht="6.96" customHeight="1">
      <c r="A115" s="38"/>
      <c r="B115" s="72"/>
      <c r="C115" s="73"/>
      <c r="D115" s="73"/>
      <c r="E115" s="73"/>
      <c r="F115" s="73"/>
      <c r="G115" s="73"/>
      <c r="H115" s="73"/>
      <c r="I115" s="73"/>
      <c r="J115" s="73"/>
      <c r="K115" s="73"/>
      <c r="L115" s="69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hidden="1"/>
    <row r="117" hidden="1"/>
    <row r="118" hidden="1"/>
    <row r="119" s="2" customFormat="1" ht="6.96" customHeight="1">
      <c r="A119" s="38"/>
      <c r="B119" s="74"/>
      <c r="C119" s="75"/>
      <c r="D119" s="75"/>
      <c r="E119" s="75"/>
      <c r="F119" s="75"/>
      <c r="G119" s="75"/>
      <c r="H119" s="75"/>
      <c r="I119" s="75"/>
      <c r="J119" s="75"/>
      <c r="K119" s="75"/>
      <c r="L119" s="69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24.96" customHeight="1">
      <c r="A120" s="38"/>
      <c r="B120" s="39"/>
      <c r="C120" s="23" t="s">
        <v>158</v>
      </c>
      <c r="D120" s="40"/>
      <c r="E120" s="40"/>
      <c r="F120" s="40"/>
      <c r="G120" s="40"/>
      <c r="H120" s="40"/>
      <c r="I120" s="40"/>
      <c r="J120" s="40"/>
      <c r="K120" s="40"/>
      <c r="L120" s="69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6.96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9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2" customHeight="1">
      <c r="A122" s="38"/>
      <c r="B122" s="39"/>
      <c r="C122" s="32" t="s">
        <v>15</v>
      </c>
      <c r="D122" s="40"/>
      <c r="E122" s="40"/>
      <c r="F122" s="40"/>
      <c r="G122" s="40"/>
      <c r="H122" s="40"/>
      <c r="I122" s="40"/>
      <c r="J122" s="40"/>
      <c r="K122" s="40"/>
      <c r="L122" s="69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27" customHeight="1">
      <c r="A123" s="38"/>
      <c r="B123" s="39"/>
      <c r="C123" s="40"/>
      <c r="D123" s="40"/>
      <c r="E123" s="193" t="str">
        <f>E7</f>
        <v>Lyžiarske stredisko MH I. etapa - 8-miestna kabínková lanovka MH-STRÁNE</v>
      </c>
      <c r="F123" s="32"/>
      <c r="G123" s="32"/>
      <c r="H123" s="32"/>
      <c r="I123" s="40"/>
      <c r="J123" s="40"/>
      <c r="K123" s="40"/>
      <c r="L123" s="69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" customFormat="1" ht="12" customHeight="1">
      <c r="B124" s="21"/>
      <c r="C124" s="32" t="s">
        <v>144</v>
      </c>
      <c r="D124" s="22"/>
      <c r="E124" s="22"/>
      <c r="F124" s="22"/>
      <c r="G124" s="22"/>
      <c r="H124" s="22"/>
      <c r="I124" s="22"/>
      <c r="J124" s="22"/>
      <c r="K124" s="22"/>
      <c r="L124" s="20"/>
    </row>
    <row r="125" s="2" customFormat="1" ht="14.4" customHeight="1">
      <c r="A125" s="38"/>
      <c r="B125" s="39"/>
      <c r="C125" s="40"/>
      <c r="D125" s="40"/>
      <c r="E125" s="193" t="s">
        <v>1373</v>
      </c>
      <c r="F125" s="40"/>
      <c r="G125" s="40"/>
      <c r="H125" s="40"/>
      <c r="I125" s="40"/>
      <c r="J125" s="40"/>
      <c r="K125" s="40"/>
      <c r="L125" s="69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2" customHeight="1">
      <c r="A126" s="38"/>
      <c r="B126" s="39"/>
      <c r="C126" s="32" t="s">
        <v>146</v>
      </c>
      <c r="D126" s="40"/>
      <c r="E126" s="40"/>
      <c r="F126" s="40"/>
      <c r="G126" s="40"/>
      <c r="H126" s="40"/>
      <c r="I126" s="40"/>
      <c r="J126" s="40"/>
      <c r="K126" s="40"/>
      <c r="L126" s="69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5.6" customHeight="1">
      <c r="A127" s="38"/>
      <c r="B127" s="39"/>
      <c r="C127" s="40"/>
      <c r="D127" s="40"/>
      <c r="E127" s="82" t="str">
        <f>E11</f>
        <v>SO 20.1 - Stavebná časť - Práce HSV a PSV</v>
      </c>
      <c r="F127" s="40"/>
      <c r="G127" s="40"/>
      <c r="H127" s="40"/>
      <c r="I127" s="40"/>
      <c r="J127" s="40"/>
      <c r="K127" s="40"/>
      <c r="L127" s="69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6.96" customHeight="1">
      <c r="A128" s="38"/>
      <c r="B128" s="39"/>
      <c r="C128" s="40"/>
      <c r="D128" s="40"/>
      <c r="E128" s="40"/>
      <c r="F128" s="40"/>
      <c r="G128" s="40"/>
      <c r="H128" s="40"/>
      <c r="I128" s="40"/>
      <c r="J128" s="40"/>
      <c r="K128" s="40"/>
      <c r="L128" s="69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12" customHeight="1">
      <c r="A129" s="38"/>
      <c r="B129" s="39"/>
      <c r="C129" s="32" t="s">
        <v>19</v>
      </c>
      <c r="D129" s="40"/>
      <c r="E129" s="40"/>
      <c r="F129" s="27" t="str">
        <f>F14</f>
        <v>Martin</v>
      </c>
      <c r="G129" s="40"/>
      <c r="H129" s="40"/>
      <c r="I129" s="32" t="s">
        <v>21</v>
      </c>
      <c r="J129" s="85" t="str">
        <f>IF(J14="","",J14)</f>
        <v>23. 7. 2026</v>
      </c>
      <c r="K129" s="40"/>
      <c r="L129" s="69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6.96" customHeight="1">
      <c r="A130" s="38"/>
      <c r="B130" s="39"/>
      <c r="C130" s="40"/>
      <c r="D130" s="40"/>
      <c r="E130" s="40"/>
      <c r="F130" s="40"/>
      <c r="G130" s="40"/>
      <c r="H130" s="40"/>
      <c r="I130" s="40"/>
      <c r="J130" s="40"/>
      <c r="K130" s="40"/>
      <c r="L130" s="69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="2" customFormat="1" ht="15.6" customHeight="1">
      <c r="A131" s="38"/>
      <c r="B131" s="39"/>
      <c r="C131" s="32" t="s">
        <v>23</v>
      </c>
      <c r="D131" s="40"/>
      <c r="E131" s="40"/>
      <c r="F131" s="27" t="str">
        <f>E17</f>
        <v>Mesto Martin</v>
      </c>
      <c r="G131" s="40"/>
      <c r="H131" s="40"/>
      <c r="I131" s="32" t="s">
        <v>30</v>
      </c>
      <c r="J131" s="36" t="str">
        <f>E23</f>
        <v>PROMT, s.r.o. Martin</v>
      </c>
      <c r="K131" s="40"/>
      <c r="L131" s="69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  <row r="132" s="2" customFormat="1" ht="15.6" customHeight="1">
      <c r="A132" s="38"/>
      <c r="B132" s="39"/>
      <c r="C132" s="32" t="s">
        <v>28</v>
      </c>
      <c r="D132" s="40"/>
      <c r="E132" s="40"/>
      <c r="F132" s="27" t="str">
        <f>IF(E20="","",E20)</f>
        <v>Vyplň údaj</v>
      </c>
      <c r="G132" s="40"/>
      <c r="H132" s="40"/>
      <c r="I132" s="32" t="s">
        <v>34</v>
      </c>
      <c r="J132" s="36" t="str">
        <f>E26</f>
        <v>Ing. Jaroslav Tomko</v>
      </c>
      <c r="K132" s="40"/>
      <c r="L132" s="69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</row>
    <row r="133" s="2" customFormat="1" ht="10.32" customHeight="1">
      <c r="A133" s="38"/>
      <c r="B133" s="39"/>
      <c r="C133" s="40"/>
      <c r="D133" s="40"/>
      <c r="E133" s="40"/>
      <c r="F133" s="40"/>
      <c r="G133" s="40"/>
      <c r="H133" s="40"/>
      <c r="I133" s="40"/>
      <c r="J133" s="40"/>
      <c r="K133" s="40"/>
      <c r="L133" s="69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</row>
    <row r="134" s="11" customFormat="1" ht="29.28" customHeight="1">
      <c r="A134" s="209"/>
      <c r="B134" s="210"/>
      <c r="C134" s="211" t="s">
        <v>159</v>
      </c>
      <c r="D134" s="212" t="s">
        <v>62</v>
      </c>
      <c r="E134" s="212" t="s">
        <v>58</v>
      </c>
      <c r="F134" s="212" t="s">
        <v>59</v>
      </c>
      <c r="G134" s="212" t="s">
        <v>160</v>
      </c>
      <c r="H134" s="212" t="s">
        <v>161</v>
      </c>
      <c r="I134" s="212" t="s">
        <v>162</v>
      </c>
      <c r="J134" s="213" t="s">
        <v>151</v>
      </c>
      <c r="K134" s="214" t="s">
        <v>163</v>
      </c>
      <c r="L134" s="215"/>
      <c r="M134" s="106" t="s">
        <v>1</v>
      </c>
      <c r="N134" s="107" t="s">
        <v>41</v>
      </c>
      <c r="O134" s="107" t="s">
        <v>164</v>
      </c>
      <c r="P134" s="107" t="s">
        <v>165</v>
      </c>
      <c r="Q134" s="107" t="s">
        <v>166</v>
      </c>
      <c r="R134" s="107" t="s">
        <v>167</v>
      </c>
      <c r="S134" s="107" t="s">
        <v>168</v>
      </c>
      <c r="T134" s="107" t="s">
        <v>169</v>
      </c>
      <c r="U134" s="108" t="s">
        <v>170</v>
      </c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</row>
    <row r="135" s="2" customFormat="1" ht="22.8" customHeight="1">
      <c r="A135" s="38"/>
      <c r="B135" s="39"/>
      <c r="C135" s="113" t="s">
        <v>152</v>
      </c>
      <c r="D135" s="40"/>
      <c r="E135" s="40"/>
      <c r="F135" s="40"/>
      <c r="G135" s="40"/>
      <c r="H135" s="40"/>
      <c r="I135" s="40"/>
      <c r="J135" s="216">
        <f>BK135</f>
        <v>0</v>
      </c>
      <c r="K135" s="40"/>
      <c r="L135" s="44"/>
      <c r="M135" s="109"/>
      <c r="N135" s="217"/>
      <c r="O135" s="110"/>
      <c r="P135" s="218">
        <f>P136+P240+P291+P298</f>
        <v>0</v>
      </c>
      <c r="Q135" s="110"/>
      <c r="R135" s="218">
        <f>R136+R240+R291+R298</f>
        <v>503.61875084239</v>
      </c>
      <c r="S135" s="110"/>
      <c r="T135" s="218">
        <f>T136+T240+T291+T298</f>
        <v>0</v>
      </c>
      <c r="U135" s="111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7" t="s">
        <v>76</v>
      </c>
      <c r="AU135" s="17" t="s">
        <v>153</v>
      </c>
      <c r="BK135" s="219">
        <f>BK136+BK240+BK291+BK298</f>
        <v>0</v>
      </c>
    </row>
    <row r="136" s="12" customFormat="1" ht="25.92" customHeight="1">
      <c r="A136" s="12"/>
      <c r="B136" s="220"/>
      <c r="C136" s="221"/>
      <c r="D136" s="222" t="s">
        <v>76</v>
      </c>
      <c r="E136" s="223" t="s">
        <v>234</v>
      </c>
      <c r="F136" s="223" t="s">
        <v>235</v>
      </c>
      <c r="G136" s="221"/>
      <c r="H136" s="221"/>
      <c r="I136" s="224"/>
      <c r="J136" s="225">
        <f>BK136</f>
        <v>0</v>
      </c>
      <c r="K136" s="221"/>
      <c r="L136" s="226"/>
      <c r="M136" s="227"/>
      <c r="N136" s="228"/>
      <c r="O136" s="228"/>
      <c r="P136" s="229">
        <f>P137+P185+P228+P233+P237</f>
        <v>0</v>
      </c>
      <c r="Q136" s="228"/>
      <c r="R136" s="229">
        <f>R137+R185+R228+R233+R237</f>
        <v>461.53718283939003</v>
      </c>
      <c r="S136" s="228"/>
      <c r="T136" s="229">
        <f>T137+T185+T228+T233+T237</f>
        <v>0</v>
      </c>
      <c r="U136" s="230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31" t="s">
        <v>84</v>
      </c>
      <c r="AT136" s="232" t="s">
        <v>76</v>
      </c>
      <c r="AU136" s="232" t="s">
        <v>77</v>
      </c>
      <c r="AY136" s="231" t="s">
        <v>174</v>
      </c>
      <c r="BK136" s="233">
        <f>BK137+BK185+BK228+BK233+BK237</f>
        <v>0</v>
      </c>
    </row>
    <row r="137" s="12" customFormat="1" ht="22.8" customHeight="1">
      <c r="A137" s="12"/>
      <c r="B137" s="220"/>
      <c r="C137" s="221"/>
      <c r="D137" s="222" t="s">
        <v>76</v>
      </c>
      <c r="E137" s="234" t="s">
        <v>84</v>
      </c>
      <c r="F137" s="234" t="s">
        <v>236</v>
      </c>
      <c r="G137" s="221"/>
      <c r="H137" s="221"/>
      <c r="I137" s="224"/>
      <c r="J137" s="235">
        <f>BK137</f>
        <v>0</v>
      </c>
      <c r="K137" s="221"/>
      <c r="L137" s="226"/>
      <c r="M137" s="227"/>
      <c r="N137" s="228"/>
      <c r="O137" s="228"/>
      <c r="P137" s="229">
        <f>SUM(P138:P184)</f>
        <v>0</v>
      </c>
      <c r="Q137" s="228"/>
      <c r="R137" s="229">
        <f>SUM(R138:R184)</f>
        <v>0.16642465000000001</v>
      </c>
      <c r="S137" s="228"/>
      <c r="T137" s="229">
        <f>SUM(T138:T184)</f>
        <v>0</v>
      </c>
      <c r="U137" s="230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231" t="s">
        <v>84</v>
      </c>
      <c r="AT137" s="232" t="s">
        <v>76</v>
      </c>
      <c r="AU137" s="232" t="s">
        <v>84</v>
      </c>
      <c r="AY137" s="231" t="s">
        <v>174</v>
      </c>
      <c r="BK137" s="233">
        <f>SUM(BK138:BK184)</f>
        <v>0</v>
      </c>
    </row>
    <row r="138" s="2" customFormat="1" ht="22.2" customHeight="1">
      <c r="A138" s="38"/>
      <c r="B138" s="39"/>
      <c r="C138" s="236" t="s">
        <v>84</v>
      </c>
      <c r="D138" s="236" t="s">
        <v>177</v>
      </c>
      <c r="E138" s="237" t="s">
        <v>455</v>
      </c>
      <c r="F138" s="238" t="s">
        <v>456</v>
      </c>
      <c r="G138" s="239" t="s">
        <v>243</v>
      </c>
      <c r="H138" s="240">
        <v>400</v>
      </c>
      <c r="I138" s="241"/>
      <c r="J138" s="242">
        <f>ROUND(I138*H138,2)</f>
        <v>0</v>
      </c>
      <c r="K138" s="243"/>
      <c r="L138" s="44"/>
      <c r="M138" s="244" t="s">
        <v>1</v>
      </c>
      <c r="N138" s="245" t="s">
        <v>43</v>
      </c>
      <c r="O138" s="97"/>
      <c r="P138" s="246">
        <f>O138*H138</f>
        <v>0</v>
      </c>
      <c r="Q138" s="246">
        <v>0</v>
      </c>
      <c r="R138" s="246">
        <f>Q138*H138</f>
        <v>0</v>
      </c>
      <c r="S138" s="246">
        <v>0</v>
      </c>
      <c r="T138" s="246">
        <f>S138*H138</f>
        <v>0</v>
      </c>
      <c r="U138" s="247" t="s">
        <v>1</v>
      </c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48" t="s">
        <v>190</v>
      </c>
      <c r="AT138" s="248" t="s">
        <v>177</v>
      </c>
      <c r="AU138" s="248" t="s">
        <v>90</v>
      </c>
      <c r="AY138" s="17" t="s">
        <v>174</v>
      </c>
      <c r="BE138" s="249">
        <f>IF(N138="základná",J138,0)</f>
        <v>0</v>
      </c>
      <c r="BF138" s="249">
        <f>IF(N138="znížená",J138,0)</f>
        <v>0</v>
      </c>
      <c r="BG138" s="249">
        <f>IF(N138="zákl. prenesená",J138,0)</f>
        <v>0</v>
      </c>
      <c r="BH138" s="249">
        <f>IF(N138="zníž. prenesená",J138,0)</f>
        <v>0</v>
      </c>
      <c r="BI138" s="249">
        <f>IF(N138="nulová",J138,0)</f>
        <v>0</v>
      </c>
      <c r="BJ138" s="17" t="s">
        <v>90</v>
      </c>
      <c r="BK138" s="249">
        <f>ROUND(I138*H138,2)</f>
        <v>0</v>
      </c>
      <c r="BL138" s="17" t="s">
        <v>190</v>
      </c>
      <c r="BM138" s="248" t="s">
        <v>457</v>
      </c>
    </row>
    <row r="139" s="13" customFormat="1">
      <c r="A139" s="13"/>
      <c r="B139" s="255"/>
      <c r="C139" s="256"/>
      <c r="D139" s="257" t="s">
        <v>245</v>
      </c>
      <c r="E139" s="258" t="s">
        <v>1</v>
      </c>
      <c r="F139" s="259" t="s">
        <v>1375</v>
      </c>
      <c r="G139" s="256"/>
      <c r="H139" s="260">
        <v>400</v>
      </c>
      <c r="I139" s="261"/>
      <c r="J139" s="256"/>
      <c r="K139" s="256"/>
      <c r="L139" s="262"/>
      <c r="M139" s="263"/>
      <c r="N139" s="264"/>
      <c r="O139" s="264"/>
      <c r="P139" s="264"/>
      <c r="Q139" s="264"/>
      <c r="R139" s="264"/>
      <c r="S139" s="264"/>
      <c r="T139" s="264"/>
      <c r="U139" s="265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66" t="s">
        <v>245</v>
      </c>
      <c r="AU139" s="266" t="s">
        <v>90</v>
      </c>
      <c r="AV139" s="13" t="s">
        <v>90</v>
      </c>
      <c r="AW139" s="13" t="s">
        <v>33</v>
      </c>
      <c r="AX139" s="13" t="s">
        <v>84</v>
      </c>
      <c r="AY139" s="266" t="s">
        <v>174</v>
      </c>
    </row>
    <row r="140" s="2" customFormat="1" ht="22.2" customHeight="1">
      <c r="A140" s="38"/>
      <c r="B140" s="39"/>
      <c r="C140" s="236" t="s">
        <v>90</v>
      </c>
      <c r="D140" s="236" t="s">
        <v>177</v>
      </c>
      <c r="E140" s="237" t="s">
        <v>459</v>
      </c>
      <c r="F140" s="238" t="s">
        <v>460</v>
      </c>
      <c r="G140" s="239" t="s">
        <v>243</v>
      </c>
      <c r="H140" s="240">
        <v>428.37</v>
      </c>
      <c r="I140" s="241"/>
      <c r="J140" s="242">
        <f>ROUND(I140*H140,2)</f>
        <v>0</v>
      </c>
      <c r="K140" s="243"/>
      <c r="L140" s="44"/>
      <c r="M140" s="244" t="s">
        <v>1</v>
      </c>
      <c r="N140" s="245" t="s">
        <v>43</v>
      </c>
      <c r="O140" s="97"/>
      <c r="P140" s="246">
        <f>O140*H140</f>
        <v>0</v>
      </c>
      <c r="Q140" s="246">
        <v>0</v>
      </c>
      <c r="R140" s="246">
        <f>Q140*H140</f>
        <v>0</v>
      </c>
      <c r="S140" s="246">
        <v>0</v>
      </c>
      <c r="T140" s="246">
        <f>S140*H140</f>
        <v>0</v>
      </c>
      <c r="U140" s="247" t="s">
        <v>1</v>
      </c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48" t="s">
        <v>190</v>
      </c>
      <c r="AT140" s="248" t="s">
        <v>177</v>
      </c>
      <c r="AU140" s="248" t="s">
        <v>90</v>
      </c>
      <c r="AY140" s="17" t="s">
        <v>174</v>
      </c>
      <c r="BE140" s="249">
        <f>IF(N140="základná",J140,0)</f>
        <v>0</v>
      </c>
      <c r="BF140" s="249">
        <f>IF(N140="znížená",J140,0)</f>
        <v>0</v>
      </c>
      <c r="BG140" s="249">
        <f>IF(N140="zákl. prenesená",J140,0)</f>
        <v>0</v>
      </c>
      <c r="BH140" s="249">
        <f>IF(N140="zníž. prenesená",J140,0)</f>
        <v>0</v>
      </c>
      <c r="BI140" s="249">
        <f>IF(N140="nulová",J140,0)</f>
        <v>0</v>
      </c>
      <c r="BJ140" s="17" t="s">
        <v>90</v>
      </c>
      <c r="BK140" s="249">
        <f>ROUND(I140*H140,2)</f>
        <v>0</v>
      </c>
      <c r="BL140" s="17" t="s">
        <v>190</v>
      </c>
      <c r="BM140" s="248" t="s">
        <v>461</v>
      </c>
    </row>
    <row r="141" s="13" customFormat="1">
      <c r="A141" s="13"/>
      <c r="B141" s="255"/>
      <c r="C141" s="256"/>
      <c r="D141" s="257" t="s">
        <v>245</v>
      </c>
      <c r="E141" s="258" t="s">
        <v>1</v>
      </c>
      <c r="F141" s="259" t="s">
        <v>1376</v>
      </c>
      <c r="G141" s="256"/>
      <c r="H141" s="260">
        <v>222.09999999999999</v>
      </c>
      <c r="I141" s="261"/>
      <c r="J141" s="256"/>
      <c r="K141" s="256"/>
      <c r="L141" s="262"/>
      <c r="M141" s="263"/>
      <c r="N141" s="264"/>
      <c r="O141" s="264"/>
      <c r="P141" s="264"/>
      <c r="Q141" s="264"/>
      <c r="R141" s="264"/>
      <c r="S141" s="264"/>
      <c r="T141" s="264"/>
      <c r="U141" s="265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66" t="s">
        <v>245</v>
      </c>
      <c r="AU141" s="266" t="s">
        <v>90</v>
      </c>
      <c r="AV141" s="13" t="s">
        <v>90</v>
      </c>
      <c r="AW141" s="13" t="s">
        <v>33</v>
      </c>
      <c r="AX141" s="13" t="s">
        <v>77</v>
      </c>
      <c r="AY141" s="266" t="s">
        <v>174</v>
      </c>
    </row>
    <row r="142" s="13" customFormat="1">
      <c r="A142" s="13"/>
      <c r="B142" s="255"/>
      <c r="C142" s="256"/>
      <c r="D142" s="257" t="s">
        <v>245</v>
      </c>
      <c r="E142" s="258" t="s">
        <v>1</v>
      </c>
      <c r="F142" s="259" t="s">
        <v>1377</v>
      </c>
      <c r="G142" s="256"/>
      <c r="H142" s="260">
        <v>84.269999999999996</v>
      </c>
      <c r="I142" s="261"/>
      <c r="J142" s="256"/>
      <c r="K142" s="256"/>
      <c r="L142" s="262"/>
      <c r="M142" s="263"/>
      <c r="N142" s="264"/>
      <c r="O142" s="264"/>
      <c r="P142" s="264"/>
      <c r="Q142" s="264"/>
      <c r="R142" s="264"/>
      <c r="S142" s="264"/>
      <c r="T142" s="264"/>
      <c r="U142" s="265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66" t="s">
        <v>245</v>
      </c>
      <c r="AU142" s="266" t="s">
        <v>90</v>
      </c>
      <c r="AV142" s="13" t="s">
        <v>90</v>
      </c>
      <c r="AW142" s="13" t="s">
        <v>33</v>
      </c>
      <c r="AX142" s="13" t="s">
        <v>77</v>
      </c>
      <c r="AY142" s="266" t="s">
        <v>174</v>
      </c>
    </row>
    <row r="143" s="13" customFormat="1">
      <c r="A143" s="13"/>
      <c r="B143" s="255"/>
      <c r="C143" s="256"/>
      <c r="D143" s="257" t="s">
        <v>245</v>
      </c>
      <c r="E143" s="258" t="s">
        <v>1</v>
      </c>
      <c r="F143" s="259" t="s">
        <v>1378</v>
      </c>
      <c r="G143" s="256"/>
      <c r="H143" s="260">
        <v>86.5</v>
      </c>
      <c r="I143" s="261"/>
      <c r="J143" s="256"/>
      <c r="K143" s="256"/>
      <c r="L143" s="262"/>
      <c r="M143" s="263"/>
      <c r="N143" s="264"/>
      <c r="O143" s="264"/>
      <c r="P143" s="264"/>
      <c r="Q143" s="264"/>
      <c r="R143" s="264"/>
      <c r="S143" s="264"/>
      <c r="T143" s="264"/>
      <c r="U143" s="265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66" t="s">
        <v>245</v>
      </c>
      <c r="AU143" s="266" t="s">
        <v>90</v>
      </c>
      <c r="AV143" s="13" t="s">
        <v>90</v>
      </c>
      <c r="AW143" s="13" t="s">
        <v>33</v>
      </c>
      <c r="AX143" s="13" t="s">
        <v>77</v>
      </c>
      <c r="AY143" s="266" t="s">
        <v>174</v>
      </c>
    </row>
    <row r="144" s="13" customFormat="1">
      <c r="A144" s="13"/>
      <c r="B144" s="255"/>
      <c r="C144" s="256"/>
      <c r="D144" s="257" t="s">
        <v>245</v>
      </c>
      <c r="E144" s="258" t="s">
        <v>1</v>
      </c>
      <c r="F144" s="259" t="s">
        <v>1379</v>
      </c>
      <c r="G144" s="256"/>
      <c r="H144" s="260">
        <v>35.5</v>
      </c>
      <c r="I144" s="261"/>
      <c r="J144" s="256"/>
      <c r="K144" s="256"/>
      <c r="L144" s="262"/>
      <c r="M144" s="263"/>
      <c r="N144" s="264"/>
      <c r="O144" s="264"/>
      <c r="P144" s="264"/>
      <c r="Q144" s="264"/>
      <c r="R144" s="264"/>
      <c r="S144" s="264"/>
      <c r="T144" s="264"/>
      <c r="U144" s="265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66" t="s">
        <v>245</v>
      </c>
      <c r="AU144" s="266" t="s">
        <v>90</v>
      </c>
      <c r="AV144" s="13" t="s">
        <v>90</v>
      </c>
      <c r="AW144" s="13" t="s">
        <v>33</v>
      </c>
      <c r="AX144" s="13" t="s">
        <v>77</v>
      </c>
      <c r="AY144" s="266" t="s">
        <v>174</v>
      </c>
    </row>
    <row r="145" s="14" customFormat="1">
      <c r="A145" s="14"/>
      <c r="B145" s="267"/>
      <c r="C145" s="268"/>
      <c r="D145" s="257" t="s">
        <v>245</v>
      </c>
      <c r="E145" s="269" t="s">
        <v>1</v>
      </c>
      <c r="F145" s="270" t="s">
        <v>248</v>
      </c>
      <c r="G145" s="268"/>
      <c r="H145" s="271">
        <v>428.37</v>
      </c>
      <c r="I145" s="272"/>
      <c r="J145" s="268"/>
      <c r="K145" s="268"/>
      <c r="L145" s="273"/>
      <c r="M145" s="274"/>
      <c r="N145" s="275"/>
      <c r="O145" s="275"/>
      <c r="P145" s="275"/>
      <c r="Q145" s="275"/>
      <c r="R145" s="275"/>
      <c r="S145" s="275"/>
      <c r="T145" s="275"/>
      <c r="U145" s="276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77" t="s">
        <v>245</v>
      </c>
      <c r="AU145" s="277" t="s">
        <v>90</v>
      </c>
      <c r="AV145" s="14" t="s">
        <v>190</v>
      </c>
      <c r="AW145" s="14" t="s">
        <v>33</v>
      </c>
      <c r="AX145" s="14" t="s">
        <v>84</v>
      </c>
      <c r="AY145" s="277" t="s">
        <v>174</v>
      </c>
    </row>
    <row r="146" s="2" customFormat="1" ht="22.2" customHeight="1">
      <c r="A146" s="38"/>
      <c r="B146" s="39"/>
      <c r="C146" s="236" t="s">
        <v>173</v>
      </c>
      <c r="D146" s="236" t="s">
        <v>177</v>
      </c>
      <c r="E146" s="237" t="s">
        <v>466</v>
      </c>
      <c r="F146" s="238" t="s">
        <v>467</v>
      </c>
      <c r="G146" s="239" t="s">
        <v>243</v>
      </c>
      <c r="H146" s="240">
        <v>428.37</v>
      </c>
      <c r="I146" s="241"/>
      <c r="J146" s="242">
        <f>ROUND(I146*H146,2)</f>
        <v>0</v>
      </c>
      <c r="K146" s="243"/>
      <c r="L146" s="44"/>
      <c r="M146" s="244" t="s">
        <v>1</v>
      </c>
      <c r="N146" s="245" t="s">
        <v>43</v>
      </c>
      <c r="O146" s="97"/>
      <c r="P146" s="246">
        <f>O146*H146</f>
        <v>0</v>
      </c>
      <c r="Q146" s="246">
        <v>0</v>
      </c>
      <c r="R146" s="246">
        <f>Q146*H146</f>
        <v>0</v>
      </c>
      <c r="S146" s="246">
        <v>0</v>
      </c>
      <c r="T146" s="246">
        <f>S146*H146</f>
        <v>0</v>
      </c>
      <c r="U146" s="247" t="s">
        <v>1</v>
      </c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48" t="s">
        <v>190</v>
      </c>
      <c r="AT146" s="248" t="s">
        <v>177</v>
      </c>
      <c r="AU146" s="248" t="s">
        <v>90</v>
      </c>
      <c r="AY146" s="17" t="s">
        <v>174</v>
      </c>
      <c r="BE146" s="249">
        <f>IF(N146="základná",J146,0)</f>
        <v>0</v>
      </c>
      <c r="BF146" s="249">
        <f>IF(N146="znížená",J146,0)</f>
        <v>0</v>
      </c>
      <c r="BG146" s="249">
        <f>IF(N146="zákl. prenesená",J146,0)</f>
        <v>0</v>
      </c>
      <c r="BH146" s="249">
        <f>IF(N146="zníž. prenesená",J146,0)</f>
        <v>0</v>
      </c>
      <c r="BI146" s="249">
        <f>IF(N146="nulová",J146,0)</f>
        <v>0</v>
      </c>
      <c r="BJ146" s="17" t="s">
        <v>90</v>
      </c>
      <c r="BK146" s="249">
        <f>ROUND(I146*H146,2)</f>
        <v>0</v>
      </c>
      <c r="BL146" s="17" t="s">
        <v>190</v>
      </c>
      <c r="BM146" s="248" t="s">
        <v>468</v>
      </c>
    </row>
    <row r="147" s="13" customFormat="1">
      <c r="A147" s="13"/>
      <c r="B147" s="255"/>
      <c r="C147" s="256"/>
      <c r="D147" s="257" t="s">
        <v>245</v>
      </c>
      <c r="E147" s="258" t="s">
        <v>1</v>
      </c>
      <c r="F147" s="259" t="s">
        <v>1376</v>
      </c>
      <c r="G147" s="256"/>
      <c r="H147" s="260">
        <v>222.09999999999999</v>
      </c>
      <c r="I147" s="261"/>
      <c r="J147" s="256"/>
      <c r="K147" s="256"/>
      <c r="L147" s="262"/>
      <c r="M147" s="263"/>
      <c r="N147" s="264"/>
      <c r="O147" s="264"/>
      <c r="P147" s="264"/>
      <c r="Q147" s="264"/>
      <c r="R147" s="264"/>
      <c r="S147" s="264"/>
      <c r="T147" s="264"/>
      <c r="U147" s="265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66" t="s">
        <v>245</v>
      </c>
      <c r="AU147" s="266" t="s">
        <v>90</v>
      </c>
      <c r="AV147" s="13" t="s">
        <v>90</v>
      </c>
      <c r="AW147" s="13" t="s">
        <v>33</v>
      </c>
      <c r="AX147" s="13" t="s">
        <v>77</v>
      </c>
      <c r="AY147" s="266" t="s">
        <v>174</v>
      </c>
    </row>
    <row r="148" s="13" customFormat="1">
      <c r="A148" s="13"/>
      <c r="B148" s="255"/>
      <c r="C148" s="256"/>
      <c r="D148" s="257" t="s">
        <v>245</v>
      </c>
      <c r="E148" s="258" t="s">
        <v>1</v>
      </c>
      <c r="F148" s="259" t="s">
        <v>1377</v>
      </c>
      <c r="G148" s="256"/>
      <c r="H148" s="260">
        <v>84.269999999999996</v>
      </c>
      <c r="I148" s="261"/>
      <c r="J148" s="256"/>
      <c r="K148" s="256"/>
      <c r="L148" s="262"/>
      <c r="M148" s="263"/>
      <c r="N148" s="264"/>
      <c r="O148" s="264"/>
      <c r="P148" s="264"/>
      <c r="Q148" s="264"/>
      <c r="R148" s="264"/>
      <c r="S148" s="264"/>
      <c r="T148" s="264"/>
      <c r="U148" s="265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66" t="s">
        <v>245</v>
      </c>
      <c r="AU148" s="266" t="s">
        <v>90</v>
      </c>
      <c r="AV148" s="13" t="s">
        <v>90</v>
      </c>
      <c r="AW148" s="13" t="s">
        <v>33</v>
      </c>
      <c r="AX148" s="13" t="s">
        <v>77</v>
      </c>
      <c r="AY148" s="266" t="s">
        <v>174</v>
      </c>
    </row>
    <row r="149" s="13" customFormat="1">
      <c r="A149" s="13"/>
      <c r="B149" s="255"/>
      <c r="C149" s="256"/>
      <c r="D149" s="257" t="s">
        <v>245</v>
      </c>
      <c r="E149" s="258" t="s">
        <v>1</v>
      </c>
      <c r="F149" s="259" t="s">
        <v>1378</v>
      </c>
      <c r="G149" s="256"/>
      <c r="H149" s="260">
        <v>86.5</v>
      </c>
      <c r="I149" s="261"/>
      <c r="J149" s="256"/>
      <c r="K149" s="256"/>
      <c r="L149" s="262"/>
      <c r="M149" s="263"/>
      <c r="N149" s="264"/>
      <c r="O149" s="264"/>
      <c r="P149" s="264"/>
      <c r="Q149" s="264"/>
      <c r="R149" s="264"/>
      <c r="S149" s="264"/>
      <c r="T149" s="264"/>
      <c r="U149" s="265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66" t="s">
        <v>245</v>
      </c>
      <c r="AU149" s="266" t="s">
        <v>90</v>
      </c>
      <c r="AV149" s="13" t="s">
        <v>90</v>
      </c>
      <c r="AW149" s="13" t="s">
        <v>33</v>
      </c>
      <c r="AX149" s="13" t="s">
        <v>77</v>
      </c>
      <c r="AY149" s="266" t="s">
        <v>174</v>
      </c>
    </row>
    <row r="150" s="13" customFormat="1">
      <c r="A150" s="13"/>
      <c r="B150" s="255"/>
      <c r="C150" s="256"/>
      <c r="D150" s="257" t="s">
        <v>245</v>
      </c>
      <c r="E150" s="258" t="s">
        <v>1</v>
      </c>
      <c r="F150" s="259" t="s">
        <v>1379</v>
      </c>
      <c r="G150" s="256"/>
      <c r="H150" s="260">
        <v>35.5</v>
      </c>
      <c r="I150" s="261"/>
      <c r="J150" s="256"/>
      <c r="K150" s="256"/>
      <c r="L150" s="262"/>
      <c r="M150" s="263"/>
      <c r="N150" s="264"/>
      <c r="O150" s="264"/>
      <c r="P150" s="264"/>
      <c r="Q150" s="264"/>
      <c r="R150" s="264"/>
      <c r="S150" s="264"/>
      <c r="T150" s="264"/>
      <c r="U150" s="265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66" t="s">
        <v>245</v>
      </c>
      <c r="AU150" s="266" t="s">
        <v>90</v>
      </c>
      <c r="AV150" s="13" t="s">
        <v>90</v>
      </c>
      <c r="AW150" s="13" t="s">
        <v>33</v>
      </c>
      <c r="AX150" s="13" t="s">
        <v>77</v>
      </c>
      <c r="AY150" s="266" t="s">
        <v>174</v>
      </c>
    </row>
    <row r="151" s="14" customFormat="1">
      <c r="A151" s="14"/>
      <c r="B151" s="267"/>
      <c r="C151" s="268"/>
      <c r="D151" s="257" t="s">
        <v>245</v>
      </c>
      <c r="E151" s="269" t="s">
        <v>1</v>
      </c>
      <c r="F151" s="270" t="s">
        <v>248</v>
      </c>
      <c r="G151" s="268"/>
      <c r="H151" s="271">
        <v>428.37</v>
      </c>
      <c r="I151" s="272"/>
      <c r="J151" s="268"/>
      <c r="K151" s="268"/>
      <c r="L151" s="273"/>
      <c r="M151" s="274"/>
      <c r="N151" s="275"/>
      <c r="O151" s="275"/>
      <c r="P151" s="275"/>
      <c r="Q151" s="275"/>
      <c r="R151" s="275"/>
      <c r="S151" s="275"/>
      <c r="T151" s="275"/>
      <c r="U151" s="276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77" t="s">
        <v>245</v>
      </c>
      <c r="AU151" s="277" t="s">
        <v>90</v>
      </c>
      <c r="AV151" s="14" t="s">
        <v>190</v>
      </c>
      <c r="AW151" s="14" t="s">
        <v>33</v>
      </c>
      <c r="AX151" s="14" t="s">
        <v>84</v>
      </c>
      <c r="AY151" s="277" t="s">
        <v>174</v>
      </c>
    </row>
    <row r="152" s="2" customFormat="1" ht="19.8" customHeight="1">
      <c r="A152" s="38"/>
      <c r="B152" s="39"/>
      <c r="C152" s="236" t="s">
        <v>190</v>
      </c>
      <c r="D152" s="236" t="s">
        <v>177</v>
      </c>
      <c r="E152" s="237" t="s">
        <v>469</v>
      </c>
      <c r="F152" s="238" t="s">
        <v>470</v>
      </c>
      <c r="G152" s="239" t="s">
        <v>243</v>
      </c>
      <c r="H152" s="240">
        <v>55</v>
      </c>
      <c r="I152" s="241"/>
      <c r="J152" s="242">
        <f>ROUND(I152*H152,2)</f>
        <v>0</v>
      </c>
      <c r="K152" s="243"/>
      <c r="L152" s="44"/>
      <c r="M152" s="244" t="s">
        <v>1</v>
      </c>
      <c r="N152" s="245" t="s">
        <v>43</v>
      </c>
      <c r="O152" s="97"/>
      <c r="P152" s="246">
        <f>O152*H152</f>
        <v>0</v>
      </c>
      <c r="Q152" s="246">
        <v>0</v>
      </c>
      <c r="R152" s="246">
        <f>Q152*H152</f>
        <v>0</v>
      </c>
      <c r="S152" s="246">
        <v>0</v>
      </c>
      <c r="T152" s="246">
        <f>S152*H152</f>
        <v>0</v>
      </c>
      <c r="U152" s="247" t="s">
        <v>1</v>
      </c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48" t="s">
        <v>190</v>
      </c>
      <c r="AT152" s="248" t="s">
        <v>177</v>
      </c>
      <c r="AU152" s="248" t="s">
        <v>90</v>
      </c>
      <c r="AY152" s="17" t="s">
        <v>174</v>
      </c>
      <c r="BE152" s="249">
        <f>IF(N152="základná",J152,0)</f>
        <v>0</v>
      </c>
      <c r="BF152" s="249">
        <f>IF(N152="znížená",J152,0)</f>
        <v>0</v>
      </c>
      <c r="BG152" s="249">
        <f>IF(N152="zákl. prenesená",J152,0)</f>
        <v>0</v>
      </c>
      <c r="BH152" s="249">
        <f>IF(N152="zníž. prenesená",J152,0)</f>
        <v>0</v>
      </c>
      <c r="BI152" s="249">
        <f>IF(N152="nulová",J152,0)</f>
        <v>0</v>
      </c>
      <c r="BJ152" s="17" t="s">
        <v>90</v>
      </c>
      <c r="BK152" s="249">
        <f>ROUND(I152*H152,2)</f>
        <v>0</v>
      </c>
      <c r="BL152" s="17" t="s">
        <v>190</v>
      </c>
      <c r="BM152" s="248" t="s">
        <v>471</v>
      </c>
    </row>
    <row r="153" s="13" customFormat="1">
      <c r="A153" s="13"/>
      <c r="B153" s="255"/>
      <c r="C153" s="256"/>
      <c r="D153" s="257" t="s">
        <v>245</v>
      </c>
      <c r="E153" s="258" t="s">
        <v>1</v>
      </c>
      <c r="F153" s="259" t="s">
        <v>1380</v>
      </c>
      <c r="G153" s="256"/>
      <c r="H153" s="260">
        <v>55</v>
      </c>
      <c r="I153" s="261"/>
      <c r="J153" s="256"/>
      <c r="K153" s="256"/>
      <c r="L153" s="262"/>
      <c r="M153" s="263"/>
      <c r="N153" s="264"/>
      <c r="O153" s="264"/>
      <c r="P153" s="264"/>
      <c r="Q153" s="264"/>
      <c r="R153" s="264"/>
      <c r="S153" s="264"/>
      <c r="T153" s="264"/>
      <c r="U153" s="265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66" t="s">
        <v>245</v>
      </c>
      <c r="AU153" s="266" t="s">
        <v>90</v>
      </c>
      <c r="AV153" s="13" t="s">
        <v>90</v>
      </c>
      <c r="AW153" s="13" t="s">
        <v>33</v>
      </c>
      <c r="AX153" s="13" t="s">
        <v>84</v>
      </c>
      <c r="AY153" s="266" t="s">
        <v>174</v>
      </c>
    </row>
    <row r="154" s="2" customFormat="1" ht="30" customHeight="1">
      <c r="A154" s="38"/>
      <c r="B154" s="39"/>
      <c r="C154" s="236" t="s">
        <v>194</v>
      </c>
      <c r="D154" s="236" t="s">
        <v>177</v>
      </c>
      <c r="E154" s="237" t="s">
        <v>474</v>
      </c>
      <c r="F154" s="238" t="s">
        <v>475</v>
      </c>
      <c r="G154" s="239" t="s">
        <v>243</v>
      </c>
      <c r="H154" s="240">
        <v>55</v>
      </c>
      <c r="I154" s="241"/>
      <c r="J154" s="242">
        <f>ROUND(I154*H154,2)</f>
        <v>0</v>
      </c>
      <c r="K154" s="243"/>
      <c r="L154" s="44"/>
      <c r="M154" s="244" t="s">
        <v>1</v>
      </c>
      <c r="N154" s="245" t="s">
        <v>43</v>
      </c>
      <c r="O154" s="97"/>
      <c r="P154" s="246">
        <f>O154*H154</f>
        <v>0</v>
      </c>
      <c r="Q154" s="246">
        <v>0</v>
      </c>
      <c r="R154" s="246">
        <f>Q154*H154</f>
        <v>0</v>
      </c>
      <c r="S154" s="246">
        <v>0</v>
      </c>
      <c r="T154" s="246">
        <f>S154*H154</f>
        <v>0</v>
      </c>
      <c r="U154" s="247" t="s">
        <v>1</v>
      </c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48" t="s">
        <v>190</v>
      </c>
      <c r="AT154" s="248" t="s">
        <v>177</v>
      </c>
      <c r="AU154" s="248" t="s">
        <v>90</v>
      </c>
      <c r="AY154" s="17" t="s">
        <v>174</v>
      </c>
      <c r="BE154" s="249">
        <f>IF(N154="základná",J154,0)</f>
        <v>0</v>
      </c>
      <c r="BF154" s="249">
        <f>IF(N154="znížená",J154,0)</f>
        <v>0</v>
      </c>
      <c r="BG154" s="249">
        <f>IF(N154="zákl. prenesená",J154,0)</f>
        <v>0</v>
      </c>
      <c r="BH154" s="249">
        <f>IF(N154="zníž. prenesená",J154,0)</f>
        <v>0</v>
      </c>
      <c r="BI154" s="249">
        <f>IF(N154="nulová",J154,0)</f>
        <v>0</v>
      </c>
      <c r="BJ154" s="17" t="s">
        <v>90</v>
      </c>
      <c r="BK154" s="249">
        <f>ROUND(I154*H154,2)</f>
        <v>0</v>
      </c>
      <c r="BL154" s="17" t="s">
        <v>190</v>
      </c>
      <c r="BM154" s="248" t="s">
        <v>476</v>
      </c>
    </row>
    <row r="155" s="13" customFormat="1">
      <c r="A155" s="13"/>
      <c r="B155" s="255"/>
      <c r="C155" s="256"/>
      <c r="D155" s="257" t="s">
        <v>245</v>
      </c>
      <c r="E155" s="258" t="s">
        <v>1</v>
      </c>
      <c r="F155" s="259" t="s">
        <v>1380</v>
      </c>
      <c r="G155" s="256"/>
      <c r="H155" s="260">
        <v>55</v>
      </c>
      <c r="I155" s="261"/>
      <c r="J155" s="256"/>
      <c r="K155" s="256"/>
      <c r="L155" s="262"/>
      <c r="M155" s="263"/>
      <c r="N155" s="264"/>
      <c r="O155" s="264"/>
      <c r="P155" s="264"/>
      <c r="Q155" s="264"/>
      <c r="R155" s="264"/>
      <c r="S155" s="264"/>
      <c r="T155" s="264"/>
      <c r="U155" s="265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66" t="s">
        <v>245</v>
      </c>
      <c r="AU155" s="266" t="s">
        <v>90</v>
      </c>
      <c r="AV155" s="13" t="s">
        <v>90</v>
      </c>
      <c r="AW155" s="13" t="s">
        <v>33</v>
      </c>
      <c r="AX155" s="13" t="s">
        <v>84</v>
      </c>
      <c r="AY155" s="266" t="s">
        <v>174</v>
      </c>
    </row>
    <row r="156" s="2" customFormat="1" ht="22.2" customHeight="1">
      <c r="A156" s="38"/>
      <c r="B156" s="39"/>
      <c r="C156" s="236" t="s">
        <v>198</v>
      </c>
      <c r="D156" s="236" t="s">
        <v>177</v>
      </c>
      <c r="E156" s="237" t="s">
        <v>967</v>
      </c>
      <c r="F156" s="238" t="s">
        <v>968</v>
      </c>
      <c r="G156" s="239" t="s">
        <v>243</v>
      </c>
      <c r="H156" s="240">
        <v>47</v>
      </c>
      <c r="I156" s="241"/>
      <c r="J156" s="242">
        <f>ROUND(I156*H156,2)</f>
        <v>0</v>
      </c>
      <c r="K156" s="243"/>
      <c r="L156" s="44"/>
      <c r="M156" s="244" t="s">
        <v>1</v>
      </c>
      <c r="N156" s="245" t="s">
        <v>43</v>
      </c>
      <c r="O156" s="97"/>
      <c r="P156" s="246">
        <f>O156*H156</f>
        <v>0</v>
      </c>
      <c r="Q156" s="246">
        <v>0.0035409500000000002</v>
      </c>
      <c r="R156" s="246">
        <f>Q156*H156</f>
        <v>0.16642465000000001</v>
      </c>
      <c r="S156" s="246">
        <v>0</v>
      </c>
      <c r="T156" s="246">
        <f>S156*H156</f>
        <v>0</v>
      </c>
      <c r="U156" s="247" t="s">
        <v>1</v>
      </c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48" t="s">
        <v>190</v>
      </c>
      <c r="AT156" s="248" t="s">
        <v>177</v>
      </c>
      <c r="AU156" s="248" t="s">
        <v>90</v>
      </c>
      <c r="AY156" s="17" t="s">
        <v>174</v>
      </c>
      <c r="BE156" s="249">
        <f>IF(N156="základná",J156,0)</f>
        <v>0</v>
      </c>
      <c r="BF156" s="249">
        <f>IF(N156="znížená",J156,0)</f>
        <v>0</v>
      </c>
      <c r="BG156" s="249">
        <f>IF(N156="zákl. prenesená",J156,0)</f>
        <v>0</v>
      </c>
      <c r="BH156" s="249">
        <f>IF(N156="zníž. prenesená",J156,0)</f>
        <v>0</v>
      </c>
      <c r="BI156" s="249">
        <f>IF(N156="nulová",J156,0)</f>
        <v>0</v>
      </c>
      <c r="BJ156" s="17" t="s">
        <v>90</v>
      </c>
      <c r="BK156" s="249">
        <f>ROUND(I156*H156,2)</f>
        <v>0</v>
      </c>
      <c r="BL156" s="17" t="s">
        <v>190</v>
      </c>
      <c r="BM156" s="248" t="s">
        <v>1381</v>
      </c>
    </row>
    <row r="157" s="13" customFormat="1">
      <c r="A157" s="13"/>
      <c r="B157" s="255"/>
      <c r="C157" s="256"/>
      <c r="D157" s="257" t="s">
        <v>245</v>
      </c>
      <c r="E157" s="258" t="s">
        <v>1</v>
      </c>
      <c r="F157" s="259" t="s">
        <v>1382</v>
      </c>
      <c r="G157" s="256"/>
      <c r="H157" s="260">
        <v>47</v>
      </c>
      <c r="I157" s="261"/>
      <c r="J157" s="256"/>
      <c r="K157" s="256"/>
      <c r="L157" s="262"/>
      <c r="M157" s="263"/>
      <c r="N157" s="264"/>
      <c r="O157" s="264"/>
      <c r="P157" s="264"/>
      <c r="Q157" s="264"/>
      <c r="R157" s="264"/>
      <c r="S157" s="264"/>
      <c r="T157" s="264"/>
      <c r="U157" s="265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66" t="s">
        <v>245</v>
      </c>
      <c r="AU157" s="266" t="s">
        <v>90</v>
      </c>
      <c r="AV157" s="13" t="s">
        <v>90</v>
      </c>
      <c r="AW157" s="13" t="s">
        <v>33</v>
      </c>
      <c r="AX157" s="13" t="s">
        <v>84</v>
      </c>
      <c r="AY157" s="266" t="s">
        <v>174</v>
      </c>
    </row>
    <row r="158" s="2" customFormat="1" ht="34.8" customHeight="1">
      <c r="A158" s="38"/>
      <c r="B158" s="39"/>
      <c r="C158" s="236" t="s">
        <v>202</v>
      </c>
      <c r="D158" s="236" t="s">
        <v>177</v>
      </c>
      <c r="E158" s="237" t="s">
        <v>477</v>
      </c>
      <c r="F158" s="238" t="s">
        <v>478</v>
      </c>
      <c r="G158" s="239" t="s">
        <v>243</v>
      </c>
      <c r="H158" s="240">
        <v>1395.75</v>
      </c>
      <c r="I158" s="241"/>
      <c r="J158" s="242">
        <f>ROUND(I158*H158,2)</f>
        <v>0</v>
      </c>
      <c r="K158" s="243"/>
      <c r="L158" s="44"/>
      <c r="M158" s="244" t="s">
        <v>1</v>
      </c>
      <c r="N158" s="245" t="s">
        <v>43</v>
      </c>
      <c r="O158" s="97"/>
      <c r="P158" s="246">
        <f>O158*H158</f>
        <v>0</v>
      </c>
      <c r="Q158" s="246">
        <v>0</v>
      </c>
      <c r="R158" s="246">
        <f>Q158*H158</f>
        <v>0</v>
      </c>
      <c r="S158" s="246">
        <v>0</v>
      </c>
      <c r="T158" s="246">
        <f>S158*H158</f>
        <v>0</v>
      </c>
      <c r="U158" s="247" t="s">
        <v>1</v>
      </c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48" t="s">
        <v>190</v>
      </c>
      <c r="AT158" s="248" t="s">
        <v>177</v>
      </c>
      <c r="AU158" s="248" t="s">
        <v>90</v>
      </c>
      <c r="AY158" s="17" t="s">
        <v>174</v>
      </c>
      <c r="BE158" s="249">
        <f>IF(N158="základná",J158,0)</f>
        <v>0</v>
      </c>
      <c r="BF158" s="249">
        <f>IF(N158="znížená",J158,0)</f>
        <v>0</v>
      </c>
      <c r="BG158" s="249">
        <f>IF(N158="zákl. prenesená",J158,0)</f>
        <v>0</v>
      </c>
      <c r="BH158" s="249">
        <f>IF(N158="zníž. prenesená",J158,0)</f>
        <v>0</v>
      </c>
      <c r="BI158" s="249">
        <f>IF(N158="nulová",J158,0)</f>
        <v>0</v>
      </c>
      <c r="BJ158" s="17" t="s">
        <v>90</v>
      </c>
      <c r="BK158" s="249">
        <f>ROUND(I158*H158,2)</f>
        <v>0</v>
      </c>
      <c r="BL158" s="17" t="s">
        <v>190</v>
      </c>
      <c r="BM158" s="248" t="s">
        <v>479</v>
      </c>
    </row>
    <row r="159" s="13" customFormat="1">
      <c r="A159" s="13"/>
      <c r="B159" s="255"/>
      <c r="C159" s="256"/>
      <c r="D159" s="257" t="s">
        <v>245</v>
      </c>
      <c r="E159" s="258" t="s">
        <v>1</v>
      </c>
      <c r="F159" s="259" t="s">
        <v>1383</v>
      </c>
      <c r="G159" s="256"/>
      <c r="H159" s="260">
        <v>930.37</v>
      </c>
      <c r="I159" s="261"/>
      <c r="J159" s="256"/>
      <c r="K159" s="256"/>
      <c r="L159" s="262"/>
      <c r="M159" s="263"/>
      <c r="N159" s="264"/>
      <c r="O159" s="264"/>
      <c r="P159" s="264"/>
      <c r="Q159" s="264"/>
      <c r="R159" s="264"/>
      <c r="S159" s="264"/>
      <c r="T159" s="264"/>
      <c r="U159" s="265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66" t="s">
        <v>245</v>
      </c>
      <c r="AU159" s="266" t="s">
        <v>90</v>
      </c>
      <c r="AV159" s="13" t="s">
        <v>90</v>
      </c>
      <c r="AW159" s="13" t="s">
        <v>33</v>
      </c>
      <c r="AX159" s="13" t="s">
        <v>77</v>
      </c>
      <c r="AY159" s="266" t="s">
        <v>174</v>
      </c>
    </row>
    <row r="160" s="13" customFormat="1">
      <c r="A160" s="13"/>
      <c r="B160" s="255"/>
      <c r="C160" s="256"/>
      <c r="D160" s="257" t="s">
        <v>245</v>
      </c>
      <c r="E160" s="258" t="s">
        <v>1</v>
      </c>
      <c r="F160" s="259" t="s">
        <v>1384</v>
      </c>
      <c r="G160" s="256"/>
      <c r="H160" s="260">
        <v>134.94</v>
      </c>
      <c r="I160" s="261"/>
      <c r="J160" s="256"/>
      <c r="K160" s="256"/>
      <c r="L160" s="262"/>
      <c r="M160" s="263"/>
      <c r="N160" s="264"/>
      <c r="O160" s="264"/>
      <c r="P160" s="264"/>
      <c r="Q160" s="264"/>
      <c r="R160" s="264"/>
      <c r="S160" s="264"/>
      <c r="T160" s="264"/>
      <c r="U160" s="265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66" t="s">
        <v>245</v>
      </c>
      <c r="AU160" s="266" t="s">
        <v>90</v>
      </c>
      <c r="AV160" s="13" t="s">
        <v>90</v>
      </c>
      <c r="AW160" s="13" t="s">
        <v>33</v>
      </c>
      <c r="AX160" s="13" t="s">
        <v>77</v>
      </c>
      <c r="AY160" s="266" t="s">
        <v>174</v>
      </c>
    </row>
    <row r="161" s="13" customFormat="1">
      <c r="A161" s="13"/>
      <c r="B161" s="255"/>
      <c r="C161" s="256"/>
      <c r="D161" s="257" t="s">
        <v>245</v>
      </c>
      <c r="E161" s="258" t="s">
        <v>1</v>
      </c>
      <c r="F161" s="259" t="s">
        <v>500</v>
      </c>
      <c r="G161" s="256"/>
      <c r="H161" s="260">
        <v>45.439999999999998</v>
      </c>
      <c r="I161" s="261"/>
      <c r="J161" s="256"/>
      <c r="K161" s="256"/>
      <c r="L161" s="262"/>
      <c r="M161" s="263"/>
      <c r="N161" s="264"/>
      <c r="O161" s="264"/>
      <c r="P161" s="264"/>
      <c r="Q161" s="264"/>
      <c r="R161" s="264"/>
      <c r="S161" s="264"/>
      <c r="T161" s="264"/>
      <c r="U161" s="265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66" t="s">
        <v>245</v>
      </c>
      <c r="AU161" s="266" t="s">
        <v>90</v>
      </c>
      <c r="AV161" s="13" t="s">
        <v>90</v>
      </c>
      <c r="AW161" s="13" t="s">
        <v>33</v>
      </c>
      <c r="AX161" s="13" t="s">
        <v>77</v>
      </c>
      <c r="AY161" s="266" t="s">
        <v>174</v>
      </c>
    </row>
    <row r="162" s="13" customFormat="1">
      <c r="A162" s="13"/>
      <c r="B162" s="255"/>
      <c r="C162" s="256"/>
      <c r="D162" s="257" t="s">
        <v>245</v>
      </c>
      <c r="E162" s="258" t="s">
        <v>1</v>
      </c>
      <c r="F162" s="259" t="s">
        <v>1385</v>
      </c>
      <c r="G162" s="256"/>
      <c r="H162" s="260">
        <v>285</v>
      </c>
      <c r="I162" s="261"/>
      <c r="J162" s="256"/>
      <c r="K162" s="256"/>
      <c r="L162" s="262"/>
      <c r="M162" s="263"/>
      <c r="N162" s="264"/>
      <c r="O162" s="264"/>
      <c r="P162" s="264"/>
      <c r="Q162" s="264"/>
      <c r="R162" s="264"/>
      <c r="S162" s="264"/>
      <c r="T162" s="264"/>
      <c r="U162" s="265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66" t="s">
        <v>245</v>
      </c>
      <c r="AU162" s="266" t="s">
        <v>90</v>
      </c>
      <c r="AV162" s="13" t="s">
        <v>90</v>
      </c>
      <c r="AW162" s="13" t="s">
        <v>33</v>
      </c>
      <c r="AX162" s="13" t="s">
        <v>77</v>
      </c>
      <c r="AY162" s="266" t="s">
        <v>174</v>
      </c>
    </row>
    <row r="163" s="14" customFormat="1">
      <c r="A163" s="14"/>
      <c r="B163" s="267"/>
      <c r="C163" s="268"/>
      <c r="D163" s="257" t="s">
        <v>245</v>
      </c>
      <c r="E163" s="269" t="s">
        <v>1</v>
      </c>
      <c r="F163" s="270" t="s">
        <v>248</v>
      </c>
      <c r="G163" s="268"/>
      <c r="H163" s="271">
        <v>1395.75</v>
      </c>
      <c r="I163" s="272"/>
      <c r="J163" s="268"/>
      <c r="K163" s="268"/>
      <c r="L163" s="273"/>
      <c r="M163" s="274"/>
      <c r="N163" s="275"/>
      <c r="O163" s="275"/>
      <c r="P163" s="275"/>
      <c r="Q163" s="275"/>
      <c r="R163" s="275"/>
      <c r="S163" s="275"/>
      <c r="T163" s="275"/>
      <c r="U163" s="276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77" t="s">
        <v>245</v>
      </c>
      <c r="AU163" s="277" t="s">
        <v>90</v>
      </c>
      <c r="AV163" s="14" t="s">
        <v>190</v>
      </c>
      <c r="AW163" s="14" t="s">
        <v>33</v>
      </c>
      <c r="AX163" s="14" t="s">
        <v>84</v>
      </c>
      <c r="AY163" s="277" t="s">
        <v>174</v>
      </c>
    </row>
    <row r="164" s="2" customFormat="1" ht="40.2" customHeight="1">
      <c r="A164" s="38"/>
      <c r="B164" s="39"/>
      <c r="C164" s="236" t="s">
        <v>209</v>
      </c>
      <c r="D164" s="236" t="s">
        <v>177</v>
      </c>
      <c r="E164" s="237" t="s">
        <v>483</v>
      </c>
      <c r="F164" s="238" t="s">
        <v>484</v>
      </c>
      <c r="G164" s="239" t="s">
        <v>243</v>
      </c>
      <c r="H164" s="240">
        <v>11624.75</v>
      </c>
      <c r="I164" s="241"/>
      <c r="J164" s="242">
        <f>ROUND(I164*H164,2)</f>
        <v>0</v>
      </c>
      <c r="K164" s="243"/>
      <c r="L164" s="44"/>
      <c r="M164" s="244" t="s">
        <v>1</v>
      </c>
      <c r="N164" s="245" t="s">
        <v>43</v>
      </c>
      <c r="O164" s="97"/>
      <c r="P164" s="246">
        <f>O164*H164</f>
        <v>0</v>
      </c>
      <c r="Q164" s="246">
        <v>0</v>
      </c>
      <c r="R164" s="246">
        <f>Q164*H164</f>
        <v>0</v>
      </c>
      <c r="S164" s="246">
        <v>0</v>
      </c>
      <c r="T164" s="246">
        <f>S164*H164</f>
        <v>0</v>
      </c>
      <c r="U164" s="247" t="s">
        <v>1</v>
      </c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48" t="s">
        <v>190</v>
      </c>
      <c r="AT164" s="248" t="s">
        <v>177</v>
      </c>
      <c r="AU164" s="248" t="s">
        <v>90</v>
      </c>
      <c r="AY164" s="17" t="s">
        <v>174</v>
      </c>
      <c r="BE164" s="249">
        <f>IF(N164="základná",J164,0)</f>
        <v>0</v>
      </c>
      <c r="BF164" s="249">
        <f>IF(N164="znížená",J164,0)</f>
        <v>0</v>
      </c>
      <c r="BG164" s="249">
        <f>IF(N164="zákl. prenesená",J164,0)</f>
        <v>0</v>
      </c>
      <c r="BH164" s="249">
        <f>IF(N164="zníž. prenesená",J164,0)</f>
        <v>0</v>
      </c>
      <c r="BI164" s="249">
        <f>IF(N164="nulová",J164,0)</f>
        <v>0</v>
      </c>
      <c r="BJ164" s="17" t="s">
        <v>90</v>
      </c>
      <c r="BK164" s="249">
        <f>ROUND(I164*H164,2)</f>
        <v>0</v>
      </c>
      <c r="BL164" s="17" t="s">
        <v>190</v>
      </c>
      <c r="BM164" s="248" t="s">
        <v>485</v>
      </c>
    </row>
    <row r="165" s="13" customFormat="1">
      <c r="A165" s="13"/>
      <c r="B165" s="255"/>
      <c r="C165" s="256"/>
      <c r="D165" s="257" t="s">
        <v>245</v>
      </c>
      <c r="E165" s="258" t="s">
        <v>1</v>
      </c>
      <c r="F165" s="259" t="s">
        <v>1386</v>
      </c>
      <c r="G165" s="256"/>
      <c r="H165" s="260">
        <v>23259.25</v>
      </c>
      <c r="I165" s="261"/>
      <c r="J165" s="256"/>
      <c r="K165" s="256"/>
      <c r="L165" s="262"/>
      <c r="M165" s="263"/>
      <c r="N165" s="264"/>
      <c r="O165" s="264"/>
      <c r="P165" s="264"/>
      <c r="Q165" s="264"/>
      <c r="R165" s="264"/>
      <c r="S165" s="264"/>
      <c r="T165" s="264"/>
      <c r="U165" s="265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66" t="s">
        <v>245</v>
      </c>
      <c r="AU165" s="266" t="s">
        <v>90</v>
      </c>
      <c r="AV165" s="13" t="s">
        <v>90</v>
      </c>
      <c r="AW165" s="13" t="s">
        <v>33</v>
      </c>
      <c r="AX165" s="13" t="s">
        <v>77</v>
      </c>
      <c r="AY165" s="266" t="s">
        <v>174</v>
      </c>
    </row>
    <row r="166" s="13" customFormat="1">
      <c r="A166" s="13"/>
      <c r="B166" s="255"/>
      <c r="C166" s="256"/>
      <c r="D166" s="257" t="s">
        <v>245</v>
      </c>
      <c r="E166" s="258" t="s">
        <v>1</v>
      </c>
      <c r="F166" s="259" t="s">
        <v>1387</v>
      </c>
      <c r="G166" s="256"/>
      <c r="H166" s="260">
        <v>-11634.5</v>
      </c>
      <c r="I166" s="261"/>
      <c r="J166" s="256"/>
      <c r="K166" s="256"/>
      <c r="L166" s="262"/>
      <c r="M166" s="263"/>
      <c r="N166" s="264"/>
      <c r="O166" s="264"/>
      <c r="P166" s="264"/>
      <c r="Q166" s="264"/>
      <c r="R166" s="264"/>
      <c r="S166" s="264"/>
      <c r="T166" s="264"/>
      <c r="U166" s="265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66" t="s">
        <v>245</v>
      </c>
      <c r="AU166" s="266" t="s">
        <v>90</v>
      </c>
      <c r="AV166" s="13" t="s">
        <v>90</v>
      </c>
      <c r="AW166" s="13" t="s">
        <v>33</v>
      </c>
      <c r="AX166" s="13" t="s">
        <v>77</v>
      </c>
      <c r="AY166" s="266" t="s">
        <v>174</v>
      </c>
    </row>
    <row r="167" s="14" customFormat="1">
      <c r="A167" s="14"/>
      <c r="B167" s="267"/>
      <c r="C167" s="268"/>
      <c r="D167" s="257" t="s">
        <v>245</v>
      </c>
      <c r="E167" s="269" t="s">
        <v>1</v>
      </c>
      <c r="F167" s="270" t="s">
        <v>248</v>
      </c>
      <c r="G167" s="268"/>
      <c r="H167" s="271">
        <v>11624.75</v>
      </c>
      <c r="I167" s="272"/>
      <c r="J167" s="268"/>
      <c r="K167" s="268"/>
      <c r="L167" s="273"/>
      <c r="M167" s="274"/>
      <c r="N167" s="275"/>
      <c r="O167" s="275"/>
      <c r="P167" s="275"/>
      <c r="Q167" s="275"/>
      <c r="R167" s="275"/>
      <c r="S167" s="275"/>
      <c r="T167" s="275"/>
      <c r="U167" s="276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77" t="s">
        <v>245</v>
      </c>
      <c r="AU167" s="277" t="s">
        <v>90</v>
      </c>
      <c r="AV167" s="14" t="s">
        <v>190</v>
      </c>
      <c r="AW167" s="14" t="s">
        <v>33</v>
      </c>
      <c r="AX167" s="14" t="s">
        <v>84</v>
      </c>
      <c r="AY167" s="277" t="s">
        <v>174</v>
      </c>
    </row>
    <row r="168" s="2" customFormat="1" ht="22.2" customHeight="1">
      <c r="A168" s="38"/>
      <c r="B168" s="39"/>
      <c r="C168" s="236" t="s">
        <v>213</v>
      </c>
      <c r="D168" s="236" t="s">
        <v>177</v>
      </c>
      <c r="E168" s="237" t="s">
        <v>487</v>
      </c>
      <c r="F168" s="238" t="s">
        <v>488</v>
      </c>
      <c r="G168" s="239" t="s">
        <v>243</v>
      </c>
      <c r="H168" s="240">
        <v>465.38</v>
      </c>
      <c r="I168" s="241"/>
      <c r="J168" s="242">
        <f>ROUND(I168*H168,2)</f>
        <v>0</v>
      </c>
      <c r="K168" s="243"/>
      <c r="L168" s="44"/>
      <c r="M168" s="244" t="s">
        <v>1</v>
      </c>
      <c r="N168" s="245" t="s">
        <v>43</v>
      </c>
      <c r="O168" s="97"/>
      <c r="P168" s="246">
        <f>O168*H168</f>
        <v>0</v>
      </c>
      <c r="Q168" s="246">
        <v>0</v>
      </c>
      <c r="R168" s="246">
        <f>Q168*H168</f>
        <v>0</v>
      </c>
      <c r="S168" s="246">
        <v>0</v>
      </c>
      <c r="T168" s="246">
        <f>S168*H168</f>
        <v>0</v>
      </c>
      <c r="U168" s="247" t="s">
        <v>1</v>
      </c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48" t="s">
        <v>190</v>
      </c>
      <c r="AT168" s="248" t="s">
        <v>177</v>
      </c>
      <c r="AU168" s="248" t="s">
        <v>90</v>
      </c>
      <c r="AY168" s="17" t="s">
        <v>174</v>
      </c>
      <c r="BE168" s="249">
        <f>IF(N168="základná",J168,0)</f>
        <v>0</v>
      </c>
      <c r="BF168" s="249">
        <f>IF(N168="znížená",J168,0)</f>
        <v>0</v>
      </c>
      <c r="BG168" s="249">
        <f>IF(N168="zákl. prenesená",J168,0)</f>
        <v>0</v>
      </c>
      <c r="BH168" s="249">
        <f>IF(N168="zníž. prenesená",J168,0)</f>
        <v>0</v>
      </c>
      <c r="BI168" s="249">
        <f>IF(N168="nulová",J168,0)</f>
        <v>0</v>
      </c>
      <c r="BJ168" s="17" t="s">
        <v>90</v>
      </c>
      <c r="BK168" s="249">
        <f>ROUND(I168*H168,2)</f>
        <v>0</v>
      </c>
      <c r="BL168" s="17" t="s">
        <v>190</v>
      </c>
      <c r="BM168" s="248" t="s">
        <v>489</v>
      </c>
    </row>
    <row r="169" s="15" customFormat="1">
      <c r="A169" s="15"/>
      <c r="B169" s="278"/>
      <c r="C169" s="279"/>
      <c r="D169" s="257" t="s">
        <v>245</v>
      </c>
      <c r="E169" s="280" t="s">
        <v>1</v>
      </c>
      <c r="F169" s="281" t="s">
        <v>1388</v>
      </c>
      <c r="G169" s="279"/>
      <c r="H169" s="280" t="s">
        <v>1</v>
      </c>
      <c r="I169" s="282"/>
      <c r="J169" s="279"/>
      <c r="K169" s="279"/>
      <c r="L169" s="283"/>
      <c r="M169" s="284"/>
      <c r="N169" s="285"/>
      <c r="O169" s="285"/>
      <c r="P169" s="285"/>
      <c r="Q169" s="285"/>
      <c r="R169" s="285"/>
      <c r="S169" s="285"/>
      <c r="T169" s="285"/>
      <c r="U169" s="286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T169" s="287" t="s">
        <v>245</v>
      </c>
      <c r="AU169" s="287" t="s">
        <v>90</v>
      </c>
      <c r="AV169" s="15" t="s">
        <v>84</v>
      </c>
      <c r="AW169" s="15" t="s">
        <v>33</v>
      </c>
      <c r="AX169" s="15" t="s">
        <v>77</v>
      </c>
      <c r="AY169" s="287" t="s">
        <v>174</v>
      </c>
    </row>
    <row r="170" s="13" customFormat="1">
      <c r="A170" s="13"/>
      <c r="B170" s="255"/>
      <c r="C170" s="256"/>
      <c r="D170" s="257" t="s">
        <v>245</v>
      </c>
      <c r="E170" s="258" t="s">
        <v>1</v>
      </c>
      <c r="F170" s="259" t="s">
        <v>1389</v>
      </c>
      <c r="G170" s="256"/>
      <c r="H170" s="260">
        <v>134.94</v>
      </c>
      <c r="I170" s="261"/>
      <c r="J170" s="256"/>
      <c r="K170" s="256"/>
      <c r="L170" s="262"/>
      <c r="M170" s="263"/>
      <c r="N170" s="264"/>
      <c r="O170" s="264"/>
      <c r="P170" s="264"/>
      <c r="Q170" s="264"/>
      <c r="R170" s="264"/>
      <c r="S170" s="264"/>
      <c r="T170" s="264"/>
      <c r="U170" s="265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66" t="s">
        <v>245</v>
      </c>
      <c r="AU170" s="266" t="s">
        <v>90</v>
      </c>
      <c r="AV170" s="13" t="s">
        <v>90</v>
      </c>
      <c r="AW170" s="13" t="s">
        <v>33</v>
      </c>
      <c r="AX170" s="13" t="s">
        <v>77</v>
      </c>
      <c r="AY170" s="266" t="s">
        <v>174</v>
      </c>
    </row>
    <row r="171" s="13" customFormat="1">
      <c r="A171" s="13"/>
      <c r="B171" s="255"/>
      <c r="C171" s="256"/>
      <c r="D171" s="257" t="s">
        <v>245</v>
      </c>
      <c r="E171" s="258" t="s">
        <v>1</v>
      </c>
      <c r="F171" s="259" t="s">
        <v>500</v>
      </c>
      <c r="G171" s="256"/>
      <c r="H171" s="260">
        <v>45.439999999999998</v>
      </c>
      <c r="I171" s="261"/>
      <c r="J171" s="256"/>
      <c r="K171" s="256"/>
      <c r="L171" s="262"/>
      <c r="M171" s="263"/>
      <c r="N171" s="264"/>
      <c r="O171" s="264"/>
      <c r="P171" s="264"/>
      <c r="Q171" s="264"/>
      <c r="R171" s="264"/>
      <c r="S171" s="264"/>
      <c r="T171" s="264"/>
      <c r="U171" s="265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66" t="s">
        <v>245</v>
      </c>
      <c r="AU171" s="266" t="s">
        <v>90</v>
      </c>
      <c r="AV171" s="13" t="s">
        <v>90</v>
      </c>
      <c r="AW171" s="13" t="s">
        <v>33</v>
      </c>
      <c r="AX171" s="13" t="s">
        <v>77</v>
      </c>
      <c r="AY171" s="266" t="s">
        <v>174</v>
      </c>
    </row>
    <row r="172" s="13" customFormat="1">
      <c r="A172" s="13"/>
      <c r="B172" s="255"/>
      <c r="C172" s="256"/>
      <c r="D172" s="257" t="s">
        <v>245</v>
      </c>
      <c r="E172" s="258" t="s">
        <v>1</v>
      </c>
      <c r="F172" s="259" t="s">
        <v>1385</v>
      </c>
      <c r="G172" s="256"/>
      <c r="H172" s="260">
        <v>285</v>
      </c>
      <c r="I172" s="261"/>
      <c r="J172" s="256"/>
      <c r="K172" s="256"/>
      <c r="L172" s="262"/>
      <c r="M172" s="263"/>
      <c r="N172" s="264"/>
      <c r="O172" s="264"/>
      <c r="P172" s="264"/>
      <c r="Q172" s="264"/>
      <c r="R172" s="264"/>
      <c r="S172" s="264"/>
      <c r="T172" s="264"/>
      <c r="U172" s="265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66" t="s">
        <v>245</v>
      </c>
      <c r="AU172" s="266" t="s">
        <v>90</v>
      </c>
      <c r="AV172" s="13" t="s">
        <v>90</v>
      </c>
      <c r="AW172" s="13" t="s">
        <v>33</v>
      </c>
      <c r="AX172" s="13" t="s">
        <v>77</v>
      </c>
      <c r="AY172" s="266" t="s">
        <v>174</v>
      </c>
    </row>
    <row r="173" s="14" customFormat="1">
      <c r="A173" s="14"/>
      <c r="B173" s="267"/>
      <c r="C173" s="268"/>
      <c r="D173" s="257" t="s">
        <v>245</v>
      </c>
      <c r="E173" s="269" t="s">
        <v>1</v>
      </c>
      <c r="F173" s="270" t="s">
        <v>248</v>
      </c>
      <c r="G173" s="268"/>
      <c r="H173" s="271">
        <v>465.38</v>
      </c>
      <c r="I173" s="272"/>
      <c r="J173" s="268"/>
      <c r="K173" s="268"/>
      <c r="L173" s="273"/>
      <c r="M173" s="274"/>
      <c r="N173" s="275"/>
      <c r="O173" s="275"/>
      <c r="P173" s="275"/>
      <c r="Q173" s="275"/>
      <c r="R173" s="275"/>
      <c r="S173" s="275"/>
      <c r="T173" s="275"/>
      <c r="U173" s="276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77" t="s">
        <v>245</v>
      </c>
      <c r="AU173" s="277" t="s">
        <v>90</v>
      </c>
      <c r="AV173" s="14" t="s">
        <v>190</v>
      </c>
      <c r="AW173" s="14" t="s">
        <v>33</v>
      </c>
      <c r="AX173" s="14" t="s">
        <v>84</v>
      </c>
      <c r="AY173" s="277" t="s">
        <v>174</v>
      </c>
    </row>
    <row r="174" s="2" customFormat="1" ht="22.2" customHeight="1">
      <c r="A174" s="38"/>
      <c r="B174" s="39"/>
      <c r="C174" s="236" t="s">
        <v>217</v>
      </c>
      <c r="D174" s="236" t="s">
        <v>177</v>
      </c>
      <c r="E174" s="237" t="s">
        <v>258</v>
      </c>
      <c r="F174" s="238" t="s">
        <v>259</v>
      </c>
      <c r="G174" s="239" t="s">
        <v>243</v>
      </c>
      <c r="H174" s="240">
        <v>456.38</v>
      </c>
      <c r="I174" s="241"/>
      <c r="J174" s="242">
        <f>ROUND(I174*H174,2)</f>
        <v>0</v>
      </c>
      <c r="K174" s="243"/>
      <c r="L174" s="44"/>
      <c r="M174" s="244" t="s">
        <v>1</v>
      </c>
      <c r="N174" s="245" t="s">
        <v>43</v>
      </c>
      <c r="O174" s="97"/>
      <c r="P174" s="246">
        <f>O174*H174</f>
        <v>0</v>
      </c>
      <c r="Q174" s="246">
        <v>0</v>
      </c>
      <c r="R174" s="246">
        <f>Q174*H174</f>
        <v>0</v>
      </c>
      <c r="S174" s="246">
        <v>0</v>
      </c>
      <c r="T174" s="246">
        <f>S174*H174</f>
        <v>0</v>
      </c>
      <c r="U174" s="247" t="s">
        <v>1</v>
      </c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48" t="s">
        <v>190</v>
      </c>
      <c r="AT174" s="248" t="s">
        <v>177</v>
      </c>
      <c r="AU174" s="248" t="s">
        <v>90</v>
      </c>
      <c r="AY174" s="17" t="s">
        <v>174</v>
      </c>
      <c r="BE174" s="249">
        <f>IF(N174="základná",J174,0)</f>
        <v>0</v>
      </c>
      <c r="BF174" s="249">
        <f>IF(N174="znížená",J174,0)</f>
        <v>0</v>
      </c>
      <c r="BG174" s="249">
        <f>IF(N174="zákl. prenesená",J174,0)</f>
        <v>0</v>
      </c>
      <c r="BH174" s="249">
        <f>IF(N174="zníž. prenesená",J174,0)</f>
        <v>0</v>
      </c>
      <c r="BI174" s="249">
        <f>IF(N174="nulová",J174,0)</f>
        <v>0</v>
      </c>
      <c r="BJ174" s="17" t="s">
        <v>90</v>
      </c>
      <c r="BK174" s="249">
        <f>ROUND(I174*H174,2)</f>
        <v>0</v>
      </c>
      <c r="BL174" s="17" t="s">
        <v>190</v>
      </c>
      <c r="BM174" s="248" t="s">
        <v>491</v>
      </c>
    </row>
    <row r="175" s="2" customFormat="1" ht="19.8" customHeight="1">
      <c r="A175" s="38"/>
      <c r="B175" s="39"/>
      <c r="C175" s="236" t="s">
        <v>221</v>
      </c>
      <c r="D175" s="236" t="s">
        <v>177</v>
      </c>
      <c r="E175" s="237" t="s">
        <v>493</v>
      </c>
      <c r="F175" s="238" t="s">
        <v>494</v>
      </c>
      <c r="G175" s="239" t="s">
        <v>293</v>
      </c>
      <c r="H175" s="240">
        <v>836.98199999999997</v>
      </c>
      <c r="I175" s="241"/>
      <c r="J175" s="242">
        <f>ROUND(I175*H175,2)</f>
        <v>0</v>
      </c>
      <c r="K175" s="243"/>
      <c r="L175" s="44"/>
      <c r="M175" s="244" t="s">
        <v>1</v>
      </c>
      <c r="N175" s="245" t="s">
        <v>43</v>
      </c>
      <c r="O175" s="97"/>
      <c r="P175" s="246">
        <f>O175*H175</f>
        <v>0</v>
      </c>
      <c r="Q175" s="246">
        <v>0</v>
      </c>
      <c r="R175" s="246">
        <f>Q175*H175</f>
        <v>0</v>
      </c>
      <c r="S175" s="246">
        <v>0</v>
      </c>
      <c r="T175" s="246">
        <f>S175*H175</f>
        <v>0</v>
      </c>
      <c r="U175" s="247" t="s">
        <v>1</v>
      </c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48" t="s">
        <v>190</v>
      </c>
      <c r="AT175" s="248" t="s">
        <v>177</v>
      </c>
      <c r="AU175" s="248" t="s">
        <v>90</v>
      </c>
      <c r="AY175" s="17" t="s">
        <v>174</v>
      </c>
      <c r="BE175" s="249">
        <f>IF(N175="základná",J175,0)</f>
        <v>0</v>
      </c>
      <c r="BF175" s="249">
        <f>IF(N175="znížená",J175,0)</f>
        <v>0</v>
      </c>
      <c r="BG175" s="249">
        <f>IF(N175="zákl. prenesená",J175,0)</f>
        <v>0</v>
      </c>
      <c r="BH175" s="249">
        <f>IF(N175="zníž. prenesená",J175,0)</f>
        <v>0</v>
      </c>
      <c r="BI175" s="249">
        <f>IF(N175="nulová",J175,0)</f>
        <v>0</v>
      </c>
      <c r="BJ175" s="17" t="s">
        <v>90</v>
      </c>
      <c r="BK175" s="249">
        <f>ROUND(I175*H175,2)</f>
        <v>0</v>
      </c>
      <c r="BL175" s="17" t="s">
        <v>190</v>
      </c>
      <c r="BM175" s="248" t="s">
        <v>1390</v>
      </c>
    </row>
    <row r="176" s="13" customFormat="1">
      <c r="A176" s="13"/>
      <c r="B176" s="255"/>
      <c r="C176" s="256"/>
      <c r="D176" s="257" t="s">
        <v>245</v>
      </c>
      <c r="E176" s="258" t="s">
        <v>1</v>
      </c>
      <c r="F176" s="259" t="s">
        <v>1391</v>
      </c>
      <c r="G176" s="256"/>
      <c r="H176" s="260">
        <v>1674.6659999999999</v>
      </c>
      <c r="I176" s="261"/>
      <c r="J176" s="256"/>
      <c r="K176" s="256"/>
      <c r="L176" s="262"/>
      <c r="M176" s="263"/>
      <c r="N176" s="264"/>
      <c r="O176" s="264"/>
      <c r="P176" s="264"/>
      <c r="Q176" s="264"/>
      <c r="R176" s="264"/>
      <c r="S176" s="264"/>
      <c r="T176" s="264"/>
      <c r="U176" s="265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66" t="s">
        <v>245</v>
      </c>
      <c r="AU176" s="266" t="s">
        <v>90</v>
      </c>
      <c r="AV176" s="13" t="s">
        <v>90</v>
      </c>
      <c r="AW176" s="13" t="s">
        <v>33</v>
      </c>
      <c r="AX176" s="13" t="s">
        <v>77</v>
      </c>
      <c r="AY176" s="266" t="s">
        <v>174</v>
      </c>
    </row>
    <row r="177" s="13" customFormat="1">
      <c r="A177" s="13"/>
      <c r="B177" s="255"/>
      <c r="C177" s="256"/>
      <c r="D177" s="257" t="s">
        <v>245</v>
      </c>
      <c r="E177" s="258" t="s">
        <v>1</v>
      </c>
      <c r="F177" s="259" t="s">
        <v>1392</v>
      </c>
      <c r="G177" s="256"/>
      <c r="H177" s="260">
        <v>-837.68399999999997</v>
      </c>
      <c r="I177" s="261"/>
      <c r="J177" s="256"/>
      <c r="K177" s="256"/>
      <c r="L177" s="262"/>
      <c r="M177" s="263"/>
      <c r="N177" s="264"/>
      <c r="O177" s="264"/>
      <c r="P177" s="264"/>
      <c r="Q177" s="264"/>
      <c r="R177" s="264"/>
      <c r="S177" s="264"/>
      <c r="T177" s="264"/>
      <c r="U177" s="265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66" t="s">
        <v>245</v>
      </c>
      <c r="AU177" s="266" t="s">
        <v>90</v>
      </c>
      <c r="AV177" s="13" t="s">
        <v>90</v>
      </c>
      <c r="AW177" s="13" t="s">
        <v>33</v>
      </c>
      <c r="AX177" s="13" t="s">
        <v>77</v>
      </c>
      <c r="AY177" s="266" t="s">
        <v>174</v>
      </c>
    </row>
    <row r="178" s="14" customFormat="1">
      <c r="A178" s="14"/>
      <c r="B178" s="267"/>
      <c r="C178" s="268"/>
      <c r="D178" s="257" t="s">
        <v>245</v>
      </c>
      <c r="E178" s="269" t="s">
        <v>1</v>
      </c>
      <c r="F178" s="270" t="s">
        <v>248</v>
      </c>
      <c r="G178" s="268"/>
      <c r="H178" s="271">
        <v>836.98199999999997</v>
      </c>
      <c r="I178" s="272"/>
      <c r="J178" s="268"/>
      <c r="K178" s="268"/>
      <c r="L178" s="273"/>
      <c r="M178" s="274"/>
      <c r="N178" s="275"/>
      <c r="O178" s="275"/>
      <c r="P178" s="275"/>
      <c r="Q178" s="275"/>
      <c r="R178" s="275"/>
      <c r="S178" s="275"/>
      <c r="T178" s="275"/>
      <c r="U178" s="276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77" t="s">
        <v>245</v>
      </c>
      <c r="AU178" s="277" t="s">
        <v>90</v>
      </c>
      <c r="AV178" s="14" t="s">
        <v>190</v>
      </c>
      <c r="AW178" s="14" t="s">
        <v>33</v>
      </c>
      <c r="AX178" s="14" t="s">
        <v>84</v>
      </c>
      <c r="AY178" s="277" t="s">
        <v>174</v>
      </c>
    </row>
    <row r="179" s="2" customFormat="1" ht="22.2" customHeight="1">
      <c r="A179" s="38"/>
      <c r="B179" s="39"/>
      <c r="C179" s="236" t="s">
        <v>225</v>
      </c>
      <c r="D179" s="236" t="s">
        <v>177</v>
      </c>
      <c r="E179" s="237" t="s">
        <v>261</v>
      </c>
      <c r="F179" s="238" t="s">
        <v>262</v>
      </c>
      <c r="G179" s="239" t="s">
        <v>243</v>
      </c>
      <c r="H179" s="240">
        <v>465.38</v>
      </c>
      <c r="I179" s="241"/>
      <c r="J179" s="242">
        <f>ROUND(I179*H179,2)</f>
        <v>0</v>
      </c>
      <c r="K179" s="243"/>
      <c r="L179" s="44"/>
      <c r="M179" s="244" t="s">
        <v>1</v>
      </c>
      <c r="N179" s="245" t="s">
        <v>43</v>
      </c>
      <c r="O179" s="97"/>
      <c r="P179" s="246">
        <f>O179*H179</f>
        <v>0</v>
      </c>
      <c r="Q179" s="246">
        <v>0</v>
      </c>
      <c r="R179" s="246">
        <f>Q179*H179</f>
        <v>0</v>
      </c>
      <c r="S179" s="246">
        <v>0</v>
      </c>
      <c r="T179" s="246">
        <f>S179*H179</f>
        <v>0</v>
      </c>
      <c r="U179" s="247" t="s">
        <v>1</v>
      </c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48" t="s">
        <v>190</v>
      </c>
      <c r="AT179" s="248" t="s">
        <v>177</v>
      </c>
      <c r="AU179" s="248" t="s">
        <v>90</v>
      </c>
      <c r="AY179" s="17" t="s">
        <v>174</v>
      </c>
      <c r="BE179" s="249">
        <f>IF(N179="základná",J179,0)</f>
        <v>0</v>
      </c>
      <c r="BF179" s="249">
        <f>IF(N179="znížená",J179,0)</f>
        <v>0</v>
      </c>
      <c r="BG179" s="249">
        <f>IF(N179="zákl. prenesená",J179,0)</f>
        <v>0</v>
      </c>
      <c r="BH179" s="249">
        <f>IF(N179="zníž. prenesená",J179,0)</f>
        <v>0</v>
      </c>
      <c r="BI179" s="249">
        <f>IF(N179="nulová",J179,0)</f>
        <v>0</v>
      </c>
      <c r="BJ179" s="17" t="s">
        <v>90</v>
      </c>
      <c r="BK179" s="249">
        <f>ROUND(I179*H179,2)</f>
        <v>0</v>
      </c>
      <c r="BL179" s="17" t="s">
        <v>190</v>
      </c>
      <c r="BM179" s="248" t="s">
        <v>497</v>
      </c>
    </row>
    <row r="180" s="15" customFormat="1">
      <c r="A180" s="15"/>
      <c r="B180" s="278"/>
      <c r="C180" s="279"/>
      <c r="D180" s="257" t="s">
        <v>245</v>
      </c>
      <c r="E180" s="280" t="s">
        <v>1</v>
      </c>
      <c r="F180" s="281" t="s">
        <v>1388</v>
      </c>
      <c r="G180" s="279"/>
      <c r="H180" s="280" t="s">
        <v>1</v>
      </c>
      <c r="I180" s="282"/>
      <c r="J180" s="279"/>
      <c r="K180" s="279"/>
      <c r="L180" s="283"/>
      <c r="M180" s="284"/>
      <c r="N180" s="285"/>
      <c r="O180" s="285"/>
      <c r="P180" s="285"/>
      <c r="Q180" s="285"/>
      <c r="R180" s="285"/>
      <c r="S180" s="285"/>
      <c r="T180" s="285"/>
      <c r="U180" s="286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T180" s="287" t="s">
        <v>245</v>
      </c>
      <c r="AU180" s="287" t="s">
        <v>90</v>
      </c>
      <c r="AV180" s="15" t="s">
        <v>84</v>
      </c>
      <c r="AW180" s="15" t="s">
        <v>33</v>
      </c>
      <c r="AX180" s="15" t="s">
        <v>77</v>
      </c>
      <c r="AY180" s="287" t="s">
        <v>174</v>
      </c>
    </row>
    <row r="181" s="13" customFormat="1">
      <c r="A181" s="13"/>
      <c r="B181" s="255"/>
      <c r="C181" s="256"/>
      <c r="D181" s="257" t="s">
        <v>245</v>
      </c>
      <c r="E181" s="258" t="s">
        <v>1</v>
      </c>
      <c r="F181" s="259" t="s">
        <v>1389</v>
      </c>
      <c r="G181" s="256"/>
      <c r="H181" s="260">
        <v>134.94</v>
      </c>
      <c r="I181" s="261"/>
      <c r="J181" s="256"/>
      <c r="K181" s="256"/>
      <c r="L181" s="262"/>
      <c r="M181" s="263"/>
      <c r="N181" s="264"/>
      <c r="O181" s="264"/>
      <c r="P181" s="264"/>
      <c r="Q181" s="264"/>
      <c r="R181" s="264"/>
      <c r="S181" s="264"/>
      <c r="T181" s="264"/>
      <c r="U181" s="265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66" t="s">
        <v>245</v>
      </c>
      <c r="AU181" s="266" t="s">
        <v>90</v>
      </c>
      <c r="AV181" s="13" t="s">
        <v>90</v>
      </c>
      <c r="AW181" s="13" t="s">
        <v>33</v>
      </c>
      <c r="AX181" s="13" t="s">
        <v>77</v>
      </c>
      <c r="AY181" s="266" t="s">
        <v>174</v>
      </c>
    </row>
    <row r="182" s="13" customFormat="1">
      <c r="A182" s="13"/>
      <c r="B182" s="255"/>
      <c r="C182" s="256"/>
      <c r="D182" s="257" t="s">
        <v>245</v>
      </c>
      <c r="E182" s="258" t="s">
        <v>1</v>
      </c>
      <c r="F182" s="259" t="s">
        <v>500</v>
      </c>
      <c r="G182" s="256"/>
      <c r="H182" s="260">
        <v>45.439999999999998</v>
      </c>
      <c r="I182" s="261"/>
      <c r="J182" s="256"/>
      <c r="K182" s="256"/>
      <c r="L182" s="262"/>
      <c r="M182" s="263"/>
      <c r="N182" s="264"/>
      <c r="O182" s="264"/>
      <c r="P182" s="264"/>
      <c r="Q182" s="264"/>
      <c r="R182" s="264"/>
      <c r="S182" s="264"/>
      <c r="T182" s="264"/>
      <c r="U182" s="265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66" t="s">
        <v>245</v>
      </c>
      <c r="AU182" s="266" t="s">
        <v>90</v>
      </c>
      <c r="AV182" s="13" t="s">
        <v>90</v>
      </c>
      <c r="AW182" s="13" t="s">
        <v>33</v>
      </c>
      <c r="AX182" s="13" t="s">
        <v>77</v>
      </c>
      <c r="AY182" s="266" t="s">
        <v>174</v>
      </c>
    </row>
    <row r="183" s="13" customFormat="1">
      <c r="A183" s="13"/>
      <c r="B183" s="255"/>
      <c r="C183" s="256"/>
      <c r="D183" s="257" t="s">
        <v>245</v>
      </c>
      <c r="E183" s="258" t="s">
        <v>1</v>
      </c>
      <c r="F183" s="259" t="s">
        <v>1385</v>
      </c>
      <c r="G183" s="256"/>
      <c r="H183" s="260">
        <v>285</v>
      </c>
      <c r="I183" s="261"/>
      <c r="J183" s="256"/>
      <c r="K183" s="256"/>
      <c r="L183" s="262"/>
      <c r="M183" s="263"/>
      <c r="N183" s="264"/>
      <c r="O183" s="264"/>
      <c r="P183" s="264"/>
      <c r="Q183" s="264"/>
      <c r="R183" s="264"/>
      <c r="S183" s="264"/>
      <c r="T183" s="264"/>
      <c r="U183" s="265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66" t="s">
        <v>245</v>
      </c>
      <c r="AU183" s="266" t="s">
        <v>90</v>
      </c>
      <c r="AV183" s="13" t="s">
        <v>90</v>
      </c>
      <c r="AW183" s="13" t="s">
        <v>33</v>
      </c>
      <c r="AX183" s="13" t="s">
        <v>77</v>
      </c>
      <c r="AY183" s="266" t="s">
        <v>174</v>
      </c>
    </row>
    <row r="184" s="14" customFormat="1">
      <c r="A184" s="14"/>
      <c r="B184" s="267"/>
      <c r="C184" s="268"/>
      <c r="D184" s="257" t="s">
        <v>245</v>
      </c>
      <c r="E184" s="269" t="s">
        <v>1</v>
      </c>
      <c r="F184" s="270" t="s">
        <v>248</v>
      </c>
      <c r="G184" s="268"/>
      <c r="H184" s="271">
        <v>465.38</v>
      </c>
      <c r="I184" s="272"/>
      <c r="J184" s="268"/>
      <c r="K184" s="268"/>
      <c r="L184" s="273"/>
      <c r="M184" s="274"/>
      <c r="N184" s="275"/>
      <c r="O184" s="275"/>
      <c r="P184" s="275"/>
      <c r="Q184" s="275"/>
      <c r="R184" s="275"/>
      <c r="S184" s="275"/>
      <c r="T184" s="275"/>
      <c r="U184" s="276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77" t="s">
        <v>245</v>
      </c>
      <c r="AU184" s="277" t="s">
        <v>90</v>
      </c>
      <c r="AV184" s="14" t="s">
        <v>190</v>
      </c>
      <c r="AW184" s="14" t="s">
        <v>33</v>
      </c>
      <c r="AX184" s="14" t="s">
        <v>84</v>
      </c>
      <c r="AY184" s="277" t="s">
        <v>174</v>
      </c>
    </row>
    <row r="185" s="12" customFormat="1" ht="22.8" customHeight="1">
      <c r="A185" s="12"/>
      <c r="B185" s="220"/>
      <c r="C185" s="221"/>
      <c r="D185" s="222" t="s">
        <v>76</v>
      </c>
      <c r="E185" s="234" t="s">
        <v>90</v>
      </c>
      <c r="F185" s="234" t="s">
        <v>272</v>
      </c>
      <c r="G185" s="221"/>
      <c r="H185" s="221"/>
      <c r="I185" s="224"/>
      <c r="J185" s="235">
        <f>BK185</f>
        <v>0</v>
      </c>
      <c r="K185" s="221"/>
      <c r="L185" s="226"/>
      <c r="M185" s="227"/>
      <c r="N185" s="228"/>
      <c r="O185" s="228"/>
      <c r="P185" s="229">
        <f>SUM(P186:P227)</f>
        <v>0</v>
      </c>
      <c r="Q185" s="228"/>
      <c r="R185" s="229">
        <f>SUM(R186:R227)</f>
        <v>452.13610976439003</v>
      </c>
      <c r="S185" s="228"/>
      <c r="T185" s="229">
        <f>SUM(T186:T227)</f>
        <v>0</v>
      </c>
      <c r="U185" s="230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231" t="s">
        <v>84</v>
      </c>
      <c r="AT185" s="232" t="s">
        <v>76</v>
      </c>
      <c r="AU185" s="232" t="s">
        <v>84</v>
      </c>
      <c r="AY185" s="231" t="s">
        <v>174</v>
      </c>
      <c r="BK185" s="233">
        <f>SUM(BK186:BK227)</f>
        <v>0</v>
      </c>
    </row>
    <row r="186" s="2" customFormat="1" ht="14.4" customHeight="1">
      <c r="A186" s="38"/>
      <c r="B186" s="39"/>
      <c r="C186" s="236" t="s">
        <v>298</v>
      </c>
      <c r="D186" s="236" t="s">
        <v>177</v>
      </c>
      <c r="E186" s="237" t="s">
        <v>273</v>
      </c>
      <c r="F186" s="238" t="s">
        <v>274</v>
      </c>
      <c r="G186" s="239" t="s">
        <v>243</v>
      </c>
      <c r="H186" s="240">
        <v>4.04</v>
      </c>
      <c r="I186" s="241"/>
      <c r="J186" s="242">
        <f>ROUND(I186*H186,2)</f>
        <v>0</v>
      </c>
      <c r="K186" s="243"/>
      <c r="L186" s="44"/>
      <c r="M186" s="244" t="s">
        <v>1</v>
      </c>
      <c r="N186" s="245" t="s">
        <v>43</v>
      </c>
      <c r="O186" s="97"/>
      <c r="P186" s="246">
        <f>O186*H186</f>
        <v>0</v>
      </c>
      <c r="Q186" s="246">
        <v>2.2151342000000001</v>
      </c>
      <c r="R186" s="246">
        <f>Q186*H186</f>
        <v>8.9491421679999998</v>
      </c>
      <c r="S186" s="246">
        <v>0</v>
      </c>
      <c r="T186" s="246">
        <f>S186*H186</f>
        <v>0</v>
      </c>
      <c r="U186" s="247" t="s">
        <v>1</v>
      </c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48" t="s">
        <v>190</v>
      </c>
      <c r="AT186" s="248" t="s">
        <v>177</v>
      </c>
      <c r="AU186" s="248" t="s">
        <v>90</v>
      </c>
      <c r="AY186" s="17" t="s">
        <v>174</v>
      </c>
      <c r="BE186" s="249">
        <f>IF(N186="základná",J186,0)</f>
        <v>0</v>
      </c>
      <c r="BF186" s="249">
        <f>IF(N186="znížená",J186,0)</f>
        <v>0</v>
      </c>
      <c r="BG186" s="249">
        <f>IF(N186="zákl. prenesená",J186,0)</f>
        <v>0</v>
      </c>
      <c r="BH186" s="249">
        <f>IF(N186="zníž. prenesená",J186,0)</f>
        <v>0</v>
      </c>
      <c r="BI186" s="249">
        <f>IF(N186="nulová",J186,0)</f>
        <v>0</v>
      </c>
      <c r="BJ186" s="17" t="s">
        <v>90</v>
      </c>
      <c r="BK186" s="249">
        <f>ROUND(I186*H186,2)</f>
        <v>0</v>
      </c>
      <c r="BL186" s="17" t="s">
        <v>190</v>
      </c>
      <c r="BM186" s="248" t="s">
        <v>502</v>
      </c>
    </row>
    <row r="187" s="13" customFormat="1">
      <c r="A187" s="13"/>
      <c r="B187" s="255"/>
      <c r="C187" s="256"/>
      <c r="D187" s="257" t="s">
        <v>245</v>
      </c>
      <c r="E187" s="258" t="s">
        <v>1</v>
      </c>
      <c r="F187" s="259" t="s">
        <v>1393</v>
      </c>
      <c r="G187" s="256"/>
      <c r="H187" s="260">
        <v>3.1200000000000001</v>
      </c>
      <c r="I187" s="261"/>
      <c r="J187" s="256"/>
      <c r="K187" s="256"/>
      <c r="L187" s="262"/>
      <c r="M187" s="263"/>
      <c r="N187" s="264"/>
      <c r="O187" s="264"/>
      <c r="P187" s="264"/>
      <c r="Q187" s="264"/>
      <c r="R187" s="264"/>
      <c r="S187" s="264"/>
      <c r="T187" s="264"/>
      <c r="U187" s="265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66" t="s">
        <v>245</v>
      </c>
      <c r="AU187" s="266" t="s">
        <v>90</v>
      </c>
      <c r="AV187" s="13" t="s">
        <v>90</v>
      </c>
      <c r="AW187" s="13" t="s">
        <v>33</v>
      </c>
      <c r="AX187" s="13" t="s">
        <v>77</v>
      </c>
      <c r="AY187" s="266" t="s">
        <v>174</v>
      </c>
    </row>
    <row r="188" s="13" customFormat="1">
      <c r="A188" s="13"/>
      <c r="B188" s="255"/>
      <c r="C188" s="256"/>
      <c r="D188" s="257" t="s">
        <v>245</v>
      </c>
      <c r="E188" s="258" t="s">
        <v>1</v>
      </c>
      <c r="F188" s="259" t="s">
        <v>1394</v>
      </c>
      <c r="G188" s="256"/>
      <c r="H188" s="260">
        <v>0.92000000000000004</v>
      </c>
      <c r="I188" s="261"/>
      <c r="J188" s="256"/>
      <c r="K188" s="256"/>
      <c r="L188" s="262"/>
      <c r="M188" s="263"/>
      <c r="N188" s="264"/>
      <c r="O188" s="264"/>
      <c r="P188" s="264"/>
      <c r="Q188" s="264"/>
      <c r="R188" s="264"/>
      <c r="S188" s="264"/>
      <c r="T188" s="264"/>
      <c r="U188" s="265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66" t="s">
        <v>245</v>
      </c>
      <c r="AU188" s="266" t="s">
        <v>90</v>
      </c>
      <c r="AV188" s="13" t="s">
        <v>90</v>
      </c>
      <c r="AW188" s="13" t="s">
        <v>33</v>
      </c>
      <c r="AX188" s="13" t="s">
        <v>77</v>
      </c>
      <c r="AY188" s="266" t="s">
        <v>174</v>
      </c>
    </row>
    <row r="189" s="14" customFormat="1">
      <c r="A189" s="14"/>
      <c r="B189" s="267"/>
      <c r="C189" s="268"/>
      <c r="D189" s="257" t="s">
        <v>245</v>
      </c>
      <c r="E189" s="269" t="s">
        <v>1</v>
      </c>
      <c r="F189" s="270" t="s">
        <v>248</v>
      </c>
      <c r="G189" s="268"/>
      <c r="H189" s="271">
        <v>4.04</v>
      </c>
      <c r="I189" s="272"/>
      <c r="J189" s="268"/>
      <c r="K189" s="268"/>
      <c r="L189" s="273"/>
      <c r="M189" s="274"/>
      <c r="N189" s="275"/>
      <c r="O189" s="275"/>
      <c r="P189" s="275"/>
      <c r="Q189" s="275"/>
      <c r="R189" s="275"/>
      <c r="S189" s="275"/>
      <c r="T189" s="275"/>
      <c r="U189" s="276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77" t="s">
        <v>245</v>
      </c>
      <c r="AU189" s="277" t="s">
        <v>90</v>
      </c>
      <c r="AV189" s="14" t="s">
        <v>190</v>
      </c>
      <c r="AW189" s="14" t="s">
        <v>33</v>
      </c>
      <c r="AX189" s="14" t="s">
        <v>84</v>
      </c>
      <c r="AY189" s="277" t="s">
        <v>174</v>
      </c>
    </row>
    <row r="190" s="2" customFormat="1" ht="22.2" customHeight="1">
      <c r="A190" s="38"/>
      <c r="B190" s="39"/>
      <c r="C190" s="236" t="s">
        <v>302</v>
      </c>
      <c r="D190" s="236" t="s">
        <v>177</v>
      </c>
      <c r="E190" s="237" t="s">
        <v>278</v>
      </c>
      <c r="F190" s="238" t="s">
        <v>279</v>
      </c>
      <c r="G190" s="239" t="s">
        <v>243</v>
      </c>
      <c r="H190" s="240">
        <v>76.129999999999995</v>
      </c>
      <c r="I190" s="241"/>
      <c r="J190" s="242">
        <f>ROUND(I190*H190,2)</f>
        <v>0</v>
      </c>
      <c r="K190" s="243"/>
      <c r="L190" s="44"/>
      <c r="M190" s="244" t="s">
        <v>1</v>
      </c>
      <c r="N190" s="245" t="s">
        <v>43</v>
      </c>
      <c r="O190" s="97"/>
      <c r="P190" s="246">
        <f>O190*H190</f>
        <v>0</v>
      </c>
      <c r="Q190" s="246">
        <v>2.2151342000000001</v>
      </c>
      <c r="R190" s="246">
        <f>Q190*H190</f>
        <v>168.638166646</v>
      </c>
      <c r="S190" s="246">
        <v>0</v>
      </c>
      <c r="T190" s="246">
        <f>S190*H190</f>
        <v>0</v>
      </c>
      <c r="U190" s="247" t="s">
        <v>1</v>
      </c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48" t="s">
        <v>190</v>
      </c>
      <c r="AT190" s="248" t="s">
        <v>177</v>
      </c>
      <c r="AU190" s="248" t="s">
        <v>90</v>
      </c>
      <c r="AY190" s="17" t="s">
        <v>174</v>
      </c>
      <c r="BE190" s="249">
        <f>IF(N190="základná",J190,0)</f>
        <v>0</v>
      </c>
      <c r="BF190" s="249">
        <f>IF(N190="znížená",J190,0)</f>
        <v>0</v>
      </c>
      <c r="BG190" s="249">
        <f>IF(N190="zákl. prenesená",J190,0)</f>
        <v>0</v>
      </c>
      <c r="BH190" s="249">
        <f>IF(N190="zníž. prenesená",J190,0)</f>
        <v>0</v>
      </c>
      <c r="BI190" s="249">
        <f>IF(N190="nulová",J190,0)</f>
        <v>0</v>
      </c>
      <c r="BJ190" s="17" t="s">
        <v>90</v>
      </c>
      <c r="BK190" s="249">
        <f>ROUND(I190*H190,2)</f>
        <v>0</v>
      </c>
      <c r="BL190" s="17" t="s">
        <v>190</v>
      </c>
      <c r="BM190" s="248" t="s">
        <v>505</v>
      </c>
    </row>
    <row r="191" s="13" customFormat="1">
      <c r="A191" s="13"/>
      <c r="B191" s="255"/>
      <c r="C191" s="256"/>
      <c r="D191" s="257" t="s">
        <v>245</v>
      </c>
      <c r="E191" s="258" t="s">
        <v>1</v>
      </c>
      <c r="F191" s="259" t="s">
        <v>1395</v>
      </c>
      <c r="G191" s="256"/>
      <c r="H191" s="260">
        <v>61.960000000000001</v>
      </c>
      <c r="I191" s="261"/>
      <c r="J191" s="256"/>
      <c r="K191" s="256"/>
      <c r="L191" s="262"/>
      <c r="M191" s="263"/>
      <c r="N191" s="264"/>
      <c r="O191" s="264"/>
      <c r="P191" s="264"/>
      <c r="Q191" s="264"/>
      <c r="R191" s="264"/>
      <c r="S191" s="264"/>
      <c r="T191" s="264"/>
      <c r="U191" s="265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66" t="s">
        <v>245</v>
      </c>
      <c r="AU191" s="266" t="s">
        <v>90</v>
      </c>
      <c r="AV191" s="13" t="s">
        <v>90</v>
      </c>
      <c r="AW191" s="13" t="s">
        <v>33</v>
      </c>
      <c r="AX191" s="13" t="s">
        <v>77</v>
      </c>
      <c r="AY191" s="266" t="s">
        <v>174</v>
      </c>
    </row>
    <row r="192" s="13" customFormat="1">
      <c r="A192" s="13"/>
      <c r="B192" s="255"/>
      <c r="C192" s="256"/>
      <c r="D192" s="257" t="s">
        <v>245</v>
      </c>
      <c r="E192" s="258" t="s">
        <v>1</v>
      </c>
      <c r="F192" s="259" t="s">
        <v>1396</v>
      </c>
      <c r="G192" s="256"/>
      <c r="H192" s="260">
        <v>14.17</v>
      </c>
      <c r="I192" s="261"/>
      <c r="J192" s="256"/>
      <c r="K192" s="256"/>
      <c r="L192" s="262"/>
      <c r="M192" s="263"/>
      <c r="N192" s="264"/>
      <c r="O192" s="264"/>
      <c r="P192" s="264"/>
      <c r="Q192" s="264"/>
      <c r="R192" s="264"/>
      <c r="S192" s="264"/>
      <c r="T192" s="264"/>
      <c r="U192" s="265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66" t="s">
        <v>245</v>
      </c>
      <c r="AU192" s="266" t="s">
        <v>90</v>
      </c>
      <c r="AV192" s="13" t="s">
        <v>90</v>
      </c>
      <c r="AW192" s="13" t="s">
        <v>33</v>
      </c>
      <c r="AX192" s="13" t="s">
        <v>77</v>
      </c>
      <c r="AY192" s="266" t="s">
        <v>174</v>
      </c>
    </row>
    <row r="193" s="14" customFormat="1">
      <c r="A193" s="14"/>
      <c r="B193" s="267"/>
      <c r="C193" s="268"/>
      <c r="D193" s="257" t="s">
        <v>245</v>
      </c>
      <c r="E193" s="269" t="s">
        <v>1</v>
      </c>
      <c r="F193" s="270" t="s">
        <v>248</v>
      </c>
      <c r="G193" s="268"/>
      <c r="H193" s="271">
        <v>76.129999999999995</v>
      </c>
      <c r="I193" s="272"/>
      <c r="J193" s="268"/>
      <c r="K193" s="268"/>
      <c r="L193" s="273"/>
      <c r="M193" s="274"/>
      <c r="N193" s="275"/>
      <c r="O193" s="275"/>
      <c r="P193" s="275"/>
      <c r="Q193" s="275"/>
      <c r="R193" s="275"/>
      <c r="S193" s="275"/>
      <c r="T193" s="275"/>
      <c r="U193" s="276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77" t="s">
        <v>245</v>
      </c>
      <c r="AU193" s="277" t="s">
        <v>90</v>
      </c>
      <c r="AV193" s="14" t="s">
        <v>190</v>
      </c>
      <c r="AW193" s="14" t="s">
        <v>33</v>
      </c>
      <c r="AX193" s="14" t="s">
        <v>84</v>
      </c>
      <c r="AY193" s="277" t="s">
        <v>174</v>
      </c>
    </row>
    <row r="194" s="2" customFormat="1" ht="14.4" customHeight="1">
      <c r="A194" s="38"/>
      <c r="B194" s="39"/>
      <c r="C194" s="236" t="s">
        <v>306</v>
      </c>
      <c r="D194" s="236" t="s">
        <v>177</v>
      </c>
      <c r="E194" s="237" t="s">
        <v>283</v>
      </c>
      <c r="F194" s="238" t="s">
        <v>284</v>
      </c>
      <c r="G194" s="239" t="s">
        <v>269</v>
      </c>
      <c r="H194" s="240">
        <v>157.56999999999999</v>
      </c>
      <c r="I194" s="241"/>
      <c r="J194" s="242">
        <f>ROUND(I194*H194,2)</f>
        <v>0</v>
      </c>
      <c r="K194" s="243"/>
      <c r="L194" s="44"/>
      <c r="M194" s="244" t="s">
        <v>1</v>
      </c>
      <c r="N194" s="245" t="s">
        <v>43</v>
      </c>
      <c r="O194" s="97"/>
      <c r="P194" s="246">
        <f>O194*H194</f>
        <v>0</v>
      </c>
      <c r="Q194" s="246">
        <v>0.0015947400000000001</v>
      </c>
      <c r="R194" s="246">
        <f>Q194*H194</f>
        <v>0.25128318179999998</v>
      </c>
      <c r="S194" s="246">
        <v>0</v>
      </c>
      <c r="T194" s="246">
        <f>S194*H194</f>
        <v>0</v>
      </c>
      <c r="U194" s="247" t="s">
        <v>1</v>
      </c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48" t="s">
        <v>190</v>
      </c>
      <c r="AT194" s="248" t="s">
        <v>177</v>
      </c>
      <c r="AU194" s="248" t="s">
        <v>90</v>
      </c>
      <c r="AY194" s="17" t="s">
        <v>174</v>
      </c>
      <c r="BE194" s="249">
        <f>IF(N194="základná",J194,0)</f>
        <v>0</v>
      </c>
      <c r="BF194" s="249">
        <f>IF(N194="znížená",J194,0)</f>
        <v>0</v>
      </c>
      <c r="BG194" s="249">
        <f>IF(N194="zákl. prenesená",J194,0)</f>
        <v>0</v>
      </c>
      <c r="BH194" s="249">
        <f>IF(N194="zníž. prenesená",J194,0)</f>
        <v>0</v>
      </c>
      <c r="BI194" s="249">
        <f>IF(N194="nulová",J194,0)</f>
        <v>0</v>
      </c>
      <c r="BJ194" s="17" t="s">
        <v>90</v>
      </c>
      <c r="BK194" s="249">
        <f>ROUND(I194*H194,2)</f>
        <v>0</v>
      </c>
      <c r="BL194" s="17" t="s">
        <v>190</v>
      </c>
      <c r="BM194" s="248" t="s">
        <v>508</v>
      </c>
    </row>
    <row r="195" s="13" customFormat="1">
      <c r="A195" s="13"/>
      <c r="B195" s="255"/>
      <c r="C195" s="256"/>
      <c r="D195" s="257" t="s">
        <v>245</v>
      </c>
      <c r="E195" s="258" t="s">
        <v>1</v>
      </c>
      <c r="F195" s="259" t="s">
        <v>1397</v>
      </c>
      <c r="G195" s="256"/>
      <c r="H195" s="260">
        <v>97.890000000000001</v>
      </c>
      <c r="I195" s="261"/>
      <c r="J195" s="256"/>
      <c r="K195" s="256"/>
      <c r="L195" s="262"/>
      <c r="M195" s="263"/>
      <c r="N195" s="264"/>
      <c r="O195" s="264"/>
      <c r="P195" s="264"/>
      <c r="Q195" s="264"/>
      <c r="R195" s="264"/>
      <c r="S195" s="264"/>
      <c r="T195" s="264"/>
      <c r="U195" s="265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66" t="s">
        <v>245</v>
      </c>
      <c r="AU195" s="266" t="s">
        <v>90</v>
      </c>
      <c r="AV195" s="13" t="s">
        <v>90</v>
      </c>
      <c r="AW195" s="13" t="s">
        <v>33</v>
      </c>
      <c r="AX195" s="13" t="s">
        <v>77</v>
      </c>
      <c r="AY195" s="266" t="s">
        <v>174</v>
      </c>
    </row>
    <row r="196" s="13" customFormat="1">
      <c r="A196" s="13"/>
      <c r="B196" s="255"/>
      <c r="C196" s="256"/>
      <c r="D196" s="257" t="s">
        <v>245</v>
      </c>
      <c r="E196" s="258" t="s">
        <v>1</v>
      </c>
      <c r="F196" s="259" t="s">
        <v>1398</v>
      </c>
      <c r="G196" s="256"/>
      <c r="H196" s="260">
        <v>59.68</v>
      </c>
      <c r="I196" s="261"/>
      <c r="J196" s="256"/>
      <c r="K196" s="256"/>
      <c r="L196" s="262"/>
      <c r="M196" s="263"/>
      <c r="N196" s="264"/>
      <c r="O196" s="264"/>
      <c r="P196" s="264"/>
      <c r="Q196" s="264"/>
      <c r="R196" s="264"/>
      <c r="S196" s="264"/>
      <c r="T196" s="264"/>
      <c r="U196" s="265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66" t="s">
        <v>245</v>
      </c>
      <c r="AU196" s="266" t="s">
        <v>90</v>
      </c>
      <c r="AV196" s="13" t="s">
        <v>90</v>
      </c>
      <c r="AW196" s="13" t="s">
        <v>33</v>
      </c>
      <c r="AX196" s="13" t="s">
        <v>77</v>
      </c>
      <c r="AY196" s="266" t="s">
        <v>174</v>
      </c>
    </row>
    <row r="197" s="14" customFormat="1">
      <c r="A197" s="14"/>
      <c r="B197" s="267"/>
      <c r="C197" s="268"/>
      <c r="D197" s="257" t="s">
        <v>245</v>
      </c>
      <c r="E197" s="269" t="s">
        <v>1</v>
      </c>
      <c r="F197" s="270" t="s">
        <v>248</v>
      </c>
      <c r="G197" s="268"/>
      <c r="H197" s="271">
        <v>157.56999999999999</v>
      </c>
      <c r="I197" s="272"/>
      <c r="J197" s="268"/>
      <c r="K197" s="268"/>
      <c r="L197" s="273"/>
      <c r="M197" s="274"/>
      <c r="N197" s="275"/>
      <c r="O197" s="275"/>
      <c r="P197" s="275"/>
      <c r="Q197" s="275"/>
      <c r="R197" s="275"/>
      <c r="S197" s="275"/>
      <c r="T197" s="275"/>
      <c r="U197" s="276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77" t="s">
        <v>245</v>
      </c>
      <c r="AU197" s="277" t="s">
        <v>90</v>
      </c>
      <c r="AV197" s="14" t="s">
        <v>190</v>
      </c>
      <c r="AW197" s="14" t="s">
        <v>33</v>
      </c>
      <c r="AX197" s="14" t="s">
        <v>84</v>
      </c>
      <c r="AY197" s="277" t="s">
        <v>174</v>
      </c>
    </row>
    <row r="198" s="2" customFormat="1" ht="19.8" customHeight="1">
      <c r="A198" s="38"/>
      <c r="B198" s="39"/>
      <c r="C198" s="236" t="s">
        <v>308</v>
      </c>
      <c r="D198" s="236" t="s">
        <v>177</v>
      </c>
      <c r="E198" s="237" t="s">
        <v>288</v>
      </c>
      <c r="F198" s="238" t="s">
        <v>289</v>
      </c>
      <c r="G198" s="239" t="s">
        <v>269</v>
      </c>
      <c r="H198" s="240">
        <v>157.56999999999999</v>
      </c>
      <c r="I198" s="241"/>
      <c r="J198" s="242">
        <f>ROUND(I198*H198,2)</f>
        <v>0</v>
      </c>
      <c r="K198" s="243"/>
      <c r="L198" s="44"/>
      <c r="M198" s="244" t="s">
        <v>1</v>
      </c>
      <c r="N198" s="245" t="s">
        <v>43</v>
      </c>
      <c r="O198" s="97"/>
      <c r="P198" s="246">
        <f>O198*H198</f>
        <v>0</v>
      </c>
      <c r="Q198" s="246">
        <v>0</v>
      </c>
      <c r="R198" s="246">
        <f>Q198*H198</f>
        <v>0</v>
      </c>
      <c r="S198" s="246">
        <v>0</v>
      </c>
      <c r="T198" s="246">
        <f>S198*H198</f>
        <v>0</v>
      </c>
      <c r="U198" s="247" t="s">
        <v>1</v>
      </c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248" t="s">
        <v>190</v>
      </c>
      <c r="AT198" s="248" t="s">
        <v>177</v>
      </c>
      <c r="AU198" s="248" t="s">
        <v>90</v>
      </c>
      <c r="AY198" s="17" t="s">
        <v>174</v>
      </c>
      <c r="BE198" s="249">
        <f>IF(N198="základná",J198,0)</f>
        <v>0</v>
      </c>
      <c r="BF198" s="249">
        <f>IF(N198="znížená",J198,0)</f>
        <v>0</v>
      </c>
      <c r="BG198" s="249">
        <f>IF(N198="zákl. prenesená",J198,0)</f>
        <v>0</v>
      </c>
      <c r="BH198" s="249">
        <f>IF(N198="zníž. prenesená",J198,0)</f>
        <v>0</v>
      </c>
      <c r="BI198" s="249">
        <f>IF(N198="nulová",J198,0)</f>
        <v>0</v>
      </c>
      <c r="BJ198" s="17" t="s">
        <v>90</v>
      </c>
      <c r="BK198" s="249">
        <f>ROUND(I198*H198,2)</f>
        <v>0</v>
      </c>
      <c r="BL198" s="17" t="s">
        <v>190</v>
      </c>
      <c r="BM198" s="248" t="s">
        <v>511</v>
      </c>
    </row>
    <row r="199" s="13" customFormat="1">
      <c r="A199" s="13"/>
      <c r="B199" s="255"/>
      <c r="C199" s="256"/>
      <c r="D199" s="257" t="s">
        <v>245</v>
      </c>
      <c r="E199" s="258" t="s">
        <v>1</v>
      </c>
      <c r="F199" s="259" t="s">
        <v>1397</v>
      </c>
      <c r="G199" s="256"/>
      <c r="H199" s="260">
        <v>97.890000000000001</v>
      </c>
      <c r="I199" s="261"/>
      <c r="J199" s="256"/>
      <c r="K199" s="256"/>
      <c r="L199" s="262"/>
      <c r="M199" s="263"/>
      <c r="N199" s="264"/>
      <c r="O199" s="264"/>
      <c r="P199" s="264"/>
      <c r="Q199" s="264"/>
      <c r="R199" s="264"/>
      <c r="S199" s="264"/>
      <c r="T199" s="264"/>
      <c r="U199" s="265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66" t="s">
        <v>245</v>
      </c>
      <c r="AU199" s="266" t="s">
        <v>90</v>
      </c>
      <c r="AV199" s="13" t="s">
        <v>90</v>
      </c>
      <c r="AW199" s="13" t="s">
        <v>33</v>
      </c>
      <c r="AX199" s="13" t="s">
        <v>77</v>
      </c>
      <c r="AY199" s="266" t="s">
        <v>174</v>
      </c>
    </row>
    <row r="200" s="13" customFormat="1">
      <c r="A200" s="13"/>
      <c r="B200" s="255"/>
      <c r="C200" s="256"/>
      <c r="D200" s="257" t="s">
        <v>245</v>
      </c>
      <c r="E200" s="258" t="s">
        <v>1</v>
      </c>
      <c r="F200" s="259" t="s">
        <v>1398</v>
      </c>
      <c r="G200" s="256"/>
      <c r="H200" s="260">
        <v>59.68</v>
      </c>
      <c r="I200" s="261"/>
      <c r="J200" s="256"/>
      <c r="K200" s="256"/>
      <c r="L200" s="262"/>
      <c r="M200" s="263"/>
      <c r="N200" s="264"/>
      <c r="O200" s="264"/>
      <c r="P200" s="264"/>
      <c r="Q200" s="264"/>
      <c r="R200" s="264"/>
      <c r="S200" s="264"/>
      <c r="T200" s="264"/>
      <c r="U200" s="265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66" t="s">
        <v>245</v>
      </c>
      <c r="AU200" s="266" t="s">
        <v>90</v>
      </c>
      <c r="AV200" s="13" t="s">
        <v>90</v>
      </c>
      <c r="AW200" s="13" t="s">
        <v>33</v>
      </c>
      <c r="AX200" s="13" t="s">
        <v>77</v>
      </c>
      <c r="AY200" s="266" t="s">
        <v>174</v>
      </c>
    </row>
    <row r="201" s="14" customFormat="1">
      <c r="A201" s="14"/>
      <c r="B201" s="267"/>
      <c r="C201" s="268"/>
      <c r="D201" s="257" t="s">
        <v>245</v>
      </c>
      <c r="E201" s="269" t="s">
        <v>1</v>
      </c>
      <c r="F201" s="270" t="s">
        <v>248</v>
      </c>
      <c r="G201" s="268"/>
      <c r="H201" s="271">
        <v>157.56999999999999</v>
      </c>
      <c r="I201" s="272"/>
      <c r="J201" s="268"/>
      <c r="K201" s="268"/>
      <c r="L201" s="273"/>
      <c r="M201" s="274"/>
      <c r="N201" s="275"/>
      <c r="O201" s="275"/>
      <c r="P201" s="275"/>
      <c r="Q201" s="275"/>
      <c r="R201" s="275"/>
      <c r="S201" s="275"/>
      <c r="T201" s="275"/>
      <c r="U201" s="276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77" t="s">
        <v>245</v>
      </c>
      <c r="AU201" s="277" t="s">
        <v>90</v>
      </c>
      <c r="AV201" s="14" t="s">
        <v>190</v>
      </c>
      <c r="AW201" s="14" t="s">
        <v>33</v>
      </c>
      <c r="AX201" s="14" t="s">
        <v>84</v>
      </c>
      <c r="AY201" s="277" t="s">
        <v>174</v>
      </c>
    </row>
    <row r="202" s="2" customFormat="1" ht="14.4" customHeight="1">
      <c r="A202" s="38"/>
      <c r="B202" s="39"/>
      <c r="C202" s="236" t="s">
        <v>310</v>
      </c>
      <c r="D202" s="236" t="s">
        <v>177</v>
      </c>
      <c r="E202" s="237" t="s">
        <v>291</v>
      </c>
      <c r="F202" s="238" t="s">
        <v>292</v>
      </c>
      <c r="G202" s="239" t="s">
        <v>293</v>
      </c>
      <c r="H202" s="240">
        <v>2.2839999999999998</v>
      </c>
      <c r="I202" s="241"/>
      <c r="J202" s="242">
        <f>ROUND(I202*H202,2)</f>
        <v>0</v>
      </c>
      <c r="K202" s="243"/>
      <c r="L202" s="44"/>
      <c r="M202" s="244" t="s">
        <v>1</v>
      </c>
      <c r="N202" s="245" t="s">
        <v>43</v>
      </c>
      <c r="O202" s="97"/>
      <c r="P202" s="246">
        <f>O202*H202</f>
        <v>0</v>
      </c>
      <c r="Q202" s="246">
        <v>1.0189584899999999</v>
      </c>
      <c r="R202" s="246">
        <f>Q202*H202</f>
        <v>2.3273011911599997</v>
      </c>
      <c r="S202" s="246">
        <v>0</v>
      </c>
      <c r="T202" s="246">
        <f>S202*H202</f>
        <v>0</v>
      </c>
      <c r="U202" s="247" t="s">
        <v>1</v>
      </c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248" t="s">
        <v>190</v>
      </c>
      <c r="AT202" s="248" t="s">
        <v>177</v>
      </c>
      <c r="AU202" s="248" t="s">
        <v>90</v>
      </c>
      <c r="AY202" s="17" t="s">
        <v>174</v>
      </c>
      <c r="BE202" s="249">
        <f>IF(N202="základná",J202,0)</f>
        <v>0</v>
      </c>
      <c r="BF202" s="249">
        <f>IF(N202="znížená",J202,0)</f>
        <v>0</v>
      </c>
      <c r="BG202" s="249">
        <f>IF(N202="zákl. prenesená",J202,0)</f>
        <v>0</v>
      </c>
      <c r="BH202" s="249">
        <f>IF(N202="zníž. prenesená",J202,0)</f>
        <v>0</v>
      </c>
      <c r="BI202" s="249">
        <f>IF(N202="nulová",J202,0)</f>
        <v>0</v>
      </c>
      <c r="BJ202" s="17" t="s">
        <v>90</v>
      </c>
      <c r="BK202" s="249">
        <f>ROUND(I202*H202,2)</f>
        <v>0</v>
      </c>
      <c r="BL202" s="17" t="s">
        <v>190</v>
      </c>
      <c r="BM202" s="248" t="s">
        <v>512</v>
      </c>
    </row>
    <row r="203" s="13" customFormat="1">
      <c r="A203" s="13"/>
      <c r="B203" s="255"/>
      <c r="C203" s="256"/>
      <c r="D203" s="257" t="s">
        <v>245</v>
      </c>
      <c r="E203" s="258" t="s">
        <v>1</v>
      </c>
      <c r="F203" s="259" t="s">
        <v>1399</v>
      </c>
      <c r="G203" s="256"/>
      <c r="H203" s="260">
        <v>1.859</v>
      </c>
      <c r="I203" s="261"/>
      <c r="J203" s="256"/>
      <c r="K203" s="256"/>
      <c r="L203" s="262"/>
      <c r="M203" s="263"/>
      <c r="N203" s="264"/>
      <c r="O203" s="264"/>
      <c r="P203" s="264"/>
      <c r="Q203" s="264"/>
      <c r="R203" s="264"/>
      <c r="S203" s="264"/>
      <c r="T203" s="264"/>
      <c r="U203" s="265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66" t="s">
        <v>245</v>
      </c>
      <c r="AU203" s="266" t="s">
        <v>90</v>
      </c>
      <c r="AV203" s="13" t="s">
        <v>90</v>
      </c>
      <c r="AW203" s="13" t="s">
        <v>33</v>
      </c>
      <c r="AX203" s="13" t="s">
        <v>77</v>
      </c>
      <c r="AY203" s="266" t="s">
        <v>174</v>
      </c>
    </row>
    <row r="204" s="13" customFormat="1">
      <c r="A204" s="13"/>
      <c r="B204" s="255"/>
      <c r="C204" s="256"/>
      <c r="D204" s="257" t="s">
        <v>245</v>
      </c>
      <c r="E204" s="258" t="s">
        <v>1</v>
      </c>
      <c r="F204" s="259" t="s">
        <v>1400</v>
      </c>
      <c r="G204" s="256"/>
      <c r="H204" s="260">
        <v>0.42499999999999999</v>
      </c>
      <c r="I204" s="261"/>
      <c r="J204" s="256"/>
      <c r="K204" s="256"/>
      <c r="L204" s="262"/>
      <c r="M204" s="263"/>
      <c r="N204" s="264"/>
      <c r="O204" s="264"/>
      <c r="P204" s="264"/>
      <c r="Q204" s="264"/>
      <c r="R204" s="264"/>
      <c r="S204" s="264"/>
      <c r="T204" s="264"/>
      <c r="U204" s="265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66" t="s">
        <v>245</v>
      </c>
      <c r="AU204" s="266" t="s">
        <v>90</v>
      </c>
      <c r="AV204" s="13" t="s">
        <v>90</v>
      </c>
      <c r="AW204" s="13" t="s">
        <v>33</v>
      </c>
      <c r="AX204" s="13" t="s">
        <v>77</v>
      </c>
      <c r="AY204" s="266" t="s">
        <v>174</v>
      </c>
    </row>
    <row r="205" s="14" customFormat="1">
      <c r="A205" s="14"/>
      <c r="B205" s="267"/>
      <c r="C205" s="268"/>
      <c r="D205" s="257" t="s">
        <v>245</v>
      </c>
      <c r="E205" s="269" t="s">
        <v>1</v>
      </c>
      <c r="F205" s="270" t="s">
        <v>248</v>
      </c>
      <c r="G205" s="268"/>
      <c r="H205" s="271">
        <v>2.2839999999999998</v>
      </c>
      <c r="I205" s="272"/>
      <c r="J205" s="268"/>
      <c r="K205" s="268"/>
      <c r="L205" s="273"/>
      <c r="M205" s="274"/>
      <c r="N205" s="275"/>
      <c r="O205" s="275"/>
      <c r="P205" s="275"/>
      <c r="Q205" s="275"/>
      <c r="R205" s="275"/>
      <c r="S205" s="275"/>
      <c r="T205" s="275"/>
      <c r="U205" s="276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77" t="s">
        <v>245</v>
      </c>
      <c r="AU205" s="277" t="s">
        <v>90</v>
      </c>
      <c r="AV205" s="14" t="s">
        <v>190</v>
      </c>
      <c r="AW205" s="14" t="s">
        <v>33</v>
      </c>
      <c r="AX205" s="14" t="s">
        <v>84</v>
      </c>
      <c r="AY205" s="277" t="s">
        <v>174</v>
      </c>
    </row>
    <row r="206" s="2" customFormat="1" ht="22.2" customHeight="1">
      <c r="A206" s="38"/>
      <c r="B206" s="39"/>
      <c r="C206" s="236" t="s">
        <v>312</v>
      </c>
      <c r="D206" s="236" t="s">
        <v>177</v>
      </c>
      <c r="E206" s="237" t="s">
        <v>513</v>
      </c>
      <c r="F206" s="238" t="s">
        <v>1401</v>
      </c>
      <c r="G206" s="239" t="s">
        <v>243</v>
      </c>
      <c r="H206" s="240">
        <v>111.73</v>
      </c>
      <c r="I206" s="241"/>
      <c r="J206" s="242">
        <f>ROUND(I206*H206,2)</f>
        <v>0</v>
      </c>
      <c r="K206" s="243"/>
      <c r="L206" s="44"/>
      <c r="M206" s="244" t="s">
        <v>1</v>
      </c>
      <c r="N206" s="245" t="s">
        <v>43</v>
      </c>
      <c r="O206" s="97"/>
      <c r="P206" s="246">
        <f>O206*H206</f>
        <v>0</v>
      </c>
      <c r="Q206" s="246">
        <v>2.3852722000000002</v>
      </c>
      <c r="R206" s="246">
        <f>Q206*H206</f>
        <v>266.50646290600002</v>
      </c>
      <c r="S206" s="246">
        <v>0</v>
      </c>
      <c r="T206" s="246">
        <f>S206*H206</f>
        <v>0</v>
      </c>
      <c r="U206" s="247" t="s">
        <v>1</v>
      </c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48" t="s">
        <v>190</v>
      </c>
      <c r="AT206" s="248" t="s">
        <v>177</v>
      </c>
      <c r="AU206" s="248" t="s">
        <v>90</v>
      </c>
      <c r="AY206" s="17" t="s">
        <v>174</v>
      </c>
      <c r="BE206" s="249">
        <f>IF(N206="základná",J206,0)</f>
        <v>0</v>
      </c>
      <c r="BF206" s="249">
        <f>IF(N206="znížená",J206,0)</f>
        <v>0</v>
      </c>
      <c r="BG206" s="249">
        <f>IF(N206="zákl. prenesená",J206,0)</f>
        <v>0</v>
      </c>
      <c r="BH206" s="249">
        <f>IF(N206="zníž. prenesená",J206,0)</f>
        <v>0</v>
      </c>
      <c r="BI206" s="249">
        <f>IF(N206="nulová",J206,0)</f>
        <v>0</v>
      </c>
      <c r="BJ206" s="17" t="s">
        <v>90</v>
      </c>
      <c r="BK206" s="249">
        <f>ROUND(I206*H206,2)</f>
        <v>0</v>
      </c>
      <c r="BL206" s="17" t="s">
        <v>190</v>
      </c>
      <c r="BM206" s="248" t="s">
        <v>515</v>
      </c>
    </row>
    <row r="207" s="13" customFormat="1">
      <c r="A207" s="13"/>
      <c r="B207" s="255"/>
      <c r="C207" s="256"/>
      <c r="D207" s="257" t="s">
        <v>245</v>
      </c>
      <c r="E207" s="258" t="s">
        <v>1</v>
      </c>
      <c r="F207" s="259" t="s">
        <v>1402</v>
      </c>
      <c r="G207" s="256"/>
      <c r="H207" s="260">
        <v>7.6500000000000004</v>
      </c>
      <c r="I207" s="261"/>
      <c r="J207" s="256"/>
      <c r="K207" s="256"/>
      <c r="L207" s="262"/>
      <c r="M207" s="263"/>
      <c r="N207" s="264"/>
      <c r="O207" s="264"/>
      <c r="P207" s="264"/>
      <c r="Q207" s="264"/>
      <c r="R207" s="264"/>
      <c r="S207" s="264"/>
      <c r="T207" s="264"/>
      <c r="U207" s="265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66" t="s">
        <v>245</v>
      </c>
      <c r="AU207" s="266" t="s">
        <v>90</v>
      </c>
      <c r="AV207" s="13" t="s">
        <v>90</v>
      </c>
      <c r="AW207" s="13" t="s">
        <v>33</v>
      </c>
      <c r="AX207" s="13" t="s">
        <v>77</v>
      </c>
      <c r="AY207" s="266" t="s">
        <v>174</v>
      </c>
    </row>
    <row r="208" s="13" customFormat="1">
      <c r="A208" s="13"/>
      <c r="B208" s="255"/>
      <c r="C208" s="256"/>
      <c r="D208" s="257" t="s">
        <v>245</v>
      </c>
      <c r="E208" s="258" t="s">
        <v>1</v>
      </c>
      <c r="F208" s="259" t="s">
        <v>1403</v>
      </c>
      <c r="G208" s="256"/>
      <c r="H208" s="260">
        <v>25</v>
      </c>
      <c r="I208" s="261"/>
      <c r="J208" s="256"/>
      <c r="K208" s="256"/>
      <c r="L208" s="262"/>
      <c r="M208" s="263"/>
      <c r="N208" s="264"/>
      <c r="O208" s="264"/>
      <c r="P208" s="264"/>
      <c r="Q208" s="264"/>
      <c r="R208" s="264"/>
      <c r="S208" s="264"/>
      <c r="T208" s="264"/>
      <c r="U208" s="265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66" t="s">
        <v>245</v>
      </c>
      <c r="AU208" s="266" t="s">
        <v>90</v>
      </c>
      <c r="AV208" s="13" t="s">
        <v>90</v>
      </c>
      <c r="AW208" s="13" t="s">
        <v>33</v>
      </c>
      <c r="AX208" s="13" t="s">
        <v>77</v>
      </c>
      <c r="AY208" s="266" t="s">
        <v>174</v>
      </c>
    </row>
    <row r="209" s="13" customFormat="1">
      <c r="A209" s="13"/>
      <c r="B209" s="255"/>
      <c r="C209" s="256"/>
      <c r="D209" s="257" t="s">
        <v>245</v>
      </c>
      <c r="E209" s="258" t="s">
        <v>1</v>
      </c>
      <c r="F209" s="259" t="s">
        <v>1404</v>
      </c>
      <c r="G209" s="256"/>
      <c r="H209" s="260">
        <v>9</v>
      </c>
      <c r="I209" s="261"/>
      <c r="J209" s="256"/>
      <c r="K209" s="256"/>
      <c r="L209" s="262"/>
      <c r="M209" s="263"/>
      <c r="N209" s="264"/>
      <c r="O209" s="264"/>
      <c r="P209" s="264"/>
      <c r="Q209" s="264"/>
      <c r="R209" s="264"/>
      <c r="S209" s="264"/>
      <c r="T209" s="264"/>
      <c r="U209" s="265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66" t="s">
        <v>245</v>
      </c>
      <c r="AU209" s="266" t="s">
        <v>90</v>
      </c>
      <c r="AV209" s="13" t="s">
        <v>90</v>
      </c>
      <c r="AW209" s="13" t="s">
        <v>33</v>
      </c>
      <c r="AX209" s="13" t="s">
        <v>77</v>
      </c>
      <c r="AY209" s="266" t="s">
        <v>174</v>
      </c>
    </row>
    <row r="210" s="13" customFormat="1">
      <c r="A210" s="13"/>
      <c r="B210" s="255"/>
      <c r="C210" s="256"/>
      <c r="D210" s="257" t="s">
        <v>245</v>
      </c>
      <c r="E210" s="258" t="s">
        <v>1</v>
      </c>
      <c r="F210" s="259" t="s">
        <v>1405</v>
      </c>
      <c r="G210" s="256"/>
      <c r="H210" s="260">
        <v>45</v>
      </c>
      <c r="I210" s="261"/>
      <c r="J210" s="256"/>
      <c r="K210" s="256"/>
      <c r="L210" s="262"/>
      <c r="M210" s="263"/>
      <c r="N210" s="264"/>
      <c r="O210" s="264"/>
      <c r="P210" s="264"/>
      <c r="Q210" s="264"/>
      <c r="R210" s="264"/>
      <c r="S210" s="264"/>
      <c r="T210" s="264"/>
      <c r="U210" s="265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66" t="s">
        <v>245</v>
      </c>
      <c r="AU210" s="266" t="s">
        <v>90</v>
      </c>
      <c r="AV210" s="13" t="s">
        <v>90</v>
      </c>
      <c r="AW210" s="13" t="s">
        <v>33</v>
      </c>
      <c r="AX210" s="13" t="s">
        <v>77</v>
      </c>
      <c r="AY210" s="266" t="s">
        <v>174</v>
      </c>
    </row>
    <row r="211" s="13" customFormat="1">
      <c r="A211" s="13"/>
      <c r="B211" s="255"/>
      <c r="C211" s="256"/>
      <c r="D211" s="257" t="s">
        <v>245</v>
      </c>
      <c r="E211" s="258" t="s">
        <v>1</v>
      </c>
      <c r="F211" s="259" t="s">
        <v>1406</v>
      </c>
      <c r="G211" s="256"/>
      <c r="H211" s="260">
        <v>9.5</v>
      </c>
      <c r="I211" s="261"/>
      <c r="J211" s="256"/>
      <c r="K211" s="256"/>
      <c r="L211" s="262"/>
      <c r="M211" s="263"/>
      <c r="N211" s="264"/>
      <c r="O211" s="264"/>
      <c r="P211" s="264"/>
      <c r="Q211" s="264"/>
      <c r="R211" s="264"/>
      <c r="S211" s="264"/>
      <c r="T211" s="264"/>
      <c r="U211" s="265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66" t="s">
        <v>245</v>
      </c>
      <c r="AU211" s="266" t="s">
        <v>90</v>
      </c>
      <c r="AV211" s="13" t="s">
        <v>90</v>
      </c>
      <c r="AW211" s="13" t="s">
        <v>33</v>
      </c>
      <c r="AX211" s="13" t="s">
        <v>77</v>
      </c>
      <c r="AY211" s="266" t="s">
        <v>174</v>
      </c>
    </row>
    <row r="212" s="13" customFormat="1">
      <c r="A212" s="13"/>
      <c r="B212" s="255"/>
      <c r="C212" s="256"/>
      <c r="D212" s="257" t="s">
        <v>245</v>
      </c>
      <c r="E212" s="258" t="s">
        <v>1</v>
      </c>
      <c r="F212" s="259" t="s">
        <v>1407</v>
      </c>
      <c r="G212" s="256"/>
      <c r="H212" s="260">
        <v>15.58</v>
      </c>
      <c r="I212" s="261"/>
      <c r="J212" s="256"/>
      <c r="K212" s="256"/>
      <c r="L212" s="262"/>
      <c r="M212" s="263"/>
      <c r="N212" s="264"/>
      <c r="O212" s="264"/>
      <c r="P212" s="264"/>
      <c r="Q212" s="264"/>
      <c r="R212" s="264"/>
      <c r="S212" s="264"/>
      <c r="T212" s="264"/>
      <c r="U212" s="265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66" t="s">
        <v>245</v>
      </c>
      <c r="AU212" s="266" t="s">
        <v>90</v>
      </c>
      <c r="AV212" s="13" t="s">
        <v>90</v>
      </c>
      <c r="AW212" s="13" t="s">
        <v>33</v>
      </c>
      <c r="AX212" s="13" t="s">
        <v>77</v>
      </c>
      <c r="AY212" s="266" t="s">
        <v>174</v>
      </c>
    </row>
    <row r="213" s="14" customFormat="1">
      <c r="A213" s="14"/>
      <c r="B213" s="267"/>
      <c r="C213" s="268"/>
      <c r="D213" s="257" t="s">
        <v>245</v>
      </c>
      <c r="E213" s="269" t="s">
        <v>1</v>
      </c>
      <c r="F213" s="270" t="s">
        <v>248</v>
      </c>
      <c r="G213" s="268"/>
      <c r="H213" s="271">
        <v>111.73</v>
      </c>
      <c r="I213" s="272"/>
      <c r="J213" s="268"/>
      <c r="K213" s="268"/>
      <c r="L213" s="273"/>
      <c r="M213" s="274"/>
      <c r="N213" s="275"/>
      <c r="O213" s="275"/>
      <c r="P213" s="275"/>
      <c r="Q213" s="275"/>
      <c r="R213" s="275"/>
      <c r="S213" s="275"/>
      <c r="T213" s="275"/>
      <c r="U213" s="276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77" t="s">
        <v>245</v>
      </c>
      <c r="AU213" s="277" t="s">
        <v>90</v>
      </c>
      <c r="AV213" s="14" t="s">
        <v>190</v>
      </c>
      <c r="AW213" s="14" t="s">
        <v>33</v>
      </c>
      <c r="AX213" s="14" t="s">
        <v>84</v>
      </c>
      <c r="AY213" s="277" t="s">
        <v>174</v>
      </c>
    </row>
    <row r="214" s="2" customFormat="1" ht="22.2" customHeight="1">
      <c r="A214" s="38"/>
      <c r="B214" s="39"/>
      <c r="C214" s="236" t="s">
        <v>315</v>
      </c>
      <c r="D214" s="236" t="s">
        <v>177</v>
      </c>
      <c r="E214" s="237" t="s">
        <v>521</v>
      </c>
      <c r="F214" s="238" t="s">
        <v>522</v>
      </c>
      <c r="G214" s="239" t="s">
        <v>269</v>
      </c>
      <c r="H214" s="240">
        <v>510.95999999999998</v>
      </c>
      <c r="I214" s="241"/>
      <c r="J214" s="242">
        <f>ROUND(I214*H214,2)</f>
        <v>0</v>
      </c>
      <c r="K214" s="243"/>
      <c r="L214" s="44"/>
      <c r="M214" s="244" t="s">
        <v>1</v>
      </c>
      <c r="N214" s="245" t="s">
        <v>43</v>
      </c>
      <c r="O214" s="97"/>
      <c r="P214" s="246">
        <f>O214*H214</f>
        <v>0</v>
      </c>
      <c r="Q214" s="246">
        <v>0.0013462800000000001</v>
      </c>
      <c r="R214" s="246">
        <f>Q214*H214</f>
        <v>0.68789522879999998</v>
      </c>
      <c r="S214" s="246">
        <v>0</v>
      </c>
      <c r="T214" s="246">
        <f>S214*H214</f>
        <v>0</v>
      </c>
      <c r="U214" s="247" t="s">
        <v>1</v>
      </c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48" t="s">
        <v>190</v>
      </c>
      <c r="AT214" s="248" t="s">
        <v>177</v>
      </c>
      <c r="AU214" s="248" t="s">
        <v>90</v>
      </c>
      <c r="AY214" s="17" t="s">
        <v>174</v>
      </c>
      <c r="BE214" s="249">
        <f>IF(N214="základná",J214,0)</f>
        <v>0</v>
      </c>
      <c r="BF214" s="249">
        <f>IF(N214="znížená",J214,0)</f>
        <v>0</v>
      </c>
      <c r="BG214" s="249">
        <f>IF(N214="zákl. prenesená",J214,0)</f>
        <v>0</v>
      </c>
      <c r="BH214" s="249">
        <f>IF(N214="zníž. prenesená",J214,0)</f>
        <v>0</v>
      </c>
      <c r="BI214" s="249">
        <f>IF(N214="nulová",J214,0)</f>
        <v>0</v>
      </c>
      <c r="BJ214" s="17" t="s">
        <v>90</v>
      </c>
      <c r="BK214" s="249">
        <f>ROUND(I214*H214,2)</f>
        <v>0</v>
      </c>
      <c r="BL214" s="17" t="s">
        <v>190</v>
      </c>
      <c r="BM214" s="248" t="s">
        <v>523</v>
      </c>
    </row>
    <row r="215" s="13" customFormat="1">
      <c r="A215" s="13"/>
      <c r="B215" s="255"/>
      <c r="C215" s="256"/>
      <c r="D215" s="257" t="s">
        <v>245</v>
      </c>
      <c r="E215" s="258" t="s">
        <v>1</v>
      </c>
      <c r="F215" s="259" t="s">
        <v>1408</v>
      </c>
      <c r="G215" s="256"/>
      <c r="H215" s="260">
        <v>51</v>
      </c>
      <c r="I215" s="261"/>
      <c r="J215" s="256"/>
      <c r="K215" s="256"/>
      <c r="L215" s="262"/>
      <c r="M215" s="263"/>
      <c r="N215" s="264"/>
      <c r="O215" s="264"/>
      <c r="P215" s="264"/>
      <c r="Q215" s="264"/>
      <c r="R215" s="264"/>
      <c r="S215" s="264"/>
      <c r="T215" s="264"/>
      <c r="U215" s="265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66" t="s">
        <v>245</v>
      </c>
      <c r="AU215" s="266" t="s">
        <v>90</v>
      </c>
      <c r="AV215" s="13" t="s">
        <v>90</v>
      </c>
      <c r="AW215" s="13" t="s">
        <v>33</v>
      </c>
      <c r="AX215" s="13" t="s">
        <v>77</v>
      </c>
      <c r="AY215" s="266" t="s">
        <v>174</v>
      </c>
    </row>
    <row r="216" s="13" customFormat="1">
      <c r="A216" s="13"/>
      <c r="B216" s="255"/>
      <c r="C216" s="256"/>
      <c r="D216" s="257" t="s">
        <v>245</v>
      </c>
      <c r="E216" s="258" t="s">
        <v>1</v>
      </c>
      <c r="F216" s="259" t="s">
        <v>1409</v>
      </c>
      <c r="G216" s="256"/>
      <c r="H216" s="260">
        <v>168.96000000000001</v>
      </c>
      <c r="I216" s="261"/>
      <c r="J216" s="256"/>
      <c r="K216" s="256"/>
      <c r="L216" s="262"/>
      <c r="M216" s="263"/>
      <c r="N216" s="264"/>
      <c r="O216" s="264"/>
      <c r="P216" s="264"/>
      <c r="Q216" s="264"/>
      <c r="R216" s="264"/>
      <c r="S216" s="264"/>
      <c r="T216" s="264"/>
      <c r="U216" s="265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66" t="s">
        <v>245</v>
      </c>
      <c r="AU216" s="266" t="s">
        <v>90</v>
      </c>
      <c r="AV216" s="13" t="s">
        <v>90</v>
      </c>
      <c r="AW216" s="13" t="s">
        <v>33</v>
      </c>
      <c r="AX216" s="13" t="s">
        <v>77</v>
      </c>
      <c r="AY216" s="266" t="s">
        <v>174</v>
      </c>
    </row>
    <row r="217" s="13" customFormat="1">
      <c r="A217" s="13"/>
      <c r="B217" s="255"/>
      <c r="C217" s="256"/>
      <c r="D217" s="257" t="s">
        <v>245</v>
      </c>
      <c r="E217" s="258" t="s">
        <v>1</v>
      </c>
      <c r="F217" s="259" t="s">
        <v>1410</v>
      </c>
      <c r="G217" s="256"/>
      <c r="H217" s="260">
        <v>84</v>
      </c>
      <c r="I217" s="261"/>
      <c r="J217" s="256"/>
      <c r="K217" s="256"/>
      <c r="L217" s="262"/>
      <c r="M217" s="263"/>
      <c r="N217" s="264"/>
      <c r="O217" s="264"/>
      <c r="P217" s="264"/>
      <c r="Q217" s="264"/>
      <c r="R217" s="264"/>
      <c r="S217" s="264"/>
      <c r="T217" s="264"/>
      <c r="U217" s="265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66" t="s">
        <v>245</v>
      </c>
      <c r="AU217" s="266" t="s">
        <v>90</v>
      </c>
      <c r="AV217" s="13" t="s">
        <v>90</v>
      </c>
      <c r="AW217" s="13" t="s">
        <v>33</v>
      </c>
      <c r="AX217" s="13" t="s">
        <v>77</v>
      </c>
      <c r="AY217" s="266" t="s">
        <v>174</v>
      </c>
    </row>
    <row r="218" s="13" customFormat="1">
      <c r="A218" s="13"/>
      <c r="B218" s="255"/>
      <c r="C218" s="256"/>
      <c r="D218" s="257" t="s">
        <v>245</v>
      </c>
      <c r="E218" s="258" t="s">
        <v>1</v>
      </c>
      <c r="F218" s="259" t="s">
        <v>1411</v>
      </c>
      <c r="G218" s="256"/>
      <c r="H218" s="260">
        <v>207</v>
      </c>
      <c r="I218" s="261"/>
      <c r="J218" s="256"/>
      <c r="K218" s="256"/>
      <c r="L218" s="262"/>
      <c r="M218" s="263"/>
      <c r="N218" s="264"/>
      <c r="O218" s="264"/>
      <c r="P218" s="264"/>
      <c r="Q218" s="264"/>
      <c r="R218" s="264"/>
      <c r="S218" s="264"/>
      <c r="T218" s="264"/>
      <c r="U218" s="265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66" t="s">
        <v>245</v>
      </c>
      <c r="AU218" s="266" t="s">
        <v>90</v>
      </c>
      <c r="AV218" s="13" t="s">
        <v>90</v>
      </c>
      <c r="AW218" s="13" t="s">
        <v>33</v>
      </c>
      <c r="AX218" s="13" t="s">
        <v>77</v>
      </c>
      <c r="AY218" s="266" t="s">
        <v>174</v>
      </c>
    </row>
    <row r="219" s="14" customFormat="1">
      <c r="A219" s="14"/>
      <c r="B219" s="267"/>
      <c r="C219" s="268"/>
      <c r="D219" s="257" t="s">
        <v>245</v>
      </c>
      <c r="E219" s="269" t="s">
        <v>1</v>
      </c>
      <c r="F219" s="270" t="s">
        <v>248</v>
      </c>
      <c r="G219" s="268"/>
      <c r="H219" s="271">
        <v>510.95999999999998</v>
      </c>
      <c r="I219" s="272"/>
      <c r="J219" s="268"/>
      <c r="K219" s="268"/>
      <c r="L219" s="273"/>
      <c r="M219" s="274"/>
      <c r="N219" s="275"/>
      <c r="O219" s="275"/>
      <c r="P219" s="275"/>
      <c r="Q219" s="275"/>
      <c r="R219" s="275"/>
      <c r="S219" s="275"/>
      <c r="T219" s="275"/>
      <c r="U219" s="276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77" t="s">
        <v>245</v>
      </c>
      <c r="AU219" s="277" t="s">
        <v>90</v>
      </c>
      <c r="AV219" s="14" t="s">
        <v>190</v>
      </c>
      <c r="AW219" s="14" t="s">
        <v>33</v>
      </c>
      <c r="AX219" s="14" t="s">
        <v>84</v>
      </c>
      <c r="AY219" s="277" t="s">
        <v>174</v>
      </c>
    </row>
    <row r="220" s="2" customFormat="1" ht="22.2" customHeight="1">
      <c r="A220" s="38"/>
      <c r="B220" s="39"/>
      <c r="C220" s="236" t="s">
        <v>406</v>
      </c>
      <c r="D220" s="236" t="s">
        <v>177</v>
      </c>
      <c r="E220" s="237" t="s">
        <v>529</v>
      </c>
      <c r="F220" s="238" t="s">
        <v>530</v>
      </c>
      <c r="G220" s="239" t="s">
        <v>269</v>
      </c>
      <c r="H220" s="240">
        <v>510.95999999999998</v>
      </c>
      <c r="I220" s="241"/>
      <c r="J220" s="242">
        <f>ROUND(I220*H220,2)</f>
        <v>0</v>
      </c>
      <c r="K220" s="243"/>
      <c r="L220" s="44"/>
      <c r="M220" s="244" t="s">
        <v>1</v>
      </c>
      <c r="N220" s="245" t="s">
        <v>43</v>
      </c>
      <c r="O220" s="97"/>
      <c r="P220" s="246">
        <f>O220*H220</f>
        <v>0</v>
      </c>
      <c r="Q220" s="246">
        <v>0</v>
      </c>
      <c r="R220" s="246">
        <f>Q220*H220</f>
        <v>0</v>
      </c>
      <c r="S220" s="246">
        <v>0</v>
      </c>
      <c r="T220" s="246">
        <f>S220*H220</f>
        <v>0</v>
      </c>
      <c r="U220" s="247" t="s">
        <v>1</v>
      </c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248" t="s">
        <v>190</v>
      </c>
      <c r="AT220" s="248" t="s">
        <v>177</v>
      </c>
      <c r="AU220" s="248" t="s">
        <v>90</v>
      </c>
      <c r="AY220" s="17" t="s">
        <v>174</v>
      </c>
      <c r="BE220" s="249">
        <f>IF(N220="základná",J220,0)</f>
        <v>0</v>
      </c>
      <c r="BF220" s="249">
        <f>IF(N220="znížená",J220,0)</f>
        <v>0</v>
      </c>
      <c r="BG220" s="249">
        <f>IF(N220="zákl. prenesená",J220,0)</f>
        <v>0</v>
      </c>
      <c r="BH220" s="249">
        <f>IF(N220="zníž. prenesená",J220,0)</f>
        <v>0</v>
      </c>
      <c r="BI220" s="249">
        <f>IF(N220="nulová",J220,0)</f>
        <v>0</v>
      </c>
      <c r="BJ220" s="17" t="s">
        <v>90</v>
      </c>
      <c r="BK220" s="249">
        <f>ROUND(I220*H220,2)</f>
        <v>0</v>
      </c>
      <c r="BL220" s="17" t="s">
        <v>190</v>
      </c>
      <c r="BM220" s="248" t="s">
        <v>531</v>
      </c>
    </row>
    <row r="221" s="2" customFormat="1" ht="19.8" customHeight="1">
      <c r="A221" s="38"/>
      <c r="B221" s="39"/>
      <c r="C221" s="236" t="s">
        <v>408</v>
      </c>
      <c r="D221" s="236" t="s">
        <v>177</v>
      </c>
      <c r="E221" s="237" t="s">
        <v>532</v>
      </c>
      <c r="F221" s="238" t="s">
        <v>533</v>
      </c>
      <c r="G221" s="239" t="s">
        <v>293</v>
      </c>
      <c r="H221" s="240">
        <v>4.6870000000000003</v>
      </c>
      <c r="I221" s="241"/>
      <c r="J221" s="242">
        <f>ROUND(I221*H221,2)</f>
        <v>0</v>
      </c>
      <c r="K221" s="243"/>
      <c r="L221" s="44"/>
      <c r="M221" s="244" t="s">
        <v>1</v>
      </c>
      <c r="N221" s="245" t="s">
        <v>43</v>
      </c>
      <c r="O221" s="97"/>
      <c r="P221" s="246">
        <f>O221*H221</f>
        <v>0</v>
      </c>
      <c r="Q221" s="246">
        <v>1.0189584899999999</v>
      </c>
      <c r="R221" s="246">
        <f>Q221*H221</f>
        <v>4.7758584426299997</v>
      </c>
      <c r="S221" s="246">
        <v>0</v>
      </c>
      <c r="T221" s="246">
        <f>S221*H221</f>
        <v>0</v>
      </c>
      <c r="U221" s="247" t="s">
        <v>1</v>
      </c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248" t="s">
        <v>190</v>
      </c>
      <c r="AT221" s="248" t="s">
        <v>177</v>
      </c>
      <c r="AU221" s="248" t="s">
        <v>90</v>
      </c>
      <c r="AY221" s="17" t="s">
        <v>174</v>
      </c>
      <c r="BE221" s="249">
        <f>IF(N221="základná",J221,0)</f>
        <v>0</v>
      </c>
      <c r="BF221" s="249">
        <f>IF(N221="znížená",J221,0)</f>
        <v>0</v>
      </c>
      <c r="BG221" s="249">
        <f>IF(N221="zákl. prenesená",J221,0)</f>
        <v>0</v>
      </c>
      <c r="BH221" s="249">
        <f>IF(N221="zníž. prenesená",J221,0)</f>
        <v>0</v>
      </c>
      <c r="BI221" s="249">
        <f>IF(N221="nulová",J221,0)</f>
        <v>0</v>
      </c>
      <c r="BJ221" s="17" t="s">
        <v>90</v>
      </c>
      <c r="BK221" s="249">
        <f>ROUND(I221*H221,2)</f>
        <v>0</v>
      </c>
      <c r="BL221" s="17" t="s">
        <v>190</v>
      </c>
      <c r="BM221" s="248" t="s">
        <v>534</v>
      </c>
    </row>
    <row r="222" s="13" customFormat="1">
      <c r="A222" s="13"/>
      <c r="B222" s="255"/>
      <c r="C222" s="256"/>
      <c r="D222" s="257" t="s">
        <v>245</v>
      </c>
      <c r="E222" s="258" t="s">
        <v>1</v>
      </c>
      <c r="F222" s="259" t="s">
        <v>1412</v>
      </c>
      <c r="G222" s="256"/>
      <c r="H222" s="260">
        <v>0.38300000000000001</v>
      </c>
      <c r="I222" s="261"/>
      <c r="J222" s="256"/>
      <c r="K222" s="256"/>
      <c r="L222" s="262"/>
      <c r="M222" s="263"/>
      <c r="N222" s="264"/>
      <c r="O222" s="264"/>
      <c r="P222" s="264"/>
      <c r="Q222" s="264"/>
      <c r="R222" s="264"/>
      <c r="S222" s="264"/>
      <c r="T222" s="264"/>
      <c r="U222" s="265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66" t="s">
        <v>245</v>
      </c>
      <c r="AU222" s="266" t="s">
        <v>90</v>
      </c>
      <c r="AV222" s="13" t="s">
        <v>90</v>
      </c>
      <c r="AW222" s="13" t="s">
        <v>33</v>
      </c>
      <c r="AX222" s="13" t="s">
        <v>77</v>
      </c>
      <c r="AY222" s="266" t="s">
        <v>174</v>
      </c>
    </row>
    <row r="223" s="13" customFormat="1">
      <c r="A223" s="13"/>
      <c r="B223" s="255"/>
      <c r="C223" s="256"/>
      <c r="D223" s="257" t="s">
        <v>245</v>
      </c>
      <c r="E223" s="258" t="s">
        <v>1</v>
      </c>
      <c r="F223" s="259" t="s">
        <v>1413</v>
      </c>
      <c r="G223" s="256"/>
      <c r="H223" s="260">
        <v>1.7</v>
      </c>
      <c r="I223" s="261"/>
      <c r="J223" s="256"/>
      <c r="K223" s="256"/>
      <c r="L223" s="262"/>
      <c r="M223" s="263"/>
      <c r="N223" s="264"/>
      <c r="O223" s="264"/>
      <c r="P223" s="264"/>
      <c r="Q223" s="264"/>
      <c r="R223" s="264"/>
      <c r="S223" s="264"/>
      <c r="T223" s="264"/>
      <c r="U223" s="265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66" t="s">
        <v>245</v>
      </c>
      <c r="AU223" s="266" t="s">
        <v>90</v>
      </c>
      <c r="AV223" s="13" t="s">
        <v>90</v>
      </c>
      <c r="AW223" s="13" t="s">
        <v>33</v>
      </c>
      <c r="AX223" s="13" t="s">
        <v>77</v>
      </c>
      <c r="AY223" s="266" t="s">
        <v>174</v>
      </c>
    </row>
    <row r="224" s="13" customFormat="1">
      <c r="A224" s="13"/>
      <c r="B224" s="255"/>
      <c r="C224" s="256"/>
      <c r="D224" s="257" t="s">
        <v>245</v>
      </c>
      <c r="E224" s="258" t="s">
        <v>1</v>
      </c>
      <c r="F224" s="259" t="s">
        <v>1414</v>
      </c>
      <c r="G224" s="256"/>
      <c r="H224" s="260">
        <v>1.3500000000000001</v>
      </c>
      <c r="I224" s="261"/>
      <c r="J224" s="256"/>
      <c r="K224" s="256"/>
      <c r="L224" s="262"/>
      <c r="M224" s="263"/>
      <c r="N224" s="264"/>
      <c r="O224" s="264"/>
      <c r="P224" s="264"/>
      <c r="Q224" s="264"/>
      <c r="R224" s="264"/>
      <c r="S224" s="264"/>
      <c r="T224" s="264"/>
      <c r="U224" s="265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66" t="s">
        <v>245</v>
      </c>
      <c r="AU224" s="266" t="s">
        <v>90</v>
      </c>
      <c r="AV224" s="13" t="s">
        <v>90</v>
      </c>
      <c r="AW224" s="13" t="s">
        <v>33</v>
      </c>
      <c r="AX224" s="13" t="s">
        <v>77</v>
      </c>
      <c r="AY224" s="266" t="s">
        <v>174</v>
      </c>
    </row>
    <row r="225" s="13" customFormat="1">
      <c r="A225" s="13"/>
      <c r="B225" s="255"/>
      <c r="C225" s="256"/>
      <c r="D225" s="257" t="s">
        <v>245</v>
      </c>
      <c r="E225" s="258" t="s">
        <v>1</v>
      </c>
      <c r="F225" s="259" t="s">
        <v>1415</v>
      </c>
      <c r="G225" s="256"/>
      <c r="H225" s="260">
        <v>0.47499999999999998</v>
      </c>
      <c r="I225" s="261"/>
      <c r="J225" s="256"/>
      <c r="K225" s="256"/>
      <c r="L225" s="262"/>
      <c r="M225" s="263"/>
      <c r="N225" s="264"/>
      <c r="O225" s="264"/>
      <c r="P225" s="264"/>
      <c r="Q225" s="264"/>
      <c r="R225" s="264"/>
      <c r="S225" s="264"/>
      <c r="T225" s="264"/>
      <c r="U225" s="265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66" t="s">
        <v>245</v>
      </c>
      <c r="AU225" s="266" t="s">
        <v>90</v>
      </c>
      <c r="AV225" s="13" t="s">
        <v>90</v>
      </c>
      <c r="AW225" s="13" t="s">
        <v>33</v>
      </c>
      <c r="AX225" s="13" t="s">
        <v>77</v>
      </c>
      <c r="AY225" s="266" t="s">
        <v>174</v>
      </c>
    </row>
    <row r="226" s="13" customFormat="1">
      <c r="A226" s="13"/>
      <c r="B226" s="255"/>
      <c r="C226" s="256"/>
      <c r="D226" s="257" t="s">
        <v>245</v>
      </c>
      <c r="E226" s="258" t="s">
        <v>1</v>
      </c>
      <c r="F226" s="259" t="s">
        <v>1416</v>
      </c>
      <c r="G226" s="256"/>
      <c r="H226" s="260">
        <v>0.77900000000000003</v>
      </c>
      <c r="I226" s="261"/>
      <c r="J226" s="256"/>
      <c r="K226" s="256"/>
      <c r="L226" s="262"/>
      <c r="M226" s="263"/>
      <c r="N226" s="264"/>
      <c r="O226" s="264"/>
      <c r="P226" s="264"/>
      <c r="Q226" s="264"/>
      <c r="R226" s="264"/>
      <c r="S226" s="264"/>
      <c r="T226" s="264"/>
      <c r="U226" s="265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66" t="s">
        <v>245</v>
      </c>
      <c r="AU226" s="266" t="s">
        <v>90</v>
      </c>
      <c r="AV226" s="13" t="s">
        <v>90</v>
      </c>
      <c r="AW226" s="13" t="s">
        <v>33</v>
      </c>
      <c r="AX226" s="13" t="s">
        <v>77</v>
      </c>
      <c r="AY226" s="266" t="s">
        <v>174</v>
      </c>
    </row>
    <row r="227" s="14" customFormat="1">
      <c r="A227" s="14"/>
      <c r="B227" s="267"/>
      <c r="C227" s="268"/>
      <c r="D227" s="257" t="s">
        <v>245</v>
      </c>
      <c r="E227" s="269" t="s">
        <v>1</v>
      </c>
      <c r="F227" s="270" t="s">
        <v>248</v>
      </c>
      <c r="G227" s="268"/>
      <c r="H227" s="271">
        <v>4.6870000000000003</v>
      </c>
      <c r="I227" s="272"/>
      <c r="J227" s="268"/>
      <c r="K227" s="268"/>
      <c r="L227" s="273"/>
      <c r="M227" s="274"/>
      <c r="N227" s="275"/>
      <c r="O227" s="275"/>
      <c r="P227" s="275"/>
      <c r="Q227" s="275"/>
      <c r="R227" s="275"/>
      <c r="S227" s="275"/>
      <c r="T227" s="275"/>
      <c r="U227" s="276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77" t="s">
        <v>245</v>
      </c>
      <c r="AU227" s="277" t="s">
        <v>90</v>
      </c>
      <c r="AV227" s="14" t="s">
        <v>190</v>
      </c>
      <c r="AW227" s="14" t="s">
        <v>33</v>
      </c>
      <c r="AX227" s="14" t="s">
        <v>84</v>
      </c>
      <c r="AY227" s="277" t="s">
        <v>174</v>
      </c>
    </row>
    <row r="228" s="12" customFormat="1" ht="22.8" customHeight="1">
      <c r="A228" s="12"/>
      <c r="B228" s="220"/>
      <c r="C228" s="221"/>
      <c r="D228" s="222" t="s">
        <v>76</v>
      </c>
      <c r="E228" s="234" t="s">
        <v>190</v>
      </c>
      <c r="F228" s="234" t="s">
        <v>536</v>
      </c>
      <c r="G228" s="221"/>
      <c r="H228" s="221"/>
      <c r="I228" s="224"/>
      <c r="J228" s="235">
        <f>BK228</f>
        <v>0</v>
      </c>
      <c r="K228" s="221"/>
      <c r="L228" s="226"/>
      <c r="M228" s="227"/>
      <c r="N228" s="228"/>
      <c r="O228" s="228"/>
      <c r="P228" s="229">
        <f>SUM(P229:P232)</f>
        <v>0</v>
      </c>
      <c r="Q228" s="228"/>
      <c r="R228" s="229">
        <f>SUM(R229:R232)</f>
        <v>9.1983484250000007</v>
      </c>
      <c r="S228" s="228"/>
      <c r="T228" s="229">
        <f>SUM(T229:T232)</f>
        <v>0</v>
      </c>
      <c r="U228" s="230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R228" s="231" t="s">
        <v>84</v>
      </c>
      <c r="AT228" s="232" t="s">
        <v>76</v>
      </c>
      <c r="AU228" s="232" t="s">
        <v>84</v>
      </c>
      <c r="AY228" s="231" t="s">
        <v>174</v>
      </c>
      <c r="BK228" s="233">
        <f>SUM(BK229:BK232)</f>
        <v>0</v>
      </c>
    </row>
    <row r="229" s="2" customFormat="1" ht="22.2" customHeight="1">
      <c r="A229" s="38"/>
      <c r="B229" s="39"/>
      <c r="C229" s="236" t="s">
        <v>410</v>
      </c>
      <c r="D229" s="236" t="s">
        <v>177</v>
      </c>
      <c r="E229" s="237" t="s">
        <v>537</v>
      </c>
      <c r="F229" s="238" t="s">
        <v>538</v>
      </c>
      <c r="G229" s="239" t="s">
        <v>243</v>
      </c>
      <c r="H229" s="240">
        <v>4.1500000000000004</v>
      </c>
      <c r="I229" s="241"/>
      <c r="J229" s="242">
        <f>ROUND(I229*H229,2)</f>
        <v>0</v>
      </c>
      <c r="K229" s="243"/>
      <c r="L229" s="44"/>
      <c r="M229" s="244" t="s">
        <v>1</v>
      </c>
      <c r="N229" s="245" t="s">
        <v>43</v>
      </c>
      <c r="O229" s="97"/>
      <c r="P229" s="246">
        <f>O229*H229</f>
        <v>0</v>
      </c>
      <c r="Q229" s="246">
        <v>2.2164695000000001</v>
      </c>
      <c r="R229" s="246">
        <f>Q229*H229</f>
        <v>9.1983484250000007</v>
      </c>
      <c r="S229" s="246">
        <v>0</v>
      </c>
      <c r="T229" s="246">
        <f>S229*H229</f>
        <v>0</v>
      </c>
      <c r="U229" s="247" t="s">
        <v>1</v>
      </c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48" t="s">
        <v>190</v>
      </c>
      <c r="AT229" s="248" t="s">
        <v>177</v>
      </c>
      <c r="AU229" s="248" t="s">
        <v>90</v>
      </c>
      <c r="AY229" s="17" t="s">
        <v>174</v>
      </c>
      <c r="BE229" s="249">
        <f>IF(N229="základná",J229,0)</f>
        <v>0</v>
      </c>
      <c r="BF229" s="249">
        <f>IF(N229="znížená",J229,0)</f>
        <v>0</v>
      </c>
      <c r="BG229" s="249">
        <f>IF(N229="zákl. prenesená",J229,0)</f>
        <v>0</v>
      </c>
      <c r="BH229" s="249">
        <f>IF(N229="zníž. prenesená",J229,0)</f>
        <v>0</v>
      </c>
      <c r="BI229" s="249">
        <f>IF(N229="nulová",J229,0)</f>
        <v>0</v>
      </c>
      <c r="BJ229" s="17" t="s">
        <v>90</v>
      </c>
      <c r="BK229" s="249">
        <f>ROUND(I229*H229,2)</f>
        <v>0</v>
      </c>
      <c r="BL229" s="17" t="s">
        <v>190</v>
      </c>
      <c r="BM229" s="248" t="s">
        <v>539</v>
      </c>
    </row>
    <row r="230" s="13" customFormat="1">
      <c r="A230" s="13"/>
      <c r="B230" s="255"/>
      <c r="C230" s="256"/>
      <c r="D230" s="257" t="s">
        <v>245</v>
      </c>
      <c r="E230" s="258" t="s">
        <v>1</v>
      </c>
      <c r="F230" s="259" t="s">
        <v>1417</v>
      </c>
      <c r="G230" s="256"/>
      <c r="H230" s="260">
        <v>1.6499999999999999</v>
      </c>
      <c r="I230" s="261"/>
      <c r="J230" s="256"/>
      <c r="K230" s="256"/>
      <c r="L230" s="262"/>
      <c r="M230" s="263"/>
      <c r="N230" s="264"/>
      <c r="O230" s="264"/>
      <c r="P230" s="264"/>
      <c r="Q230" s="264"/>
      <c r="R230" s="264"/>
      <c r="S230" s="264"/>
      <c r="T230" s="264"/>
      <c r="U230" s="265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66" t="s">
        <v>245</v>
      </c>
      <c r="AU230" s="266" t="s">
        <v>90</v>
      </c>
      <c r="AV230" s="13" t="s">
        <v>90</v>
      </c>
      <c r="AW230" s="13" t="s">
        <v>33</v>
      </c>
      <c r="AX230" s="13" t="s">
        <v>77</v>
      </c>
      <c r="AY230" s="266" t="s">
        <v>174</v>
      </c>
    </row>
    <row r="231" s="13" customFormat="1">
      <c r="A231" s="13"/>
      <c r="B231" s="255"/>
      <c r="C231" s="256"/>
      <c r="D231" s="257" t="s">
        <v>245</v>
      </c>
      <c r="E231" s="258" t="s">
        <v>1</v>
      </c>
      <c r="F231" s="259" t="s">
        <v>1418</v>
      </c>
      <c r="G231" s="256"/>
      <c r="H231" s="260">
        <v>2.5</v>
      </c>
      <c r="I231" s="261"/>
      <c r="J231" s="256"/>
      <c r="K231" s="256"/>
      <c r="L231" s="262"/>
      <c r="M231" s="263"/>
      <c r="N231" s="264"/>
      <c r="O231" s="264"/>
      <c r="P231" s="264"/>
      <c r="Q231" s="264"/>
      <c r="R231" s="264"/>
      <c r="S231" s="264"/>
      <c r="T231" s="264"/>
      <c r="U231" s="265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66" t="s">
        <v>245</v>
      </c>
      <c r="AU231" s="266" t="s">
        <v>90</v>
      </c>
      <c r="AV231" s="13" t="s">
        <v>90</v>
      </c>
      <c r="AW231" s="13" t="s">
        <v>33</v>
      </c>
      <c r="AX231" s="13" t="s">
        <v>77</v>
      </c>
      <c r="AY231" s="266" t="s">
        <v>174</v>
      </c>
    </row>
    <row r="232" s="14" customFormat="1">
      <c r="A232" s="14"/>
      <c r="B232" s="267"/>
      <c r="C232" s="268"/>
      <c r="D232" s="257" t="s">
        <v>245</v>
      </c>
      <c r="E232" s="269" t="s">
        <v>1</v>
      </c>
      <c r="F232" s="270" t="s">
        <v>248</v>
      </c>
      <c r="G232" s="268"/>
      <c r="H232" s="271">
        <v>4.1500000000000004</v>
      </c>
      <c r="I232" s="272"/>
      <c r="J232" s="268"/>
      <c r="K232" s="268"/>
      <c r="L232" s="273"/>
      <c r="M232" s="274"/>
      <c r="N232" s="275"/>
      <c r="O232" s="275"/>
      <c r="P232" s="275"/>
      <c r="Q232" s="275"/>
      <c r="R232" s="275"/>
      <c r="S232" s="275"/>
      <c r="T232" s="275"/>
      <c r="U232" s="276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77" t="s">
        <v>245</v>
      </c>
      <c r="AU232" s="277" t="s">
        <v>90</v>
      </c>
      <c r="AV232" s="14" t="s">
        <v>190</v>
      </c>
      <c r="AW232" s="14" t="s">
        <v>33</v>
      </c>
      <c r="AX232" s="14" t="s">
        <v>84</v>
      </c>
      <c r="AY232" s="277" t="s">
        <v>174</v>
      </c>
    </row>
    <row r="233" s="12" customFormat="1" ht="22.8" customHeight="1">
      <c r="A233" s="12"/>
      <c r="B233" s="220"/>
      <c r="C233" s="221"/>
      <c r="D233" s="222" t="s">
        <v>76</v>
      </c>
      <c r="E233" s="234" t="s">
        <v>209</v>
      </c>
      <c r="F233" s="234" t="s">
        <v>324</v>
      </c>
      <c r="G233" s="221"/>
      <c r="H233" s="221"/>
      <c r="I233" s="224"/>
      <c r="J233" s="235">
        <f>BK233</f>
        <v>0</v>
      </c>
      <c r="K233" s="221"/>
      <c r="L233" s="226"/>
      <c r="M233" s="227"/>
      <c r="N233" s="228"/>
      <c r="O233" s="228"/>
      <c r="P233" s="229">
        <f>SUM(P234:P236)</f>
        <v>0</v>
      </c>
      <c r="Q233" s="228"/>
      <c r="R233" s="229">
        <f>SUM(R234:R236)</f>
        <v>0.036299999999999999</v>
      </c>
      <c r="S233" s="228"/>
      <c r="T233" s="229">
        <f>SUM(T234:T236)</f>
        <v>0</v>
      </c>
      <c r="U233" s="230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R233" s="231" t="s">
        <v>84</v>
      </c>
      <c r="AT233" s="232" t="s">
        <v>76</v>
      </c>
      <c r="AU233" s="232" t="s">
        <v>84</v>
      </c>
      <c r="AY233" s="231" t="s">
        <v>174</v>
      </c>
      <c r="BK233" s="233">
        <f>SUM(BK234:BK236)</f>
        <v>0</v>
      </c>
    </row>
    <row r="234" s="2" customFormat="1" ht="22.2" customHeight="1">
      <c r="A234" s="38"/>
      <c r="B234" s="39"/>
      <c r="C234" s="236" t="s">
        <v>7</v>
      </c>
      <c r="D234" s="236" t="s">
        <v>177</v>
      </c>
      <c r="E234" s="237" t="s">
        <v>542</v>
      </c>
      <c r="F234" s="238" t="s">
        <v>543</v>
      </c>
      <c r="G234" s="239" t="s">
        <v>351</v>
      </c>
      <c r="H234" s="240">
        <v>1</v>
      </c>
      <c r="I234" s="241"/>
      <c r="J234" s="242">
        <f>ROUND(I234*H234,2)</f>
        <v>0</v>
      </c>
      <c r="K234" s="243"/>
      <c r="L234" s="44"/>
      <c r="M234" s="244" t="s">
        <v>1</v>
      </c>
      <c r="N234" s="245" t="s">
        <v>43</v>
      </c>
      <c r="O234" s="97"/>
      <c r="P234" s="246">
        <f>O234*H234</f>
        <v>0</v>
      </c>
      <c r="Q234" s="246">
        <v>0.0063</v>
      </c>
      <c r="R234" s="246">
        <f>Q234*H234</f>
        <v>0.0063</v>
      </c>
      <c r="S234" s="246">
        <v>0</v>
      </c>
      <c r="T234" s="246">
        <f>S234*H234</f>
        <v>0</v>
      </c>
      <c r="U234" s="247" t="s">
        <v>1</v>
      </c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248" t="s">
        <v>190</v>
      </c>
      <c r="AT234" s="248" t="s">
        <v>177</v>
      </c>
      <c r="AU234" s="248" t="s">
        <v>90</v>
      </c>
      <c r="AY234" s="17" t="s">
        <v>174</v>
      </c>
      <c r="BE234" s="249">
        <f>IF(N234="základná",J234,0)</f>
        <v>0</v>
      </c>
      <c r="BF234" s="249">
        <f>IF(N234="znížená",J234,0)</f>
        <v>0</v>
      </c>
      <c r="BG234" s="249">
        <f>IF(N234="zákl. prenesená",J234,0)</f>
        <v>0</v>
      </c>
      <c r="BH234" s="249">
        <f>IF(N234="zníž. prenesená",J234,0)</f>
        <v>0</v>
      </c>
      <c r="BI234" s="249">
        <f>IF(N234="nulová",J234,0)</f>
        <v>0</v>
      </c>
      <c r="BJ234" s="17" t="s">
        <v>90</v>
      </c>
      <c r="BK234" s="249">
        <f>ROUND(I234*H234,2)</f>
        <v>0</v>
      </c>
      <c r="BL234" s="17" t="s">
        <v>190</v>
      </c>
      <c r="BM234" s="248" t="s">
        <v>1419</v>
      </c>
    </row>
    <row r="235" s="13" customFormat="1">
      <c r="A235" s="13"/>
      <c r="B235" s="255"/>
      <c r="C235" s="256"/>
      <c r="D235" s="257" t="s">
        <v>245</v>
      </c>
      <c r="E235" s="258" t="s">
        <v>1</v>
      </c>
      <c r="F235" s="259" t="s">
        <v>545</v>
      </c>
      <c r="G235" s="256"/>
      <c r="H235" s="260">
        <v>1</v>
      </c>
      <c r="I235" s="261"/>
      <c r="J235" s="256"/>
      <c r="K235" s="256"/>
      <c r="L235" s="262"/>
      <c r="M235" s="263"/>
      <c r="N235" s="264"/>
      <c r="O235" s="264"/>
      <c r="P235" s="264"/>
      <c r="Q235" s="264"/>
      <c r="R235" s="264"/>
      <c r="S235" s="264"/>
      <c r="T235" s="264"/>
      <c r="U235" s="265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66" t="s">
        <v>245</v>
      </c>
      <c r="AU235" s="266" t="s">
        <v>90</v>
      </c>
      <c r="AV235" s="13" t="s">
        <v>90</v>
      </c>
      <c r="AW235" s="13" t="s">
        <v>33</v>
      </c>
      <c r="AX235" s="13" t="s">
        <v>84</v>
      </c>
      <c r="AY235" s="266" t="s">
        <v>174</v>
      </c>
    </row>
    <row r="236" s="2" customFormat="1" ht="14.4" customHeight="1">
      <c r="A236" s="38"/>
      <c r="B236" s="39"/>
      <c r="C236" s="288" t="s">
        <v>549</v>
      </c>
      <c r="D236" s="288" t="s">
        <v>171</v>
      </c>
      <c r="E236" s="289" t="s">
        <v>546</v>
      </c>
      <c r="F236" s="290" t="s">
        <v>547</v>
      </c>
      <c r="G236" s="291" t="s">
        <v>351</v>
      </c>
      <c r="H236" s="292">
        <v>1</v>
      </c>
      <c r="I236" s="293"/>
      <c r="J236" s="294">
        <f>ROUND(I236*H236,2)</f>
        <v>0</v>
      </c>
      <c r="K236" s="295"/>
      <c r="L236" s="296"/>
      <c r="M236" s="297" t="s">
        <v>1</v>
      </c>
      <c r="N236" s="298" t="s">
        <v>43</v>
      </c>
      <c r="O236" s="97"/>
      <c r="P236" s="246">
        <f>O236*H236</f>
        <v>0</v>
      </c>
      <c r="Q236" s="246">
        <v>0.029999999999999999</v>
      </c>
      <c r="R236" s="246">
        <f>Q236*H236</f>
        <v>0.029999999999999999</v>
      </c>
      <c r="S236" s="246">
        <v>0</v>
      </c>
      <c r="T236" s="246">
        <f>S236*H236</f>
        <v>0</v>
      </c>
      <c r="U236" s="247" t="s">
        <v>1</v>
      </c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248" t="s">
        <v>209</v>
      </c>
      <c r="AT236" s="248" t="s">
        <v>171</v>
      </c>
      <c r="AU236" s="248" t="s">
        <v>90</v>
      </c>
      <c r="AY236" s="17" t="s">
        <v>174</v>
      </c>
      <c r="BE236" s="249">
        <f>IF(N236="základná",J236,0)</f>
        <v>0</v>
      </c>
      <c r="BF236" s="249">
        <f>IF(N236="znížená",J236,0)</f>
        <v>0</v>
      </c>
      <c r="BG236" s="249">
        <f>IF(N236="zákl. prenesená",J236,0)</f>
        <v>0</v>
      </c>
      <c r="BH236" s="249">
        <f>IF(N236="zníž. prenesená",J236,0)</f>
        <v>0</v>
      </c>
      <c r="BI236" s="249">
        <f>IF(N236="nulová",J236,0)</f>
        <v>0</v>
      </c>
      <c r="BJ236" s="17" t="s">
        <v>90</v>
      </c>
      <c r="BK236" s="249">
        <f>ROUND(I236*H236,2)</f>
        <v>0</v>
      </c>
      <c r="BL236" s="17" t="s">
        <v>190</v>
      </c>
      <c r="BM236" s="248" t="s">
        <v>1420</v>
      </c>
    </row>
    <row r="237" s="12" customFormat="1" ht="22.8" customHeight="1">
      <c r="A237" s="12"/>
      <c r="B237" s="220"/>
      <c r="C237" s="221"/>
      <c r="D237" s="222" t="s">
        <v>76</v>
      </c>
      <c r="E237" s="234" t="s">
        <v>296</v>
      </c>
      <c r="F237" s="234" t="s">
        <v>297</v>
      </c>
      <c r="G237" s="221"/>
      <c r="H237" s="221"/>
      <c r="I237" s="224"/>
      <c r="J237" s="235">
        <f>BK237</f>
        <v>0</v>
      </c>
      <c r="K237" s="221"/>
      <c r="L237" s="226"/>
      <c r="M237" s="227"/>
      <c r="N237" s="228"/>
      <c r="O237" s="228"/>
      <c r="P237" s="229">
        <f>SUM(P238:P239)</f>
        <v>0</v>
      </c>
      <c r="Q237" s="228"/>
      <c r="R237" s="229">
        <f>SUM(R238:R239)</f>
        <v>0</v>
      </c>
      <c r="S237" s="228"/>
      <c r="T237" s="229">
        <f>SUM(T238:T239)</f>
        <v>0</v>
      </c>
      <c r="U237" s="230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R237" s="231" t="s">
        <v>84</v>
      </c>
      <c r="AT237" s="232" t="s">
        <v>76</v>
      </c>
      <c r="AU237" s="232" t="s">
        <v>84</v>
      </c>
      <c r="AY237" s="231" t="s">
        <v>174</v>
      </c>
      <c r="BK237" s="233">
        <f>SUM(BK238:BK239)</f>
        <v>0</v>
      </c>
    </row>
    <row r="238" s="2" customFormat="1" ht="34.8" customHeight="1">
      <c r="A238" s="38"/>
      <c r="B238" s="39"/>
      <c r="C238" s="236" t="s">
        <v>555</v>
      </c>
      <c r="D238" s="236" t="s">
        <v>177</v>
      </c>
      <c r="E238" s="237" t="s">
        <v>299</v>
      </c>
      <c r="F238" s="238" t="s">
        <v>300</v>
      </c>
      <c r="G238" s="239" t="s">
        <v>293</v>
      </c>
      <c r="H238" s="240">
        <v>461.53699999999998</v>
      </c>
      <c r="I238" s="241"/>
      <c r="J238" s="242">
        <f>ROUND(I238*H238,2)</f>
        <v>0</v>
      </c>
      <c r="K238" s="243"/>
      <c r="L238" s="44"/>
      <c r="M238" s="244" t="s">
        <v>1</v>
      </c>
      <c r="N238" s="245" t="s">
        <v>43</v>
      </c>
      <c r="O238" s="97"/>
      <c r="P238" s="246">
        <f>O238*H238</f>
        <v>0</v>
      </c>
      <c r="Q238" s="246">
        <v>0</v>
      </c>
      <c r="R238" s="246">
        <f>Q238*H238</f>
        <v>0</v>
      </c>
      <c r="S238" s="246">
        <v>0</v>
      </c>
      <c r="T238" s="246">
        <f>S238*H238</f>
        <v>0</v>
      </c>
      <c r="U238" s="247" t="s">
        <v>1</v>
      </c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248" t="s">
        <v>190</v>
      </c>
      <c r="AT238" s="248" t="s">
        <v>177</v>
      </c>
      <c r="AU238" s="248" t="s">
        <v>90</v>
      </c>
      <c r="AY238" s="17" t="s">
        <v>174</v>
      </c>
      <c r="BE238" s="249">
        <f>IF(N238="základná",J238,0)</f>
        <v>0</v>
      </c>
      <c r="BF238" s="249">
        <f>IF(N238="znížená",J238,0)</f>
        <v>0</v>
      </c>
      <c r="BG238" s="249">
        <f>IF(N238="zákl. prenesená",J238,0)</f>
        <v>0</v>
      </c>
      <c r="BH238" s="249">
        <f>IF(N238="zníž. prenesená",J238,0)</f>
        <v>0</v>
      </c>
      <c r="BI238" s="249">
        <f>IF(N238="nulová",J238,0)</f>
        <v>0</v>
      </c>
      <c r="BJ238" s="17" t="s">
        <v>90</v>
      </c>
      <c r="BK238" s="249">
        <f>ROUND(I238*H238,2)</f>
        <v>0</v>
      </c>
      <c r="BL238" s="17" t="s">
        <v>190</v>
      </c>
      <c r="BM238" s="248" t="s">
        <v>550</v>
      </c>
    </row>
    <row r="239" s="2" customFormat="1" ht="40.2" customHeight="1">
      <c r="A239" s="38"/>
      <c r="B239" s="39"/>
      <c r="C239" s="236" t="s">
        <v>560</v>
      </c>
      <c r="D239" s="236" t="s">
        <v>177</v>
      </c>
      <c r="E239" s="237" t="s">
        <v>1421</v>
      </c>
      <c r="F239" s="238" t="s">
        <v>1422</v>
      </c>
      <c r="G239" s="239" t="s">
        <v>293</v>
      </c>
      <c r="H239" s="240">
        <v>461.53699999999998</v>
      </c>
      <c r="I239" s="241"/>
      <c r="J239" s="242">
        <f>ROUND(I239*H239,2)</f>
        <v>0</v>
      </c>
      <c r="K239" s="243"/>
      <c r="L239" s="44"/>
      <c r="M239" s="244" t="s">
        <v>1</v>
      </c>
      <c r="N239" s="245" t="s">
        <v>43</v>
      </c>
      <c r="O239" s="97"/>
      <c r="P239" s="246">
        <f>O239*H239</f>
        <v>0</v>
      </c>
      <c r="Q239" s="246">
        <v>0</v>
      </c>
      <c r="R239" s="246">
        <f>Q239*H239</f>
        <v>0</v>
      </c>
      <c r="S239" s="246">
        <v>0</v>
      </c>
      <c r="T239" s="246">
        <f>S239*H239</f>
        <v>0</v>
      </c>
      <c r="U239" s="247" t="s">
        <v>1</v>
      </c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R239" s="248" t="s">
        <v>190</v>
      </c>
      <c r="AT239" s="248" t="s">
        <v>177</v>
      </c>
      <c r="AU239" s="248" t="s">
        <v>90</v>
      </c>
      <c r="AY239" s="17" t="s">
        <v>174</v>
      </c>
      <c r="BE239" s="249">
        <f>IF(N239="základná",J239,0)</f>
        <v>0</v>
      </c>
      <c r="BF239" s="249">
        <f>IF(N239="znížená",J239,0)</f>
        <v>0</v>
      </c>
      <c r="BG239" s="249">
        <f>IF(N239="zákl. prenesená",J239,0)</f>
        <v>0</v>
      </c>
      <c r="BH239" s="249">
        <f>IF(N239="zníž. prenesená",J239,0)</f>
        <v>0</v>
      </c>
      <c r="BI239" s="249">
        <f>IF(N239="nulová",J239,0)</f>
        <v>0</v>
      </c>
      <c r="BJ239" s="17" t="s">
        <v>90</v>
      </c>
      <c r="BK239" s="249">
        <f>ROUND(I239*H239,2)</f>
        <v>0</v>
      </c>
      <c r="BL239" s="17" t="s">
        <v>190</v>
      </c>
      <c r="BM239" s="248" t="s">
        <v>1423</v>
      </c>
    </row>
    <row r="240" s="12" customFormat="1" ht="25.92" customHeight="1">
      <c r="A240" s="12"/>
      <c r="B240" s="220"/>
      <c r="C240" s="221"/>
      <c r="D240" s="222" t="s">
        <v>76</v>
      </c>
      <c r="E240" s="223" t="s">
        <v>551</v>
      </c>
      <c r="F240" s="223" t="s">
        <v>552</v>
      </c>
      <c r="G240" s="221"/>
      <c r="H240" s="221"/>
      <c r="I240" s="224"/>
      <c r="J240" s="225">
        <f>BK240</f>
        <v>0</v>
      </c>
      <c r="K240" s="221"/>
      <c r="L240" s="226"/>
      <c r="M240" s="227"/>
      <c r="N240" s="228"/>
      <c r="O240" s="228"/>
      <c r="P240" s="229">
        <f>P241+P248+P255</f>
        <v>0</v>
      </c>
      <c r="Q240" s="228"/>
      <c r="R240" s="229">
        <f>R241+R248+R255</f>
        <v>41.992568002999995</v>
      </c>
      <c r="S240" s="228"/>
      <c r="T240" s="229">
        <f>T241+T248+T255</f>
        <v>0</v>
      </c>
      <c r="U240" s="230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R240" s="231" t="s">
        <v>90</v>
      </c>
      <c r="AT240" s="232" t="s">
        <v>76</v>
      </c>
      <c r="AU240" s="232" t="s">
        <v>77</v>
      </c>
      <c r="AY240" s="231" t="s">
        <v>174</v>
      </c>
      <c r="BK240" s="233">
        <f>BK241+BK248+BK255</f>
        <v>0</v>
      </c>
    </row>
    <row r="241" s="12" customFormat="1" ht="22.8" customHeight="1">
      <c r="A241" s="12"/>
      <c r="B241" s="220"/>
      <c r="C241" s="221"/>
      <c r="D241" s="222" t="s">
        <v>76</v>
      </c>
      <c r="E241" s="234" t="s">
        <v>553</v>
      </c>
      <c r="F241" s="234" t="s">
        <v>554</v>
      </c>
      <c r="G241" s="221"/>
      <c r="H241" s="221"/>
      <c r="I241" s="224"/>
      <c r="J241" s="235">
        <f>BK241</f>
        <v>0</v>
      </c>
      <c r="K241" s="221"/>
      <c r="L241" s="226"/>
      <c r="M241" s="227"/>
      <c r="N241" s="228"/>
      <c r="O241" s="228"/>
      <c r="P241" s="229">
        <f>SUM(P242:P247)</f>
        <v>0</v>
      </c>
      <c r="Q241" s="228"/>
      <c r="R241" s="229">
        <f>SUM(R242:R247)</f>
        <v>0.2135</v>
      </c>
      <c r="S241" s="228"/>
      <c r="T241" s="229">
        <f>SUM(T242:T247)</f>
        <v>0</v>
      </c>
      <c r="U241" s="230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R241" s="231" t="s">
        <v>90</v>
      </c>
      <c r="AT241" s="232" t="s">
        <v>76</v>
      </c>
      <c r="AU241" s="232" t="s">
        <v>84</v>
      </c>
      <c r="AY241" s="231" t="s">
        <v>174</v>
      </c>
      <c r="BK241" s="233">
        <f>SUM(BK242:BK247)</f>
        <v>0</v>
      </c>
    </row>
    <row r="242" s="2" customFormat="1" ht="22.2" customHeight="1">
      <c r="A242" s="38"/>
      <c r="B242" s="39"/>
      <c r="C242" s="236" t="s">
        <v>566</v>
      </c>
      <c r="D242" s="236" t="s">
        <v>177</v>
      </c>
      <c r="E242" s="237" t="s">
        <v>556</v>
      </c>
      <c r="F242" s="238" t="s">
        <v>557</v>
      </c>
      <c r="G242" s="239" t="s">
        <v>269</v>
      </c>
      <c r="H242" s="240">
        <v>70</v>
      </c>
      <c r="I242" s="241"/>
      <c r="J242" s="242">
        <f>ROUND(I242*H242,2)</f>
        <v>0</v>
      </c>
      <c r="K242" s="243"/>
      <c r="L242" s="44"/>
      <c r="M242" s="244" t="s">
        <v>1</v>
      </c>
      <c r="N242" s="245" t="s">
        <v>43</v>
      </c>
      <c r="O242" s="97"/>
      <c r="P242" s="246">
        <f>O242*H242</f>
        <v>0</v>
      </c>
      <c r="Q242" s="246">
        <v>0.00075000000000000002</v>
      </c>
      <c r="R242" s="246">
        <f>Q242*H242</f>
        <v>0.052499999999999998</v>
      </c>
      <c r="S242" s="246">
        <v>0</v>
      </c>
      <c r="T242" s="246">
        <f>S242*H242</f>
        <v>0</v>
      </c>
      <c r="U242" s="247" t="s">
        <v>1</v>
      </c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248" t="s">
        <v>308</v>
      </c>
      <c r="AT242" s="248" t="s">
        <v>177</v>
      </c>
      <c r="AU242" s="248" t="s">
        <v>90</v>
      </c>
      <c r="AY242" s="17" t="s">
        <v>174</v>
      </c>
      <c r="BE242" s="249">
        <f>IF(N242="základná",J242,0)</f>
        <v>0</v>
      </c>
      <c r="BF242" s="249">
        <f>IF(N242="znížená",J242,0)</f>
        <v>0</v>
      </c>
      <c r="BG242" s="249">
        <f>IF(N242="zákl. prenesená",J242,0)</f>
        <v>0</v>
      </c>
      <c r="BH242" s="249">
        <f>IF(N242="zníž. prenesená",J242,0)</f>
        <v>0</v>
      </c>
      <c r="BI242" s="249">
        <f>IF(N242="nulová",J242,0)</f>
        <v>0</v>
      </c>
      <c r="BJ242" s="17" t="s">
        <v>90</v>
      </c>
      <c r="BK242" s="249">
        <f>ROUND(I242*H242,2)</f>
        <v>0</v>
      </c>
      <c r="BL242" s="17" t="s">
        <v>308</v>
      </c>
      <c r="BM242" s="248" t="s">
        <v>1424</v>
      </c>
    </row>
    <row r="243" s="13" customFormat="1">
      <c r="A243" s="13"/>
      <c r="B243" s="255"/>
      <c r="C243" s="256"/>
      <c r="D243" s="257" t="s">
        <v>245</v>
      </c>
      <c r="E243" s="258" t="s">
        <v>1</v>
      </c>
      <c r="F243" s="259" t="s">
        <v>1425</v>
      </c>
      <c r="G243" s="256"/>
      <c r="H243" s="260">
        <v>70</v>
      </c>
      <c r="I243" s="261"/>
      <c r="J243" s="256"/>
      <c r="K243" s="256"/>
      <c r="L243" s="262"/>
      <c r="M243" s="263"/>
      <c r="N243" s="264"/>
      <c r="O243" s="264"/>
      <c r="P243" s="264"/>
      <c r="Q243" s="264"/>
      <c r="R243" s="264"/>
      <c r="S243" s="264"/>
      <c r="T243" s="264"/>
      <c r="U243" s="265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66" t="s">
        <v>245</v>
      </c>
      <c r="AU243" s="266" t="s">
        <v>90</v>
      </c>
      <c r="AV243" s="13" t="s">
        <v>90</v>
      </c>
      <c r="AW243" s="13" t="s">
        <v>33</v>
      </c>
      <c r="AX243" s="13" t="s">
        <v>84</v>
      </c>
      <c r="AY243" s="266" t="s">
        <v>174</v>
      </c>
    </row>
    <row r="244" s="2" customFormat="1" ht="34.8" customHeight="1">
      <c r="A244" s="38"/>
      <c r="B244" s="39"/>
      <c r="C244" s="288" t="s">
        <v>573</v>
      </c>
      <c r="D244" s="288" t="s">
        <v>171</v>
      </c>
      <c r="E244" s="289" t="s">
        <v>561</v>
      </c>
      <c r="F244" s="290" t="s">
        <v>562</v>
      </c>
      <c r="G244" s="291" t="s">
        <v>269</v>
      </c>
      <c r="H244" s="292">
        <v>80.5</v>
      </c>
      <c r="I244" s="293"/>
      <c r="J244" s="294">
        <f>ROUND(I244*H244,2)</f>
        <v>0</v>
      </c>
      <c r="K244" s="295"/>
      <c r="L244" s="296"/>
      <c r="M244" s="297" t="s">
        <v>1</v>
      </c>
      <c r="N244" s="298" t="s">
        <v>43</v>
      </c>
      <c r="O244" s="97"/>
      <c r="P244" s="246">
        <f>O244*H244</f>
        <v>0</v>
      </c>
      <c r="Q244" s="246">
        <v>0.002</v>
      </c>
      <c r="R244" s="246">
        <f>Q244*H244</f>
        <v>0.161</v>
      </c>
      <c r="S244" s="246">
        <v>0</v>
      </c>
      <c r="T244" s="246">
        <f>S244*H244</f>
        <v>0</v>
      </c>
      <c r="U244" s="247" t="s">
        <v>1</v>
      </c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R244" s="248" t="s">
        <v>563</v>
      </c>
      <c r="AT244" s="248" t="s">
        <v>171</v>
      </c>
      <c r="AU244" s="248" t="s">
        <v>90</v>
      </c>
      <c r="AY244" s="17" t="s">
        <v>174</v>
      </c>
      <c r="BE244" s="249">
        <f>IF(N244="základná",J244,0)</f>
        <v>0</v>
      </c>
      <c r="BF244" s="249">
        <f>IF(N244="znížená",J244,0)</f>
        <v>0</v>
      </c>
      <c r="BG244" s="249">
        <f>IF(N244="zákl. prenesená",J244,0)</f>
        <v>0</v>
      </c>
      <c r="BH244" s="249">
        <f>IF(N244="zníž. prenesená",J244,0)</f>
        <v>0</v>
      </c>
      <c r="BI244" s="249">
        <f>IF(N244="nulová",J244,0)</f>
        <v>0</v>
      </c>
      <c r="BJ244" s="17" t="s">
        <v>90</v>
      </c>
      <c r="BK244" s="249">
        <f>ROUND(I244*H244,2)</f>
        <v>0</v>
      </c>
      <c r="BL244" s="17" t="s">
        <v>308</v>
      </c>
      <c r="BM244" s="248" t="s">
        <v>1426</v>
      </c>
    </row>
    <row r="245" s="13" customFormat="1">
      <c r="A245" s="13"/>
      <c r="B245" s="255"/>
      <c r="C245" s="256"/>
      <c r="D245" s="257" t="s">
        <v>245</v>
      </c>
      <c r="E245" s="256"/>
      <c r="F245" s="259" t="s">
        <v>1427</v>
      </c>
      <c r="G245" s="256"/>
      <c r="H245" s="260">
        <v>80.5</v>
      </c>
      <c r="I245" s="261"/>
      <c r="J245" s="256"/>
      <c r="K245" s="256"/>
      <c r="L245" s="262"/>
      <c r="M245" s="263"/>
      <c r="N245" s="264"/>
      <c r="O245" s="264"/>
      <c r="P245" s="264"/>
      <c r="Q245" s="264"/>
      <c r="R245" s="264"/>
      <c r="S245" s="264"/>
      <c r="T245" s="264"/>
      <c r="U245" s="265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66" t="s">
        <v>245</v>
      </c>
      <c r="AU245" s="266" t="s">
        <v>90</v>
      </c>
      <c r="AV245" s="13" t="s">
        <v>90</v>
      </c>
      <c r="AW245" s="13" t="s">
        <v>4</v>
      </c>
      <c r="AX245" s="13" t="s">
        <v>84</v>
      </c>
      <c r="AY245" s="266" t="s">
        <v>174</v>
      </c>
    </row>
    <row r="246" s="2" customFormat="1" ht="22.2" customHeight="1">
      <c r="A246" s="38"/>
      <c r="B246" s="39"/>
      <c r="C246" s="236" t="s">
        <v>578</v>
      </c>
      <c r="D246" s="236" t="s">
        <v>177</v>
      </c>
      <c r="E246" s="237" t="s">
        <v>567</v>
      </c>
      <c r="F246" s="238" t="s">
        <v>568</v>
      </c>
      <c r="G246" s="239" t="s">
        <v>569</v>
      </c>
      <c r="H246" s="299"/>
      <c r="I246" s="241"/>
      <c r="J246" s="242">
        <f>ROUND(I246*H246,2)</f>
        <v>0</v>
      </c>
      <c r="K246" s="243"/>
      <c r="L246" s="44"/>
      <c r="M246" s="244" t="s">
        <v>1</v>
      </c>
      <c r="N246" s="245" t="s">
        <v>43</v>
      </c>
      <c r="O246" s="97"/>
      <c r="P246" s="246">
        <f>O246*H246</f>
        <v>0</v>
      </c>
      <c r="Q246" s="246">
        <v>0</v>
      </c>
      <c r="R246" s="246">
        <f>Q246*H246</f>
        <v>0</v>
      </c>
      <c r="S246" s="246">
        <v>0</v>
      </c>
      <c r="T246" s="246">
        <f>S246*H246</f>
        <v>0</v>
      </c>
      <c r="U246" s="247" t="s">
        <v>1</v>
      </c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R246" s="248" t="s">
        <v>308</v>
      </c>
      <c r="AT246" s="248" t="s">
        <v>177</v>
      </c>
      <c r="AU246" s="248" t="s">
        <v>90</v>
      </c>
      <c r="AY246" s="17" t="s">
        <v>174</v>
      </c>
      <c r="BE246" s="249">
        <f>IF(N246="základná",J246,0)</f>
        <v>0</v>
      </c>
      <c r="BF246" s="249">
        <f>IF(N246="znížená",J246,0)</f>
        <v>0</v>
      </c>
      <c r="BG246" s="249">
        <f>IF(N246="zákl. prenesená",J246,0)</f>
        <v>0</v>
      </c>
      <c r="BH246" s="249">
        <f>IF(N246="zníž. prenesená",J246,0)</f>
        <v>0</v>
      </c>
      <c r="BI246" s="249">
        <f>IF(N246="nulová",J246,0)</f>
        <v>0</v>
      </c>
      <c r="BJ246" s="17" t="s">
        <v>90</v>
      </c>
      <c r="BK246" s="249">
        <f>ROUND(I246*H246,2)</f>
        <v>0</v>
      </c>
      <c r="BL246" s="17" t="s">
        <v>308</v>
      </c>
      <c r="BM246" s="248" t="s">
        <v>1428</v>
      </c>
    </row>
    <row r="247" s="2" customFormat="1" ht="22.2" customHeight="1">
      <c r="A247" s="38"/>
      <c r="B247" s="39"/>
      <c r="C247" s="236" t="s">
        <v>583</v>
      </c>
      <c r="D247" s="236" t="s">
        <v>177</v>
      </c>
      <c r="E247" s="237" t="s">
        <v>1429</v>
      </c>
      <c r="F247" s="238" t="s">
        <v>1430</v>
      </c>
      <c r="G247" s="239" t="s">
        <v>569</v>
      </c>
      <c r="H247" s="299"/>
      <c r="I247" s="241"/>
      <c r="J247" s="242">
        <f>ROUND(I247*H247,2)</f>
        <v>0</v>
      </c>
      <c r="K247" s="243"/>
      <c r="L247" s="44"/>
      <c r="M247" s="244" t="s">
        <v>1</v>
      </c>
      <c r="N247" s="245" t="s">
        <v>43</v>
      </c>
      <c r="O247" s="97"/>
      <c r="P247" s="246">
        <f>O247*H247</f>
        <v>0</v>
      </c>
      <c r="Q247" s="246">
        <v>0</v>
      </c>
      <c r="R247" s="246">
        <f>Q247*H247</f>
        <v>0</v>
      </c>
      <c r="S247" s="246">
        <v>0</v>
      </c>
      <c r="T247" s="246">
        <f>S247*H247</f>
        <v>0</v>
      </c>
      <c r="U247" s="247" t="s">
        <v>1</v>
      </c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R247" s="248" t="s">
        <v>308</v>
      </c>
      <c r="AT247" s="248" t="s">
        <v>177</v>
      </c>
      <c r="AU247" s="248" t="s">
        <v>90</v>
      </c>
      <c r="AY247" s="17" t="s">
        <v>174</v>
      </c>
      <c r="BE247" s="249">
        <f>IF(N247="základná",J247,0)</f>
        <v>0</v>
      </c>
      <c r="BF247" s="249">
        <f>IF(N247="znížená",J247,0)</f>
        <v>0</v>
      </c>
      <c r="BG247" s="249">
        <f>IF(N247="zákl. prenesená",J247,0)</f>
        <v>0</v>
      </c>
      <c r="BH247" s="249">
        <f>IF(N247="zníž. prenesená",J247,0)</f>
        <v>0</v>
      </c>
      <c r="BI247" s="249">
        <f>IF(N247="nulová",J247,0)</f>
        <v>0</v>
      </c>
      <c r="BJ247" s="17" t="s">
        <v>90</v>
      </c>
      <c r="BK247" s="249">
        <f>ROUND(I247*H247,2)</f>
        <v>0</v>
      </c>
      <c r="BL247" s="17" t="s">
        <v>308</v>
      </c>
      <c r="BM247" s="248" t="s">
        <v>1431</v>
      </c>
    </row>
    <row r="248" s="12" customFormat="1" ht="22.8" customHeight="1">
      <c r="A248" s="12"/>
      <c r="B248" s="220"/>
      <c r="C248" s="221"/>
      <c r="D248" s="222" t="s">
        <v>76</v>
      </c>
      <c r="E248" s="234" t="s">
        <v>571</v>
      </c>
      <c r="F248" s="234" t="s">
        <v>572</v>
      </c>
      <c r="G248" s="221"/>
      <c r="H248" s="221"/>
      <c r="I248" s="224"/>
      <c r="J248" s="235">
        <f>BK248</f>
        <v>0</v>
      </c>
      <c r="K248" s="221"/>
      <c r="L248" s="226"/>
      <c r="M248" s="227"/>
      <c r="N248" s="228"/>
      <c r="O248" s="228"/>
      <c r="P248" s="229">
        <f>SUM(P249:P254)</f>
        <v>0</v>
      </c>
      <c r="Q248" s="228"/>
      <c r="R248" s="229">
        <f>SUM(R249:R254)</f>
        <v>0.1749</v>
      </c>
      <c r="S248" s="228"/>
      <c r="T248" s="229">
        <f>SUM(T249:T254)</f>
        <v>0</v>
      </c>
      <c r="U248" s="230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R248" s="231" t="s">
        <v>90</v>
      </c>
      <c r="AT248" s="232" t="s">
        <v>76</v>
      </c>
      <c r="AU248" s="232" t="s">
        <v>84</v>
      </c>
      <c r="AY248" s="231" t="s">
        <v>174</v>
      </c>
      <c r="BK248" s="233">
        <f>SUM(BK249:BK254)</f>
        <v>0</v>
      </c>
    </row>
    <row r="249" s="2" customFormat="1" ht="22.2" customHeight="1">
      <c r="A249" s="38"/>
      <c r="B249" s="39"/>
      <c r="C249" s="236" t="s">
        <v>589</v>
      </c>
      <c r="D249" s="236" t="s">
        <v>177</v>
      </c>
      <c r="E249" s="237" t="s">
        <v>574</v>
      </c>
      <c r="F249" s="238" t="s">
        <v>575</v>
      </c>
      <c r="G249" s="239" t="s">
        <v>269</v>
      </c>
      <c r="H249" s="240">
        <v>55</v>
      </c>
      <c r="I249" s="241"/>
      <c r="J249" s="242">
        <f>ROUND(I249*H249,2)</f>
        <v>0</v>
      </c>
      <c r="K249" s="243"/>
      <c r="L249" s="44"/>
      <c r="M249" s="244" t="s">
        <v>1</v>
      </c>
      <c r="N249" s="245" t="s">
        <v>43</v>
      </c>
      <c r="O249" s="97"/>
      <c r="P249" s="246">
        <f>O249*H249</f>
        <v>0</v>
      </c>
      <c r="Q249" s="246">
        <v>0.00012</v>
      </c>
      <c r="R249" s="246">
        <f>Q249*H249</f>
        <v>0.0066</v>
      </c>
      <c r="S249" s="246">
        <v>0</v>
      </c>
      <c r="T249" s="246">
        <f>S249*H249</f>
        <v>0</v>
      </c>
      <c r="U249" s="247" t="s">
        <v>1</v>
      </c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R249" s="248" t="s">
        <v>308</v>
      </c>
      <c r="AT249" s="248" t="s">
        <v>177</v>
      </c>
      <c r="AU249" s="248" t="s">
        <v>90</v>
      </c>
      <c r="AY249" s="17" t="s">
        <v>174</v>
      </c>
      <c r="BE249" s="249">
        <f>IF(N249="základná",J249,0)</f>
        <v>0</v>
      </c>
      <c r="BF249" s="249">
        <f>IF(N249="znížená",J249,0)</f>
        <v>0</v>
      </c>
      <c r="BG249" s="249">
        <f>IF(N249="zákl. prenesená",J249,0)</f>
        <v>0</v>
      </c>
      <c r="BH249" s="249">
        <f>IF(N249="zníž. prenesená",J249,0)</f>
        <v>0</v>
      </c>
      <c r="BI249" s="249">
        <f>IF(N249="nulová",J249,0)</f>
        <v>0</v>
      </c>
      <c r="BJ249" s="17" t="s">
        <v>90</v>
      </c>
      <c r="BK249" s="249">
        <f>ROUND(I249*H249,2)</f>
        <v>0</v>
      </c>
      <c r="BL249" s="17" t="s">
        <v>308</v>
      </c>
      <c r="BM249" s="248" t="s">
        <v>576</v>
      </c>
    </row>
    <row r="250" s="13" customFormat="1">
      <c r="A250" s="13"/>
      <c r="B250" s="255"/>
      <c r="C250" s="256"/>
      <c r="D250" s="257" t="s">
        <v>245</v>
      </c>
      <c r="E250" s="258" t="s">
        <v>1</v>
      </c>
      <c r="F250" s="259" t="s">
        <v>1432</v>
      </c>
      <c r="G250" s="256"/>
      <c r="H250" s="260">
        <v>55</v>
      </c>
      <c r="I250" s="261"/>
      <c r="J250" s="256"/>
      <c r="K250" s="256"/>
      <c r="L250" s="262"/>
      <c r="M250" s="263"/>
      <c r="N250" s="264"/>
      <c r="O250" s="264"/>
      <c r="P250" s="264"/>
      <c r="Q250" s="264"/>
      <c r="R250" s="264"/>
      <c r="S250" s="264"/>
      <c r="T250" s="264"/>
      <c r="U250" s="265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66" t="s">
        <v>245</v>
      </c>
      <c r="AU250" s="266" t="s">
        <v>90</v>
      </c>
      <c r="AV250" s="13" t="s">
        <v>90</v>
      </c>
      <c r="AW250" s="13" t="s">
        <v>33</v>
      </c>
      <c r="AX250" s="13" t="s">
        <v>84</v>
      </c>
      <c r="AY250" s="266" t="s">
        <v>174</v>
      </c>
    </row>
    <row r="251" s="2" customFormat="1" ht="22.2" customHeight="1">
      <c r="A251" s="38"/>
      <c r="B251" s="39"/>
      <c r="C251" s="288" t="s">
        <v>563</v>
      </c>
      <c r="D251" s="288" t="s">
        <v>171</v>
      </c>
      <c r="E251" s="289" t="s">
        <v>579</v>
      </c>
      <c r="F251" s="290" t="s">
        <v>580</v>
      </c>
      <c r="G251" s="291" t="s">
        <v>269</v>
      </c>
      <c r="H251" s="292">
        <v>56.100000000000001</v>
      </c>
      <c r="I251" s="293"/>
      <c r="J251" s="294">
        <f>ROUND(I251*H251,2)</f>
        <v>0</v>
      </c>
      <c r="K251" s="295"/>
      <c r="L251" s="296"/>
      <c r="M251" s="297" t="s">
        <v>1</v>
      </c>
      <c r="N251" s="298" t="s">
        <v>43</v>
      </c>
      <c r="O251" s="97"/>
      <c r="P251" s="246">
        <f>O251*H251</f>
        <v>0</v>
      </c>
      <c r="Q251" s="246">
        <v>0.0030000000000000001</v>
      </c>
      <c r="R251" s="246">
        <f>Q251*H251</f>
        <v>0.16830000000000001</v>
      </c>
      <c r="S251" s="246">
        <v>0</v>
      </c>
      <c r="T251" s="246">
        <f>S251*H251</f>
        <v>0</v>
      </c>
      <c r="U251" s="247" t="s">
        <v>1</v>
      </c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R251" s="248" t="s">
        <v>563</v>
      </c>
      <c r="AT251" s="248" t="s">
        <v>171</v>
      </c>
      <c r="AU251" s="248" t="s">
        <v>90</v>
      </c>
      <c r="AY251" s="17" t="s">
        <v>174</v>
      </c>
      <c r="BE251" s="249">
        <f>IF(N251="základná",J251,0)</f>
        <v>0</v>
      </c>
      <c r="BF251" s="249">
        <f>IF(N251="znížená",J251,0)</f>
        <v>0</v>
      </c>
      <c r="BG251" s="249">
        <f>IF(N251="zákl. prenesená",J251,0)</f>
        <v>0</v>
      </c>
      <c r="BH251" s="249">
        <f>IF(N251="zníž. prenesená",J251,0)</f>
        <v>0</v>
      </c>
      <c r="BI251" s="249">
        <f>IF(N251="nulová",J251,0)</f>
        <v>0</v>
      </c>
      <c r="BJ251" s="17" t="s">
        <v>90</v>
      </c>
      <c r="BK251" s="249">
        <f>ROUND(I251*H251,2)</f>
        <v>0</v>
      </c>
      <c r="BL251" s="17" t="s">
        <v>308</v>
      </c>
      <c r="BM251" s="248" t="s">
        <v>581</v>
      </c>
    </row>
    <row r="252" s="13" customFormat="1">
      <c r="A252" s="13"/>
      <c r="B252" s="255"/>
      <c r="C252" s="256"/>
      <c r="D252" s="257" t="s">
        <v>245</v>
      </c>
      <c r="E252" s="256"/>
      <c r="F252" s="259" t="s">
        <v>1433</v>
      </c>
      <c r="G252" s="256"/>
      <c r="H252" s="260">
        <v>56.100000000000001</v>
      </c>
      <c r="I252" s="261"/>
      <c r="J252" s="256"/>
      <c r="K252" s="256"/>
      <c r="L252" s="262"/>
      <c r="M252" s="263"/>
      <c r="N252" s="264"/>
      <c r="O252" s="264"/>
      <c r="P252" s="264"/>
      <c r="Q252" s="264"/>
      <c r="R252" s="264"/>
      <c r="S252" s="264"/>
      <c r="T252" s="264"/>
      <c r="U252" s="265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66" t="s">
        <v>245</v>
      </c>
      <c r="AU252" s="266" t="s">
        <v>90</v>
      </c>
      <c r="AV252" s="13" t="s">
        <v>90</v>
      </c>
      <c r="AW252" s="13" t="s">
        <v>4</v>
      </c>
      <c r="AX252" s="13" t="s">
        <v>84</v>
      </c>
      <c r="AY252" s="266" t="s">
        <v>174</v>
      </c>
    </row>
    <row r="253" s="2" customFormat="1" ht="22.2" customHeight="1">
      <c r="A253" s="38"/>
      <c r="B253" s="39"/>
      <c r="C253" s="236" t="s">
        <v>597</v>
      </c>
      <c r="D253" s="236" t="s">
        <v>177</v>
      </c>
      <c r="E253" s="237" t="s">
        <v>584</v>
      </c>
      <c r="F253" s="238" t="s">
        <v>585</v>
      </c>
      <c r="G253" s="239" t="s">
        <v>569</v>
      </c>
      <c r="H253" s="299"/>
      <c r="I253" s="241"/>
      <c r="J253" s="242">
        <f>ROUND(I253*H253,2)</f>
        <v>0</v>
      </c>
      <c r="K253" s="243"/>
      <c r="L253" s="44"/>
      <c r="M253" s="244" t="s">
        <v>1</v>
      </c>
      <c r="N253" s="245" t="s">
        <v>43</v>
      </c>
      <c r="O253" s="97"/>
      <c r="P253" s="246">
        <f>O253*H253</f>
        <v>0</v>
      </c>
      <c r="Q253" s="246">
        <v>0</v>
      </c>
      <c r="R253" s="246">
        <f>Q253*H253</f>
        <v>0</v>
      </c>
      <c r="S253" s="246">
        <v>0</v>
      </c>
      <c r="T253" s="246">
        <f>S253*H253</f>
        <v>0</v>
      </c>
      <c r="U253" s="247" t="s">
        <v>1</v>
      </c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R253" s="248" t="s">
        <v>308</v>
      </c>
      <c r="AT253" s="248" t="s">
        <v>177</v>
      </c>
      <c r="AU253" s="248" t="s">
        <v>90</v>
      </c>
      <c r="AY253" s="17" t="s">
        <v>174</v>
      </c>
      <c r="BE253" s="249">
        <f>IF(N253="základná",J253,0)</f>
        <v>0</v>
      </c>
      <c r="BF253" s="249">
        <f>IF(N253="znížená",J253,0)</f>
        <v>0</v>
      </c>
      <c r="BG253" s="249">
        <f>IF(N253="zákl. prenesená",J253,0)</f>
        <v>0</v>
      </c>
      <c r="BH253" s="249">
        <f>IF(N253="zníž. prenesená",J253,0)</f>
        <v>0</v>
      </c>
      <c r="BI253" s="249">
        <f>IF(N253="nulová",J253,0)</f>
        <v>0</v>
      </c>
      <c r="BJ253" s="17" t="s">
        <v>90</v>
      </c>
      <c r="BK253" s="249">
        <f>ROUND(I253*H253,2)</f>
        <v>0</v>
      </c>
      <c r="BL253" s="17" t="s">
        <v>308</v>
      </c>
      <c r="BM253" s="248" t="s">
        <v>586</v>
      </c>
    </row>
    <row r="254" s="2" customFormat="1" ht="22.2" customHeight="1">
      <c r="A254" s="38"/>
      <c r="B254" s="39"/>
      <c r="C254" s="236" t="s">
        <v>601</v>
      </c>
      <c r="D254" s="236" t="s">
        <v>177</v>
      </c>
      <c r="E254" s="237" t="s">
        <v>1434</v>
      </c>
      <c r="F254" s="238" t="s">
        <v>1435</v>
      </c>
      <c r="G254" s="239" t="s">
        <v>569</v>
      </c>
      <c r="H254" s="299"/>
      <c r="I254" s="241"/>
      <c r="J254" s="242">
        <f>ROUND(I254*H254,2)</f>
        <v>0</v>
      </c>
      <c r="K254" s="243"/>
      <c r="L254" s="44"/>
      <c r="M254" s="244" t="s">
        <v>1</v>
      </c>
      <c r="N254" s="245" t="s">
        <v>43</v>
      </c>
      <c r="O254" s="97"/>
      <c r="P254" s="246">
        <f>O254*H254</f>
        <v>0</v>
      </c>
      <c r="Q254" s="246">
        <v>0</v>
      </c>
      <c r="R254" s="246">
        <f>Q254*H254</f>
        <v>0</v>
      </c>
      <c r="S254" s="246">
        <v>0</v>
      </c>
      <c r="T254" s="246">
        <f>S254*H254</f>
        <v>0</v>
      </c>
      <c r="U254" s="247" t="s">
        <v>1</v>
      </c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R254" s="248" t="s">
        <v>308</v>
      </c>
      <c r="AT254" s="248" t="s">
        <v>177</v>
      </c>
      <c r="AU254" s="248" t="s">
        <v>90</v>
      </c>
      <c r="AY254" s="17" t="s">
        <v>174</v>
      </c>
      <c r="BE254" s="249">
        <f>IF(N254="základná",J254,0)</f>
        <v>0</v>
      </c>
      <c r="BF254" s="249">
        <f>IF(N254="znížená",J254,0)</f>
        <v>0</v>
      </c>
      <c r="BG254" s="249">
        <f>IF(N254="zákl. prenesená",J254,0)</f>
        <v>0</v>
      </c>
      <c r="BH254" s="249">
        <f>IF(N254="zníž. prenesená",J254,0)</f>
        <v>0</v>
      </c>
      <c r="BI254" s="249">
        <f>IF(N254="nulová",J254,0)</f>
        <v>0</v>
      </c>
      <c r="BJ254" s="17" t="s">
        <v>90</v>
      </c>
      <c r="BK254" s="249">
        <f>ROUND(I254*H254,2)</f>
        <v>0</v>
      </c>
      <c r="BL254" s="17" t="s">
        <v>308</v>
      </c>
      <c r="BM254" s="248" t="s">
        <v>1436</v>
      </c>
    </row>
    <row r="255" s="12" customFormat="1" ht="22.8" customHeight="1">
      <c r="A255" s="12"/>
      <c r="B255" s="220"/>
      <c r="C255" s="221"/>
      <c r="D255" s="222" t="s">
        <v>76</v>
      </c>
      <c r="E255" s="234" t="s">
        <v>587</v>
      </c>
      <c r="F255" s="234" t="s">
        <v>588</v>
      </c>
      <c r="G255" s="221"/>
      <c r="H255" s="221"/>
      <c r="I255" s="224"/>
      <c r="J255" s="235">
        <f>BK255</f>
        <v>0</v>
      </c>
      <c r="K255" s="221"/>
      <c r="L255" s="226"/>
      <c r="M255" s="227"/>
      <c r="N255" s="228"/>
      <c r="O255" s="228"/>
      <c r="P255" s="229">
        <f>SUM(P256:P290)</f>
        <v>0</v>
      </c>
      <c r="Q255" s="228"/>
      <c r="R255" s="229">
        <f>SUM(R256:R290)</f>
        <v>41.604168002999998</v>
      </c>
      <c r="S255" s="228"/>
      <c r="T255" s="229">
        <f>SUM(T256:T290)</f>
        <v>0</v>
      </c>
      <c r="U255" s="230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R255" s="231" t="s">
        <v>90</v>
      </c>
      <c r="AT255" s="232" t="s">
        <v>76</v>
      </c>
      <c r="AU255" s="232" t="s">
        <v>84</v>
      </c>
      <c r="AY255" s="231" t="s">
        <v>174</v>
      </c>
      <c r="BK255" s="233">
        <f>SUM(BK256:BK290)</f>
        <v>0</v>
      </c>
    </row>
    <row r="256" s="2" customFormat="1" ht="30" customHeight="1">
      <c r="A256" s="38"/>
      <c r="B256" s="39"/>
      <c r="C256" s="236" t="s">
        <v>605</v>
      </c>
      <c r="D256" s="236" t="s">
        <v>177</v>
      </c>
      <c r="E256" s="237" t="s">
        <v>590</v>
      </c>
      <c r="F256" s="238" t="s">
        <v>591</v>
      </c>
      <c r="G256" s="239" t="s">
        <v>327</v>
      </c>
      <c r="H256" s="240">
        <v>217</v>
      </c>
      <c r="I256" s="241"/>
      <c r="J256" s="242">
        <f>ROUND(I256*H256,2)</f>
        <v>0</v>
      </c>
      <c r="K256" s="243"/>
      <c r="L256" s="44"/>
      <c r="M256" s="244" t="s">
        <v>1</v>
      </c>
      <c r="N256" s="245" t="s">
        <v>43</v>
      </c>
      <c r="O256" s="97"/>
      <c r="P256" s="246">
        <f>O256*H256</f>
        <v>0</v>
      </c>
      <c r="Q256" s="246">
        <v>4.5899999999999998E-05</v>
      </c>
      <c r="R256" s="246">
        <f>Q256*H256</f>
        <v>0.0099603000000000001</v>
      </c>
      <c r="S256" s="246">
        <v>0</v>
      </c>
      <c r="T256" s="246">
        <f>S256*H256</f>
        <v>0</v>
      </c>
      <c r="U256" s="247" t="s">
        <v>1</v>
      </c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R256" s="248" t="s">
        <v>308</v>
      </c>
      <c r="AT256" s="248" t="s">
        <v>177</v>
      </c>
      <c r="AU256" s="248" t="s">
        <v>90</v>
      </c>
      <c r="AY256" s="17" t="s">
        <v>174</v>
      </c>
      <c r="BE256" s="249">
        <f>IF(N256="základná",J256,0)</f>
        <v>0</v>
      </c>
      <c r="BF256" s="249">
        <f>IF(N256="znížená",J256,0)</f>
        <v>0</v>
      </c>
      <c r="BG256" s="249">
        <f>IF(N256="zákl. prenesená",J256,0)</f>
        <v>0</v>
      </c>
      <c r="BH256" s="249">
        <f>IF(N256="zníž. prenesená",J256,0)</f>
        <v>0</v>
      </c>
      <c r="BI256" s="249">
        <f>IF(N256="nulová",J256,0)</f>
        <v>0</v>
      </c>
      <c r="BJ256" s="17" t="s">
        <v>90</v>
      </c>
      <c r="BK256" s="249">
        <f>ROUND(I256*H256,2)</f>
        <v>0</v>
      </c>
      <c r="BL256" s="17" t="s">
        <v>308</v>
      </c>
      <c r="BM256" s="248" t="s">
        <v>592</v>
      </c>
    </row>
    <row r="257" s="13" customFormat="1">
      <c r="A257" s="13"/>
      <c r="B257" s="255"/>
      <c r="C257" s="256"/>
      <c r="D257" s="257" t="s">
        <v>245</v>
      </c>
      <c r="E257" s="258" t="s">
        <v>1</v>
      </c>
      <c r="F257" s="259" t="s">
        <v>1437</v>
      </c>
      <c r="G257" s="256"/>
      <c r="H257" s="260">
        <v>217</v>
      </c>
      <c r="I257" s="261"/>
      <c r="J257" s="256"/>
      <c r="K257" s="256"/>
      <c r="L257" s="262"/>
      <c r="M257" s="263"/>
      <c r="N257" s="264"/>
      <c r="O257" s="264"/>
      <c r="P257" s="264"/>
      <c r="Q257" s="264"/>
      <c r="R257" s="264"/>
      <c r="S257" s="264"/>
      <c r="T257" s="264"/>
      <c r="U257" s="265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66" t="s">
        <v>245</v>
      </c>
      <c r="AU257" s="266" t="s">
        <v>90</v>
      </c>
      <c r="AV257" s="13" t="s">
        <v>90</v>
      </c>
      <c r="AW257" s="13" t="s">
        <v>33</v>
      </c>
      <c r="AX257" s="13" t="s">
        <v>84</v>
      </c>
      <c r="AY257" s="266" t="s">
        <v>174</v>
      </c>
    </row>
    <row r="258" s="2" customFormat="1" ht="34.8" customHeight="1">
      <c r="A258" s="38"/>
      <c r="B258" s="39"/>
      <c r="C258" s="288" t="s">
        <v>610</v>
      </c>
      <c r="D258" s="288" t="s">
        <v>171</v>
      </c>
      <c r="E258" s="289" t="s">
        <v>594</v>
      </c>
      <c r="F258" s="290" t="s">
        <v>595</v>
      </c>
      <c r="G258" s="291" t="s">
        <v>327</v>
      </c>
      <c r="H258" s="292">
        <v>217</v>
      </c>
      <c r="I258" s="293"/>
      <c r="J258" s="294">
        <f>ROUND(I258*H258,2)</f>
        <v>0</v>
      </c>
      <c r="K258" s="295"/>
      <c r="L258" s="296"/>
      <c r="M258" s="297" t="s">
        <v>1</v>
      </c>
      <c r="N258" s="298" t="s">
        <v>43</v>
      </c>
      <c r="O258" s="97"/>
      <c r="P258" s="246">
        <f>O258*H258</f>
        <v>0</v>
      </c>
      <c r="Q258" s="246">
        <v>0.0050000000000000001</v>
      </c>
      <c r="R258" s="246">
        <f>Q258*H258</f>
        <v>1.085</v>
      </c>
      <c r="S258" s="246">
        <v>0</v>
      </c>
      <c r="T258" s="246">
        <f>S258*H258</f>
        <v>0</v>
      </c>
      <c r="U258" s="247" t="s">
        <v>1</v>
      </c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R258" s="248" t="s">
        <v>563</v>
      </c>
      <c r="AT258" s="248" t="s">
        <v>171</v>
      </c>
      <c r="AU258" s="248" t="s">
        <v>90</v>
      </c>
      <c r="AY258" s="17" t="s">
        <v>174</v>
      </c>
      <c r="BE258" s="249">
        <f>IF(N258="základná",J258,0)</f>
        <v>0</v>
      </c>
      <c r="BF258" s="249">
        <f>IF(N258="znížená",J258,0)</f>
        <v>0</v>
      </c>
      <c r="BG258" s="249">
        <f>IF(N258="zákl. prenesená",J258,0)</f>
        <v>0</v>
      </c>
      <c r="BH258" s="249">
        <f>IF(N258="zníž. prenesená",J258,0)</f>
        <v>0</v>
      </c>
      <c r="BI258" s="249">
        <f>IF(N258="nulová",J258,0)</f>
        <v>0</v>
      </c>
      <c r="BJ258" s="17" t="s">
        <v>90</v>
      </c>
      <c r="BK258" s="249">
        <f>ROUND(I258*H258,2)</f>
        <v>0</v>
      </c>
      <c r="BL258" s="17" t="s">
        <v>308</v>
      </c>
      <c r="BM258" s="248" t="s">
        <v>596</v>
      </c>
    </row>
    <row r="259" s="2" customFormat="1" ht="30" customHeight="1">
      <c r="A259" s="38"/>
      <c r="B259" s="39"/>
      <c r="C259" s="236" t="s">
        <v>615</v>
      </c>
      <c r="D259" s="236" t="s">
        <v>177</v>
      </c>
      <c r="E259" s="237" t="s">
        <v>598</v>
      </c>
      <c r="F259" s="238" t="s">
        <v>599</v>
      </c>
      <c r="G259" s="239" t="s">
        <v>269</v>
      </c>
      <c r="H259" s="240">
        <v>437</v>
      </c>
      <c r="I259" s="241"/>
      <c r="J259" s="242">
        <f>ROUND(I259*H259,2)</f>
        <v>0</v>
      </c>
      <c r="K259" s="243"/>
      <c r="L259" s="44"/>
      <c r="M259" s="244" t="s">
        <v>1</v>
      </c>
      <c r="N259" s="245" t="s">
        <v>43</v>
      </c>
      <c r="O259" s="97"/>
      <c r="P259" s="246">
        <f>O259*H259</f>
        <v>0</v>
      </c>
      <c r="Q259" s="246">
        <v>7.3899000000000005E-05</v>
      </c>
      <c r="R259" s="246">
        <f>Q259*H259</f>
        <v>0.032293862999999999</v>
      </c>
      <c r="S259" s="246">
        <v>0</v>
      </c>
      <c r="T259" s="246">
        <f>S259*H259</f>
        <v>0</v>
      </c>
      <c r="U259" s="247" t="s">
        <v>1</v>
      </c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R259" s="248" t="s">
        <v>308</v>
      </c>
      <c r="AT259" s="248" t="s">
        <v>177</v>
      </c>
      <c r="AU259" s="248" t="s">
        <v>90</v>
      </c>
      <c r="AY259" s="17" t="s">
        <v>174</v>
      </c>
      <c r="BE259" s="249">
        <f>IF(N259="základná",J259,0)</f>
        <v>0</v>
      </c>
      <c r="BF259" s="249">
        <f>IF(N259="znížená",J259,0)</f>
        <v>0</v>
      </c>
      <c r="BG259" s="249">
        <f>IF(N259="zákl. prenesená",J259,0)</f>
        <v>0</v>
      </c>
      <c r="BH259" s="249">
        <f>IF(N259="zníž. prenesená",J259,0)</f>
        <v>0</v>
      </c>
      <c r="BI259" s="249">
        <f>IF(N259="nulová",J259,0)</f>
        <v>0</v>
      </c>
      <c r="BJ259" s="17" t="s">
        <v>90</v>
      </c>
      <c r="BK259" s="249">
        <f>ROUND(I259*H259,2)</f>
        <v>0</v>
      </c>
      <c r="BL259" s="17" t="s">
        <v>308</v>
      </c>
      <c r="BM259" s="248" t="s">
        <v>600</v>
      </c>
    </row>
    <row r="260" s="13" customFormat="1">
      <c r="A260" s="13"/>
      <c r="B260" s="255"/>
      <c r="C260" s="256"/>
      <c r="D260" s="257" t="s">
        <v>245</v>
      </c>
      <c r="E260" s="258" t="s">
        <v>1</v>
      </c>
      <c r="F260" s="259" t="s">
        <v>1438</v>
      </c>
      <c r="G260" s="256"/>
      <c r="H260" s="260">
        <v>437</v>
      </c>
      <c r="I260" s="261"/>
      <c r="J260" s="256"/>
      <c r="K260" s="256"/>
      <c r="L260" s="262"/>
      <c r="M260" s="263"/>
      <c r="N260" s="264"/>
      <c r="O260" s="264"/>
      <c r="P260" s="264"/>
      <c r="Q260" s="264"/>
      <c r="R260" s="264"/>
      <c r="S260" s="264"/>
      <c r="T260" s="264"/>
      <c r="U260" s="265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66" t="s">
        <v>245</v>
      </c>
      <c r="AU260" s="266" t="s">
        <v>90</v>
      </c>
      <c r="AV260" s="13" t="s">
        <v>90</v>
      </c>
      <c r="AW260" s="13" t="s">
        <v>33</v>
      </c>
      <c r="AX260" s="13" t="s">
        <v>84</v>
      </c>
      <c r="AY260" s="266" t="s">
        <v>174</v>
      </c>
    </row>
    <row r="261" s="2" customFormat="1" ht="22.2" customHeight="1">
      <c r="A261" s="38"/>
      <c r="B261" s="39"/>
      <c r="C261" s="288" t="s">
        <v>619</v>
      </c>
      <c r="D261" s="288" t="s">
        <v>171</v>
      </c>
      <c r="E261" s="289" t="s">
        <v>602</v>
      </c>
      <c r="F261" s="290" t="s">
        <v>603</v>
      </c>
      <c r="G261" s="291" t="s">
        <v>269</v>
      </c>
      <c r="H261" s="292">
        <v>437</v>
      </c>
      <c r="I261" s="293"/>
      <c r="J261" s="294">
        <f>ROUND(I261*H261,2)</f>
        <v>0</v>
      </c>
      <c r="K261" s="295"/>
      <c r="L261" s="296"/>
      <c r="M261" s="297" t="s">
        <v>1</v>
      </c>
      <c r="N261" s="298" t="s">
        <v>43</v>
      </c>
      <c r="O261" s="97"/>
      <c r="P261" s="246">
        <f>O261*H261</f>
        <v>0</v>
      </c>
      <c r="Q261" s="246">
        <v>0.032399999999999998</v>
      </c>
      <c r="R261" s="246">
        <f>Q261*H261</f>
        <v>14.158799999999999</v>
      </c>
      <c r="S261" s="246">
        <v>0</v>
      </c>
      <c r="T261" s="246">
        <f>S261*H261</f>
        <v>0</v>
      </c>
      <c r="U261" s="247" t="s">
        <v>1</v>
      </c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248" t="s">
        <v>563</v>
      </c>
      <c r="AT261" s="248" t="s">
        <v>171</v>
      </c>
      <c r="AU261" s="248" t="s">
        <v>90</v>
      </c>
      <c r="AY261" s="17" t="s">
        <v>174</v>
      </c>
      <c r="BE261" s="249">
        <f>IF(N261="základná",J261,0)</f>
        <v>0</v>
      </c>
      <c r="BF261" s="249">
        <f>IF(N261="znížená",J261,0)</f>
        <v>0</v>
      </c>
      <c r="BG261" s="249">
        <f>IF(N261="zákl. prenesená",J261,0)</f>
        <v>0</v>
      </c>
      <c r="BH261" s="249">
        <f>IF(N261="zníž. prenesená",J261,0)</f>
        <v>0</v>
      </c>
      <c r="BI261" s="249">
        <f>IF(N261="nulová",J261,0)</f>
        <v>0</v>
      </c>
      <c r="BJ261" s="17" t="s">
        <v>90</v>
      </c>
      <c r="BK261" s="249">
        <f>ROUND(I261*H261,2)</f>
        <v>0</v>
      </c>
      <c r="BL261" s="17" t="s">
        <v>308</v>
      </c>
      <c r="BM261" s="248" t="s">
        <v>604</v>
      </c>
    </row>
    <row r="262" s="2" customFormat="1" ht="22.2" customHeight="1">
      <c r="A262" s="38"/>
      <c r="B262" s="39"/>
      <c r="C262" s="236" t="s">
        <v>625</v>
      </c>
      <c r="D262" s="236" t="s">
        <v>177</v>
      </c>
      <c r="E262" s="237" t="s">
        <v>606</v>
      </c>
      <c r="F262" s="238" t="s">
        <v>607</v>
      </c>
      <c r="G262" s="239" t="s">
        <v>269</v>
      </c>
      <c r="H262" s="240">
        <v>77</v>
      </c>
      <c r="I262" s="241"/>
      <c r="J262" s="242">
        <f>ROUND(I262*H262,2)</f>
        <v>0</v>
      </c>
      <c r="K262" s="243"/>
      <c r="L262" s="44"/>
      <c r="M262" s="244" t="s">
        <v>1</v>
      </c>
      <c r="N262" s="245" t="s">
        <v>43</v>
      </c>
      <c r="O262" s="97"/>
      <c r="P262" s="246">
        <f>O262*H262</f>
        <v>0</v>
      </c>
      <c r="Q262" s="246">
        <v>0</v>
      </c>
      <c r="R262" s="246">
        <f>Q262*H262</f>
        <v>0</v>
      </c>
      <c r="S262" s="246">
        <v>0</v>
      </c>
      <c r="T262" s="246">
        <f>S262*H262</f>
        <v>0</v>
      </c>
      <c r="U262" s="247" t="s">
        <v>1</v>
      </c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R262" s="248" t="s">
        <v>308</v>
      </c>
      <c r="AT262" s="248" t="s">
        <v>177</v>
      </c>
      <c r="AU262" s="248" t="s">
        <v>90</v>
      </c>
      <c r="AY262" s="17" t="s">
        <v>174</v>
      </c>
      <c r="BE262" s="249">
        <f>IF(N262="základná",J262,0)</f>
        <v>0</v>
      </c>
      <c r="BF262" s="249">
        <f>IF(N262="znížená",J262,0)</f>
        <v>0</v>
      </c>
      <c r="BG262" s="249">
        <f>IF(N262="zákl. prenesená",J262,0)</f>
        <v>0</v>
      </c>
      <c r="BH262" s="249">
        <f>IF(N262="zníž. prenesená",J262,0)</f>
        <v>0</v>
      </c>
      <c r="BI262" s="249">
        <f>IF(N262="nulová",J262,0)</f>
        <v>0</v>
      </c>
      <c r="BJ262" s="17" t="s">
        <v>90</v>
      </c>
      <c r="BK262" s="249">
        <f>ROUND(I262*H262,2)</f>
        <v>0</v>
      </c>
      <c r="BL262" s="17" t="s">
        <v>308</v>
      </c>
      <c r="BM262" s="248" t="s">
        <v>608</v>
      </c>
    </row>
    <row r="263" s="2" customFormat="1" ht="19.8" customHeight="1">
      <c r="A263" s="38"/>
      <c r="B263" s="39"/>
      <c r="C263" s="288" t="s">
        <v>630</v>
      </c>
      <c r="D263" s="288" t="s">
        <v>171</v>
      </c>
      <c r="E263" s="289" t="s">
        <v>611</v>
      </c>
      <c r="F263" s="290" t="s">
        <v>612</v>
      </c>
      <c r="G263" s="291" t="s">
        <v>327</v>
      </c>
      <c r="H263" s="292">
        <v>38.5</v>
      </c>
      <c r="I263" s="293"/>
      <c r="J263" s="294">
        <f>ROUND(I263*H263,2)</f>
        <v>0</v>
      </c>
      <c r="K263" s="295"/>
      <c r="L263" s="296"/>
      <c r="M263" s="297" t="s">
        <v>1</v>
      </c>
      <c r="N263" s="298" t="s">
        <v>43</v>
      </c>
      <c r="O263" s="97"/>
      <c r="P263" s="246">
        <f>O263*H263</f>
        <v>0</v>
      </c>
      <c r="Q263" s="246">
        <v>0.0022399999999999998</v>
      </c>
      <c r="R263" s="246">
        <f>Q263*H263</f>
        <v>0.086239999999999997</v>
      </c>
      <c r="S263" s="246">
        <v>0</v>
      </c>
      <c r="T263" s="246">
        <f>S263*H263</f>
        <v>0</v>
      </c>
      <c r="U263" s="247" t="s">
        <v>1</v>
      </c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R263" s="248" t="s">
        <v>563</v>
      </c>
      <c r="AT263" s="248" t="s">
        <v>171</v>
      </c>
      <c r="AU263" s="248" t="s">
        <v>90</v>
      </c>
      <c r="AY263" s="17" t="s">
        <v>174</v>
      </c>
      <c r="BE263" s="249">
        <f>IF(N263="základná",J263,0)</f>
        <v>0</v>
      </c>
      <c r="BF263" s="249">
        <f>IF(N263="znížená",J263,0)</f>
        <v>0</v>
      </c>
      <c r="BG263" s="249">
        <f>IF(N263="zákl. prenesená",J263,0)</f>
        <v>0</v>
      </c>
      <c r="BH263" s="249">
        <f>IF(N263="zníž. prenesená",J263,0)</f>
        <v>0</v>
      </c>
      <c r="BI263" s="249">
        <f>IF(N263="nulová",J263,0)</f>
        <v>0</v>
      </c>
      <c r="BJ263" s="17" t="s">
        <v>90</v>
      </c>
      <c r="BK263" s="249">
        <f>ROUND(I263*H263,2)</f>
        <v>0</v>
      </c>
      <c r="BL263" s="17" t="s">
        <v>308</v>
      </c>
      <c r="BM263" s="248" t="s">
        <v>613</v>
      </c>
    </row>
    <row r="264" s="13" customFormat="1">
      <c r="A264" s="13"/>
      <c r="B264" s="255"/>
      <c r="C264" s="256"/>
      <c r="D264" s="257" t="s">
        <v>245</v>
      </c>
      <c r="E264" s="256"/>
      <c r="F264" s="259" t="s">
        <v>1439</v>
      </c>
      <c r="G264" s="256"/>
      <c r="H264" s="260">
        <v>38.5</v>
      </c>
      <c r="I264" s="261"/>
      <c r="J264" s="256"/>
      <c r="K264" s="256"/>
      <c r="L264" s="262"/>
      <c r="M264" s="263"/>
      <c r="N264" s="264"/>
      <c r="O264" s="264"/>
      <c r="P264" s="264"/>
      <c r="Q264" s="264"/>
      <c r="R264" s="264"/>
      <c r="S264" s="264"/>
      <c r="T264" s="264"/>
      <c r="U264" s="265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66" t="s">
        <v>245</v>
      </c>
      <c r="AU264" s="266" t="s">
        <v>90</v>
      </c>
      <c r="AV264" s="13" t="s">
        <v>90</v>
      </c>
      <c r="AW264" s="13" t="s">
        <v>4</v>
      </c>
      <c r="AX264" s="13" t="s">
        <v>84</v>
      </c>
      <c r="AY264" s="266" t="s">
        <v>174</v>
      </c>
    </row>
    <row r="265" s="2" customFormat="1" ht="22.2" customHeight="1">
      <c r="A265" s="38"/>
      <c r="B265" s="39"/>
      <c r="C265" s="288" t="s">
        <v>635</v>
      </c>
      <c r="D265" s="288" t="s">
        <v>171</v>
      </c>
      <c r="E265" s="289" t="s">
        <v>616</v>
      </c>
      <c r="F265" s="290" t="s">
        <v>617</v>
      </c>
      <c r="G265" s="291" t="s">
        <v>269</v>
      </c>
      <c r="H265" s="292">
        <v>77</v>
      </c>
      <c r="I265" s="293"/>
      <c r="J265" s="294">
        <f>ROUND(I265*H265,2)</f>
        <v>0</v>
      </c>
      <c r="K265" s="295"/>
      <c r="L265" s="296"/>
      <c r="M265" s="297" t="s">
        <v>1</v>
      </c>
      <c r="N265" s="298" t="s">
        <v>43</v>
      </c>
      <c r="O265" s="97"/>
      <c r="P265" s="246">
        <f>O265*H265</f>
        <v>0</v>
      </c>
      <c r="Q265" s="246">
        <v>0.0030000000000000001</v>
      </c>
      <c r="R265" s="246">
        <f>Q265*H265</f>
        <v>0.23100000000000001</v>
      </c>
      <c r="S265" s="246">
        <v>0</v>
      </c>
      <c r="T265" s="246">
        <f>S265*H265</f>
        <v>0</v>
      </c>
      <c r="U265" s="247" t="s">
        <v>1</v>
      </c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R265" s="248" t="s">
        <v>563</v>
      </c>
      <c r="AT265" s="248" t="s">
        <v>171</v>
      </c>
      <c r="AU265" s="248" t="s">
        <v>90</v>
      </c>
      <c r="AY265" s="17" t="s">
        <v>174</v>
      </c>
      <c r="BE265" s="249">
        <f>IF(N265="základná",J265,0)</f>
        <v>0</v>
      </c>
      <c r="BF265" s="249">
        <f>IF(N265="znížená",J265,0)</f>
        <v>0</v>
      </c>
      <c r="BG265" s="249">
        <f>IF(N265="zákl. prenesená",J265,0)</f>
        <v>0</v>
      </c>
      <c r="BH265" s="249">
        <f>IF(N265="zníž. prenesená",J265,0)</f>
        <v>0</v>
      </c>
      <c r="BI265" s="249">
        <f>IF(N265="nulová",J265,0)</f>
        <v>0</v>
      </c>
      <c r="BJ265" s="17" t="s">
        <v>90</v>
      </c>
      <c r="BK265" s="249">
        <f>ROUND(I265*H265,2)</f>
        <v>0</v>
      </c>
      <c r="BL265" s="17" t="s">
        <v>308</v>
      </c>
      <c r="BM265" s="248" t="s">
        <v>618</v>
      </c>
    </row>
    <row r="266" s="2" customFormat="1" ht="22.2" customHeight="1">
      <c r="A266" s="38"/>
      <c r="B266" s="39"/>
      <c r="C266" s="236" t="s">
        <v>640</v>
      </c>
      <c r="D266" s="236" t="s">
        <v>177</v>
      </c>
      <c r="E266" s="237" t="s">
        <v>1440</v>
      </c>
      <c r="F266" s="238" t="s">
        <v>1441</v>
      </c>
      <c r="G266" s="239" t="s">
        <v>337</v>
      </c>
      <c r="H266" s="240">
        <v>18958</v>
      </c>
      <c r="I266" s="241"/>
      <c r="J266" s="242">
        <f>ROUND(I266*H266,2)</f>
        <v>0</v>
      </c>
      <c r="K266" s="243"/>
      <c r="L266" s="44"/>
      <c r="M266" s="244" t="s">
        <v>1</v>
      </c>
      <c r="N266" s="245" t="s">
        <v>43</v>
      </c>
      <c r="O266" s="97"/>
      <c r="P266" s="246">
        <f>O266*H266</f>
        <v>0</v>
      </c>
      <c r="Q266" s="246">
        <v>6.0730000000000003E-05</v>
      </c>
      <c r="R266" s="246">
        <f>Q266*H266</f>
        <v>1.1513193400000001</v>
      </c>
      <c r="S266" s="246">
        <v>0</v>
      </c>
      <c r="T266" s="246">
        <f>S266*H266</f>
        <v>0</v>
      </c>
      <c r="U266" s="247" t="s">
        <v>1</v>
      </c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R266" s="248" t="s">
        <v>308</v>
      </c>
      <c r="AT266" s="248" t="s">
        <v>177</v>
      </c>
      <c r="AU266" s="248" t="s">
        <v>90</v>
      </c>
      <c r="AY266" s="17" t="s">
        <v>174</v>
      </c>
      <c r="BE266" s="249">
        <f>IF(N266="základná",J266,0)</f>
        <v>0</v>
      </c>
      <c r="BF266" s="249">
        <f>IF(N266="znížená",J266,0)</f>
        <v>0</v>
      </c>
      <c r="BG266" s="249">
        <f>IF(N266="zákl. prenesená",J266,0)</f>
        <v>0</v>
      </c>
      <c r="BH266" s="249">
        <f>IF(N266="zníž. prenesená",J266,0)</f>
        <v>0</v>
      </c>
      <c r="BI266" s="249">
        <f>IF(N266="nulová",J266,0)</f>
        <v>0</v>
      </c>
      <c r="BJ266" s="17" t="s">
        <v>90</v>
      </c>
      <c r="BK266" s="249">
        <f>ROUND(I266*H266,2)</f>
        <v>0</v>
      </c>
      <c r="BL266" s="17" t="s">
        <v>308</v>
      </c>
      <c r="BM266" s="248" t="s">
        <v>1442</v>
      </c>
    </row>
    <row r="267" s="13" customFormat="1">
      <c r="A267" s="13"/>
      <c r="B267" s="255"/>
      <c r="C267" s="256"/>
      <c r="D267" s="257" t="s">
        <v>245</v>
      </c>
      <c r="E267" s="258" t="s">
        <v>1</v>
      </c>
      <c r="F267" s="259" t="s">
        <v>1443</v>
      </c>
      <c r="G267" s="256"/>
      <c r="H267" s="260">
        <v>1694</v>
      </c>
      <c r="I267" s="261"/>
      <c r="J267" s="256"/>
      <c r="K267" s="256"/>
      <c r="L267" s="262"/>
      <c r="M267" s="263"/>
      <c r="N267" s="264"/>
      <c r="O267" s="264"/>
      <c r="P267" s="264"/>
      <c r="Q267" s="264"/>
      <c r="R267" s="264"/>
      <c r="S267" s="264"/>
      <c r="T267" s="264"/>
      <c r="U267" s="265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66" t="s">
        <v>245</v>
      </c>
      <c r="AU267" s="266" t="s">
        <v>90</v>
      </c>
      <c r="AV267" s="13" t="s">
        <v>90</v>
      </c>
      <c r="AW267" s="13" t="s">
        <v>33</v>
      </c>
      <c r="AX267" s="13" t="s">
        <v>77</v>
      </c>
      <c r="AY267" s="266" t="s">
        <v>174</v>
      </c>
    </row>
    <row r="268" s="13" customFormat="1">
      <c r="A268" s="13"/>
      <c r="B268" s="255"/>
      <c r="C268" s="256"/>
      <c r="D268" s="257" t="s">
        <v>245</v>
      </c>
      <c r="E268" s="258" t="s">
        <v>1</v>
      </c>
      <c r="F268" s="259" t="s">
        <v>1444</v>
      </c>
      <c r="G268" s="256"/>
      <c r="H268" s="260">
        <v>3264</v>
      </c>
      <c r="I268" s="261"/>
      <c r="J268" s="256"/>
      <c r="K268" s="256"/>
      <c r="L268" s="262"/>
      <c r="M268" s="263"/>
      <c r="N268" s="264"/>
      <c r="O268" s="264"/>
      <c r="P268" s="264"/>
      <c r="Q268" s="264"/>
      <c r="R268" s="264"/>
      <c r="S268" s="264"/>
      <c r="T268" s="264"/>
      <c r="U268" s="265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66" t="s">
        <v>245</v>
      </c>
      <c r="AU268" s="266" t="s">
        <v>90</v>
      </c>
      <c r="AV268" s="13" t="s">
        <v>90</v>
      </c>
      <c r="AW268" s="13" t="s">
        <v>33</v>
      </c>
      <c r="AX268" s="13" t="s">
        <v>77</v>
      </c>
      <c r="AY268" s="266" t="s">
        <v>174</v>
      </c>
    </row>
    <row r="269" s="13" customFormat="1">
      <c r="A269" s="13"/>
      <c r="B269" s="255"/>
      <c r="C269" s="256"/>
      <c r="D269" s="257" t="s">
        <v>245</v>
      </c>
      <c r="E269" s="258" t="s">
        <v>1</v>
      </c>
      <c r="F269" s="259" t="s">
        <v>1445</v>
      </c>
      <c r="G269" s="256"/>
      <c r="H269" s="260">
        <v>14000</v>
      </c>
      <c r="I269" s="261"/>
      <c r="J269" s="256"/>
      <c r="K269" s="256"/>
      <c r="L269" s="262"/>
      <c r="M269" s="263"/>
      <c r="N269" s="264"/>
      <c r="O269" s="264"/>
      <c r="P269" s="264"/>
      <c r="Q269" s="264"/>
      <c r="R269" s="264"/>
      <c r="S269" s="264"/>
      <c r="T269" s="264"/>
      <c r="U269" s="265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66" t="s">
        <v>245</v>
      </c>
      <c r="AU269" s="266" t="s">
        <v>90</v>
      </c>
      <c r="AV269" s="13" t="s">
        <v>90</v>
      </c>
      <c r="AW269" s="13" t="s">
        <v>33</v>
      </c>
      <c r="AX269" s="13" t="s">
        <v>77</v>
      </c>
      <c r="AY269" s="266" t="s">
        <v>174</v>
      </c>
    </row>
    <row r="270" s="14" customFormat="1">
      <c r="A270" s="14"/>
      <c r="B270" s="267"/>
      <c r="C270" s="268"/>
      <c r="D270" s="257" t="s">
        <v>245</v>
      </c>
      <c r="E270" s="269" t="s">
        <v>1</v>
      </c>
      <c r="F270" s="270" t="s">
        <v>248</v>
      </c>
      <c r="G270" s="268"/>
      <c r="H270" s="271">
        <v>18958</v>
      </c>
      <c r="I270" s="272"/>
      <c r="J270" s="268"/>
      <c r="K270" s="268"/>
      <c r="L270" s="273"/>
      <c r="M270" s="274"/>
      <c r="N270" s="275"/>
      <c r="O270" s="275"/>
      <c r="P270" s="275"/>
      <c r="Q270" s="275"/>
      <c r="R270" s="275"/>
      <c r="S270" s="275"/>
      <c r="T270" s="275"/>
      <c r="U270" s="276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77" t="s">
        <v>245</v>
      </c>
      <c r="AU270" s="277" t="s">
        <v>90</v>
      </c>
      <c r="AV270" s="14" t="s">
        <v>190</v>
      </c>
      <c r="AW270" s="14" t="s">
        <v>33</v>
      </c>
      <c r="AX270" s="14" t="s">
        <v>84</v>
      </c>
      <c r="AY270" s="277" t="s">
        <v>174</v>
      </c>
    </row>
    <row r="271" s="2" customFormat="1" ht="14.4" customHeight="1">
      <c r="A271" s="38"/>
      <c r="B271" s="39"/>
      <c r="C271" s="288" t="s">
        <v>645</v>
      </c>
      <c r="D271" s="288" t="s">
        <v>171</v>
      </c>
      <c r="E271" s="289" t="s">
        <v>1446</v>
      </c>
      <c r="F271" s="290" t="s">
        <v>1447</v>
      </c>
      <c r="G271" s="291" t="s">
        <v>293</v>
      </c>
      <c r="H271" s="292">
        <v>18.957999999999998</v>
      </c>
      <c r="I271" s="293"/>
      <c r="J271" s="294">
        <f>ROUND(I271*H271,2)</f>
        <v>0</v>
      </c>
      <c r="K271" s="295"/>
      <c r="L271" s="296"/>
      <c r="M271" s="297" t="s">
        <v>1</v>
      </c>
      <c r="N271" s="298" t="s">
        <v>43</v>
      </c>
      <c r="O271" s="97"/>
      <c r="P271" s="246">
        <f>O271*H271</f>
        <v>0</v>
      </c>
      <c r="Q271" s="246">
        <v>1</v>
      </c>
      <c r="R271" s="246">
        <f>Q271*H271</f>
        <v>18.957999999999998</v>
      </c>
      <c r="S271" s="246">
        <v>0</v>
      </c>
      <c r="T271" s="246">
        <f>S271*H271</f>
        <v>0</v>
      </c>
      <c r="U271" s="247" t="s">
        <v>1</v>
      </c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R271" s="248" t="s">
        <v>563</v>
      </c>
      <c r="AT271" s="248" t="s">
        <v>171</v>
      </c>
      <c r="AU271" s="248" t="s">
        <v>90</v>
      </c>
      <c r="AY271" s="17" t="s">
        <v>174</v>
      </c>
      <c r="BE271" s="249">
        <f>IF(N271="základná",J271,0)</f>
        <v>0</v>
      </c>
      <c r="BF271" s="249">
        <f>IF(N271="znížená",J271,0)</f>
        <v>0</v>
      </c>
      <c r="BG271" s="249">
        <f>IF(N271="zákl. prenesená",J271,0)</f>
        <v>0</v>
      </c>
      <c r="BH271" s="249">
        <f>IF(N271="zníž. prenesená",J271,0)</f>
        <v>0</v>
      </c>
      <c r="BI271" s="249">
        <f>IF(N271="nulová",J271,0)</f>
        <v>0</v>
      </c>
      <c r="BJ271" s="17" t="s">
        <v>90</v>
      </c>
      <c r="BK271" s="249">
        <f>ROUND(I271*H271,2)</f>
        <v>0</v>
      </c>
      <c r="BL271" s="17" t="s">
        <v>308</v>
      </c>
      <c r="BM271" s="248" t="s">
        <v>1448</v>
      </c>
    </row>
    <row r="272" s="13" customFormat="1">
      <c r="A272" s="13"/>
      <c r="B272" s="255"/>
      <c r="C272" s="256"/>
      <c r="D272" s="257" t="s">
        <v>245</v>
      </c>
      <c r="E272" s="258" t="s">
        <v>1</v>
      </c>
      <c r="F272" s="259" t="s">
        <v>1449</v>
      </c>
      <c r="G272" s="256"/>
      <c r="H272" s="260">
        <v>1.694</v>
      </c>
      <c r="I272" s="261"/>
      <c r="J272" s="256"/>
      <c r="K272" s="256"/>
      <c r="L272" s="262"/>
      <c r="M272" s="263"/>
      <c r="N272" s="264"/>
      <c r="O272" s="264"/>
      <c r="P272" s="264"/>
      <c r="Q272" s="264"/>
      <c r="R272" s="264"/>
      <c r="S272" s="264"/>
      <c r="T272" s="264"/>
      <c r="U272" s="265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66" t="s">
        <v>245</v>
      </c>
      <c r="AU272" s="266" t="s">
        <v>90</v>
      </c>
      <c r="AV272" s="13" t="s">
        <v>90</v>
      </c>
      <c r="AW272" s="13" t="s">
        <v>33</v>
      </c>
      <c r="AX272" s="13" t="s">
        <v>77</v>
      </c>
      <c r="AY272" s="266" t="s">
        <v>174</v>
      </c>
    </row>
    <row r="273" s="13" customFormat="1">
      <c r="A273" s="13"/>
      <c r="B273" s="255"/>
      <c r="C273" s="256"/>
      <c r="D273" s="257" t="s">
        <v>245</v>
      </c>
      <c r="E273" s="258" t="s">
        <v>1</v>
      </c>
      <c r="F273" s="259" t="s">
        <v>1450</v>
      </c>
      <c r="G273" s="256"/>
      <c r="H273" s="260">
        <v>3.2639999999999998</v>
      </c>
      <c r="I273" s="261"/>
      <c r="J273" s="256"/>
      <c r="K273" s="256"/>
      <c r="L273" s="262"/>
      <c r="M273" s="263"/>
      <c r="N273" s="264"/>
      <c r="O273" s="264"/>
      <c r="P273" s="264"/>
      <c r="Q273" s="264"/>
      <c r="R273" s="264"/>
      <c r="S273" s="264"/>
      <c r="T273" s="264"/>
      <c r="U273" s="265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66" t="s">
        <v>245</v>
      </c>
      <c r="AU273" s="266" t="s">
        <v>90</v>
      </c>
      <c r="AV273" s="13" t="s">
        <v>90</v>
      </c>
      <c r="AW273" s="13" t="s">
        <v>33</v>
      </c>
      <c r="AX273" s="13" t="s">
        <v>77</v>
      </c>
      <c r="AY273" s="266" t="s">
        <v>174</v>
      </c>
    </row>
    <row r="274" s="13" customFormat="1">
      <c r="A274" s="13"/>
      <c r="B274" s="255"/>
      <c r="C274" s="256"/>
      <c r="D274" s="257" t="s">
        <v>245</v>
      </c>
      <c r="E274" s="258" t="s">
        <v>1</v>
      </c>
      <c r="F274" s="259" t="s">
        <v>1451</v>
      </c>
      <c r="G274" s="256"/>
      <c r="H274" s="260">
        <v>14</v>
      </c>
      <c r="I274" s="261"/>
      <c r="J274" s="256"/>
      <c r="K274" s="256"/>
      <c r="L274" s="262"/>
      <c r="M274" s="263"/>
      <c r="N274" s="264"/>
      <c r="O274" s="264"/>
      <c r="P274" s="264"/>
      <c r="Q274" s="264"/>
      <c r="R274" s="264"/>
      <c r="S274" s="264"/>
      <c r="T274" s="264"/>
      <c r="U274" s="265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66" t="s">
        <v>245</v>
      </c>
      <c r="AU274" s="266" t="s">
        <v>90</v>
      </c>
      <c r="AV274" s="13" t="s">
        <v>90</v>
      </c>
      <c r="AW274" s="13" t="s">
        <v>33</v>
      </c>
      <c r="AX274" s="13" t="s">
        <v>77</v>
      </c>
      <c r="AY274" s="266" t="s">
        <v>174</v>
      </c>
    </row>
    <row r="275" s="14" customFormat="1">
      <c r="A275" s="14"/>
      <c r="B275" s="267"/>
      <c r="C275" s="268"/>
      <c r="D275" s="257" t="s">
        <v>245</v>
      </c>
      <c r="E275" s="269" t="s">
        <v>1</v>
      </c>
      <c r="F275" s="270" t="s">
        <v>248</v>
      </c>
      <c r="G275" s="268"/>
      <c r="H275" s="271">
        <v>18.957999999999998</v>
      </c>
      <c r="I275" s="272"/>
      <c r="J275" s="268"/>
      <c r="K275" s="268"/>
      <c r="L275" s="273"/>
      <c r="M275" s="274"/>
      <c r="N275" s="275"/>
      <c r="O275" s="275"/>
      <c r="P275" s="275"/>
      <c r="Q275" s="275"/>
      <c r="R275" s="275"/>
      <c r="S275" s="275"/>
      <c r="T275" s="275"/>
      <c r="U275" s="276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77" t="s">
        <v>245</v>
      </c>
      <c r="AU275" s="277" t="s">
        <v>90</v>
      </c>
      <c r="AV275" s="14" t="s">
        <v>190</v>
      </c>
      <c r="AW275" s="14" t="s">
        <v>33</v>
      </c>
      <c r="AX275" s="14" t="s">
        <v>84</v>
      </c>
      <c r="AY275" s="277" t="s">
        <v>174</v>
      </c>
    </row>
    <row r="276" s="2" customFormat="1" ht="22.2" customHeight="1">
      <c r="A276" s="38"/>
      <c r="B276" s="39"/>
      <c r="C276" s="236" t="s">
        <v>651</v>
      </c>
      <c r="D276" s="236" t="s">
        <v>177</v>
      </c>
      <c r="E276" s="237" t="s">
        <v>620</v>
      </c>
      <c r="F276" s="238" t="s">
        <v>621</v>
      </c>
      <c r="G276" s="239" t="s">
        <v>337</v>
      </c>
      <c r="H276" s="240">
        <v>5603</v>
      </c>
      <c r="I276" s="241"/>
      <c r="J276" s="242">
        <f>ROUND(I276*H276,2)</f>
        <v>0</v>
      </c>
      <c r="K276" s="243"/>
      <c r="L276" s="44"/>
      <c r="M276" s="244" t="s">
        <v>1</v>
      </c>
      <c r="N276" s="245" t="s">
        <v>43</v>
      </c>
      <c r="O276" s="97"/>
      <c r="P276" s="246">
        <f>O276*H276</f>
        <v>0</v>
      </c>
      <c r="Q276" s="246">
        <v>5.1499999999999998E-05</v>
      </c>
      <c r="R276" s="246">
        <f>Q276*H276</f>
        <v>0.28855449999999999</v>
      </c>
      <c r="S276" s="246">
        <v>0</v>
      </c>
      <c r="T276" s="246">
        <f>S276*H276</f>
        <v>0</v>
      </c>
      <c r="U276" s="247" t="s">
        <v>1</v>
      </c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R276" s="248" t="s">
        <v>308</v>
      </c>
      <c r="AT276" s="248" t="s">
        <v>177</v>
      </c>
      <c r="AU276" s="248" t="s">
        <v>90</v>
      </c>
      <c r="AY276" s="17" t="s">
        <v>174</v>
      </c>
      <c r="BE276" s="249">
        <f>IF(N276="základná",J276,0)</f>
        <v>0</v>
      </c>
      <c r="BF276" s="249">
        <f>IF(N276="znížená",J276,0)</f>
        <v>0</v>
      </c>
      <c r="BG276" s="249">
        <f>IF(N276="zákl. prenesená",J276,0)</f>
        <v>0</v>
      </c>
      <c r="BH276" s="249">
        <f>IF(N276="zníž. prenesená",J276,0)</f>
        <v>0</v>
      </c>
      <c r="BI276" s="249">
        <f>IF(N276="nulová",J276,0)</f>
        <v>0</v>
      </c>
      <c r="BJ276" s="17" t="s">
        <v>90</v>
      </c>
      <c r="BK276" s="249">
        <f>ROUND(I276*H276,2)</f>
        <v>0</v>
      </c>
      <c r="BL276" s="17" t="s">
        <v>308</v>
      </c>
      <c r="BM276" s="248" t="s">
        <v>622</v>
      </c>
    </row>
    <row r="277" s="13" customFormat="1">
      <c r="A277" s="13"/>
      <c r="B277" s="255"/>
      <c r="C277" s="256"/>
      <c r="D277" s="257" t="s">
        <v>245</v>
      </c>
      <c r="E277" s="258" t="s">
        <v>1</v>
      </c>
      <c r="F277" s="259" t="s">
        <v>1452</v>
      </c>
      <c r="G277" s="256"/>
      <c r="H277" s="260">
        <v>3903</v>
      </c>
      <c r="I277" s="261"/>
      <c r="J277" s="256"/>
      <c r="K277" s="256"/>
      <c r="L277" s="262"/>
      <c r="M277" s="263"/>
      <c r="N277" s="264"/>
      <c r="O277" s="264"/>
      <c r="P277" s="264"/>
      <c r="Q277" s="264"/>
      <c r="R277" s="264"/>
      <c r="S277" s="264"/>
      <c r="T277" s="264"/>
      <c r="U277" s="265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66" t="s">
        <v>245</v>
      </c>
      <c r="AU277" s="266" t="s">
        <v>90</v>
      </c>
      <c r="AV277" s="13" t="s">
        <v>90</v>
      </c>
      <c r="AW277" s="13" t="s">
        <v>33</v>
      </c>
      <c r="AX277" s="13" t="s">
        <v>77</v>
      </c>
      <c r="AY277" s="266" t="s">
        <v>174</v>
      </c>
    </row>
    <row r="278" s="13" customFormat="1">
      <c r="A278" s="13"/>
      <c r="B278" s="255"/>
      <c r="C278" s="256"/>
      <c r="D278" s="257" t="s">
        <v>245</v>
      </c>
      <c r="E278" s="258" t="s">
        <v>1</v>
      </c>
      <c r="F278" s="259" t="s">
        <v>1453</v>
      </c>
      <c r="G278" s="256"/>
      <c r="H278" s="260">
        <v>1700</v>
      </c>
      <c r="I278" s="261"/>
      <c r="J278" s="256"/>
      <c r="K278" s="256"/>
      <c r="L278" s="262"/>
      <c r="M278" s="263"/>
      <c r="N278" s="264"/>
      <c r="O278" s="264"/>
      <c r="P278" s="264"/>
      <c r="Q278" s="264"/>
      <c r="R278" s="264"/>
      <c r="S278" s="264"/>
      <c r="T278" s="264"/>
      <c r="U278" s="265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66" t="s">
        <v>245</v>
      </c>
      <c r="AU278" s="266" t="s">
        <v>90</v>
      </c>
      <c r="AV278" s="13" t="s">
        <v>90</v>
      </c>
      <c r="AW278" s="13" t="s">
        <v>33</v>
      </c>
      <c r="AX278" s="13" t="s">
        <v>77</v>
      </c>
      <c r="AY278" s="266" t="s">
        <v>174</v>
      </c>
    </row>
    <row r="279" s="14" customFormat="1">
      <c r="A279" s="14"/>
      <c r="B279" s="267"/>
      <c r="C279" s="268"/>
      <c r="D279" s="257" t="s">
        <v>245</v>
      </c>
      <c r="E279" s="269" t="s">
        <v>1</v>
      </c>
      <c r="F279" s="270" t="s">
        <v>248</v>
      </c>
      <c r="G279" s="268"/>
      <c r="H279" s="271">
        <v>5603</v>
      </c>
      <c r="I279" s="272"/>
      <c r="J279" s="268"/>
      <c r="K279" s="268"/>
      <c r="L279" s="273"/>
      <c r="M279" s="274"/>
      <c r="N279" s="275"/>
      <c r="O279" s="275"/>
      <c r="P279" s="275"/>
      <c r="Q279" s="275"/>
      <c r="R279" s="275"/>
      <c r="S279" s="275"/>
      <c r="T279" s="275"/>
      <c r="U279" s="276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77" t="s">
        <v>245</v>
      </c>
      <c r="AU279" s="277" t="s">
        <v>90</v>
      </c>
      <c r="AV279" s="14" t="s">
        <v>190</v>
      </c>
      <c r="AW279" s="14" t="s">
        <v>33</v>
      </c>
      <c r="AX279" s="14" t="s">
        <v>84</v>
      </c>
      <c r="AY279" s="277" t="s">
        <v>174</v>
      </c>
    </row>
    <row r="280" s="2" customFormat="1" ht="14.4" customHeight="1">
      <c r="A280" s="38"/>
      <c r="B280" s="39"/>
      <c r="C280" s="288" t="s">
        <v>656</v>
      </c>
      <c r="D280" s="288" t="s">
        <v>171</v>
      </c>
      <c r="E280" s="289" t="s">
        <v>626</v>
      </c>
      <c r="F280" s="290" t="s">
        <v>627</v>
      </c>
      <c r="G280" s="291" t="s">
        <v>293</v>
      </c>
      <c r="H280" s="292">
        <v>5.6029999999999998</v>
      </c>
      <c r="I280" s="293"/>
      <c r="J280" s="294">
        <f>ROUND(I280*H280,2)</f>
        <v>0</v>
      </c>
      <c r="K280" s="295"/>
      <c r="L280" s="296"/>
      <c r="M280" s="297" t="s">
        <v>1</v>
      </c>
      <c r="N280" s="298" t="s">
        <v>43</v>
      </c>
      <c r="O280" s="97"/>
      <c r="P280" s="246">
        <f>O280*H280</f>
        <v>0</v>
      </c>
      <c r="Q280" s="246">
        <v>1</v>
      </c>
      <c r="R280" s="246">
        <f>Q280*H280</f>
        <v>5.6029999999999998</v>
      </c>
      <c r="S280" s="246">
        <v>0</v>
      </c>
      <c r="T280" s="246">
        <f>S280*H280</f>
        <v>0</v>
      </c>
      <c r="U280" s="247" t="s">
        <v>1</v>
      </c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R280" s="248" t="s">
        <v>563</v>
      </c>
      <c r="AT280" s="248" t="s">
        <v>171</v>
      </c>
      <c r="AU280" s="248" t="s">
        <v>90</v>
      </c>
      <c r="AY280" s="17" t="s">
        <v>174</v>
      </c>
      <c r="BE280" s="249">
        <f>IF(N280="základná",J280,0)</f>
        <v>0</v>
      </c>
      <c r="BF280" s="249">
        <f>IF(N280="znížená",J280,0)</f>
        <v>0</v>
      </c>
      <c r="BG280" s="249">
        <f>IF(N280="zákl. prenesená",J280,0)</f>
        <v>0</v>
      </c>
      <c r="BH280" s="249">
        <f>IF(N280="zníž. prenesená",J280,0)</f>
        <v>0</v>
      </c>
      <c r="BI280" s="249">
        <f>IF(N280="nulová",J280,0)</f>
        <v>0</v>
      </c>
      <c r="BJ280" s="17" t="s">
        <v>90</v>
      </c>
      <c r="BK280" s="249">
        <f>ROUND(I280*H280,2)</f>
        <v>0</v>
      </c>
      <c r="BL280" s="17" t="s">
        <v>308</v>
      </c>
      <c r="BM280" s="248" t="s">
        <v>628</v>
      </c>
    </row>
    <row r="281" s="13" customFormat="1">
      <c r="A281" s="13"/>
      <c r="B281" s="255"/>
      <c r="C281" s="256"/>
      <c r="D281" s="257" t="s">
        <v>245</v>
      </c>
      <c r="E281" s="258" t="s">
        <v>1</v>
      </c>
      <c r="F281" s="259" t="s">
        <v>1454</v>
      </c>
      <c r="G281" s="256"/>
      <c r="H281" s="260">
        <v>3.903</v>
      </c>
      <c r="I281" s="261"/>
      <c r="J281" s="256"/>
      <c r="K281" s="256"/>
      <c r="L281" s="262"/>
      <c r="M281" s="263"/>
      <c r="N281" s="264"/>
      <c r="O281" s="264"/>
      <c r="P281" s="264"/>
      <c r="Q281" s="264"/>
      <c r="R281" s="264"/>
      <c r="S281" s="264"/>
      <c r="T281" s="264"/>
      <c r="U281" s="265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66" t="s">
        <v>245</v>
      </c>
      <c r="AU281" s="266" t="s">
        <v>90</v>
      </c>
      <c r="AV281" s="13" t="s">
        <v>90</v>
      </c>
      <c r="AW281" s="13" t="s">
        <v>33</v>
      </c>
      <c r="AX281" s="13" t="s">
        <v>77</v>
      </c>
      <c r="AY281" s="266" t="s">
        <v>174</v>
      </c>
    </row>
    <row r="282" s="13" customFormat="1">
      <c r="A282" s="13"/>
      <c r="B282" s="255"/>
      <c r="C282" s="256"/>
      <c r="D282" s="257" t="s">
        <v>245</v>
      </c>
      <c r="E282" s="258" t="s">
        <v>1</v>
      </c>
      <c r="F282" s="259" t="s">
        <v>1455</v>
      </c>
      <c r="G282" s="256"/>
      <c r="H282" s="260">
        <v>1.7</v>
      </c>
      <c r="I282" s="261"/>
      <c r="J282" s="256"/>
      <c r="K282" s="256"/>
      <c r="L282" s="262"/>
      <c r="M282" s="263"/>
      <c r="N282" s="264"/>
      <c r="O282" s="264"/>
      <c r="P282" s="264"/>
      <c r="Q282" s="264"/>
      <c r="R282" s="264"/>
      <c r="S282" s="264"/>
      <c r="T282" s="264"/>
      <c r="U282" s="265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66" t="s">
        <v>245</v>
      </c>
      <c r="AU282" s="266" t="s">
        <v>90</v>
      </c>
      <c r="AV282" s="13" t="s">
        <v>90</v>
      </c>
      <c r="AW282" s="13" t="s">
        <v>33</v>
      </c>
      <c r="AX282" s="13" t="s">
        <v>77</v>
      </c>
      <c r="AY282" s="266" t="s">
        <v>174</v>
      </c>
    </row>
    <row r="283" s="14" customFormat="1">
      <c r="A283" s="14"/>
      <c r="B283" s="267"/>
      <c r="C283" s="268"/>
      <c r="D283" s="257" t="s">
        <v>245</v>
      </c>
      <c r="E283" s="269" t="s">
        <v>1</v>
      </c>
      <c r="F283" s="270" t="s">
        <v>248</v>
      </c>
      <c r="G283" s="268"/>
      <c r="H283" s="271">
        <v>5.6029999999999998</v>
      </c>
      <c r="I283" s="272"/>
      <c r="J283" s="268"/>
      <c r="K283" s="268"/>
      <c r="L283" s="273"/>
      <c r="M283" s="274"/>
      <c r="N283" s="275"/>
      <c r="O283" s="275"/>
      <c r="P283" s="275"/>
      <c r="Q283" s="275"/>
      <c r="R283" s="275"/>
      <c r="S283" s="275"/>
      <c r="T283" s="275"/>
      <c r="U283" s="276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77" t="s">
        <v>245</v>
      </c>
      <c r="AU283" s="277" t="s">
        <v>90</v>
      </c>
      <c r="AV283" s="14" t="s">
        <v>190</v>
      </c>
      <c r="AW283" s="14" t="s">
        <v>33</v>
      </c>
      <c r="AX283" s="14" t="s">
        <v>84</v>
      </c>
      <c r="AY283" s="277" t="s">
        <v>174</v>
      </c>
    </row>
    <row r="284" s="2" customFormat="1" ht="22.2" customHeight="1">
      <c r="A284" s="38"/>
      <c r="B284" s="39"/>
      <c r="C284" s="236" t="s">
        <v>661</v>
      </c>
      <c r="D284" s="236" t="s">
        <v>177</v>
      </c>
      <c r="E284" s="237" t="s">
        <v>631</v>
      </c>
      <c r="F284" s="238" t="s">
        <v>632</v>
      </c>
      <c r="G284" s="239" t="s">
        <v>337</v>
      </c>
      <c r="H284" s="240">
        <v>24561</v>
      </c>
      <c r="I284" s="241"/>
      <c r="J284" s="242">
        <f>ROUND(I284*H284,2)</f>
        <v>0</v>
      </c>
      <c r="K284" s="243"/>
      <c r="L284" s="44"/>
      <c r="M284" s="244" t="s">
        <v>1</v>
      </c>
      <c r="N284" s="245" t="s">
        <v>43</v>
      </c>
      <c r="O284" s="97"/>
      <c r="P284" s="246">
        <f>O284*H284</f>
        <v>0</v>
      </c>
      <c r="Q284" s="246">
        <v>0</v>
      </c>
      <c r="R284" s="246">
        <f>Q284*H284</f>
        <v>0</v>
      </c>
      <c r="S284" s="246">
        <v>0</v>
      </c>
      <c r="T284" s="246">
        <f>S284*H284</f>
        <v>0</v>
      </c>
      <c r="U284" s="247" t="s">
        <v>1</v>
      </c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R284" s="248" t="s">
        <v>308</v>
      </c>
      <c r="AT284" s="248" t="s">
        <v>177</v>
      </c>
      <c r="AU284" s="248" t="s">
        <v>90</v>
      </c>
      <c r="AY284" s="17" t="s">
        <v>174</v>
      </c>
      <c r="BE284" s="249">
        <f>IF(N284="základná",J284,0)</f>
        <v>0</v>
      </c>
      <c r="BF284" s="249">
        <f>IF(N284="znížená",J284,0)</f>
        <v>0</v>
      </c>
      <c r="BG284" s="249">
        <f>IF(N284="zákl. prenesená",J284,0)</f>
        <v>0</v>
      </c>
      <c r="BH284" s="249">
        <f>IF(N284="zníž. prenesená",J284,0)</f>
        <v>0</v>
      </c>
      <c r="BI284" s="249">
        <f>IF(N284="nulová",J284,0)</f>
        <v>0</v>
      </c>
      <c r="BJ284" s="17" t="s">
        <v>90</v>
      </c>
      <c r="BK284" s="249">
        <f>ROUND(I284*H284,2)</f>
        <v>0</v>
      </c>
      <c r="BL284" s="17" t="s">
        <v>308</v>
      </c>
      <c r="BM284" s="248" t="s">
        <v>633</v>
      </c>
    </row>
    <row r="285" s="13" customFormat="1">
      <c r="A285" s="13"/>
      <c r="B285" s="255"/>
      <c r="C285" s="256"/>
      <c r="D285" s="257" t="s">
        <v>245</v>
      </c>
      <c r="E285" s="258" t="s">
        <v>1</v>
      </c>
      <c r="F285" s="259" t="s">
        <v>1456</v>
      </c>
      <c r="G285" s="256"/>
      <c r="H285" s="260">
        <v>3903</v>
      </c>
      <c r="I285" s="261"/>
      <c r="J285" s="256"/>
      <c r="K285" s="256"/>
      <c r="L285" s="262"/>
      <c r="M285" s="263"/>
      <c r="N285" s="264"/>
      <c r="O285" s="264"/>
      <c r="P285" s="264"/>
      <c r="Q285" s="264"/>
      <c r="R285" s="264"/>
      <c r="S285" s="264"/>
      <c r="T285" s="264"/>
      <c r="U285" s="265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66" t="s">
        <v>245</v>
      </c>
      <c r="AU285" s="266" t="s">
        <v>90</v>
      </c>
      <c r="AV285" s="13" t="s">
        <v>90</v>
      </c>
      <c r="AW285" s="13" t="s">
        <v>33</v>
      </c>
      <c r="AX285" s="13" t="s">
        <v>77</v>
      </c>
      <c r="AY285" s="266" t="s">
        <v>174</v>
      </c>
    </row>
    <row r="286" s="13" customFormat="1">
      <c r="A286" s="13"/>
      <c r="B286" s="255"/>
      <c r="C286" s="256"/>
      <c r="D286" s="257" t="s">
        <v>245</v>
      </c>
      <c r="E286" s="258" t="s">
        <v>1</v>
      </c>
      <c r="F286" s="259" t="s">
        <v>1457</v>
      </c>
      <c r="G286" s="256"/>
      <c r="H286" s="260">
        <v>18958</v>
      </c>
      <c r="I286" s="261"/>
      <c r="J286" s="256"/>
      <c r="K286" s="256"/>
      <c r="L286" s="262"/>
      <c r="M286" s="263"/>
      <c r="N286" s="264"/>
      <c r="O286" s="264"/>
      <c r="P286" s="264"/>
      <c r="Q286" s="264"/>
      <c r="R286" s="264"/>
      <c r="S286" s="264"/>
      <c r="T286" s="264"/>
      <c r="U286" s="265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66" t="s">
        <v>245</v>
      </c>
      <c r="AU286" s="266" t="s">
        <v>90</v>
      </c>
      <c r="AV286" s="13" t="s">
        <v>90</v>
      </c>
      <c r="AW286" s="13" t="s">
        <v>33</v>
      </c>
      <c r="AX286" s="13" t="s">
        <v>77</v>
      </c>
      <c r="AY286" s="266" t="s">
        <v>174</v>
      </c>
    </row>
    <row r="287" s="13" customFormat="1">
      <c r="A287" s="13"/>
      <c r="B287" s="255"/>
      <c r="C287" s="256"/>
      <c r="D287" s="257" t="s">
        <v>245</v>
      </c>
      <c r="E287" s="258" t="s">
        <v>1</v>
      </c>
      <c r="F287" s="259" t="s">
        <v>1453</v>
      </c>
      <c r="G287" s="256"/>
      <c r="H287" s="260">
        <v>1700</v>
      </c>
      <c r="I287" s="261"/>
      <c r="J287" s="256"/>
      <c r="K287" s="256"/>
      <c r="L287" s="262"/>
      <c r="M287" s="263"/>
      <c r="N287" s="264"/>
      <c r="O287" s="264"/>
      <c r="P287" s="264"/>
      <c r="Q287" s="264"/>
      <c r="R287" s="264"/>
      <c r="S287" s="264"/>
      <c r="T287" s="264"/>
      <c r="U287" s="265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66" t="s">
        <v>245</v>
      </c>
      <c r="AU287" s="266" t="s">
        <v>90</v>
      </c>
      <c r="AV287" s="13" t="s">
        <v>90</v>
      </c>
      <c r="AW287" s="13" t="s">
        <v>33</v>
      </c>
      <c r="AX287" s="13" t="s">
        <v>77</v>
      </c>
      <c r="AY287" s="266" t="s">
        <v>174</v>
      </c>
    </row>
    <row r="288" s="14" customFormat="1">
      <c r="A288" s="14"/>
      <c r="B288" s="267"/>
      <c r="C288" s="268"/>
      <c r="D288" s="257" t="s">
        <v>245</v>
      </c>
      <c r="E288" s="269" t="s">
        <v>1</v>
      </c>
      <c r="F288" s="270" t="s">
        <v>248</v>
      </c>
      <c r="G288" s="268"/>
      <c r="H288" s="271">
        <v>24561</v>
      </c>
      <c r="I288" s="272"/>
      <c r="J288" s="268"/>
      <c r="K288" s="268"/>
      <c r="L288" s="273"/>
      <c r="M288" s="274"/>
      <c r="N288" s="275"/>
      <c r="O288" s="275"/>
      <c r="P288" s="275"/>
      <c r="Q288" s="275"/>
      <c r="R288" s="275"/>
      <c r="S288" s="275"/>
      <c r="T288" s="275"/>
      <c r="U288" s="276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77" t="s">
        <v>245</v>
      </c>
      <c r="AU288" s="277" t="s">
        <v>90</v>
      </c>
      <c r="AV288" s="14" t="s">
        <v>190</v>
      </c>
      <c r="AW288" s="14" t="s">
        <v>33</v>
      </c>
      <c r="AX288" s="14" t="s">
        <v>84</v>
      </c>
      <c r="AY288" s="277" t="s">
        <v>174</v>
      </c>
    </row>
    <row r="289" s="2" customFormat="1" ht="22.2" customHeight="1">
      <c r="A289" s="38"/>
      <c r="B289" s="39"/>
      <c r="C289" s="236" t="s">
        <v>663</v>
      </c>
      <c r="D289" s="236" t="s">
        <v>177</v>
      </c>
      <c r="E289" s="237" t="s">
        <v>636</v>
      </c>
      <c r="F289" s="238" t="s">
        <v>637</v>
      </c>
      <c r="G289" s="239" t="s">
        <v>569</v>
      </c>
      <c r="H289" s="299"/>
      <c r="I289" s="241"/>
      <c r="J289" s="242">
        <f>ROUND(I289*H289,2)</f>
        <v>0</v>
      </c>
      <c r="K289" s="243"/>
      <c r="L289" s="44"/>
      <c r="M289" s="244" t="s">
        <v>1</v>
      </c>
      <c r="N289" s="245" t="s">
        <v>43</v>
      </c>
      <c r="O289" s="97"/>
      <c r="P289" s="246">
        <f>O289*H289</f>
        <v>0</v>
      </c>
      <c r="Q289" s="246">
        <v>0</v>
      </c>
      <c r="R289" s="246">
        <f>Q289*H289</f>
        <v>0</v>
      </c>
      <c r="S289" s="246">
        <v>0</v>
      </c>
      <c r="T289" s="246">
        <f>S289*H289</f>
        <v>0</v>
      </c>
      <c r="U289" s="247" t="s">
        <v>1</v>
      </c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R289" s="248" t="s">
        <v>308</v>
      </c>
      <c r="AT289" s="248" t="s">
        <v>177</v>
      </c>
      <c r="AU289" s="248" t="s">
        <v>90</v>
      </c>
      <c r="AY289" s="17" t="s">
        <v>174</v>
      </c>
      <c r="BE289" s="249">
        <f>IF(N289="základná",J289,0)</f>
        <v>0</v>
      </c>
      <c r="BF289" s="249">
        <f>IF(N289="znížená",J289,0)</f>
        <v>0</v>
      </c>
      <c r="BG289" s="249">
        <f>IF(N289="zákl. prenesená",J289,0)</f>
        <v>0</v>
      </c>
      <c r="BH289" s="249">
        <f>IF(N289="zníž. prenesená",J289,0)</f>
        <v>0</v>
      </c>
      <c r="BI289" s="249">
        <f>IF(N289="nulová",J289,0)</f>
        <v>0</v>
      </c>
      <c r="BJ289" s="17" t="s">
        <v>90</v>
      </c>
      <c r="BK289" s="249">
        <f>ROUND(I289*H289,2)</f>
        <v>0</v>
      </c>
      <c r="BL289" s="17" t="s">
        <v>308</v>
      </c>
      <c r="BM289" s="248" t="s">
        <v>638</v>
      </c>
    </row>
    <row r="290" s="2" customFormat="1" ht="22.2" customHeight="1">
      <c r="A290" s="38"/>
      <c r="B290" s="39"/>
      <c r="C290" s="236" t="s">
        <v>665</v>
      </c>
      <c r="D290" s="236" t="s">
        <v>177</v>
      </c>
      <c r="E290" s="237" t="s">
        <v>1458</v>
      </c>
      <c r="F290" s="238" t="s">
        <v>1459</v>
      </c>
      <c r="G290" s="239" t="s">
        <v>569</v>
      </c>
      <c r="H290" s="299"/>
      <c r="I290" s="241"/>
      <c r="J290" s="242">
        <f>ROUND(I290*H290,2)</f>
        <v>0</v>
      </c>
      <c r="K290" s="243"/>
      <c r="L290" s="44"/>
      <c r="M290" s="244" t="s">
        <v>1</v>
      </c>
      <c r="N290" s="245" t="s">
        <v>43</v>
      </c>
      <c r="O290" s="97"/>
      <c r="P290" s="246">
        <f>O290*H290</f>
        <v>0</v>
      </c>
      <c r="Q290" s="246">
        <v>0</v>
      </c>
      <c r="R290" s="246">
        <f>Q290*H290</f>
        <v>0</v>
      </c>
      <c r="S290" s="246">
        <v>0</v>
      </c>
      <c r="T290" s="246">
        <f>S290*H290</f>
        <v>0</v>
      </c>
      <c r="U290" s="247" t="s">
        <v>1</v>
      </c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R290" s="248" t="s">
        <v>308</v>
      </c>
      <c r="AT290" s="248" t="s">
        <v>177</v>
      </c>
      <c r="AU290" s="248" t="s">
        <v>90</v>
      </c>
      <c r="AY290" s="17" t="s">
        <v>174</v>
      </c>
      <c r="BE290" s="249">
        <f>IF(N290="základná",J290,0)</f>
        <v>0</v>
      </c>
      <c r="BF290" s="249">
        <f>IF(N290="znížená",J290,0)</f>
        <v>0</v>
      </c>
      <c r="BG290" s="249">
        <f>IF(N290="zákl. prenesená",J290,0)</f>
        <v>0</v>
      </c>
      <c r="BH290" s="249">
        <f>IF(N290="zníž. prenesená",J290,0)</f>
        <v>0</v>
      </c>
      <c r="BI290" s="249">
        <f>IF(N290="nulová",J290,0)</f>
        <v>0</v>
      </c>
      <c r="BJ290" s="17" t="s">
        <v>90</v>
      </c>
      <c r="BK290" s="249">
        <f>ROUND(I290*H290,2)</f>
        <v>0</v>
      </c>
      <c r="BL290" s="17" t="s">
        <v>308</v>
      </c>
      <c r="BM290" s="248" t="s">
        <v>1460</v>
      </c>
    </row>
    <row r="291" s="12" customFormat="1" ht="25.92" customHeight="1">
      <c r="A291" s="12"/>
      <c r="B291" s="220"/>
      <c r="C291" s="221"/>
      <c r="D291" s="222" t="s">
        <v>76</v>
      </c>
      <c r="E291" s="223" t="s">
        <v>171</v>
      </c>
      <c r="F291" s="223" t="s">
        <v>172</v>
      </c>
      <c r="G291" s="221"/>
      <c r="H291" s="221"/>
      <c r="I291" s="224"/>
      <c r="J291" s="225">
        <f>BK291</f>
        <v>0</v>
      </c>
      <c r="K291" s="221"/>
      <c r="L291" s="226"/>
      <c r="M291" s="227"/>
      <c r="N291" s="228"/>
      <c r="O291" s="228"/>
      <c r="P291" s="229">
        <f>P292+P295</f>
        <v>0</v>
      </c>
      <c r="Q291" s="228"/>
      <c r="R291" s="229">
        <f>R292+R295</f>
        <v>0.088999999999999996</v>
      </c>
      <c r="S291" s="228"/>
      <c r="T291" s="229">
        <f>T292+T295</f>
        <v>0</v>
      </c>
      <c r="U291" s="230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R291" s="231" t="s">
        <v>173</v>
      </c>
      <c r="AT291" s="232" t="s">
        <v>76</v>
      </c>
      <c r="AU291" s="232" t="s">
        <v>77</v>
      </c>
      <c r="AY291" s="231" t="s">
        <v>174</v>
      </c>
      <c r="BK291" s="233">
        <f>BK292+BK295</f>
        <v>0</v>
      </c>
    </row>
    <row r="292" s="12" customFormat="1" ht="22.8" customHeight="1">
      <c r="A292" s="12"/>
      <c r="B292" s="220"/>
      <c r="C292" s="221"/>
      <c r="D292" s="222" t="s">
        <v>76</v>
      </c>
      <c r="E292" s="234" t="s">
        <v>175</v>
      </c>
      <c r="F292" s="234" t="s">
        <v>639</v>
      </c>
      <c r="G292" s="221"/>
      <c r="H292" s="221"/>
      <c r="I292" s="224"/>
      <c r="J292" s="235">
        <f>BK292</f>
        <v>0</v>
      </c>
      <c r="K292" s="221"/>
      <c r="L292" s="226"/>
      <c r="M292" s="227"/>
      <c r="N292" s="228"/>
      <c r="O292" s="228"/>
      <c r="P292" s="229">
        <f>SUM(P293:P294)</f>
        <v>0</v>
      </c>
      <c r="Q292" s="228"/>
      <c r="R292" s="229">
        <f>SUM(R293:R294)</f>
        <v>0.040000000000000001</v>
      </c>
      <c r="S292" s="228"/>
      <c r="T292" s="229">
        <f>SUM(T293:T294)</f>
        <v>0</v>
      </c>
      <c r="U292" s="230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R292" s="231" t="s">
        <v>173</v>
      </c>
      <c r="AT292" s="232" t="s">
        <v>76</v>
      </c>
      <c r="AU292" s="232" t="s">
        <v>84</v>
      </c>
      <c r="AY292" s="231" t="s">
        <v>174</v>
      </c>
      <c r="BK292" s="233">
        <f>SUM(BK293:BK294)</f>
        <v>0</v>
      </c>
    </row>
    <row r="293" s="2" customFormat="1" ht="14.4" customHeight="1">
      <c r="A293" s="38"/>
      <c r="B293" s="39"/>
      <c r="C293" s="236" t="s">
        <v>667</v>
      </c>
      <c r="D293" s="236" t="s">
        <v>177</v>
      </c>
      <c r="E293" s="237" t="s">
        <v>641</v>
      </c>
      <c r="F293" s="238" t="s">
        <v>642</v>
      </c>
      <c r="G293" s="239" t="s">
        <v>643</v>
      </c>
      <c r="H293" s="240">
        <v>1</v>
      </c>
      <c r="I293" s="241"/>
      <c r="J293" s="242">
        <f>ROUND(I293*H293,2)</f>
        <v>0</v>
      </c>
      <c r="K293" s="243"/>
      <c r="L293" s="44"/>
      <c r="M293" s="244" t="s">
        <v>1</v>
      </c>
      <c r="N293" s="245" t="s">
        <v>43</v>
      </c>
      <c r="O293" s="97"/>
      <c r="P293" s="246">
        <f>O293*H293</f>
        <v>0</v>
      </c>
      <c r="Q293" s="246">
        <v>0</v>
      </c>
      <c r="R293" s="246">
        <f>Q293*H293</f>
        <v>0</v>
      </c>
      <c r="S293" s="246">
        <v>0</v>
      </c>
      <c r="T293" s="246">
        <f>S293*H293</f>
        <v>0</v>
      </c>
      <c r="U293" s="247" t="s">
        <v>1</v>
      </c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R293" s="248" t="s">
        <v>181</v>
      </c>
      <c r="AT293" s="248" t="s">
        <v>177</v>
      </c>
      <c r="AU293" s="248" t="s">
        <v>90</v>
      </c>
      <c r="AY293" s="17" t="s">
        <v>174</v>
      </c>
      <c r="BE293" s="249">
        <f>IF(N293="základná",J293,0)</f>
        <v>0</v>
      </c>
      <c r="BF293" s="249">
        <f>IF(N293="znížená",J293,0)</f>
        <v>0</v>
      </c>
      <c r="BG293" s="249">
        <f>IF(N293="zákl. prenesená",J293,0)</f>
        <v>0</v>
      </c>
      <c r="BH293" s="249">
        <f>IF(N293="zníž. prenesená",J293,0)</f>
        <v>0</v>
      </c>
      <c r="BI293" s="249">
        <f>IF(N293="nulová",J293,0)</f>
        <v>0</v>
      </c>
      <c r="BJ293" s="17" t="s">
        <v>90</v>
      </c>
      <c r="BK293" s="249">
        <f>ROUND(I293*H293,2)</f>
        <v>0</v>
      </c>
      <c r="BL293" s="17" t="s">
        <v>181</v>
      </c>
      <c r="BM293" s="248" t="s">
        <v>644</v>
      </c>
    </row>
    <row r="294" s="2" customFormat="1" ht="14.4" customHeight="1">
      <c r="A294" s="38"/>
      <c r="B294" s="39"/>
      <c r="C294" s="288" t="s">
        <v>669</v>
      </c>
      <c r="D294" s="288" t="s">
        <v>171</v>
      </c>
      <c r="E294" s="289" t="s">
        <v>646</v>
      </c>
      <c r="F294" s="290" t="s">
        <v>647</v>
      </c>
      <c r="G294" s="291" t="s">
        <v>351</v>
      </c>
      <c r="H294" s="292">
        <v>1</v>
      </c>
      <c r="I294" s="293"/>
      <c r="J294" s="294">
        <f>ROUND(I294*H294,2)</f>
        <v>0</v>
      </c>
      <c r="K294" s="295"/>
      <c r="L294" s="296"/>
      <c r="M294" s="297" t="s">
        <v>1</v>
      </c>
      <c r="N294" s="298" t="s">
        <v>43</v>
      </c>
      <c r="O294" s="97"/>
      <c r="P294" s="246">
        <f>O294*H294</f>
        <v>0</v>
      </c>
      <c r="Q294" s="246">
        <v>0.040000000000000001</v>
      </c>
      <c r="R294" s="246">
        <f>Q294*H294</f>
        <v>0.040000000000000001</v>
      </c>
      <c r="S294" s="246">
        <v>0</v>
      </c>
      <c r="T294" s="246">
        <f>S294*H294</f>
        <v>0</v>
      </c>
      <c r="U294" s="247" t="s">
        <v>1</v>
      </c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R294" s="248" t="s">
        <v>338</v>
      </c>
      <c r="AT294" s="248" t="s">
        <v>171</v>
      </c>
      <c r="AU294" s="248" t="s">
        <v>90</v>
      </c>
      <c r="AY294" s="17" t="s">
        <v>174</v>
      </c>
      <c r="BE294" s="249">
        <f>IF(N294="základná",J294,0)</f>
        <v>0</v>
      </c>
      <c r="BF294" s="249">
        <f>IF(N294="znížená",J294,0)</f>
        <v>0</v>
      </c>
      <c r="BG294" s="249">
        <f>IF(N294="zákl. prenesená",J294,0)</f>
        <v>0</v>
      </c>
      <c r="BH294" s="249">
        <f>IF(N294="zníž. prenesená",J294,0)</f>
        <v>0</v>
      </c>
      <c r="BI294" s="249">
        <f>IF(N294="nulová",J294,0)</f>
        <v>0</v>
      </c>
      <c r="BJ294" s="17" t="s">
        <v>90</v>
      </c>
      <c r="BK294" s="249">
        <f>ROUND(I294*H294,2)</f>
        <v>0</v>
      </c>
      <c r="BL294" s="17" t="s">
        <v>338</v>
      </c>
      <c r="BM294" s="248" t="s">
        <v>648</v>
      </c>
    </row>
    <row r="295" s="12" customFormat="1" ht="22.8" customHeight="1">
      <c r="A295" s="12"/>
      <c r="B295" s="220"/>
      <c r="C295" s="221"/>
      <c r="D295" s="222" t="s">
        <v>76</v>
      </c>
      <c r="E295" s="234" t="s">
        <v>649</v>
      </c>
      <c r="F295" s="234" t="s">
        <v>650</v>
      </c>
      <c r="G295" s="221"/>
      <c r="H295" s="221"/>
      <c r="I295" s="224"/>
      <c r="J295" s="235">
        <f>BK295</f>
        <v>0</v>
      </c>
      <c r="K295" s="221"/>
      <c r="L295" s="226"/>
      <c r="M295" s="227"/>
      <c r="N295" s="228"/>
      <c r="O295" s="228"/>
      <c r="P295" s="229">
        <f>SUM(P296:P297)</f>
        <v>0</v>
      </c>
      <c r="Q295" s="228"/>
      <c r="R295" s="229">
        <f>SUM(R296:R297)</f>
        <v>0.049000000000000002</v>
      </c>
      <c r="S295" s="228"/>
      <c r="T295" s="229">
        <f>SUM(T296:T297)</f>
        <v>0</v>
      </c>
      <c r="U295" s="230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R295" s="231" t="s">
        <v>173</v>
      </c>
      <c r="AT295" s="232" t="s">
        <v>76</v>
      </c>
      <c r="AU295" s="232" t="s">
        <v>84</v>
      </c>
      <c r="AY295" s="231" t="s">
        <v>174</v>
      </c>
      <c r="BK295" s="233">
        <f>SUM(BK296:BK297)</f>
        <v>0</v>
      </c>
    </row>
    <row r="296" s="2" customFormat="1" ht="14.4" customHeight="1">
      <c r="A296" s="38"/>
      <c r="B296" s="39"/>
      <c r="C296" s="236" t="s">
        <v>1112</v>
      </c>
      <c r="D296" s="236" t="s">
        <v>177</v>
      </c>
      <c r="E296" s="237" t="s">
        <v>652</v>
      </c>
      <c r="F296" s="238" t="s">
        <v>653</v>
      </c>
      <c r="G296" s="239" t="s">
        <v>269</v>
      </c>
      <c r="H296" s="240">
        <v>10</v>
      </c>
      <c r="I296" s="241"/>
      <c r="J296" s="242">
        <f>ROUND(I296*H296,2)</f>
        <v>0</v>
      </c>
      <c r="K296" s="243"/>
      <c r="L296" s="44"/>
      <c r="M296" s="244" t="s">
        <v>1</v>
      </c>
      <c r="N296" s="245" t="s">
        <v>43</v>
      </c>
      <c r="O296" s="97"/>
      <c r="P296" s="246">
        <f>O296*H296</f>
        <v>0</v>
      </c>
      <c r="Q296" s="246">
        <v>0</v>
      </c>
      <c r="R296" s="246">
        <f>Q296*H296</f>
        <v>0</v>
      </c>
      <c r="S296" s="246">
        <v>0</v>
      </c>
      <c r="T296" s="246">
        <f>S296*H296</f>
        <v>0</v>
      </c>
      <c r="U296" s="247" t="s">
        <v>1</v>
      </c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R296" s="248" t="s">
        <v>181</v>
      </c>
      <c r="AT296" s="248" t="s">
        <v>177</v>
      </c>
      <c r="AU296" s="248" t="s">
        <v>90</v>
      </c>
      <c r="AY296" s="17" t="s">
        <v>174</v>
      </c>
      <c r="BE296" s="249">
        <f>IF(N296="základná",J296,0)</f>
        <v>0</v>
      </c>
      <c r="BF296" s="249">
        <f>IF(N296="znížená",J296,0)</f>
        <v>0</v>
      </c>
      <c r="BG296" s="249">
        <f>IF(N296="zákl. prenesená",J296,0)</f>
        <v>0</v>
      </c>
      <c r="BH296" s="249">
        <f>IF(N296="zníž. prenesená",J296,0)</f>
        <v>0</v>
      </c>
      <c r="BI296" s="249">
        <f>IF(N296="nulová",J296,0)</f>
        <v>0</v>
      </c>
      <c r="BJ296" s="17" t="s">
        <v>90</v>
      </c>
      <c r="BK296" s="249">
        <f>ROUND(I296*H296,2)</f>
        <v>0</v>
      </c>
      <c r="BL296" s="17" t="s">
        <v>181</v>
      </c>
      <c r="BM296" s="248" t="s">
        <v>654</v>
      </c>
    </row>
    <row r="297" s="2" customFormat="1" ht="14.4" customHeight="1">
      <c r="A297" s="38"/>
      <c r="B297" s="39"/>
      <c r="C297" s="288" t="s">
        <v>850</v>
      </c>
      <c r="D297" s="288" t="s">
        <v>171</v>
      </c>
      <c r="E297" s="289" t="s">
        <v>657</v>
      </c>
      <c r="F297" s="290" t="s">
        <v>658</v>
      </c>
      <c r="G297" s="291" t="s">
        <v>269</v>
      </c>
      <c r="H297" s="292">
        <v>10</v>
      </c>
      <c r="I297" s="293"/>
      <c r="J297" s="294">
        <f>ROUND(I297*H297,2)</f>
        <v>0</v>
      </c>
      <c r="K297" s="295"/>
      <c r="L297" s="296"/>
      <c r="M297" s="297" t="s">
        <v>1</v>
      </c>
      <c r="N297" s="298" t="s">
        <v>43</v>
      </c>
      <c r="O297" s="97"/>
      <c r="P297" s="246">
        <f>O297*H297</f>
        <v>0</v>
      </c>
      <c r="Q297" s="246">
        <v>0.0048999999999999998</v>
      </c>
      <c r="R297" s="246">
        <f>Q297*H297</f>
        <v>0.049000000000000002</v>
      </c>
      <c r="S297" s="246">
        <v>0</v>
      </c>
      <c r="T297" s="246">
        <f>S297*H297</f>
        <v>0</v>
      </c>
      <c r="U297" s="247" t="s">
        <v>1</v>
      </c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R297" s="248" t="s">
        <v>659</v>
      </c>
      <c r="AT297" s="248" t="s">
        <v>171</v>
      </c>
      <c r="AU297" s="248" t="s">
        <v>90</v>
      </c>
      <c r="AY297" s="17" t="s">
        <v>174</v>
      </c>
      <c r="BE297" s="249">
        <f>IF(N297="základná",J297,0)</f>
        <v>0</v>
      </c>
      <c r="BF297" s="249">
        <f>IF(N297="znížená",J297,0)</f>
        <v>0</v>
      </c>
      <c r="BG297" s="249">
        <f>IF(N297="zákl. prenesená",J297,0)</f>
        <v>0</v>
      </c>
      <c r="BH297" s="249">
        <f>IF(N297="zníž. prenesená",J297,0)</f>
        <v>0</v>
      </c>
      <c r="BI297" s="249">
        <f>IF(N297="nulová",J297,0)</f>
        <v>0</v>
      </c>
      <c r="BJ297" s="17" t="s">
        <v>90</v>
      </c>
      <c r="BK297" s="249">
        <f>ROUND(I297*H297,2)</f>
        <v>0</v>
      </c>
      <c r="BL297" s="17" t="s">
        <v>181</v>
      </c>
      <c r="BM297" s="248" t="s">
        <v>660</v>
      </c>
    </row>
    <row r="298" s="12" customFormat="1" ht="25.92" customHeight="1">
      <c r="A298" s="12"/>
      <c r="B298" s="220"/>
      <c r="C298" s="221"/>
      <c r="D298" s="222" t="s">
        <v>76</v>
      </c>
      <c r="E298" s="223" t="s">
        <v>206</v>
      </c>
      <c r="F298" s="223" t="s">
        <v>207</v>
      </c>
      <c r="G298" s="221"/>
      <c r="H298" s="221"/>
      <c r="I298" s="224"/>
      <c r="J298" s="225">
        <f>BK298</f>
        <v>0</v>
      </c>
      <c r="K298" s="221"/>
      <c r="L298" s="226"/>
      <c r="M298" s="227"/>
      <c r="N298" s="228"/>
      <c r="O298" s="228"/>
      <c r="P298" s="229">
        <f>P299</f>
        <v>0</v>
      </c>
      <c r="Q298" s="228"/>
      <c r="R298" s="229">
        <f>R299</f>
        <v>0</v>
      </c>
      <c r="S298" s="228"/>
      <c r="T298" s="229">
        <f>T299</f>
        <v>0</v>
      </c>
      <c r="U298" s="230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R298" s="231" t="s">
        <v>190</v>
      </c>
      <c r="AT298" s="232" t="s">
        <v>76</v>
      </c>
      <c r="AU298" s="232" t="s">
        <v>77</v>
      </c>
      <c r="AY298" s="231" t="s">
        <v>174</v>
      </c>
      <c r="BK298" s="233">
        <f>BK299</f>
        <v>0</v>
      </c>
    </row>
    <row r="299" s="12" customFormat="1" ht="22.8" customHeight="1">
      <c r="A299" s="12"/>
      <c r="B299" s="220"/>
      <c r="C299" s="221"/>
      <c r="D299" s="222" t="s">
        <v>76</v>
      </c>
      <c r="E299" s="234" t="s">
        <v>207</v>
      </c>
      <c r="F299" s="234" t="s">
        <v>208</v>
      </c>
      <c r="G299" s="221"/>
      <c r="H299" s="221"/>
      <c r="I299" s="224"/>
      <c r="J299" s="235">
        <f>BK299</f>
        <v>0</v>
      </c>
      <c r="K299" s="221"/>
      <c r="L299" s="226"/>
      <c r="M299" s="227"/>
      <c r="N299" s="228"/>
      <c r="O299" s="228"/>
      <c r="P299" s="229">
        <f>SUM(P300:P304)</f>
        <v>0</v>
      </c>
      <c r="Q299" s="228"/>
      <c r="R299" s="229">
        <f>SUM(R300:R304)</f>
        <v>0</v>
      </c>
      <c r="S299" s="228"/>
      <c r="T299" s="229">
        <f>SUM(T300:T304)</f>
        <v>0</v>
      </c>
      <c r="U299" s="230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R299" s="231" t="s">
        <v>190</v>
      </c>
      <c r="AT299" s="232" t="s">
        <v>76</v>
      </c>
      <c r="AU299" s="232" t="s">
        <v>84</v>
      </c>
      <c r="AY299" s="231" t="s">
        <v>174</v>
      </c>
      <c r="BK299" s="233">
        <f>SUM(BK300:BK304)</f>
        <v>0</v>
      </c>
    </row>
    <row r="300" s="2" customFormat="1" ht="14.4" customHeight="1">
      <c r="A300" s="38"/>
      <c r="B300" s="39"/>
      <c r="C300" s="236" t="s">
        <v>854</v>
      </c>
      <c r="D300" s="236" t="s">
        <v>177</v>
      </c>
      <c r="E300" s="237" t="s">
        <v>210</v>
      </c>
      <c r="F300" s="238" t="s">
        <v>211</v>
      </c>
      <c r="G300" s="239" t="s">
        <v>180</v>
      </c>
      <c r="H300" s="240">
        <v>1</v>
      </c>
      <c r="I300" s="241"/>
      <c r="J300" s="242">
        <f>ROUND(I300*H300,2)</f>
        <v>0</v>
      </c>
      <c r="K300" s="243"/>
      <c r="L300" s="44"/>
      <c r="M300" s="244" t="s">
        <v>1</v>
      </c>
      <c r="N300" s="245" t="s">
        <v>43</v>
      </c>
      <c r="O300" s="97"/>
      <c r="P300" s="246">
        <f>O300*H300</f>
        <v>0</v>
      </c>
      <c r="Q300" s="246">
        <v>0</v>
      </c>
      <c r="R300" s="246">
        <f>Q300*H300</f>
        <v>0</v>
      </c>
      <c r="S300" s="246">
        <v>0</v>
      </c>
      <c r="T300" s="246">
        <f>S300*H300</f>
        <v>0</v>
      </c>
      <c r="U300" s="247" t="s">
        <v>1</v>
      </c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R300" s="248" t="s">
        <v>181</v>
      </c>
      <c r="AT300" s="248" t="s">
        <v>177</v>
      </c>
      <c r="AU300" s="248" t="s">
        <v>90</v>
      </c>
      <c r="AY300" s="17" t="s">
        <v>174</v>
      </c>
      <c r="BE300" s="249">
        <f>IF(N300="základná",J300,0)</f>
        <v>0</v>
      </c>
      <c r="BF300" s="249">
        <f>IF(N300="znížená",J300,0)</f>
        <v>0</v>
      </c>
      <c r="BG300" s="249">
        <f>IF(N300="zákl. prenesená",J300,0)</f>
        <v>0</v>
      </c>
      <c r="BH300" s="249">
        <f>IF(N300="zníž. prenesená",J300,0)</f>
        <v>0</v>
      </c>
      <c r="BI300" s="249">
        <f>IF(N300="nulová",J300,0)</f>
        <v>0</v>
      </c>
      <c r="BJ300" s="17" t="s">
        <v>90</v>
      </c>
      <c r="BK300" s="249">
        <f>ROUND(I300*H300,2)</f>
        <v>0</v>
      </c>
      <c r="BL300" s="17" t="s">
        <v>181</v>
      </c>
      <c r="BM300" s="248" t="s">
        <v>1461</v>
      </c>
    </row>
    <row r="301" s="2" customFormat="1" ht="14.4" customHeight="1">
      <c r="A301" s="38"/>
      <c r="B301" s="39"/>
      <c r="C301" s="236" t="s">
        <v>858</v>
      </c>
      <c r="D301" s="236" t="s">
        <v>177</v>
      </c>
      <c r="E301" s="237" t="s">
        <v>214</v>
      </c>
      <c r="F301" s="238" t="s">
        <v>215</v>
      </c>
      <c r="G301" s="239" t="s">
        <v>180</v>
      </c>
      <c r="H301" s="240">
        <v>1</v>
      </c>
      <c r="I301" s="241"/>
      <c r="J301" s="242">
        <f>ROUND(I301*H301,2)</f>
        <v>0</v>
      </c>
      <c r="K301" s="243"/>
      <c r="L301" s="44"/>
      <c r="M301" s="244" t="s">
        <v>1</v>
      </c>
      <c r="N301" s="245" t="s">
        <v>43</v>
      </c>
      <c r="O301" s="97"/>
      <c r="P301" s="246">
        <f>O301*H301</f>
        <v>0</v>
      </c>
      <c r="Q301" s="246">
        <v>0</v>
      </c>
      <c r="R301" s="246">
        <f>Q301*H301</f>
        <v>0</v>
      </c>
      <c r="S301" s="246">
        <v>0</v>
      </c>
      <c r="T301" s="246">
        <f>S301*H301</f>
        <v>0</v>
      </c>
      <c r="U301" s="247" t="s">
        <v>1</v>
      </c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R301" s="248" t="s">
        <v>181</v>
      </c>
      <c r="AT301" s="248" t="s">
        <v>177</v>
      </c>
      <c r="AU301" s="248" t="s">
        <v>90</v>
      </c>
      <c r="AY301" s="17" t="s">
        <v>174</v>
      </c>
      <c r="BE301" s="249">
        <f>IF(N301="základná",J301,0)</f>
        <v>0</v>
      </c>
      <c r="BF301" s="249">
        <f>IF(N301="znížená",J301,0)</f>
        <v>0</v>
      </c>
      <c r="BG301" s="249">
        <f>IF(N301="zákl. prenesená",J301,0)</f>
        <v>0</v>
      </c>
      <c r="BH301" s="249">
        <f>IF(N301="zníž. prenesená",J301,0)</f>
        <v>0</v>
      </c>
      <c r="BI301" s="249">
        <f>IF(N301="nulová",J301,0)</f>
        <v>0</v>
      </c>
      <c r="BJ301" s="17" t="s">
        <v>90</v>
      </c>
      <c r="BK301" s="249">
        <f>ROUND(I301*H301,2)</f>
        <v>0</v>
      </c>
      <c r="BL301" s="17" t="s">
        <v>181</v>
      </c>
      <c r="BM301" s="248" t="s">
        <v>1462</v>
      </c>
    </row>
    <row r="302" s="2" customFormat="1" ht="14.4" customHeight="1">
      <c r="A302" s="38"/>
      <c r="B302" s="39"/>
      <c r="C302" s="236" t="s">
        <v>862</v>
      </c>
      <c r="D302" s="236" t="s">
        <v>177</v>
      </c>
      <c r="E302" s="237" t="s">
        <v>218</v>
      </c>
      <c r="F302" s="238" t="s">
        <v>219</v>
      </c>
      <c r="G302" s="239" t="s">
        <v>180</v>
      </c>
      <c r="H302" s="240">
        <v>1</v>
      </c>
      <c r="I302" s="241"/>
      <c r="J302" s="242">
        <f>ROUND(I302*H302,2)</f>
        <v>0</v>
      </c>
      <c r="K302" s="243"/>
      <c r="L302" s="44"/>
      <c r="M302" s="244" t="s">
        <v>1</v>
      </c>
      <c r="N302" s="245" t="s">
        <v>43</v>
      </c>
      <c r="O302" s="97"/>
      <c r="P302" s="246">
        <f>O302*H302</f>
        <v>0</v>
      </c>
      <c r="Q302" s="246">
        <v>0</v>
      </c>
      <c r="R302" s="246">
        <f>Q302*H302</f>
        <v>0</v>
      </c>
      <c r="S302" s="246">
        <v>0</v>
      </c>
      <c r="T302" s="246">
        <f>S302*H302</f>
        <v>0</v>
      </c>
      <c r="U302" s="247" t="s">
        <v>1</v>
      </c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R302" s="248" t="s">
        <v>181</v>
      </c>
      <c r="AT302" s="248" t="s">
        <v>177</v>
      </c>
      <c r="AU302" s="248" t="s">
        <v>90</v>
      </c>
      <c r="AY302" s="17" t="s">
        <v>174</v>
      </c>
      <c r="BE302" s="249">
        <f>IF(N302="základná",J302,0)</f>
        <v>0</v>
      </c>
      <c r="BF302" s="249">
        <f>IF(N302="znížená",J302,0)</f>
        <v>0</v>
      </c>
      <c r="BG302" s="249">
        <f>IF(N302="zákl. prenesená",J302,0)</f>
        <v>0</v>
      </c>
      <c r="BH302" s="249">
        <f>IF(N302="zníž. prenesená",J302,0)</f>
        <v>0</v>
      </c>
      <c r="BI302" s="249">
        <f>IF(N302="nulová",J302,0)</f>
        <v>0</v>
      </c>
      <c r="BJ302" s="17" t="s">
        <v>90</v>
      </c>
      <c r="BK302" s="249">
        <f>ROUND(I302*H302,2)</f>
        <v>0</v>
      </c>
      <c r="BL302" s="17" t="s">
        <v>181</v>
      </c>
      <c r="BM302" s="248" t="s">
        <v>1463</v>
      </c>
    </row>
    <row r="303" s="2" customFormat="1" ht="14.4" customHeight="1">
      <c r="A303" s="38"/>
      <c r="B303" s="39"/>
      <c r="C303" s="236" t="s">
        <v>866</v>
      </c>
      <c r="D303" s="236" t="s">
        <v>177</v>
      </c>
      <c r="E303" s="237" t="s">
        <v>222</v>
      </c>
      <c r="F303" s="238" t="s">
        <v>313</v>
      </c>
      <c r="G303" s="239" t="s">
        <v>180</v>
      </c>
      <c r="H303" s="240">
        <v>1</v>
      </c>
      <c r="I303" s="241"/>
      <c r="J303" s="242">
        <f>ROUND(I303*H303,2)</f>
        <v>0</v>
      </c>
      <c r="K303" s="243"/>
      <c r="L303" s="44"/>
      <c r="M303" s="244" t="s">
        <v>1</v>
      </c>
      <c r="N303" s="245" t="s">
        <v>43</v>
      </c>
      <c r="O303" s="97"/>
      <c r="P303" s="246">
        <f>O303*H303</f>
        <v>0</v>
      </c>
      <c r="Q303" s="246">
        <v>0</v>
      </c>
      <c r="R303" s="246">
        <f>Q303*H303</f>
        <v>0</v>
      </c>
      <c r="S303" s="246">
        <v>0</v>
      </c>
      <c r="T303" s="246">
        <f>S303*H303</f>
        <v>0</v>
      </c>
      <c r="U303" s="247" t="s">
        <v>1</v>
      </c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R303" s="248" t="s">
        <v>181</v>
      </c>
      <c r="AT303" s="248" t="s">
        <v>177</v>
      </c>
      <c r="AU303" s="248" t="s">
        <v>90</v>
      </c>
      <c r="AY303" s="17" t="s">
        <v>174</v>
      </c>
      <c r="BE303" s="249">
        <f>IF(N303="základná",J303,0)</f>
        <v>0</v>
      </c>
      <c r="BF303" s="249">
        <f>IF(N303="znížená",J303,0)</f>
        <v>0</v>
      </c>
      <c r="BG303" s="249">
        <f>IF(N303="zákl. prenesená",J303,0)</f>
        <v>0</v>
      </c>
      <c r="BH303" s="249">
        <f>IF(N303="zníž. prenesená",J303,0)</f>
        <v>0</v>
      </c>
      <c r="BI303" s="249">
        <f>IF(N303="nulová",J303,0)</f>
        <v>0</v>
      </c>
      <c r="BJ303" s="17" t="s">
        <v>90</v>
      </c>
      <c r="BK303" s="249">
        <f>ROUND(I303*H303,2)</f>
        <v>0</v>
      </c>
      <c r="BL303" s="17" t="s">
        <v>181</v>
      </c>
      <c r="BM303" s="248" t="s">
        <v>1464</v>
      </c>
    </row>
    <row r="304" s="2" customFormat="1" ht="14.4" customHeight="1">
      <c r="A304" s="38"/>
      <c r="B304" s="39"/>
      <c r="C304" s="236" t="s">
        <v>870</v>
      </c>
      <c r="D304" s="236" t="s">
        <v>177</v>
      </c>
      <c r="E304" s="237" t="s">
        <v>226</v>
      </c>
      <c r="F304" s="238" t="s">
        <v>227</v>
      </c>
      <c r="G304" s="239" t="s">
        <v>180</v>
      </c>
      <c r="H304" s="240">
        <v>1</v>
      </c>
      <c r="I304" s="241"/>
      <c r="J304" s="242">
        <f>ROUND(I304*H304,2)</f>
        <v>0</v>
      </c>
      <c r="K304" s="243"/>
      <c r="L304" s="44"/>
      <c r="M304" s="250" t="s">
        <v>1</v>
      </c>
      <c r="N304" s="251" t="s">
        <v>43</v>
      </c>
      <c r="O304" s="252"/>
      <c r="P304" s="253">
        <f>O304*H304</f>
        <v>0</v>
      </c>
      <c r="Q304" s="253">
        <v>0</v>
      </c>
      <c r="R304" s="253">
        <f>Q304*H304</f>
        <v>0</v>
      </c>
      <c r="S304" s="253">
        <v>0</v>
      </c>
      <c r="T304" s="253">
        <f>S304*H304</f>
        <v>0</v>
      </c>
      <c r="U304" s="254" t="s">
        <v>1</v>
      </c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R304" s="248" t="s">
        <v>181</v>
      </c>
      <c r="AT304" s="248" t="s">
        <v>177</v>
      </c>
      <c r="AU304" s="248" t="s">
        <v>90</v>
      </c>
      <c r="AY304" s="17" t="s">
        <v>174</v>
      </c>
      <c r="BE304" s="249">
        <f>IF(N304="základná",J304,0)</f>
        <v>0</v>
      </c>
      <c r="BF304" s="249">
        <f>IF(N304="znížená",J304,0)</f>
        <v>0</v>
      </c>
      <c r="BG304" s="249">
        <f>IF(N304="zákl. prenesená",J304,0)</f>
        <v>0</v>
      </c>
      <c r="BH304" s="249">
        <f>IF(N304="zníž. prenesená",J304,0)</f>
        <v>0</v>
      </c>
      <c r="BI304" s="249">
        <f>IF(N304="nulová",J304,0)</f>
        <v>0</v>
      </c>
      <c r="BJ304" s="17" t="s">
        <v>90</v>
      </c>
      <c r="BK304" s="249">
        <f>ROUND(I304*H304,2)</f>
        <v>0</v>
      </c>
      <c r="BL304" s="17" t="s">
        <v>181</v>
      </c>
      <c r="BM304" s="248" t="s">
        <v>1465</v>
      </c>
    </row>
    <row r="305" s="2" customFormat="1" ht="6.96" customHeight="1">
      <c r="A305" s="38"/>
      <c r="B305" s="72"/>
      <c r="C305" s="73"/>
      <c r="D305" s="73"/>
      <c r="E305" s="73"/>
      <c r="F305" s="73"/>
      <c r="G305" s="73"/>
      <c r="H305" s="73"/>
      <c r="I305" s="73"/>
      <c r="J305" s="73"/>
      <c r="K305" s="73"/>
      <c r="L305" s="44"/>
      <c r="M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</row>
  </sheetData>
  <sheetProtection sheet="1" autoFilter="0" formatColumns="0" formatRows="0" objects="1" scenarios="1" spinCount="100000" saltValue="Mn4Q9eNrrp/Q4VCvudpclrm3K1N+62s83KjCHIrOe304kQUkEvmJhEZYFgJ/nCwkEPdMfzbwY/wNFG/Mu8R7PA==" hashValue="uw+5sRF8WEpzf0jWw+O9dxGB+pE89ia2A8ANoNKrBlLK/LkthczNqlnQPWsb4cUMuwAcw5UbZGLlpiP84EeK7g==" algorithmName="SHA-512" password="CC35"/>
  <autoFilter ref="C134:K304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23:H123"/>
    <mergeCell ref="E125:H125"/>
    <mergeCell ref="E127:H12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5.14063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127</v>
      </c>
    </row>
    <row r="3" s="1" customFormat="1" ht="6.96" customHeight="1">
      <c r="B3" s="152"/>
      <c r="C3" s="153"/>
      <c r="D3" s="153"/>
      <c r="E3" s="153"/>
      <c r="F3" s="153"/>
      <c r="G3" s="153"/>
      <c r="H3" s="153"/>
      <c r="I3" s="153"/>
      <c r="J3" s="153"/>
      <c r="K3" s="153"/>
      <c r="L3" s="20"/>
      <c r="AT3" s="17" t="s">
        <v>77</v>
      </c>
    </row>
    <row r="4" s="1" customFormat="1" ht="24.96" customHeight="1">
      <c r="B4" s="20"/>
      <c r="D4" s="154" t="s">
        <v>143</v>
      </c>
      <c r="L4" s="20"/>
      <c r="M4" s="155" t="s">
        <v>9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6" t="s">
        <v>15</v>
      </c>
      <c r="L6" s="20"/>
    </row>
    <row r="7" s="1" customFormat="1" ht="27" customHeight="1">
      <c r="B7" s="20"/>
      <c r="E7" s="157" t="str">
        <f>'Rekapitulácia stavby'!K6</f>
        <v>Lyžiarske stredisko MH I. etapa - 8-miestna kabínková lanovka MH-STRÁNE</v>
      </c>
      <c r="F7" s="156"/>
      <c r="G7" s="156"/>
      <c r="H7" s="156"/>
      <c r="L7" s="20"/>
    </row>
    <row r="8" s="1" customFormat="1" ht="12" customHeight="1">
      <c r="B8" s="20"/>
      <c r="D8" s="156" t="s">
        <v>144</v>
      </c>
      <c r="L8" s="20"/>
    </row>
    <row r="9" s="2" customFormat="1" ht="14.4" customHeight="1">
      <c r="A9" s="38"/>
      <c r="B9" s="44"/>
      <c r="C9" s="38"/>
      <c r="D9" s="38"/>
      <c r="E9" s="157" t="s">
        <v>1373</v>
      </c>
      <c r="F9" s="38"/>
      <c r="G9" s="38"/>
      <c r="H9" s="38"/>
      <c r="I9" s="38"/>
      <c r="J9" s="38"/>
      <c r="K9" s="38"/>
      <c r="L9" s="69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6" t="s">
        <v>146</v>
      </c>
      <c r="E10" s="38"/>
      <c r="F10" s="38"/>
      <c r="G10" s="38"/>
      <c r="H10" s="38"/>
      <c r="I10" s="38"/>
      <c r="J10" s="38"/>
      <c r="K10" s="38"/>
      <c r="L10" s="69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5.6" customHeight="1">
      <c r="A11" s="38"/>
      <c r="B11" s="44"/>
      <c r="C11" s="38"/>
      <c r="D11" s="38"/>
      <c r="E11" s="158" t="s">
        <v>1466</v>
      </c>
      <c r="F11" s="38"/>
      <c r="G11" s="38"/>
      <c r="H11" s="38"/>
      <c r="I11" s="38"/>
      <c r="J11" s="38"/>
      <c r="K11" s="38"/>
      <c r="L11" s="69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9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6" t="s">
        <v>17</v>
      </c>
      <c r="E13" s="38"/>
      <c r="F13" s="147" t="s">
        <v>1</v>
      </c>
      <c r="G13" s="38"/>
      <c r="H13" s="38"/>
      <c r="I13" s="156" t="s">
        <v>18</v>
      </c>
      <c r="J13" s="147" t="s">
        <v>1</v>
      </c>
      <c r="K13" s="38"/>
      <c r="L13" s="69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6" t="s">
        <v>19</v>
      </c>
      <c r="E14" s="38"/>
      <c r="F14" s="147" t="s">
        <v>20</v>
      </c>
      <c r="G14" s="38"/>
      <c r="H14" s="38"/>
      <c r="I14" s="156" t="s">
        <v>21</v>
      </c>
      <c r="J14" s="159" t="str">
        <f>'Rekapitulácia stavby'!AN8</f>
        <v>23. 7. 2026</v>
      </c>
      <c r="K14" s="38"/>
      <c r="L14" s="69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9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6" t="s">
        <v>23</v>
      </c>
      <c r="E16" s="38"/>
      <c r="F16" s="38"/>
      <c r="G16" s="38"/>
      <c r="H16" s="38"/>
      <c r="I16" s="156" t="s">
        <v>24</v>
      </c>
      <c r="J16" s="147" t="s">
        <v>25</v>
      </c>
      <c r="K16" s="38"/>
      <c r="L16" s="69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7" t="s">
        <v>26</v>
      </c>
      <c r="F17" s="38"/>
      <c r="G17" s="38"/>
      <c r="H17" s="38"/>
      <c r="I17" s="156" t="s">
        <v>27</v>
      </c>
      <c r="J17" s="147" t="s">
        <v>1</v>
      </c>
      <c r="K17" s="38"/>
      <c r="L17" s="69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9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6" t="s">
        <v>28</v>
      </c>
      <c r="E19" s="38"/>
      <c r="F19" s="38"/>
      <c r="G19" s="38"/>
      <c r="H19" s="38"/>
      <c r="I19" s="156" t="s">
        <v>24</v>
      </c>
      <c r="J19" s="33" t="str">
        <f>'Rekapitulácia stavby'!AN13</f>
        <v>Vyplň údaj</v>
      </c>
      <c r="K19" s="38"/>
      <c r="L19" s="69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'Rekapitulácia stavby'!E14</f>
        <v>Vyplň údaj</v>
      </c>
      <c r="F20" s="147"/>
      <c r="G20" s="147"/>
      <c r="H20" s="147"/>
      <c r="I20" s="156" t="s">
        <v>27</v>
      </c>
      <c r="J20" s="33" t="str">
        <f>'Rekapitulácia stavby'!AN14</f>
        <v>Vyplň údaj</v>
      </c>
      <c r="K20" s="38"/>
      <c r="L20" s="69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9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6" t="s">
        <v>30</v>
      </c>
      <c r="E22" s="38"/>
      <c r="F22" s="38"/>
      <c r="G22" s="38"/>
      <c r="H22" s="38"/>
      <c r="I22" s="156" t="s">
        <v>24</v>
      </c>
      <c r="J22" s="147" t="s">
        <v>31</v>
      </c>
      <c r="K22" s="38"/>
      <c r="L22" s="69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7" t="s">
        <v>148</v>
      </c>
      <c r="F23" s="38"/>
      <c r="G23" s="38"/>
      <c r="H23" s="38"/>
      <c r="I23" s="156" t="s">
        <v>27</v>
      </c>
      <c r="J23" s="147" t="s">
        <v>1</v>
      </c>
      <c r="K23" s="38"/>
      <c r="L23" s="69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9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6" t="s">
        <v>34</v>
      </c>
      <c r="E25" s="38"/>
      <c r="F25" s="38"/>
      <c r="G25" s="38"/>
      <c r="H25" s="38"/>
      <c r="I25" s="156" t="s">
        <v>24</v>
      </c>
      <c r="J25" s="147" t="s">
        <v>1</v>
      </c>
      <c r="K25" s="38"/>
      <c r="L25" s="69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7" t="s">
        <v>35</v>
      </c>
      <c r="F26" s="38"/>
      <c r="G26" s="38"/>
      <c r="H26" s="38"/>
      <c r="I26" s="156" t="s">
        <v>27</v>
      </c>
      <c r="J26" s="147" t="s">
        <v>1</v>
      </c>
      <c r="K26" s="38"/>
      <c r="L26" s="69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9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6" t="s">
        <v>36</v>
      </c>
      <c r="E28" s="38"/>
      <c r="F28" s="38"/>
      <c r="G28" s="38"/>
      <c r="H28" s="38"/>
      <c r="I28" s="38"/>
      <c r="J28" s="38"/>
      <c r="K28" s="38"/>
      <c r="L28" s="69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4.4" customHeight="1">
      <c r="A29" s="160"/>
      <c r="B29" s="161"/>
      <c r="C29" s="160"/>
      <c r="D29" s="160"/>
      <c r="E29" s="162" t="s">
        <v>1</v>
      </c>
      <c r="F29" s="162"/>
      <c r="G29" s="162"/>
      <c r="H29" s="162"/>
      <c r="I29" s="160"/>
      <c r="J29" s="160"/>
      <c r="K29" s="160"/>
      <c r="L29" s="163"/>
      <c r="S29" s="160"/>
      <c r="T29" s="160"/>
      <c r="U29" s="160"/>
      <c r="V29" s="160"/>
      <c r="W29" s="160"/>
      <c r="X29" s="160"/>
      <c r="Y29" s="160"/>
      <c r="Z29" s="160"/>
      <c r="AA29" s="160"/>
      <c r="AB29" s="160"/>
      <c r="AC29" s="160"/>
      <c r="AD29" s="160"/>
      <c r="AE29" s="160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9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64"/>
      <c r="E31" s="164"/>
      <c r="F31" s="164"/>
      <c r="G31" s="164"/>
      <c r="H31" s="164"/>
      <c r="I31" s="164"/>
      <c r="J31" s="164"/>
      <c r="K31" s="164"/>
      <c r="L31" s="69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65" t="s">
        <v>37</v>
      </c>
      <c r="E32" s="38"/>
      <c r="F32" s="38"/>
      <c r="G32" s="38"/>
      <c r="H32" s="38"/>
      <c r="I32" s="38"/>
      <c r="J32" s="166">
        <f>ROUND(J133, 2)</f>
        <v>0</v>
      </c>
      <c r="K32" s="38"/>
      <c r="L32" s="69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64"/>
      <c r="E33" s="164"/>
      <c r="F33" s="164"/>
      <c r="G33" s="164"/>
      <c r="H33" s="164"/>
      <c r="I33" s="164"/>
      <c r="J33" s="164"/>
      <c r="K33" s="164"/>
      <c r="L33" s="69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7" t="s">
        <v>39</v>
      </c>
      <c r="G34" s="38"/>
      <c r="H34" s="38"/>
      <c r="I34" s="167" t="s">
        <v>38</v>
      </c>
      <c r="J34" s="167" t="s">
        <v>40</v>
      </c>
      <c r="K34" s="38"/>
      <c r="L34" s="69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8" t="s">
        <v>41</v>
      </c>
      <c r="E35" s="169" t="s">
        <v>42</v>
      </c>
      <c r="F35" s="170">
        <f>ROUND((SUM(BE133:BE224)),  2)</f>
        <v>0</v>
      </c>
      <c r="G35" s="171"/>
      <c r="H35" s="171"/>
      <c r="I35" s="172">
        <v>0.23000000000000001</v>
      </c>
      <c r="J35" s="170">
        <f>ROUND(((SUM(BE133:BE224))*I35),  2)</f>
        <v>0</v>
      </c>
      <c r="K35" s="38"/>
      <c r="L35" s="69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69" t="s">
        <v>43</v>
      </c>
      <c r="F36" s="170">
        <f>ROUND((SUM(BF133:BF224)),  2)</f>
        <v>0</v>
      </c>
      <c r="G36" s="171"/>
      <c r="H36" s="171"/>
      <c r="I36" s="172">
        <v>0.23000000000000001</v>
      </c>
      <c r="J36" s="170">
        <f>ROUND(((SUM(BF133:BF224))*I36),  2)</f>
        <v>0</v>
      </c>
      <c r="K36" s="38"/>
      <c r="L36" s="69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6" t="s">
        <v>44</v>
      </c>
      <c r="F37" s="173">
        <f>ROUND((SUM(BG133:BG224)),  2)</f>
        <v>0</v>
      </c>
      <c r="G37" s="38"/>
      <c r="H37" s="38"/>
      <c r="I37" s="174">
        <v>0.23000000000000001</v>
      </c>
      <c r="J37" s="173">
        <f>0</f>
        <v>0</v>
      </c>
      <c r="K37" s="38"/>
      <c r="L37" s="69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6" t="s">
        <v>45</v>
      </c>
      <c r="F38" s="173">
        <f>ROUND((SUM(BH133:BH224)),  2)</f>
        <v>0</v>
      </c>
      <c r="G38" s="38"/>
      <c r="H38" s="38"/>
      <c r="I38" s="174">
        <v>0.23000000000000001</v>
      </c>
      <c r="J38" s="173">
        <f>0</f>
        <v>0</v>
      </c>
      <c r="K38" s="38"/>
      <c r="L38" s="69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69" t="s">
        <v>46</v>
      </c>
      <c r="F39" s="170">
        <f>ROUND((SUM(BI133:BI224)),  2)</f>
        <v>0</v>
      </c>
      <c r="G39" s="171"/>
      <c r="H39" s="171"/>
      <c r="I39" s="172">
        <v>0</v>
      </c>
      <c r="J39" s="170">
        <f>0</f>
        <v>0</v>
      </c>
      <c r="K39" s="38"/>
      <c r="L39" s="69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9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75"/>
      <c r="D41" s="176" t="s">
        <v>47</v>
      </c>
      <c r="E41" s="177"/>
      <c r="F41" s="177"/>
      <c r="G41" s="178" t="s">
        <v>48</v>
      </c>
      <c r="H41" s="179" t="s">
        <v>49</v>
      </c>
      <c r="I41" s="177"/>
      <c r="J41" s="180">
        <f>SUM(J32:J39)</f>
        <v>0</v>
      </c>
      <c r="K41" s="181"/>
      <c r="L41" s="69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9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9"/>
      <c r="D50" s="182" t="s">
        <v>50</v>
      </c>
      <c r="E50" s="183"/>
      <c r="F50" s="183"/>
      <c r="G50" s="182" t="s">
        <v>51</v>
      </c>
      <c r="H50" s="183"/>
      <c r="I50" s="183"/>
      <c r="J50" s="183"/>
      <c r="K50" s="183"/>
      <c r="L50" s="69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84" t="s">
        <v>52</v>
      </c>
      <c r="E61" s="185"/>
      <c r="F61" s="186" t="s">
        <v>53</v>
      </c>
      <c r="G61" s="184" t="s">
        <v>52</v>
      </c>
      <c r="H61" s="185"/>
      <c r="I61" s="185"/>
      <c r="J61" s="187" t="s">
        <v>53</v>
      </c>
      <c r="K61" s="185"/>
      <c r="L61" s="69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82" t="s">
        <v>54</v>
      </c>
      <c r="E65" s="188"/>
      <c r="F65" s="188"/>
      <c r="G65" s="182" t="s">
        <v>55</v>
      </c>
      <c r="H65" s="188"/>
      <c r="I65" s="188"/>
      <c r="J65" s="188"/>
      <c r="K65" s="188"/>
      <c r="L65" s="69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84" t="s">
        <v>52</v>
      </c>
      <c r="E76" s="185"/>
      <c r="F76" s="186" t="s">
        <v>53</v>
      </c>
      <c r="G76" s="184" t="s">
        <v>52</v>
      </c>
      <c r="H76" s="185"/>
      <c r="I76" s="185"/>
      <c r="J76" s="187" t="s">
        <v>53</v>
      </c>
      <c r="K76" s="185"/>
      <c r="L76" s="69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9"/>
      <c r="C77" s="190"/>
      <c r="D77" s="190"/>
      <c r="E77" s="190"/>
      <c r="F77" s="190"/>
      <c r="G77" s="190"/>
      <c r="H77" s="190"/>
      <c r="I77" s="190"/>
      <c r="J77" s="190"/>
      <c r="K77" s="190"/>
      <c r="L77" s="69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hidden="1" s="2" customFormat="1" ht="6.96" customHeight="1">
      <c r="A81" s="38"/>
      <c r="B81" s="191"/>
      <c r="C81" s="192"/>
      <c r="D81" s="192"/>
      <c r="E81" s="192"/>
      <c r="F81" s="192"/>
      <c r="G81" s="192"/>
      <c r="H81" s="192"/>
      <c r="I81" s="192"/>
      <c r="J81" s="192"/>
      <c r="K81" s="192"/>
      <c r="L81" s="69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hidden="1" s="2" customFormat="1" ht="24.96" customHeight="1">
      <c r="A82" s="38"/>
      <c r="B82" s="39"/>
      <c r="C82" s="23" t="s">
        <v>149</v>
      </c>
      <c r="D82" s="40"/>
      <c r="E82" s="40"/>
      <c r="F82" s="40"/>
      <c r="G82" s="40"/>
      <c r="H82" s="40"/>
      <c r="I82" s="40"/>
      <c r="J82" s="40"/>
      <c r="K82" s="40"/>
      <c r="L82" s="69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hidden="1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9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hidden="1" s="2" customFormat="1" ht="12" customHeight="1">
      <c r="A84" s="38"/>
      <c r="B84" s="39"/>
      <c r="C84" s="32" t="s">
        <v>15</v>
      </c>
      <c r="D84" s="40"/>
      <c r="E84" s="40"/>
      <c r="F84" s="40"/>
      <c r="G84" s="40"/>
      <c r="H84" s="40"/>
      <c r="I84" s="40"/>
      <c r="J84" s="40"/>
      <c r="K84" s="40"/>
      <c r="L84" s="69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hidden="1" s="2" customFormat="1" ht="27" customHeight="1">
      <c r="A85" s="38"/>
      <c r="B85" s="39"/>
      <c r="C85" s="40"/>
      <c r="D85" s="40"/>
      <c r="E85" s="193" t="str">
        <f>E7</f>
        <v>Lyžiarske stredisko MH I. etapa - 8-miestna kabínková lanovka MH-STRÁNE</v>
      </c>
      <c r="F85" s="32"/>
      <c r="G85" s="32"/>
      <c r="H85" s="32"/>
      <c r="I85" s="40"/>
      <c r="J85" s="40"/>
      <c r="K85" s="40"/>
      <c r="L85" s="69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hidden="1" s="1" customFormat="1" ht="12" customHeight="1">
      <c r="B86" s="21"/>
      <c r="C86" s="32" t="s">
        <v>144</v>
      </c>
      <c r="D86" s="22"/>
      <c r="E86" s="22"/>
      <c r="F86" s="22"/>
      <c r="G86" s="22"/>
      <c r="H86" s="22"/>
      <c r="I86" s="22"/>
      <c r="J86" s="22"/>
      <c r="K86" s="22"/>
      <c r="L86" s="20"/>
    </row>
    <row r="87" hidden="1" s="2" customFormat="1" ht="14.4" customHeight="1">
      <c r="A87" s="38"/>
      <c r="B87" s="39"/>
      <c r="C87" s="40"/>
      <c r="D87" s="40"/>
      <c r="E87" s="193" t="s">
        <v>1373</v>
      </c>
      <c r="F87" s="40"/>
      <c r="G87" s="40"/>
      <c r="H87" s="40"/>
      <c r="I87" s="40"/>
      <c r="J87" s="40"/>
      <c r="K87" s="40"/>
      <c r="L87" s="69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hidden="1" s="2" customFormat="1" ht="12" customHeight="1">
      <c r="A88" s="38"/>
      <c r="B88" s="39"/>
      <c r="C88" s="32" t="s">
        <v>146</v>
      </c>
      <c r="D88" s="40"/>
      <c r="E88" s="40"/>
      <c r="F88" s="40"/>
      <c r="G88" s="40"/>
      <c r="H88" s="40"/>
      <c r="I88" s="40"/>
      <c r="J88" s="40"/>
      <c r="K88" s="40"/>
      <c r="L88" s="69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hidden="1" s="2" customFormat="1" ht="15.6" customHeight="1">
      <c r="A89" s="38"/>
      <c r="B89" s="39"/>
      <c r="C89" s="40"/>
      <c r="D89" s="40"/>
      <c r="E89" s="82" t="str">
        <f>E11</f>
        <v>SO 20.2 - Elektroinštalácie - Bleskozvod a Osvetlenie</v>
      </c>
      <c r="F89" s="40"/>
      <c r="G89" s="40"/>
      <c r="H89" s="40"/>
      <c r="I89" s="40"/>
      <c r="J89" s="40"/>
      <c r="K89" s="40"/>
      <c r="L89" s="69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hidden="1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9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hidden="1" s="2" customFormat="1" ht="12" customHeight="1">
      <c r="A91" s="38"/>
      <c r="B91" s="39"/>
      <c r="C91" s="32" t="s">
        <v>19</v>
      </c>
      <c r="D91" s="40"/>
      <c r="E91" s="40"/>
      <c r="F91" s="27" t="str">
        <f>F14</f>
        <v>Martin</v>
      </c>
      <c r="G91" s="40"/>
      <c r="H91" s="40"/>
      <c r="I91" s="32" t="s">
        <v>21</v>
      </c>
      <c r="J91" s="85" t="str">
        <f>IF(J14="","",J14)</f>
        <v>23. 7. 2026</v>
      </c>
      <c r="K91" s="40"/>
      <c r="L91" s="69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hidden="1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9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hidden="1" s="2" customFormat="1" ht="15.6" customHeight="1">
      <c r="A93" s="38"/>
      <c r="B93" s="39"/>
      <c r="C93" s="32" t="s">
        <v>23</v>
      </c>
      <c r="D93" s="40"/>
      <c r="E93" s="40"/>
      <c r="F93" s="27" t="str">
        <f>E17</f>
        <v>Mesto Martin</v>
      </c>
      <c r="G93" s="40"/>
      <c r="H93" s="40"/>
      <c r="I93" s="32" t="s">
        <v>30</v>
      </c>
      <c r="J93" s="36" t="str">
        <f>E23</f>
        <v>PROMT, s.r.o. Martin</v>
      </c>
      <c r="K93" s="40"/>
      <c r="L93" s="69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hidden="1" s="2" customFormat="1" ht="15.6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34</v>
      </c>
      <c r="J94" s="36" t="str">
        <f>E26</f>
        <v>Ing. Jaroslav Tomko</v>
      </c>
      <c r="K94" s="40"/>
      <c r="L94" s="69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hidden="1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9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hidden="1" s="2" customFormat="1" ht="29.28" customHeight="1">
      <c r="A96" s="38"/>
      <c r="B96" s="39"/>
      <c r="C96" s="194" t="s">
        <v>150</v>
      </c>
      <c r="D96" s="195"/>
      <c r="E96" s="195"/>
      <c r="F96" s="195"/>
      <c r="G96" s="195"/>
      <c r="H96" s="195"/>
      <c r="I96" s="195"/>
      <c r="J96" s="196" t="s">
        <v>151</v>
      </c>
      <c r="K96" s="195"/>
      <c r="L96" s="69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hidden="1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9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hidden="1" s="2" customFormat="1" ht="22.8" customHeight="1">
      <c r="A98" s="38"/>
      <c r="B98" s="39"/>
      <c r="C98" s="197" t="s">
        <v>152</v>
      </c>
      <c r="D98" s="40"/>
      <c r="E98" s="40"/>
      <c r="F98" s="40"/>
      <c r="G98" s="40"/>
      <c r="H98" s="40"/>
      <c r="I98" s="40"/>
      <c r="J98" s="116">
        <f>J133</f>
        <v>0</v>
      </c>
      <c r="K98" s="40"/>
      <c r="L98" s="69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153</v>
      </c>
    </row>
    <row r="99" hidden="1" s="9" customFormat="1" ht="24.96" customHeight="1">
      <c r="A99" s="9"/>
      <c r="B99" s="198"/>
      <c r="C99" s="199"/>
      <c r="D99" s="200" t="s">
        <v>154</v>
      </c>
      <c r="E99" s="201"/>
      <c r="F99" s="201"/>
      <c r="G99" s="201"/>
      <c r="H99" s="201"/>
      <c r="I99" s="201"/>
      <c r="J99" s="202">
        <f>J134</f>
        <v>0</v>
      </c>
      <c r="K99" s="199"/>
      <c r="L99" s="20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hidden="1" s="10" customFormat="1" ht="19.92" customHeight="1">
      <c r="A100" s="10"/>
      <c r="B100" s="204"/>
      <c r="C100" s="139"/>
      <c r="D100" s="205" t="s">
        <v>1467</v>
      </c>
      <c r="E100" s="206"/>
      <c r="F100" s="206"/>
      <c r="G100" s="206"/>
      <c r="H100" s="206"/>
      <c r="I100" s="206"/>
      <c r="J100" s="207">
        <f>J135</f>
        <v>0</v>
      </c>
      <c r="K100" s="139"/>
      <c r="L100" s="20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10" customFormat="1" ht="14.88" customHeight="1">
      <c r="A101" s="10"/>
      <c r="B101" s="204"/>
      <c r="C101" s="139"/>
      <c r="D101" s="205" t="s">
        <v>673</v>
      </c>
      <c r="E101" s="206"/>
      <c r="F101" s="206"/>
      <c r="G101" s="206"/>
      <c r="H101" s="206"/>
      <c r="I101" s="206"/>
      <c r="J101" s="207">
        <f>J136</f>
        <v>0</v>
      </c>
      <c r="K101" s="139"/>
      <c r="L101" s="20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10" customFormat="1" ht="14.88" customHeight="1">
      <c r="A102" s="10"/>
      <c r="B102" s="204"/>
      <c r="C102" s="139"/>
      <c r="D102" s="205" t="s">
        <v>674</v>
      </c>
      <c r="E102" s="206"/>
      <c r="F102" s="206"/>
      <c r="G102" s="206"/>
      <c r="H102" s="206"/>
      <c r="I102" s="206"/>
      <c r="J102" s="207">
        <f>J161</f>
        <v>0</v>
      </c>
      <c r="K102" s="139"/>
      <c r="L102" s="20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10" customFormat="1" ht="14.88" customHeight="1">
      <c r="A103" s="10"/>
      <c r="B103" s="204"/>
      <c r="C103" s="139"/>
      <c r="D103" s="205" t="s">
        <v>675</v>
      </c>
      <c r="E103" s="206"/>
      <c r="F103" s="206"/>
      <c r="G103" s="206"/>
      <c r="H103" s="206"/>
      <c r="I103" s="206"/>
      <c r="J103" s="207">
        <f>J164</f>
        <v>0</v>
      </c>
      <c r="K103" s="139"/>
      <c r="L103" s="208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10" customFormat="1" ht="14.88" customHeight="1">
      <c r="A104" s="10"/>
      <c r="B104" s="204"/>
      <c r="C104" s="139"/>
      <c r="D104" s="205" t="s">
        <v>1468</v>
      </c>
      <c r="E104" s="206"/>
      <c r="F104" s="206"/>
      <c r="G104" s="206"/>
      <c r="H104" s="206"/>
      <c r="I104" s="206"/>
      <c r="J104" s="207">
        <f>J188</f>
        <v>0</v>
      </c>
      <c r="K104" s="139"/>
      <c r="L104" s="208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hidden="1" s="10" customFormat="1" ht="19.92" customHeight="1">
      <c r="A105" s="10"/>
      <c r="B105" s="204"/>
      <c r="C105" s="139"/>
      <c r="D105" s="205" t="s">
        <v>1469</v>
      </c>
      <c r="E105" s="206"/>
      <c r="F105" s="206"/>
      <c r="G105" s="206"/>
      <c r="H105" s="206"/>
      <c r="I105" s="206"/>
      <c r="J105" s="207">
        <f>J191</f>
        <v>0</v>
      </c>
      <c r="K105" s="139"/>
      <c r="L105" s="208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hidden="1" s="10" customFormat="1" ht="14.88" customHeight="1">
      <c r="A106" s="10"/>
      <c r="B106" s="204"/>
      <c r="C106" s="139"/>
      <c r="D106" s="205" t="s">
        <v>1470</v>
      </c>
      <c r="E106" s="206"/>
      <c r="F106" s="206"/>
      <c r="G106" s="206"/>
      <c r="H106" s="206"/>
      <c r="I106" s="206"/>
      <c r="J106" s="207">
        <f>J192</f>
        <v>0</v>
      </c>
      <c r="K106" s="139"/>
      <c r="L106" s="208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hidden="1" s="10" customFormat="1" ht="14.88" customHeight="1">
      <c r="A107" s="10"/>
      <c r="B107" s="204"/>
      <c r="C107" s="139"/>
      <c r="D107" s="205" t="s">
        <v>1471</v>
      </c>
      <c r="E107" s="206"/>
      <c r="F107" s="206"/>
      <c r="G107" s="206"/>
      <c r="H107" s="206"/>
      <c r="I107" s="206"/>
      <c r="J107" s="207">
        <f>J201</f>
        <v>0</v>
      </c>
      <c r="K107" s="139"/>
      <c r="L107" s="208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hidden="1" s="10" customFormat="1" ht="14.88" customHeight="1">
      <c r="A108" s="10"/>
      <c r="B108" s="204"/>
      <c r="C108" s="139"/>
      <c r="D108" s="205" t="s">
        <v>1472</v>
      </c>
      <c r="E108" s="206"/>
      <c r="F108" s="206"/>
      <c r="G108" s="206"/>
      <c r="H108" s="206"/>
      <c r="I108" s="206"/>
      <c r="J108" s="207">
        <f>J211</f>
        <v>0</v>
      </c>
      <c r="K108" s="139"/>
      <c r="L108" s="208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hidden="1" s="10" customFormat="1" ht="14.88" customHeight="1">
      <c r="A109" s="10"/>
      <c r="B109" s="204"/>
      <c r="C109" s="139"/>
      <c r="D109" s="205" t="s">
        <v>1473</v>
      </c>
      <c r="E109" s="206"/>
      <c r="F109" s="206"/>
      <c r="G109" s="206"/>
      <c r="H109" s="206"/>
      <c r="I109" s="206"/>
      <c r="J109" s="207">
        <f>J215</f>
        <v>0</v>
      </c>
      <c r="K109" s="139"/>
      <c r="L109" s="208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hidden="1" s="9" customFormat="1" ht="24.96" customHeight="1">
      <c r="A110" s="9"/>
      <c r="B110" s="198"/>
      <c r="C110" s="199"/>
      <c r="D110" s="200" t="s">
        <v>156</v>
      </c>
      <c r="E110" s="201"/>
      <c r="F110" s="201"/>
      <c r="G110" s="201"/>
      <c r="H110" s="201"/>
      <c r="I110" s="201"/>
      <c r="J110" s="202">
        <f>J218</f>
        <v>0</v>
      </c>
      <c r="K110" s="199"/>
      <c r="L110" s="203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</row>
    <row r="111" hidden="1" s="10" customFormat="1" ht="19.92" customHeight="1">
      <c r="A111" s="10"/>
      <c r="B111" s="204"/>
      <c r="C111" s="139"/>
      <c r="D111" s="205" t="s">
        <v>157</v>
      </c>
      <c r="E111" s="206"/>
      <c r="F111" s="206"/>
      <c r="G111" s="206"/>
      <c r="H111" s="206"/>
      <c r="I111" s="206"/>
      <c r="J111" s="207">
        <f>J219</f>
        <v>0</v>
      </c>
      <c r="K111" s="139"/>
      <c r="L111" s="208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hidden="1" s="2" customFormat="1" ht="21.84" customHeight="1">
      <c r="A112" s="38"/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69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hidden="1" s="2" customFormat="1" ht="6.96" customHeight="1">
      <c r="A113" s="38"/>
      <c r="B113" s="72"/>
      <c r="C113" s="73"/>
      <c r="D113" s="73"/>
      <c r="E113" s="73"/>
      <c r="F113" s="73"/>
      <c r="G113" s="73"/>
      <c r="H113" s="73"/>
      <c r="I113" s="73"/>
      <c r="J113" s="73"/>
      <c r="K113" s="73"/>
      <c r="L113" s="69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hidden="1"/>
    <row r="115" hidden="1"/>
    <row r="116" hidden="1"/>
    <row r="117" s="2" customFormat="1" ht="6.96" customHeight="1">
      <c r="A117" s="38"/>
      <c r="B117" s="74"/>
      <c r="C117" s="75"/>
      <c r="D117" s="75"/>
      <c r="E117" s="75"/>
      <c r="F117" s="75"/>
      <c r="G117" s="75"/>
      <c r="H117" s="75"/>
      <c r="I117" s="75"/>
      <c r="J117" s="75"/>
      <c r="K117" s="75"/>
      <c r="L117" s="69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4.96" customHeight="1">
      <c r="A118" s="38"/>
      <c r="B118" s="39"/>
      <c r="C118" s="23" t="s">
        <v>158</v>
      </c>
      <c r="D118" s="40"/>
      <c r="E118" s="40"/>
      <c r="F118" s="40"/>
      <c r="G118" s="40"/>
      <c r="H118" s="40"/>
      <c r="I118" s="40"/>
      <c r="J118" s="40"/>
      <c r="K118" s="40"/>
      <c r="L118" s="69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9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2" customHeight="1">
      <c r="A120" s="38"/>
      <c r="B120" s="39"/>
      <c r="C120" s="32" t="s">
        <v>15</v>
      </c>
      <c r="D120" s="40"/>
      <c r="E120" s="40"/>
      <c r="F120" s="40"/>
      <c r="G120" s="40"/>
      <c r="H120" s="40"/>
      <c r="I120" s="40"/>
      <c r="J120" s="40"/>
      <c r="K120" s="40"/>
      <c r="L120" s="69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27" customHeight="1">
      <c r="A121" s="38"/>
      <c r="B121" s="39"/>
      <c r="C121" s="40"/>
      <c r="D121" s="40"/>
      <c r="E121" s="193" t="str">
        <f>E7</f>
        <v>Lyžiarske stredisko MH I. etapa - 8-miestna kabínková lanovka MH-STRÁNE</v>
      </c>
      <c r="F121" s="32"/>
      <c r="G121" s="32"/>
      <c r="H121" s="32"/>
      <c r="I121" s="40"/>
      <c r="J121" s="40"/>
      <c r="K121" s="40"/>
      <c r="L121" s="69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" customFormat="1" ht="12" customHeight="1">
      <c r="B122" s="21"/>
      <c r="C122" s="32" t="s">
        <v>144</v>
      </c>
      <c r="D122" s="22"/>
      <c r="E122" s="22"/>
      <c r="F122" s="22"/>
      <c r="G122" s="22"/>
      <c r="H122" s="22"/>
      <c r="I122" s="22"/>
      <c r="J122" s="22"/>
      <c r="K122" s="22"/>
      <c r="L122" s="20"/>
    </row>
    <row r="123" s="2" customFormat="1" ht="14.4" customHeight="1">
      <c r="A123" s="38"/>
      <c r="B123" s="39"/>
      <c r="C123" s="40"/>
      <c r="D123" s="40"/>
      <c r="E123" s="193" t="s">
        <v>1373</v>
      </c>
      <c r="F123" s="40"/>
      <c r="G123" s="40"/>
      <c r="H123" s="40"/>
      <c r="I123" s="40"/>
      <c r="J123" s="40"/>
      <c r="K123" s="40"/>
      <c r="L123" s="69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2" customHeight="1">
      <c r="A124" s="38"/>
      <c r="B124" s="39"/>
      <c r="C124" s="32" t="s">
        <v>146</v>
      </c>
      <c r="D124" s="40"/>
      <c r="E124" s="40"/>
      <c r="F124" s="40"/>
      <c r="G124" s="40"/>
      <c r="H124" s="40"/>
      <c r="I124" s="40"/>
      <c r="J124" s="40"/>
      <c r="K124" s="40"/>
      <c r="L124" s="69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5.6" customHeight="1">
      <c r="A125" s="38"/>
      <c r="B125" s="39"/>
      <c r="C125" s="40"/>
      <c r="D125" s="40"/>
      <c r="E125" s="82" t="str">
        <f>E11</f>
        <v>SO 20.2 - Elektroinštalácie - Bleskozvod a Osvetlenie</v>
      </c>
      <c r="F125" s="40"/>
      <c r="G125" s="40"/>
      <c r="H125" s="40"/>
      <c r="I125" s="40"/>
      <c r="J125" s="40"/>
      <c r="K125" s="40"/>
      <c r="L125" s="69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6.96" customHeight="1">
      <c r="A126" s="38"/>
      <c r="B126" s="39"/>
      <c r="C126" s="40"/>
      <c r="D126" s="40"/>
      <c r="E126" s="40"/>
      <c r="F126" s="40"/>
      <c r="G126" s="40"/>
      <c r="H126" s="40"/>
      <c r="I126" s="40"/>
      <c r="J126" s="40"/>
      <c r="K126" s="40"/>
      <c r="L126" s="69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2" customHeight="1">
      <c r="A127" s="38"/>
      <c r="B127" s="39"/>
      <c r="C127" s="32" t="s">
        <v>19</v>
      </c>
      <c r="D127" s="40"/>
      <c r="E127" s="40"/>
      <c r="F127" s="27" t="str">
        <f>F14</f>
        <v>Martin</v>
      </c>
      <c r="G127" s="40"/>
      <c r="H127" s="40"/>
      <c r="I127" s="32" t="s">
        <v>21</v>
      </c>
      <c r="J127" s="85" t="str">
        <f>IF(J14="","",J14)</f>
        <v>23. 7. 2026</v>
      </c>
      <c r="K127" s="40"/>
      <c r="L127" s="69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6.96" customHeight="1">
      <c r="A128" s="38"/>
      <c r="B128" s="39"/>
      <c r="C128" s="40"/>
      <c r="D128" s="40"/>
      <c r="E128" s="40"/>
      <c r="F128" s="40"/>
      <c r="G128" s="40"/>
      <c r="H128" s="40"/>
      <c r="I128" s="40"/>
      <c r="J128" s="40"/>
      <c r="K128" s="40"/>
      <c r="L128" s="69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15.6" customHeight="1">
      <c r="A129" s="38"/>
      <c r="B129" s="39"/>
      <c r="C129" s="32" t="s">
        <v>23</v>
      </c>
      <c r="D129" s="40"/>
      <c r="E129" s="40"/>
      <c r="F129" s="27" t="str">
        <f>E17</f>
        <v>Mesto Martin</v>
      </c>
      <c r="G129" s="40"/>
      <c r="H129" s="40"/>
      <c r="I129" s="32" t="s">
        <v>30</v>
      </c>
      <c r="J129" s="36" t="str">
        <f>E23</f>
        <v>PROMT, s.r.o. Martin</v>
      </c>
      <c r="K129" s="40"/>
      <c r="L129" s="69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15.6" customHeight="1">
      <c r="A130" s="38"/>
      <c r="B130" s="39"/>
      <c r="C130" s="32" t="s">
        <v>28</v>
      </c>
      <c r="D130" s="40"/>
      <c r="E130" s="40"/>
      <c r="F130" s="27" t="str">
        <f>IF(E20="","",E20)</f>
        <v>Vyplň údaj</v>
      </c>
      <c r="G130" s="40"/>
      <c r="H130" s="40"/>
      <c r="I130" s="32" t="s">
        <v>34</v>
      </c>
      <c r="J130" s="36" t="str">
        <f>E26</f>
        <v>Ing. Jaroslav Tomko</v>
      </c>
      <c r="K130" s="40"/>
      <c r="L130" s="69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="2" customFormat="1" ht="10.32" customHeight="1">
      <c r="A131" s="38"/>
      <c r="B131" s="39"/>
      <c r="C131" s="40"/>
      <c r="D131" s="40"/>
      <c r="E131" s="40"/>
      <c r="F131" s="40"/>
      <c r="G131" s="40"/>
      <c r="H131" s="40"/>
      <c r="I131" s="40"/>
      <c r="J131" s="40"/>
      <c r="K131" s="40"/>
      <c r="L131" s="69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  <row r="132" s="11" customFormat="1" ht="29.28" customHeight="1">
      <c r="A132" s="209"/>
      <c r="B132" s="210"/>
      <c r="C132" s="211" t="s">
        <v>159</v>
      </c>
      <c r="D132" s="212" t="s">
        <v>62</v>
      </c>
      <c r="E132" s="212" t="s">
        <v>58</v>
      </c>
      <c r="F132" s="212" t="s">
        <v>59</v>
      </c>
      <c r="G132" s="212" t="s">
        <v>160</v>
      </c>
      <c r="H132" s="212" t="s">
        <v>161</v>
      </c>
      <c r="I132" s="212" t="s">
        <v>162</v>
      </c>
      <c r="J132" s="213" t="s">
        <v>151</v>
      </c>
      <c r="K132" s="214" t="s">
        <v>163</v>
      </c>
      <c r="L132" s="215"/>
      <c r="M132" s="106" t="s">
        <v>1</v>
      </c>
      <c r="N132" s="107" t="s">
        <v>41</v>
      </c>
      <c r="O132" s="107" t="s">
        <v>164</v>
      </c>
      <c r="P132" s="107" t="s">
        <v>165</v>
      </c>
      <c r="Q132" s="107" t="s">
        <v>166</v>
      </c>
      <c r="R132" s="107" t="s">
        <v>167</v>
      </c>
      <c r="S132" s="107" t="s">
        <v>168</v>
      </c>
      <c r="T132" s="107" t="s">
        <v>169</v>
      </c>
      <c r="U132" s="108" t="s">
        <v>170</v>
      </c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</row>
    <row r="133" s="2" customFormat="1" ht="22.8" customHeight="1">
      <c r="A133" s="38"/>
      <c r="B133" s="39"/>
      <c r="C133" s="113" t="s">
        <v>152</v>
      </c>
      <c r="D133" s="40"/>
      <c r="E133" s="40"/>
      <c r="F133" s="40"/>
      <c r="G133" s="40"/>
      <c r="H133" s="40"/>
      <c r="I133" s="40"/>
      <c r="J133" s="216">
        <f>BK133</f>
        <v>0</v>
      </c>
      <c r="K133" s="40"/>
      <c r="L133" s="44"/>
      <c r="M133" s="109"/>
      <c r="N133" s="217"/>
      <c r="O133" s="110"/>
      <c r="P133" s="218">
        <f>P134+P218</f>
        <v>0</v>
      </c>
      <c r="Q133" s="110"/>
      <c r="R133" s="218">
        <f>R134+R218</f>
        <v>0</v>
      </c>
      <c r="S133" s="110"/>
      <c r="T133" s="218">
        <f>T134+T218</f>
        <v>0</v>
      </c>
      <c r="U133" s="111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T133" s="17" t="s">
        <v>76</v>
      </c>
      <c r="AU133" s="17" t="s">
        <v>153</v>
      </c>
      <c r="BK133" s="219">
        <f>BK134+BK218</f>
        <v>0</v>
      </c>
    </row>
    <row r="134" s="12" customFormat="1" ht="25.92" customHeight="1">
      <c r="A134" s="12"/>
      <c r="B134" s="220"/>
      <c r="C134" s="221"/>
      <c r="D134" s="222" t="s">
        <v>76</v>
      </c>
      <c r="E134" s="223" t="s">
        <v>171</v>
      </c>
      <c r="F134" s="223" t="s">
        <v>172</v>
      </c>
      <c r="G134" s="221"/>
      <c r="H134" s="221"/>
      <c r="I134" s="224"/>
      <c r="J134" s="225">
        <f>BK134</f>
        <v>0</v>
      </c>
      <c r="K134" s="221"/>
      <c r="L134" s="226"/>
      <c r="M134" s="227"/>
      <c r="N134" s="228"/>
      <c r="O134" s="228"/>
      <c r="P134" s="229">
        <f>P135+P191</f>
        <v>0</v>
      </c>
      <c r="Q134" s="228"/>
      <c r="R134" s="229">
        <f>R135+R191</f>
        <v>0</v>
      </c>
      <c r="S134" s="228"/>
      <c r="T134" s="229">
        <f>T135+T191</f>
        <v>0</v>
      </c>
      <c r="U134" s="230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31" t="s">
        <v>173</v>
      </c>
      <c r="AT134" s="232" t="s">
        <v>76</v>
      </c>
      <c r="AU134" s="232" t="s">
        <v>77</v>
      </c>
      <c r="AY134" s="231" t="s">
        <v>174</v>
      </c>
      <c r="BK134" s="233">
        <f>BK135+BK191</f>
        <v>0</v>
      </c>
    </row>
    <row r="135" s="12" customFormat="1" ht="22.8" customHeight="1">
      <c r="A135" s="12"/>
      <c r="B135" s="220"/>
      <c r="C135" s="221"/>
      <c r="D135" s="222" t="s">
        <v>76</v>
      </c>
      <c r="E135" s="234" t="s">
        <v>330</v>
      </c>
      <c r="F135" s="234" t="s">
        <v>1474</v>
      </c>
      <c r="G135" s="221"/>
      <c r="H135" s="221"/>
      <c r="I135" s="224"/>
      <c r="J135" s="235">
        <f>BK135</f>
        <v>0</v>
      </c>
      <c r="K135" s="221"/>
      <c r="L135" s="226"/>
      <c r="M135" s="227"/>
      <c r="N135" s="228"/>
      <c r="O135" s="228"/>
      <c r="P135" s="229">
        <f>P136+P161+P164+P188</f>
        <v>0</v>
      </c>
      <c r="Q135" s="228"/>
      <c r="R135" s="229">
        <f>R136+R161+R164+R188</f>
        <v>0</v>
      </c>
      <c r="S135" s="228"/>
      <c r="T135" s="229">
        <f>T136+T161+T164+T188</f>
        <v>0</v>
      </c>
      <c r="U135" s="230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31" t="s">
        <v>173</v>
      </c>
      <c r="AT135" s="232" t="s">
        <v>76</v>
      </c>
      <c r="AU135" s="232" t="s">
        <v>84</v>
      </c>
      <c r="AY135" s="231" t="s">
        <v>174</v>
      </c>
      <c r="BK135" s="233">
        <f>BK136+BK161+BK164+BK188</f>
        <v>0</v>
      </c>
    </row>
    <row r="136" s="12" customFormat="1" ht="20.88" customHeight="1">
      <c r="A136" s="12"/>
      <c r="B136" s="220"/>
      <c r="C136" s="221"/>
      <c r="D136" s="222" t="s">
        <v>76</v>
      </c>
      <c r="E136" s="234" t="s">
        <v>683</v>
      </c>
      <c r="F136" s="234" t="s">
        <v>684</v>
      </c>
      <c r="G136" s="221"/>
      <c r="H136" s="221"/>
      <c r="I136" s="224"/>
      <c r="J136" s="235">
        <f>BK136</f>
        <v>0</v>
      </c>
      <c r="K136" s="221"/>
      <c r="L136" s="226"/>
      <c r="M136" s="227"/>
      <c r="N136" s="228"/>
      <c r="O136" s="228"/>
      <c r="P136" s="229">
        <f>SUM(P137:P160)</f>
        <v>0</v>
      </c>
      <c r="Q136" s="228"/>
      <c r="R136" s="229">
        <f>SUM(R137:R160)</f>
        <v>0</v>
      </c>
      <c r="S136" s="228"/>
      <c r="T136" s="229">
        <f>SUM(T137:T160)</f>
        <v>0</v>
      </c>
      <c r="U136" s="230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31" t="s">
        <v>173</v>
      </c>
      <c r="AT136" s="232" t="s">
        <v>76</v>
      </c>
      <c r="AU136" s="232" t="s">
        <v>90</v>
      </c>
      <c r="AY136" s="231" t="s">
        <v>174</v>
      </c>
      <c r="BK136" s="233">
        <f>SUM(BK137:BK160)</f>
        <v>0</v>
      </c>
    </row>
    <row r="137" s="2" customFormat="1" ht="14.4" customHeight="1">
      <c r="A137" s="38"/>
      <c r="B137" s="39"/>
      <c r="C137" s="236" t="s">
        <v>84</v>
      </c>
      <c r="D137" s="236" t="s">
        <v>177</v>
      </c>
      <c r="E137" s="237" t="s">
        <v>1475</v>
      </c>
      <c r="F137" s="238" t="s">
        <v>686</v>
      </c>
      <c r="G137" s="239" t="s">
        <v>327</v>
      </c>
      <c r="H137" s="240">
        <v>26</v>
      </c>
      <c r="I137" s="241"/>
      <c r="J137" s="242">
        <f>ROUND(I137*H137,2)</f>
        <v>0</v>
      </c>
      <c r="K137" s="243"/>
      <c r="L137" s="44"/>
      <c r="M137" s="244" t="s">
        <v>1</v>
      </c>
      <c r="N137" s="245" t="s">
        <v>43</v>
      </c>
      <c r="O137" s="97"/>
      <c r="P137" s="246">
        <f>O137*H137</f>
        <v>0</v>
      </c>
      <c r="Q137" s="246">
        <v>0</v>
      </c>
      <c r="R137" s="246">
        <f>Q137*H137</f>
        <v>0</v>
      </c>
      <c r="S137" s="246">
        <v>0</v>
      </c>
      <c r="T137" s="246">
        <f>S137*H137</f>
        <v>0</v>
      </c>
      <c r="U137" s="247" t="s">
        <v>1</v>
      </c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48" t="s">
        <v>190</v>
      </c>
      <c r="AT137" s="248" t="s">
        <v>177</v>
      </c>
      <c r="AU137" s="248" t="s">
        <v>173</v>
      </c>
      <c r="AY137" s="17" t="s">
        <v>174</v>
      </c>
      <c r="BE137" s="249">
        <f>IF(N137="základná",J137,0)</f>
        <v>0</v>
      </c>
      <c r="BF137" s="249">
        <f>IF(N137="znížená",J137,0)</f>
        <v>0</v>
      </c>
      <c r="BG137" s="249">
        <f>IF(N137="zákl. prenesená",J137,0)</f>
        <v>0</v>
      </c>
      <c r="BH137" s="249">
        <f>IF(N137="zníž. prenesená",J137,0)</f>
        <v>0</v>
      </c>
      <c r="BI137" s="249">
        <f>IF(N137="nulová",J137,0)</f>
        <v>0</v>
      </c>
      <c r="BJ137" s="17" t="s">
        <v>90</v>
      </c>
      <c r="BK137" s="249">
        <f>ROUND(I137*H137,2)</f>
        <v>0</v>
      </c>
      <c r="BL137" s="17" t="s">
        <v>190</v>
      </c>
      <c r="BM137" s="248" t="s">
        <v>1476</v>
      </c>
    </row>
    <row r="138" s="2" customFormat="1" ht="14.4" customHeight="1">
      <c r="A138" s="38"/>
      <c r="B138" s="39"/>
      <c r="C138" s="236" t="s">
        <v>90</v>
      </c>
      <c r="D138" s="236" t="s">
        <v>177</v>
      </c>
      <c r="E138" s="237" t="s">
        <v>1477</v>
      </c>
      <c r="F138" s="238" t="s">
        <v>689</v>
      </c>
      <c r="G138" s="239" t="s">
        <v>327</v>
      </c>
      <c r="H138" s="240">
        <v>16</v>
      </c>
      <c r="I138" s="241"/>
      <c r="J138" s="242">
        <f>ROUND(I138*H138,2)</f>
        <v>0</v>
      </c>
      <c r="K138" s="243"/>
      <c r="L138" s="44"/>
      <c r="M138" s="244" t="s">
        <v>1</v>
      </c>
      <c r="N138" s="245" t="s">
        <v>43</v>
      </c>
      <c r="O138" s="97"/>
      <c r="P138" s="246">
        <f>O138*H138</f>
        <v>0</v>
      </c>
      <c r="Q138" s="246">
        <v>0</v>
      </c>
      <c r="R138" s="246">
        <f>Q138*H138</f>
        <v>0</v>
      </c>
      <c r="S138" s="246">
        <v>0</v>
      </c>
      <c r="T138" s="246">
        <f>S138*H138</f>
        <v>0</v>
      </c>
      <c r="U138" s="247" t="s">
        <v>1</v>
      </c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48" t="s">
        <v>190</v>
      </c>
      <c r="AT138" s="248" t="s">
        <v>177</v>
      </c>
      <c r="AU138" s="248" t="s">
        <v>173</v>
      </c>
      <c r="AY138" s="17" t="s">
        <v>174</v>
      </c>
      <c r="BE138" s="249">
        <f>IF(N138="základná",J138,0)</f>
        <v>0</v>
      </c>
      <c r="BF138" s="249">
        <f>IF(N138="znížená",J138,0)</f>
        <v>0</v>
      </c>
      <c r="BG138" s="249">
        <f>IF(N138="zákl. prenesená",J138,0)</f>
        <v>0</v>
      </c>
      <c r="BH138" s="249">
        <f>IF(N138="zníž. prenesená",J138,0)</f>
        <v>0</v>
      </c>
      <c r="BI138" s="249">
        <f>IF(N138="nulová",J138,0)</f>
        <v>0</v>
      </c>
      <c r="BJ138" s="17" t="s">
        <v>90</v>
      </c>
      <c r="BK138" s="249">
        <f>ROUND(I138*H138,2)</f>
        <v>0</v>
      </c>
      <c r="BL138" s="17" t="s">
        <v>190</v>
      </c>
      <c r="BM138" s="248" t="s">
        <v>1478</v>
      </c>
    </row>
    <row r="139" s="2" customFormat="1" ht="14.4" customHeight="1">
      <c r="A139" s="38"/>
      <c r="B139" s="39"/>
      <c r="C139" s="236" t="s">
        <v>173</v>
      </c>
      <c r="D139" s="236" t="s">
        <v>177</v>
      </c>
      <c r="E139" s="237" t="s">
        <v>1479</v>
      </c>
      <c r="F139" s="238" t="s">
        <v>692</v>
      </c>
      <c r="G139" s="239" t="s">
        <v>327</v>
      </c>
      <c r="H139" s="240">
        <v>10</v>
      </c>
      <c r="I139" s="241"/>
      <c r="J139" s="242">
        <f>ROUND(I139*H139,2)</f>
        <v>0</v>
      </c>
      <c r="K139" s="243"/>
      <c r="L139" s="44"/>
      <c r="M139" s="244" t="s">
        <v>1</v>
      </c>
      <c r="N139" s="245" t="s">
        <v>43</v>
      </c>
      <c r="O139" s="97"/>
      <c r="P139" s="246">
        <f>O139*H139</f>
        <v>0</v>
      </c>
      <c r="Q139" s="246">
        <v>0</v>
      </c>
      <c r="R139" s="246">
        <f>Q139*H139</f>
        <v>0</v>
      </c>
      <c r="S139" s="246">
        <v>0</v>
      </c>
      <c r="T139" s="246">
        <f>S139*H139</f>
        <v>0</v>
      </c>
      <c r="U139" s="247" t="s">
        <v>1</v>
      </c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48" t="s">
        <v>190</v>
      </c>
      <c r="AT139" s="248" t="s">
        <v>177</v>
      </c>
      <c r="AU139" s="248" t="s">
        <v>173</v>
      </c>
      <c r="AY139" s="17" t="s">
        <v>174</v>
      </c>
      <c r="BE139" s="249">
        <f>IF(N139="základná",J139,0)</f>
        <v>0</v>
      </c>
      <c r="BF139" s="249">
        <f>IF(N139="znížená",J139,0)</f>
        <v>0</v>
      </c>
      <c r="BG139" s="249">
        <f>IF(N139="zákl. prenesená",J139,0)</f>
        <v>0</v>
      </c>
      <c r="BH139" s="249">
        <f>IF(N139="zníž. prenesená",J139,0)</f>
        <v>0</v>
      </c>
      <c r="BI139" s="249">
        <f>IF(N139="nulová",J139,0)</f>
        <v>0</v>
      </c>
      <c r="BJ139" s="17" t="s">
        <v>90</v>
      </c>
      <c r="BK139" s="249">
        <f>ROUND(I139*H139,2)</f>
        <v>0</v>
      </c>
      <c r="BL139" s="17" t="s">
        <v>190</v>
      </c>
      <c r="BM139" s="248" t="s">
        <v>1480</v>
      </c>
    </row>
    <row r="140" s="2" customFormat="1" ht="22.2" customHeight="1">
      <c r="A140" s="38"/>
      <c r="B140" s="39"/>
      <c r="C140" s="236" t="s">
        <v>190</v>
      </c>
      <c r="D140" s="236" t="s">
        <v>177</v>
      </c>
      <c r="E140" s="237" t="s">
        <v>1481</v>
      </c>
      <c r="F140" s="238" t="s">
        <v>695</v>
      </c>
      <c r="G140" s="239" t="s">
        <v>351</v>
      </c>
      <c r="H140" s="240">
        <v>10</v>
      </c>
      <c r="I140" s="241"/>
      <c r="J140" s="242">
        <f>ROUND(I140*H140,2)</f>
        <v>0</v>
      </c>
      <c r="K140" s="243"/>
      <c r="L140" s="44"/>
      <c r="M140" s="244" t="s">
        <v>1</v>
      </c>
      <c r="N140" s="245" t="s">
        <v>43</v>
      </c>
      <c r="O140" s="97"/>
      <c r="P140" s="246">
        <f>O140*H140</f>
        <v>0</v>
      </c>
      <c r="Q140" s="246">
        <v>0</v>
      </c>
      <c r="R140" s="246">
        <f>Q140*H140</f>
        <v>0</v>
      </c>
      <c r="S140" s="246">
        <v>0</v>
      </c>
      <c r="T140" s="246">
        <f>S140*H140</f>
        <v>0</v>
      </c>
      <c r="U140" s="247" t="s">
        <v>1</v>
      </c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48" t="s">
        <v>190</v>
      </c>
      <c r="AT140" s="248" t="s">
        <v>177</v>
      </c>
      <c r="AU140" s="248" t="s">
        <v>173</v>
      </c>
      <c r="AY140" s="17" t="s">
        <v>174</v>
      </c>
      <c r="BE140" s="249">
        <f>IF(N140="základná",J140,0)</f>
        <v>0</v>
      </c>
      <c r="BF140" s="249">
        <f>IF(N140="znížená",J140,0)</f>
        <v>0</v>
      </c>
      <c r="BG140" s="249">
        <f>IF(N140="zákl. prenesená",J140,0)</f>
        <v>0</v>
      </c>
      <c r="BH140" s="249">
        <f>IF(N140="zníž. prenesená",J140,0)</f>
        <v>0</v>
      </c>
      <c r="BI140" s="249">
        <f>IF(N140="nulová",J140,0)</f>
        <v>0</v>
      </c>
      <c r="BJ140" s="17" t="s">
        <v>90</v>
      </c>
      <c r="BK140" s="249">
        <f>ROUND(I140*H140,2)</f>
        <v>0</v>
      </c>
      <c r="BL140" s="17" t="s">
        <v>190</v>
      </c>
      <c r="BM140" s="248" t="s">
        <v>1482</v>
      </c>
    </row>
    <row r="141" s="2" customFormat="1" ht="19.8" customHeight="1">
      <c r="A141" s="38"/>
      <c r="B141" s="39"/>
      <c r="C141" s="236" t="s">
        <v>194</v>
      </c>
      <c r="D141" s="236" t="s">
        <v>177</v>
      </c>
      <c r="E141" s="237" t="s">
        <v>1483</v>
      </c>
      <c r="F141" s="238" t="s">
        <v>698</v>
      </c>
      <c r="G141" s="239" t="s">
        <v>351</v>
      </c>
      <c r="H141" s="240">
        <v>30</v>
      </c>
      <c r="I141" s="241"/>
      <c r="J141" s="242">
        <f>ROUND(I141*H141,2)</f>
        <v>0</v>
      </c>
      <c r="K141" s="243"/>
      <c r="L141" s="44"/>
      <c r="M141" s="244" t="s">
        <v>1</v>
      </c>
      <c r="N141" s="245" t="s">
        <v>43</v>
      </c>
      <c r="O141" s="97"/>
      <c r="P141" s="246">
        <f>O141*H141</f>
        <v>0</v>
      </c>
      <c r="Q141" s="246">
        <v>0</v>
      </c>
      <c r="R141" s="246">
        <f>Q141*H141</f>
        <v>0</v>
      </c>
      <c r="S141" s="246">
        <v>0</v>
      </c>
      <c r="T141" s="246">
        <f>S141*H141</f>
        <v>0</v>
      </c>
      <c r="U141" s="247" t="s">
        <v>1</v>
      </c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48" t="s">
        <v>190</v>
      </c>
      <c r="AT141" s="248" t="s">
        <v>177</v>
      </c>
      <c r="AU141" s="248" t="s">
        <v>173</v>
      </c>
      <c r="AY141" s="17" t="s">
        <v>174</v>
      </c>
      <c r="BE141" s="249">
        <f>IF(N141="základná",J141,0)</f>
        <v>0</v>
      </c>
      <c r="BF141" s="249">
        <f>IF(N141="znížená",J141,0)</f>
        <v>0</v>
      </c>
      <c r="BG141" s="249">
        <f>IF(N141="zákl. prenesená",J141,0)</f>
        <v>0</v>
      </c>
      <c r="BH141" s="249">
        <f>IF(N141="zníž. prenesená",J141,0)</f>
        <v>0</v>
      </c>
      <c r="BI141" s="249">
        <f>IF(N141="nulová",J141,0)</f>
        <v>0</v>
      </c>
      <c r="BJ141" s="17" t="s">
        <v>90</v>
      </c>
      <c r="BK141" s="249">
        <f>ROUND(I141*H141,2)</f>
        <v>0</v>
      </c>
      <c r="BL141" s="17" t="s">
        <v>190</v>
      </c>
      <c r="BM141" s="248" t="s">
        <v>1484</v>
      </c>
    </row>
    <row r="142" s="2" customFormat="1" ht="22.2" customHeight="1">
      <c r="A142" s="38"/>
      <c r="B142" s="39"/>
      <c r="C142" s="236" t="s">
        <v>198</v>
      </c>
      <c r="D142" s="236" t="s">
        <v>177</v>
      </c>
      <c r="E142" s="237" t="s">
        <v>1485</v>
      </c>
      <c r="F142" s="238" t="s">
        <v>701</v>
      </c>
      <c r="G142" s="239" t="s">
        <v>351</v>
      </c>
      <c r="H142" s="240">
        <v>1</v>
      </c>
      <c r="I142" s="241"/>
      <c r="J142" s="242">
        <f>ROUND(I142*H142,2)</f>
        <v>0</v>
      </c>
      <c r="K142" s="243"/>
      <c r="L142" s="44"/>
      <c r="M142" s="244" t="s">
        <v>1</v>
      </c>
      <c r="N142" s="245" t="s">
        <v>43</v>
      </c>
      <c r="O142" s="97"/>
      <c r="P142" s="246">
        <f>O142*H142</f>
        <v>0</v>
      </c>
      <c r="Q142" s="246">
        <v>0</v>
      </c>
      <c r="R142" s="246">
        <f>Q142*H142</f>
        <v>0</v>
      </c>
      <c r="S142" s="246">
        <v>0</v>
      </c>
      <c r="T142" s="246">
        <f>S142*H142</f>
        <v>0</v>
      </c>
      <c r="U142" s="247" t="s">
        <v>1</v>
      </c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48" t="s">
        <v>190</v>
      </c>
      <c r="AT142" s="248" t="s">
        <v>177</v>
      </c>
      <c r="AU142" s="248" t="s">
        <v>173</v>
      </c>
      <c r="AY142" s="17" t="s">
        <v>174</v>
      </c>
      <c r="BE142" s="249">
        <f>IF(N142="základná",J142,0)</f>
        <v>0</v>
      </c>
      <c r="BF142" s="249">
        <f>IF(N142="znížená",J142,0)</f>
        <v>0</v>
      </c>
      <c r="BG142" s="249">
        <f>IF(N142="zákl. prenesená",J142,0)</f>
        <v>0</v>
      </c>
      <c r="BH142" s="249">
        <f>IF(N142="zníž. prenesená",J142,0)</f>
        <v>0</v>
      </c>
      <c r="BI142" s="249">
        <f>IF(N142="nulová",J142,0)</f>
        <v>0</v>
      </c>
      <c r="BJ142" s="17" t="s">
        <v>90</v>
      </c>
      <c r="BK142" s="249">
        <f>ROUND(I142*H142,2)</f>
        <v>0</v>
      </c>
      <c r="BL142" s="17" t="s">
        <v>190</v>
      </c>
      <c r="BM142" s="248" t="s">
        <v>1486</v>
      </c>
    </row>
    <row r="143" s="2" customFormat="1" ht="19.8" customHeight="1">
      <c r="A143" s="38"/>
      <c r="B143" s="39"/>
      <c r="C143" s="236" t="s">
        <v>202</v>
      </c>
      <c r="D143" s="236" t="s">
        <v>177</v>
      </c>
      <c r="E143" s="237" t="s">
        <v>1487</v>
      </c>
      <c r="F143" s="238" t="s">
        <v>707</v>
      </c>
      <c r="G143" s="239" t="s">
        <v>351</v>
      </c>
      <c r="H143" s="240">
        <v>5</v>
      </c>
      <c r="I143" s="241"/>
      <c r="J143" s="242">
        <f>ROUND(I143*H143,2)</f>
        <v>0</v>
      </c>
      <c r="K143" s="243"/>
      <c r="L143" s="44"/>
      <c r="M143" s="244" t="s">
        <v>1</v>
      </c>
      <c r="N143" s="245" t="s">
        <v>43</v>
      </c>
      <c r="O143" s="97"/>
      <c r="P143" s="246">
        <f>O143*H143</f>
        <v>0</v>
      </c>
      <c r="Q143" s="246">
        <v>0</v>
      </c>
      <c r="R143" s="246">
        <f>Q143*H143</f>
        <v>0</v>
      </c>
      <c r="S143" s="246">
        <v>0</v>
      </c>
      <c r="T143" s="246">
        <f>S143*H143</f>
        <v>0</v>
      </c>
      <c r="U143" s="247" t="s">
        <v>1</v>
      </c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48" t="s">
        <v>190</v>
      </c>
      <c r="AT143" s="248" t="s">
        <v>177</v>
      </c>
      <c r="AU143" s="248" t="s">
        <v>173</v>
      </c>
      <c r="AY143" s="17" t="s">
        <v>174</v>
      </c>
      <c r="BE143" s="249">
        <f>IF(N143="základná",J143,0)</f>
        <v>0</v>
      </c>
      <c r="BF143" s="249">
        <f>IF(N143="znížená",J143,0)</f>
        <v>0</v>
      </c>
      <c r="BG143" s="249">
        <f>IF(N143="zákl. prenesená",J143,0)</f>
        <v>0</v>
      </c>
      <c r="BH143" s="249">
        <f>IF(N143="zníž. prenesená",J143,0)</f>
        <v>0</v>
      </c>
      <c r="BI143" s="249">
        <f>IF(N143="nulová",J143,0)</f>
        <v>0</v>
      </c>
      <c r="BJ143" s="17" t="s">
        <v>90</v>
      </c>
      <c r="BK143" s="249">
        <f>ROUND(I143*H143,2)</f>
        <v>0</v>
      </c>
      <c r="BL143" s="17" t="s">
        <v>190</v>
      </c>
      <c r="BM143" s="248" t="s">
        <v>1488</v>
      </c>
    </row>
    <row r="144" s="2" customFormat="1" ht="19.8" customHeight="1">
      <c r="A144" s="38"/>
      <c r="B144" s="39"/>
      <c r="C144" s="236" t="s">
        <v>209</v>
      </c>
      <c r="D144" s="236" t="s">
        <v>177</v>
      </c>
      <c r="E144" s="237" t="s">
        <v>1489</v>
      </c>
      <c r="F144" s="238" t="s">
        <v>710</v>
      </c>
      <c r="G144" s="239" t="s">
        <v>351</v>
      </c>
      <c r="H144" s="240">
        <v>4</v>
      </c>
      <c r="I144" s="241"/>
      <c r="J144" s="242">
        <f>ROUND(I144*H144,2)</f>
        <v>0</v>
      </c>
      <c r="K144" s="243"/>
      <c r="L144" s="44"/>
      <c r="M144" s="244" t="s">
        <v>1</v>
      </c>
      <c r="N144" s="245" t="s">
        <v>43</v>
      </c>
      <c r="O144" s="97"/>
      <c r="P144" s="246">
        <f>O144*H144</f>
        <v>0</v>
      </c>
      <c r="Q144" s="246">
        <v>0</v>
      </c>
      <c r="R144" s="246">
        <f>Q144*H144</f>
        <v>0</v>
      </c>
      <c r="S144" s="246">
        <v>0</v>
      </c>
      <c r="T144" s="246">
        <f>S144*H144</f>
        <v>0</v>
      </c>
      <c r="U144" s="247" t="s">
        <v>1</v>
      </c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48" t="s">
        <v>190</v>
      </c>
      <c r="AT144" s="248" t="s">
        <v>177</v>
      </c>
      <c r="AU144" s="248" t="s">
        <v>173</v>
      </c>
      <c r="AY144" s="17" t="s">
        <v>174</v>
      </c>
      <c r="BE144" s="249">
        <f>IF(N144="základná",J144,0)</f>
        <v>0</v>
      </c>
      <c r="BF144" s="249">
        <f>IF(N144="znížená",J144,0)</f>
        <v>0</v>
      </c>
      <c r="BG144" s="249">
        <f>IF(N144="zákl. prenesená",J144,0)</f>
        <v>0</v>
      </c>
      <c r="BH144" s="249">
        <f>IF(N144="zníž. prenesená",J144,0)</f>
        <v>0</v>
      </c>
      <c r="BI144" s="249">
        <f>IF(N144="nulová",J144,0)</f>
        <v>0</v>
      </c>
      <c r="BJ144" s="17" t="s">
        <v>90</v>
      </c>
      <c r="BK144" s="249">
        <f>ROUND(I144*H144,2)</f>
        <v>0</v>
      </c>
      <c r="BL144" s="17" t="s">
        <v>190</v>
      </c>
      <c r="BM144" s="248" t="s">
        <v>1490</v>
      </c>
    </row>
    <row r="145" s="2" customFormat="1" ht="22.2" customHeight="1">
      <c r="A145" s="38"/>
      <c r="B145" s="39"/>
      <c r="C145" s="236" t="s">
        <v>213</v>
      </c>
      <c r="D145" s="236" t="s">
        <v>177</v>
      </c>
      <c r="E145" s="237" t="s">
        <v>1491</v>
      </c>
      <c r="F145" s="238" t="s">
        <v>713</v>
      </c>
      <c r="G145" s="239" t="s">
        <v>351</v>
      </c>
      <c r="H145" s="240">
        <v>2</v>
      </c>
      <c r="I145" s="241"/>
      <c r="J145" s="242">
        <f>ROUND(I145*H145,2)</f>
        <v>0</v>
      </c>
      <c r="K145" s="243"/>
      <c r="L145" s="44"/>
      <c r="M145" s="244" t="s">
        <v>1</v>
      </c>
      <c r="N145" s="245" t="s">
        <v>43</v>
      </c>
      <c r="O145" s="97"/>
      <c r="P145" s="246">
        <f>O145*H145</f>
        <v>0</v>
      </c>
      <c r="Q145" s="246">
        <v>0</v>
      </c>
      <c r="R145" s="246">
        <f>Q145*H145</f>
        <v>0</v>
      </c>
      <c r="S145" s="246">
        <v>0</v>
      </c>
      <c r="T145" s="246">
        <f>S145*H145</f>
        <v>0</v>
      </c>
      <c r="U145" s="247" t="s">
        <v>1</v>
      </c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48" t="s">
        <v>190</v>
      </c>
      <c r="AT145" s="248" t="s">
        <v>177</v>
      </c>
      <c r="AU145" s="248" t="s">
        <v>173</v>
      </c>
      <c r="AY145" s="17" t="s">
        <v>174</v>
      </c>
      <c r="BE145" s="249">
        <f>IF(N145="základná",J145,0)</f>
        <v>0</v>
      </c>
      <c r="BF145" s="249">
        <f>IF(N145="znížená",J145,0)</f>
        <v>0</v>
      </c>
      <c r="BG145" s="249">
        <f>IF(N145="zákl. prenesená",J145,0)</f>
        <v>0</v>
      </c>
      <c r="BH145" s="249">
        <f>IF(N145="zníž. prenesená",J145,0)</f>
        <v>0</v>
      </c>
      <c r="BI145" s="249">
        <f>IF(N145="nulová",J145,0)</f>
        <v>0</v>
      </c>
      <c r="BJ145" s="17" t="s">
        <v>90</v>
      </c>
      <c r="BK145" s="249">
        <f>ROUND(I145*H145,2)</f>
        <v>0</v>
      </c>
      <c r="BL145" s="17" t="s">
        <v>190</v>
      </c>
      <c r="BM145" s="248" t="s">
        <v>1492</v>
      </c>
    </row>
    <row r="146" s="2" customFormat="1" ht="22.2" customHeight="1">
      <c r="A146" s="38"/>
      <c r="B146" s="39"/>
      <c r="C146" s="236" t="s">
        <v>217</v>
      </c>
      <c r="D146" s="236" t="s">
        <v>177</v>
      </c>
      <c r="E146" s="237" t="s">
        <v>1493</v>
      </c>
      <c r="F146" s="238" t="s">
        <v>716</v>
      </c>
      <c r="G146" s="239" t="s">
        <v>351</v>
      </c>
      <c r="H146" s="240">
        <v>4</v>
      </c>
      <c r="I146" s="241"/>
      <c r="J146" s="242">
        <f>ROUND(I146*H146,2)</f>
        <v>0</v>
      </c>
      <c r="K146" s="243"/>
      <c r="L146" s="44"/>
      <c r="M146" s="244" t="s">
        <v>1</v>
      </c>
      <c r="N146" s="245" t="s">
        <v>43</v>
      </c>
      <c r="O146" s="97"/>
      <c r="P146" s="246">
        <f>O146*H146</f>
        <v>0</v>
      </c>
      <c r="Q146" s="246">
        <v>0</v>
      </c>
      <c r="R146" s="246">
        <f>Q146*H146</f>
        <v>0</v>
      </c>
      <c r="S146" s="246">
        <v>0</v>
      </c>
      <c r="T146" s="246">
        <f>S146*H146</f>
        <v>0</v>
      </c>
      <c r="U146" s="247" t="s">
        <v>1</v>
      </c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48" t="s">
        <v>190</v>
      </c>
      <c r="AT146" s="248" t="s">
        <v>177</v>
      </c>
      <c r="AU146" s="248" t="s">
        <v>173</v>
      </c>
      <c r="AY146" s="17" t="s">
        <v>174</v>
      </c>
      <c r="BE146" s="249">
        <f>IF(N146="základná",J146,0)</f>
        <v>0</v>
      </c>
      <c r="BF146" s="249">
        <f>IF(N146="znížená",J146,0)</f>
        <v>0</v>
      </c>
      <c r="BG146" s="249">
        <f>IF(N146="zákl. prenesená",J146,0)</f>
        <v>0</v>
      </c>
      <c r="BH146" s="249">
        <f>IF(N146="zníž. prenesená",J146,0)</f>
        <v>0</v>
      </c>
      <c r="BI146" s="249">
        <f>IF(N146="nulová",J146,0)</f>
        <v>0</v>
      </c>
      <c r="BJ146" s="17" t="s">
        <v>90</v>
      </c>
      <c r="BK146" s="249">
        <f>ROUND(I146*H146,2)</f>
        <v>0</v>
      </c>
      <c r="BL146" s="17" t="s">
        <v>190</v>
      </c>
      <c r="BM146" s="248" t="s">
        <v>1494</v>
      </c>
    </row>
    <row r="147" s="2" customFormat="1" ht="19.8" customHeight="1">
      <c r="A147" s="38"/>
      <c r="B147" s="39"/>
      <c r="C147" s="236" t="s">
        <v>221</v>
      </c>
      <c r="D147" s="236" t="s">
        <v>177</v>
      </c>
      <c r="E147" s="237" t="s">
        <v>1495</v>
      </c>
      <c r="F147" s="238" t="s">
        <v>719</v>
      </c>
      <c r="G147" s="239" t="s">
        <v>351</v>
      </c>
      <c r="H147" s="240">
        <v>2</v>
      </c>
      <c r="I147" s="241"/>
      <c r="J147" s="242">
        <f>ROUND(I147*H147,2)</f>
        <v>0</v>
      </c>
      <c r="K147" s="243"/>
      <c r="L147" s="44"/>
      <c r="M147" s="244" t="s">
        <v>1</v>
      </c>
      <c r="N147" s="245" t="s">
        <v>43</v>
      </c>
      <c r="O147" s="97"/>
      <c r="P147" s="246">
        <f>O147*H147</f>
        <v>0</v>
      </c>
      <c r="Q147" s="246">
        <v>0</v>
      </c>
      <c r="R147" s="246">
        <f>Q147*H147</f>
        <v>0</v>
      </c>
      <c r="S147" s="246">
        <v>0</v>
      </c>
      <c r="T147" s="246">
        <f>S147*H147</f>
        <v>0</v>
      </c>
      <c r="U147" s="247" t="s">
        <v>1</v>
      </c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48" t="s">
        <v>190</v>
      </c>
      <c r="AT147" s="248" t="s">
        <v>177</v>
      </c>
      <c r="AU147" s="248" t="s">
        <v>173</v>
      </c>
      <c r="AY147" s="17" t="s">
        <v>174</v>
      </c>
      <c r="BE147" s="249">
        <f>IF(N147="základná",J147,0)</f>
        <v>0</v>
      </c>
      <c r="BF147" s="249">
        <f>IF(N147="znížená",J147,0)</f>
        <v>0</v>
      </c>
      <c r="BG147" s="249">
        <f>IF(N147="zákl. prenesená",J147,0)</f>
        <v>0</v>
      </c>
      <c r="BH147" s="249">
        <f>IF(N147="zníž. prenesená",J147,0)</f>
        <v>0</v>
      </c>
      <c r="BI147" s="249">
        <f>IF(N147="nulová",J147,0)</f>
        <v>0</v>
      </c>
      <c r="BJ147" s="17" t="s">
        <v>90</v>
      </c>
      <c r="BK147" s="249">
        <f>ROUND(I147*H147,2)</f>
        <v>0</v>
      </c>
      <c r="BL147" s="17" t="s">
        <v>190</v>
      </c>
      <c r="BM147" s="248" t="s">
        <v>1496</v>
      </c>
    </row>
    <row r="148" s="2" customFormat="1" ht="22.2" customHeight="1">
      <c r="A148" s="38"/>
      <c r="B148" s="39"/>
      <c r="C148" s="236" t="s">
        <v>225</v>
      </c>
      <c r="D148" s="236" t="s">
        <v>177</v>
      </c>
      <c r="E148" s="237" t="s">
        <v>1497</v>
      </c>
      <c r="F148" s="238" t="s">
        <v>722</v>
      </c>
      <c r="G148" s="239" t="s">
        <v>351</v>
      </c>
      <c r="H148" s="240">
        <v>6</v>
      </c>
      <c r="I148" s="241"/>
      <c r="J148" s="242">
        <f>ROUND(I148*H148,2)</f>
        <v>0</v>
      </c>
      <c r="K148" s="243"/>
      <c r="L148" s="44"/>
      <c r="M148" s="244" t="s">
        <v>1</v>
      </c>
      <c r="N148" s="245" t="s">
        <v>43</v>
      </c>
      <c r="O148" s="97"/>
      <c r="P148" s="246">
        <f>O148*H148</f>
        <v>0</v>
      </c>
      <c r="Q148" s="246">
        <v>0</v>
      </c>
      <c r="R148" s="246">
        <f>Q148*H148</f>
        <v>0</v>
      </c>
      <c r="S148" s="246">
        <v>0</v>
      </c>
      <c r="T148" s="246">
        <f>S148*H148</f>
        <v>0</v>
      </c>
      <c r="U148" s="247" t="s">
        <v>1</v>
      </c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48" t="s">
        <v>190</v>
      </c>
      <c r="AT148" s="248" t="s">
        <v>177</v>
      </c>
      <c r="AU148" s="248" t="s">
        <v>173</v>
      </c>
      <c r="AY148" s="17" t="s">
        <v>174</v>
      </c>
      <c r="BE148" s="249">
        <f>IF(N148="základná",J148,0)</f>
        <v>0</v>
      </c>
      <c r="BF148" s="249">
        <f>IF(N148="znížená",J148,0)</f>
        <v>0</v>
      </c>
      <c r="BG148" s="249">
        <f>IF(N148="zákl. prenesená",J148,0)</f>
        <v>0</v>
      </c>
      <c r="BH148" s="249">
        <f>IF(N148="zníž. prenesená",J148,0)</f>
        <v>0</v>
      </c>
      <c r="BI148" s="249">
        <f>IF(N148="nulová",J148,0)</f>
        <v>0</v>
      </c>
      <c r="BJ148" s="17" t="s">
        <v>90</v>
      </c>
      <c r="BK148" s="249">
        <f>ROUND(I148*H148,2)</f>
        <v>0</v>
      </c>
      <c r="BL148" s="17" t="s">
        <v>190</v>
      </c>
      <c r="BM148" s="248" t="s">
        <v>1498</v>
      </c>
    </row>
    <row r="149" s="2" customFormat="1" ht="14.4" customHeight="1">
      <c r="A149" s="38"/>
      <c r="B149" s="39"/>
      <c r="C149" s="236" t="s">
        <v>298</v>
      </c>
      <c r="D149" s="236" t="s">
        <v>177</v>
      </c>
      <c r="E149" s="237" t="s">
        <v>1499</v>
      </c>
      <c r="F149" s="238" t="s">
        <v>725</v>
      </c>
      <c r="G149" s="239" t="s">
        <v>327</v>
      </c>
      <c r="H149" s="240">
        <v>12</v>
      </c>
      <c r="I149" s="241"/>
      <c r="J149" s="242">
        <f>ROUND(I149*H149,2)</f>
        <v>0</v>
      </c>
      <c r="K149" s="243"/>
      <c r="L149" s="44"/>
      <c r="M149" s="244" t="s">
        <v>1</v>
      </c>
      <c r="N149" s="245" t="s">
        <v>43</v>
      </c>
      <c r="O149" s="97"/>
      <c r="P149" s="246">
        <f>O149*H149</f>
        <v>0</v>
      </c>
      <c r="Q149" s="246">
        <v>0</v>
      </c>
      <c r="R149" s="246">
        <f>Q149*H149</f>
        <v>0</v>
      </c>
      <c r="S149" s="246">
        <v>0</v>
      </c>
      <c r="T149" s="246">
        <f>S149*H149</f>
        <v>0</v>
      </c>
      <c r="U149" s="247" t="s">
        <v>1</v>
      </c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48" t="s">
        <v>190</v>
      </c>
      <c r="AT149" s="248" t="s">
        <v>177</v>
      </c>
      <c r="AU149" s="248" t="s">
        <v>173</v>
      </c>
      <c r="AY149" s="17" t="s">
        <v>174</v>
      </c>
      <c r="BE149" s="249">
        <f>IF(N149="základná",J149,0)</f>
        <v>0</v>
      </c>
      <c r="BF149" s="249">
        <f>IF(N149="znížená",J149,0)</f>
        <v>0</v>
      </c>
      <c r="BG149" s="249">
        <f>IF(N149="zákl. prenesená",J149,0)</f>
        <v>0</v>
      </c>
      <c r="BH149" s="249">
        <f>IF(N149="zníž. prenesená",J149,0)</f>
        <v>0</v>
      </c>
      <c r="BI149" s="249">
        <f>IF(N149="nulová",J149,0)</f>
        <v>0</v>
      </c>
      <c r="BJ149" s="17" t="s">
        <v>90</v>
      </c>
      <c r="BK149" s="249">
        <f>ROUND(I149*H149,2)</f>
        <v>0</v>
      </c>
      <c r="BL149" s="17" t="s">
        <v>190</v>
      </c>
      <c r="BM149" s="248" t="s">
        <v>1500</v>
      </c>
    </row>
    <row r="150" s="2" customFormat="1" ht="14.4" customHeight="1">
      <c r="A150" s="38"/>
      <c r="B150" s="39"/>
      <c r="C150" s="236" t="s">
        <v>302</v>
      </c>
      <c r="D150" s="236" t="s">
        <v>177</v>
      </c>
      <c r="E150" s="237" t="s">
        <v>1501</v>
      </c>
      <c r="F150" s="238" t="s">
        <v>728</v>
      </c>
      <c r="G150" s="239" t="s">
        <v>327</v>
      </c>
      <c r="H150" s="240">
        <v>12</v>
      </c>
      <c r="I150" s="241"/>
      <c r="J150" s="242">
        <f>ROUND(I150*H150,2)</f>
        <v>0</v>
      </c>
      <c r="K150" s="243"/>
      <c r="L150" s="44"/>
      <c r="M150" s="244" t="s">
        <v>1</v>
      </c>
      <c r="N150" s="245" t="s">
        <v>43</v>
      </c>
      <c r="O150" s="97"/>
      <c r="P150" s="246">
        <f>O150*H150</f>
        <v>0</v>
      </c>
      <c r="Q150" s="246">
        <v>0</v>
      </c>
      <c r="R150" s="246">
        <f>Q150*H150</f>
        <v>0</v>
      </c>
      <c r="S150" s="246">
        <v>0</v>
      </c>
      <c r="T150" s="246">
        <f>S150*H150</f>
        <v>0</v>
      </c>
      <c r="U150" s="247" t="s">
        <v>1</v>
      </c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48" t="s">
        <v>190</v>
      </c>
      <c r="AT150" s="248" t="s">
        <v>177</v>
      </c>
      <c r="AU150" s="248" t="s">
        <v>173</v>
      </c>
      <c r="AY150" s="17" t="s">
        <v>174</v>
      </c>
      <c r="BE150" s="249">
        <f>IF(N150="základná",J150,0)</f>
        <v>0</v>
      </c>
      <c r="BF150" s="249">
        <f>IF(N150="znížená",J150,0)</f>
        <v>0</v>
      </c>
      <c r="BG150" s="249">
        <f>IF(N150="zákl. prenesená",J150,0)</f>
        <v>0</v>
      </c>
      <c r="BH150" s="249">
        <f>IF(N150="zníž. prenesená",J150,0)</f>
        <v>0</v>
      </c>
      <c r="BI150" s="249">
        <f>IF(N150="nulová",J150,0)</f>
        <v>0</v>
      </c>
      <c r="BJ150" s="17" t="s">
        <v>90</v>
      </c>
      <c r="BK150" s="249">
        <f>ROUND(I150*H150,2)</f>
        <v>0</v>
      </c>
      <c r="BL150" s="17" t="s">
        <v>190</v>
      </c>
      <c r="BM150" s="248" t="s">
        <v>1502</v>
      </c>
    </row>
    <row r="151" s="2" customFormat="1" ht="14.4" customHeight="1">
      <c r="A151" s="38"/>
      <c r="B151" s="39"/>
      <c r="C151" s="236" t="s">
        <v>306</v>
      </c>
      <c r="D151" s="236" t="s">
        <v>177</v>
      </c>
      <c r="E151" s="237" t="s">
        <v>1503</v>
      </c>
      <c r="F151" s="238" t="s">
        <v>731</v>
      </c>
      <c r="G151" s="239" t="s">
        <v>327</v>
      </c>
      <c r="H151" s="240">
        <v>45</v>
      </c>
      <c r="I151" s="241"/>
      <c r="J151" s="242">
        <f>ROUND(I151*H151,2)</f>
        <v>0</v>
      </c>
      <c r="K151" s="243"/>
      <c r="L151" s="44"/>
      <c r="M151" s="244" t="s">
        <v>1</v>
      </c>
      <c r="N151" s="245" t="s">
        <v>43</v>
      </c>
      <c r="O151" s="97"/>
      <c r="P151" s="246">
        <f>O151*H151</f>
        <v>0</v>
      </c>
      <c r="Q151" s="246">
        <v>0</v>
      </c>
      <c r="R151" s="246">
        <f>Q151*H151</f>
        <v>0</v>
      </c>
      <c r="S151" s="246">
        <v>0</v>
      </c>
      <c r="T151" s="246">
        <f>S151*H151</f>
        <v>0</v>
      </c>
      <c r="U151" s="247" t="s">
        <v>1</v>
      </c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48" t="s">
        <v>190</v>
      </c>
      <c r="AT151" s="248" t="s">
        <v>177</v>
      </c>
      <c r="AU151" s="248" t="s">
        <v>173</v>
      </c>
      <c r="AY151" s="17" t="s">
        <v>174</v>
      </c>
      <c r="BE151" s="249">
        <f>IF(N151="základná",J151,0)</f>
        <v>0</v>
      </c>
      <c r="BF151" s="249">
        <f>IF(N151="znížená",J151,0)</f>
        <v>0</v>
      </c>
      <c r="BG151" s="249">
        <f>IF(N151="zákl. prenesená",J151,0)</f>
        <v>0</v>
      </c>
      <c r="BH151" s="249">
        <f>IF(N151="zníž. prenesená",J151,0)</f>
        <v>0</v>
      </c>
      <c r="BI151" s="249">
        <f>IF(N151="nulová",J151,0)</f>
        <v>0</v>
      </c>
      <c r="BJ151" s="17" t="s">
        <v>90</v>
      </c>
      <c r="BK151" s="249">
        <f>ROUND(I151*H151,2)</f>
        <v>0</v>
      </c>
      <c r="BL151" s="17" t="s">
        <v>190</v>
      </c>
      <c r="BM151" s="248" t="s">
        <v>1504</v>
      </c>
    </row>
    <row r="152" s="2" customFormat="1" ht="14.4" customHeight="1">
      <c r="A152" s="38"/>
      <c r="B152" s="39"/>
      <c r="C152" s="236" t="s">
        <v>308</v>
      </c>
      <c r="D152" s="236" t="s">
        <v>177</v>
      </c>
      <c r="E152" s="237" t="s">
        <v>1505</v>
      </c>
      <c r="F152" s="238" t="s">
        <v>734</v>
      </c>
      <c r="G152" s="239" t="s">
        <v>327</v>
      </c>
      <c r="H152" s="240">
        <v>40</v>
      </c>
      <c r="I152" s="241"/>
      <c r="J152" s="242">
        <f>ROUND(I152*H152,2)</f>
        <v>0</v>
      </c>
      <c r="K152" s="243"/>
      <c r="L152" s="44"/>
      <c r="M152" s="244" t="s">
        <v>1</v>
      </c>
      <c r="N152" s="245" t="s">
        <v>43</v>
      </c>
      <c r="O152" s="97"/>
      <c r="P152" s="246">
        <f>O152*H152</f>
        <v>0</v>
      </c>
      <c r="Q152" s="246">
        <v>0</v>
      </c>
      <c r="R152" s="246">
        <f>Q152*H152</f>
        <v>0</v>
      </c>
      <c r="S152" s="246">
        <v>0</v>
      </c>
      <c r="T152" s="246">
        <f>S152*H152</f>
        <v>0</v>
      </c>
      <c r="U152" s="247" t="s">
        <v>1</v>
      </c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48" t="s">
        <v>190</v>
      </c>
      <c r="AT152" s="248" t="s">
        <v>177</v>
      </c>
      <c r="AU152" s="248" t="s">
        <v>173</v>
      </c>
      <c r="AY152" s="17" t="s">
        <v>174</v>
      </c>
      <c r="BE152" s="249">
        <f>IF(N152="základná",J152,0)</f>
        <v>0</v>
      </c>
      <c r="BF152" s="249">
        <f>IF(N152="znížená",J152,0)</f>
        <v>0</v>
      </c>
      <c r="BG152" s="249">
        <f>IF(N152="zákl. prenesená",J152,0)</f>
        <v>0</v>
      </c>
      <c r="BH152" s="249">
        <f>IF(N152="zníž. prenesená",J152,0)</f>
        <v>0</v>
      </c>
      <c r="BI152" s="249">
        <f>IF(N152="nulová",J152,0)</f>
        <v>0</v>
      </c>
      <c r="BJ152" s="17" t="s">
        <v>90</v>
      </c>
      <c r="BK152" s="249">
        <f>ROUND(I152*H152,2)</f>
        <v>0</v>
      </c>
      <c r="BL152" s="17" t="s">
        <v>190</v>
      </c>
      <c r="BM152" s="248" t="s">
        <v>1506</v>
      </c>
    </row>
    <row r="153" s="2" customFormat="1" ht="14.4" customHeight="1">
      <c r="A153" s="38"/>
      <c r="B153" s="39"/>
      <c r="C153" s="236" t="s">
        <v>310</v>
      </c>
      <c r="D153" s="236" t="s">
        <v>177</v>
      </c>
      <c r="E153" s="237" t="s">
        <v>1507</v>
      </c>
      <c r="F153" s="238" t="s">
        <v>737</v>
      </c>
      <c r="G153" s="239" t="s">
        <v>351</v>
      </c>
      <c r="H153" s="240">
        <v>1</v>
      </c>
      <c r="I153" s="241"/>
      <c r="J153" s="242">
        <f>ROUND(I153*H153,2)</f>
        <v>0</v>
      </c>
      <c r="K153" s="243"/>
      <c r="L153" s="44"/>
      <c r="M153" s="244" t="s">
        <v>1</v>
      </c>
      <c r="N153" s="245" t="s">
        <v>43</v>
      </c>
      <c r="O153" s="97"/>
      <c r="P153" s="246">
        <f>O153*H153</f>
        <v>0</v>
      </c>
      <c r="Q153" s="246">
        <v>0</v>
      </c>
      <c r="R153" s="246">
        <f>Q153*H153</f>
        <v>0</v>
      </c>
      <c r="S153" s="246">
        <v>0</v>
      </c>
      <c r="T153" s="246">
        <f>S153*H153</f>
        <v>0</v>
      </c>
      <c r="U153" s="247" t="s">
        <v>1</v>
      </c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48" t="s">
        <v>190</v>
      </c>
      <c r="AT153" s="248" t="s">
        <v>177</v>
      </c>
      <c r="AU153" s="248" t="s">
        <v>173</v>
      </c>
      <c r="AY153" s="17" t="s">
        <v>174</v>
      </c>
      <c r="BE153" s="249">
        <f>IF(N153="základná",J153,0)</f>
        <v>0</v>
      </c>
      <c r="BF153" s="249">
        <f>IF(N153="znížená",J153,0)</f>
        <v>0</v>
      </c>
      <c r="BG153" s="249">
        <f>IF(N153="zákl. prenesená",J153,0)</f>
        <v>0</v>
      </c>
      <c r="BH153" s="249">
        <f>IF(N153="zníž. prenesená",J153,0)</f>
        <v>0</v>
      </c>
      <c r="BI153" s="249">
        <f>IF(N153="nulová",J153,0)</f>
        <v>0</v>
      </c>
      <c r="BJ153" s="17" t="s">
        <v>90</v>
      </c>
      <c r="BK153" s="249">
        <f>ROUND(I153*H153,2)</f>
        <v>0</v>
      </c>
      <c r="BL153" s="17" t="s">
        <v>190</v>
      </c>
      <c r="BM153" s="248" t="s">
        <v>1508</v>
      </c>
    </row>
    <row r="154" s="2" customFormat="1" ht="14.4" customHeight="1">
      <c r="A154" s="38"/>
      <c r="B154" s="39"/>
      <c r="C154" s="236" t="s">
        <v>312</v>
      </c>
      <c r="D154" s="236" t="s">
        <v>177</v>
      </c>
      <c r="E154" s="237" t="s">
        <v>1509</v>
      </c>
      <c r="F154" s="238" t="s">
        <v>740</v>
      </c>
      <c r="G154" s="239" t="s">
        <v>327</v>
      </c>
      <c r="H154" s="240">
        <v>15</v>
      </c>
      <c r="I154" s="241"/>
      <c r="J154" s="242">
        <f>ROUND(I154*H154,2)</f>
        <v>0</v>
      </c>
      <c r="K154" s="243"/>
      <c r="L154" s="44"/>
      <c r="M154" s="244" t="s">
        <v>1</v>
      </c>
      <c r="N154" s="245" t="s">
        <v>43</v>
      </c>
      <c r="O154" s="97"/>
      <c r="P154" s="246">
        <f>O154*H154</f>
        <v>0</v>
      </c>
      <c r="Q154" s="246">
        <v>0</v>
      </c>
      <c r="R154" s="246">
        <f>Q154*H154</f>
        <v>0</v>
      </c>
      <c r="S154" s="246">
        <v>0</v>
      </c>
      <c r="T154" s="246">
        <f>S154*H154</f>
        <v>0</v>
      </c>
      <c r="U154" s="247" t="s">
        <v>1</v>
      </c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48" t="s">
        <v>190</v>
      </c>
      <c r="AT154" s="248" t="s">
        <v>177</v>
      </c>
      <c r="AU154" s="248" t="s">
        <v>173</v>
      </c>
      <c r="AY154" s="17" t="s">
        <v>174</v>
      </c>
      <c r="BE154" s="249">
        <f>IF(N154="základná",J154,0)</f>
        <v>0</v>
      </c>
      <c r="BF154" s="249">
        <f>IF(N154="znížená",J154,0)</f>
        <v>0</v>
      </c>
      <c r="BG154" s="249">
        <f>IF(N154="zákl. prenesená",J154,0)</f>
        <v>0</v>
      </c>
      <c r="BH154" s="249">
        <f>IF(N154="zníž. prenesená",J154,0)</f>
        <v>0</v>
      </c>
      <c r="BI154" s="249">
        <f>IF(N154="nulová",J154,0)</f>
        <v>0</v>
      </c>
      <c r="BJ154" s="17" t="s">
        <v>90</v>
      </c>
      <c r="BK154" s="249">
        <f>ROUND(I154*H154,2)</f>
        <v>0</v>
      </c>
      <c r="BL154" s="17" t="s">
        <v>190</v>
      </c>
      <c r="BM154" s="248" t="s">
        <v>1510</v>
      </c>
    </row>
    <row r="155" s="2" customFormat="1" ht="14.4" customHeight="1">
      <c r="A155" s="38"/>
      <c r="B155" s="39"/>
      <c r="C155" s="236" t="s">
        <v>315</v>
      </c>
      <c r="D155" s="236" t="s">
        <v>177</v>
      </c>
      <c r="E155" s="237" t="s">
        <v>1511</v>
      </c>
      <c r="F155" s="238" t="s">
        <v>743</v>
      </c>
      <c r="G155" s="239" t="s">
        <v>351</v>
      </c>
      <c r="H155" s="240">
        <v>2</v>
      </c>
      <c r="I155" s="241"/>
      <c r="J155" s="242">
        <f>ROUND(I155*H155,2)</f>
        <v>0</v>
      </c>
      <c r="K155" s="243"/>
      <c r="L155" s="44"/>
      <c r="M155" s="244" t="s">
        <v>1</v>
      </c>
      <c r="N155" s="245" t="s">
        <v>43</v>
      </c>
      <c r="O155" s="97"/>
      <c r="P155" s="246">
        <f>O155*H155</f>
        <v>0</v>
      </c>
      <c r="Q155" s="246">
        <v>0</v>
      </c>
      <c r="R155" s="246">
        <f>Q155*H155</f>
        <v>0</v>
      </c>
      <c r="S155" s="246">
        <v>0</v>
      </c>
      <c r="T155" s="246">
        <f>S155*H155</f>
        <v>0</v>
      </c>
      <c r="U155" s="247" t="s">
        <v>1</v>
      </c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48" t="s">
        <v>190</v>
      </c>
      <c r="AT155" s="248" t="s">
        <v>177</v>
      </c>
      <c r="AU155" s="248" t="s">
        <v>173</v>
      </c>
      <c r="AY155" s="17" t="s">
        <v>174</v>
      </c>
      <c r="BE155" s="249">
        <f>IF(N155="základná",J155,0)</f>
        <v>0</v>
      </c>
      <c r="BF155" s="249">
        <f>IF(N155="znížená",J155,0)</f>
        <v>0</v>
      </c>
      <c r="BG155" s="249">
        <f>IF(N155="zákl. prenesená",J155,0)</f>
        <v>0</v>
      </c>
      <c r="BH155" s="249">
        <f>IF(N155="zníž. prenesená",J155,0)</f>
        <v>0</v>
      </c>
      <c r="BI155" s="249">
        <f>IF(N155="nulová",J155,0)</f>
        <v>0</v>
      </c>
      <c r="BJ155" s="17" t="s">
        <v>90</v>
      </c>
      <c r="BK155" s="249">
        <f>ROUND(I155*H155,2)</f>
        <v>0</v>
      </c>
      <c r="BL155" s="17" t="s">
        <v>190</v>
      </c>
      <c r="BM155" s="248" t="s">
        <v>1512</v>
      </c>
    </row>
    <row r="156" s="2" customFormat="1" ht="30" customHeight="1">
      <c r="A156" s="38"/>
      <c r="B156" s="39"/>
      <c r="C156" s="236" t="s">
        <v>406</v>
      </c>
      <c r="D156" s="236" t="s">
        <v>177</v>
      </c>
      <c r="E156" s="237" t="s">
        <v>1513</v>
      </c>
      <c r="F156" s="238" t="s">
        <v>1514</v>
      </c>
      <c r="G156" s="239" t="s">
        <v>351</v>
      </c>
      <c r="H156" s="240">
        <v>2</v>
      </c>
      <c r="I156" s="241"/>
      <c r="J156" s="242">
        <f>ROUND(I156*H156,2)</f>
        <v>0</v>
      </c>
      <c r="K156" s="243"/>
      <c r="L156" s="44"/>
      <c r="M156" s="244" t="s">
        <v>1</v>
      </c>
      <c r="N156" s="245" t="s">
        <v>43</v>
      </c>
      <c r="O156" s="97"/>
      <c r="P156" s="246">
        <f>O156*H156</f>
        <v>0</v>
      </c>
      <c r="Q156" s="246">
        <v>0</v>
      </c>
      <c r="R156" s="246">
        <f>Q156*H156</f>
        <v>0</v>
      </c>
      <c r="S156" s="246">
        <v>0</v>
      </c>
      <c r="T156" s="246">
        <f>S156*H156</f>
        <v>0</v>
      </c>
      <c r="U156" s="247" t="s">
        <v>1</v>
      </c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48" t="s">
        <v>190</v>
      </c>
      <c r="AT156" s="248" t="s">
        <v>177</v>
      </c>
      <c r="AU156" s="248" t="s">
        <v>173</v>
      </c>
      <c r="AY156" s="17" t="s">
        <v>174</v>
      </c>
      <c r="BE156" s="249">
        <f>IF(N156="základná",J156,0)</f>
        <v>0</v>
      </c>
      <c r="BF156" s="249">
        <f>IF(N156="znížená",J156,0)</f>
        <v>0</v>
      </c>
      <c r="BG156" s="249">
        <f>IF(N156="zákl. prenesená",J156,0)</f>
        <v>0</v>
      </c>
      <c r="BH156" s="249">
        <f>IF(N156="zníž. prenesená",J156,0)</f>
        <v>0</v>
      </c>
      <c r="BI156" s="249">
        <f>IF(N156="nulová",J156,0)</f>
        <v>0</v>
      </c>
      <c r="BJ156" s="17" t="s">
        <v>90</v>
      </c>
      <c r="BK156" s="249">
        <f>ROUND(I156*H156,2)</f>
        <v>0</v>
      </c>
      <c r="BL156" s="17" t="s">
        <v>190</v>
      </c>
      <c r="BM156" s="248" t="s">
        <v>1515</v>
      </c>
    </row>
    <row r="157" s="2" customFormat="1" ht="14.4" customHeight="1">
      <c r="A157" s="38"/>
      <c r="B157" s="39"/>
      <c r="C157" s="236" t="s">
        <v>408</v>
      </c>
      <c r="D157" s="236" t="s">
        <v>177</v>
      </c>
      <c r="E157" s="237" t="s">
        <v>1516</v>
      </c>
      <c r="F157" s="238" t="s">
        <v>749</v>
      </c>
      <c r="G157" s="239" t="s">
        <v>327</v>
      </c>
      <c r="H157" s="240">
        <v>10</v>
      </c>
      <c r="I157" s="241"/>
      <c r="J157" s="242">
        <f>ROUND(I157*H157,2)</f>
        <v>0</v>
      </c>
      <c r="K157" s="243"/>
      <c r="L157" s="44"/>
      <c r="M157" s="244" t="s">
        <v>1</v>
      </c>
      <c r="N157" s="245" t="s">
        <v>43</v>
      </c>
      <c r="O157" s="97"/>
      <c r="P157" s="246">
        <f>O157*H157</f>
        <v>0</v>
      </c>
      <c r="Q157" s="246">
        <v>0</v>
      </c>
      <c r="R157" s="246">
        <f>Q157*H157</f>
        <v>0</v>
      </c>
      <c r="S157" s="246">
        <v>0</v>
      </c>
      <c r="T157" s="246">
        <f>S157*H157</f>
        <v>0</v>
      </c>
      <c r="U157" s="247" t="s">
        <v>1</v>
      </c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48" t="s">
        <v>190</v>
      </c>
      <c r="AT157" s="248" t="s">
        <v>177</v>
      </c>
      <c r="AU157" s="248" t="s">
        <v>173</v>
      </c>
      <c r="AY157" s="17" t="s">
        <v>174</v>
      </c>
      <c r="BE157" s="249">
        <f>IF(N157="základná",J157,0)</f>
        <v>0</v>
      </c>
      <c r="BF157" s="249">
        <f>IF(N157="znížená",J157,0)</f>
        <v>0</v>
      </c>
      <c r="BG157" s="249">
        <f>IF(N157="zákl. prenesená",J157,0)</f>
        <v>0</v>
      </c>
      <c r="BH157" s="249">
        <f>IF(N157="zníž. prenesená",J157,0)</f>
        <v>0</v>
      </c>
      <c r="BI157" s="249">
        <f>IF(N157="nulová",J157,0)</f>
        <v>0</v>
      </c>
      <c r="BJ157" s="17" t="s">
        <v>90</v>
      </c>
      <c r="BK157" s="249">
        <f>ROUND(I157*H157,2)</f>
        <v>0</v>
      </c>
      <c r="BL157" s="17" t="s">
        <v>190</v>
      </c>
      <c r="BM157" s="248" t="s">
        <v>1517</v>
      </c>
    </row>
    <row r="158" s="2" customFormat="1" ht="22.2" customHeight="1">
      <c r="A158" s="38"/>
      <c r="B158" s="39"/>
      <c r="C158" s="236" t="s">
        <v>410</v>
      </c>
      <c r="D158" s="236" t="s">
        <v>177</v>
      </c>
      <c r="E158" s="237" t="s">
        <v>1518</v>
      </c>
      <c r="F158" s="238" t="s">
        <v>752</v>
      </c>
      <c r="G158" s="239" t="s">
        <v>351</v>
      </c>
      <c r="H158" s="240">
        <v>50</v>
      </c>
      <c r="I158" s="241"/>
      <c r="J158" s="242">
        <f>ROUND(I158*H158,2)</f>
        <v>0</v>
      </c>
      <c r="K158" s="243"/>
      <c r="L158" s="44"/>
      <c r="M158" s="244" t="s">
        <v>1</v>
      </c>
      <c r="N158" s="245" t="s">
        <v>43</v>
      </c>
      <c r="O158" s="97"/>
      <c r="P158" s="246">
        <f>O158*H158</f>
        <v>0</v>
      </c>
      <c r="Q158" s="246">
        <v>0</v>
      </c>
      <c r="R158" s="246">
        <f>Q158*H158</f>
        <v>0</v>
      </c>
      <c r="S158" s="246">
        <v>0</v>
      </c>
      <c r="T158" s="246">
        <f>S158*H158</f>
        <v>0</v>
      </c>
      <c r="U158" s="247" t="s">
        <v>1</v>
      </c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48" t="s">
        <v>190</v>
      </c>
      <c r="AT158" s="248" t="s">
        <v>177</v>
      </c>
      <c r="AU158" s="248" t="s">
        <v>173</v>
      </c>
      <c r="AY158" s="17" t="s">
        <v>174</v>
      </c>
      <c r="BE158" s="249">
        <f>IF(N158="základná",J158,0)</f>
        <v>0</v>
      </c>
      <c r="BF158" s="249">
        <f>IF(N158="znížená",J158,0)</f>
        <v>0</v>
      </c>
      <c r="BG158" s="249">
        <f>IF(N158="zákl. prenesená",J158,0)</f>
        <v>0</v>
      </c>
      <c r="BH158" s="249">
        <f>IF(N158="zníž. prenesená",J158,0)</f>
        <v>0</v>
      </c>
      <c r="BI158" s="249">
        <f>IF(N158="nulová",J158,0)</f>
        <v>0</v>
      </c>
      <c r="BJ158" s="17" t="s">
        <v>90</v>
      </c>
      <c r="BK158" s="249">
        <f>ROUND(I158*H158,2)</f>
        <v>0</v>
      </c>
      <c r="BL158" s="17" t="s">
        <v>190</v>
      </c>
      <c r="BM158" s="248" t="s">
        <v>1519</v>
      </c>
    </row>
    <row r="159" s="2" customFormat="1" ht="22.2" customHeight="1">
      <c r="A159" s="38"/>
      <c r="B159" s="39"/>
      <c r="C159" s="236" t="s">
        <v>7</v>
      </c>
      <c r="D159" s="236" t="s">
        <v>177</v>
      </c>
      <c r="E159" s="237" t="s">
        <v>1520</v>
      </c>
      <c r="F159" s="238" t="s">
        <v>755</v>
      </c>
      <c r="G159" s="239" t="s">
        <v>351</v>
      </c>
      <c r="H159" s="240">
        <v>25</v>
      </c>
      <c r="I159" s="241"/>
      <c r="J159" s="242">
        <f>ROUND(I159*H159,2)</f>
        <v>0</v>
      </c>
      <c r="K159" s="243"/>
      <c r="L159" s="44"/>
      <c r="M159" s="244" t="s">
        <v>1</v>
      </c>
      <c r="N159" s="245" t="s">
        <v>43</v>
      </c>
      <c r="O159" s="97"/>
      <c r="P159" s="246">
        <f>O159*H159</f>
        <v>0</v>
      </c>
      <c r="Q159" s="246">
        <v>0</v>
      </c>
      <c r="R159" s="246">
        <f>Q159*H159</f>
        <v>0</v>
      </c>
      <c r="S159" s="246">
        <v>0</v>
      </c>
      <c r="T159" s="246">
        <f>S159*H159</f>
        <v>0</v>
      </c>
      <c r="U159" s="247" t="s">
        <v>1</v>
      </c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48" t="s">
        <v>190</v>
      </c>
      <c r="AT159" s="248" t="s">
        <v>177</v>
      </c>
      <c r="AU159" s="248" t="s">
        <v>173</v>
      </c>
      <c r="AY159" s="17" t="s">
        <v>174</v>
      </c>
      <c r="BE159" s="249">
        <f>IF(N159="základná",J159,0)</f>
        <v>0</v>
      </c>
      <c r="BF159" s="249">
        <f>IF(N159="znížená",J159,0)</f>
        <v>0</v>
      </c>
      <c r="BG159" s="249">
        <f>IF(N159="zákl. prenesená",J159,0)</f>
        <v>0</v>
      </c>
      <c r="BH159" s="249">
        <f>IF(N159="zníž. prenesená",J159,0)</f>
        <v>0</v>
      </c>
      <c r="BI159" s="249">
        <f>IF(N159="nulová",J159,0)</f>
        <v>0</v>
      </c>
      <c r="BJ159" s="17" t="s">
        <v>90</v>
      </c>
      <c r="BK159" s="249">
        <f>ROUND(I159*H159,2)</f>
        <v>0</v>
      </c>
      <c r="BL159" s="17" t="s">
        <v>190</v>
      </c>
      <c r="BM159" s="248" t="s">
        <v>1521</v>
      </c>
    </row>
    <row r="160" s="2" customFormat="1" ht="22.2" customHeight="1">
      <c r="A160" s="38"/>
      <c r="B160" s="39"/>
      <c r="C160" s="236" t="s">
        <v>549</v>
      </c>
      <c r="D160" s="236" t="s">
        <v>177</v>
      </c>
      <c r="E160" s="237" t="s">
        <v>1522</v>
      </c>
      <c r="F160" s="238" t="s">
        <v>704</v>
      </c>
      <c r="G160" s="239" t="s">
        <v>351</v>
      </c>
      <c r="H160" s="240">
        <v>2</v>
      </c>
      <c r="I160" s="241"/>
      <c r="J160" s="242">
        <f>ROUND(I160*H160,2)</f>
        <v>0</v>
      </c>
      <c r="K160" s="243"/>
      <c r="L160" s="44"/>
      <c r="M160" s="244" t="s">
        <v>1</v>
      </c>
      <c r="N160" s="245" t="s">
        <v>43</v>
      </c>
      <c r="O160" s="97"/>
      <c r="P160" s="246">
        <f>O160*H160</f>
        <v>0</v>
      </c>
      <c r="Q160" s="246">
        <v>0</v>
      </c>
      <c r="R160" s="246">
        <f>Q160*H160</f>
        <v>0</v>
      </c>
      <c r="S160" s="246">
        <v>0</v>
      </c>
      <c r="T160" s="246">
        <f>S160*H160</f>
        <v>0</v>
      </c>
      <c r="U160" s="247" t="s">
        <v>1</v>
      </c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48" t="s">
        <v>190</v>
      </c>
      <c r="AT160" s="248" t="s">
        <v>177</v>
      </c>
      <c r="AU160" s="248" t="s">
        <v>173</v>
      </c>
      <c r="AY160" s="17" t="s">
        <v>174</v>
      </c>
      <c r="BE160" s="249">
        <f>IF(N160="základná",J160,0)</f>
        <v>0</v>
      </c>
      <c r="BF160" s="249">
        <f>IF(N160="znížená",J160,0)</f>
        <v>0</v>
      </c>
      <c r="BG160" s="249">
        <f>IF(N160="zákl. prenesená",J160,0)</f>
        <v>0</v>
      </c>
      <c r="BH160" s="249">
        <f>IF(N160="zníž. prenesená",J160,0)</f>
        <v>0</v>
      </c>
      <c r="BI160" s="249">
        <f>IF(N160="nulová",J160,0)</f>
        <v>0</v>
      </c>
      <c r="BJ160" s="17" t="s">
        <v>90</v>
      </c>
      <c r="BK160" s="249">
        <f>ROUND(I160*H160,2)</f>
        <v>0</v>
      </c>
      <c r="BL160" s="17" t="s">
        <v>190</v>
      </c>
      <c r="BM160" s="248" t="s">
        <v>1523</v>
      </c>
    </row>
    <row r="161" s="12" customFormat="1" ht="20.88" customHeight="1">
      <c r="A161" s="12"/>
      <c r="B161" s="220"/>
      <c r="C161" s="221"/>
      <c r="D161" s="222" t="s">
        <v>76</v>
      </c>
      <c r="E161" s="234" t="s">
        <v>757</v>
      </c>
      <c r="F161" s="234" t="s">
        <v>758</v>
      </c>
      <c r="G161" s="221"/>
      <c r="H161" s="221"/>
      <c r="I161" s="224"/>
      <c r="J161" s="235">
        <f>BK161</f>
        <v>0</v>
      </c>
      <c r="K161" s="221"/>
      <c r="L161" s="226"/>
      <c r="M161" s="227"/>
      <c r="N161" s="228"/>
      <c r="O161" s="228"/>
      <c r="P161" s="229">
        <f>SUM(P162:P163)</f>
        <v>0</v>
      </c>
      <c r="Q161" s="228"/>
      <c r="R161" s="229">
        <f>SUM(R162:R163)</f>
        <v>0</v>
      </c>
      <c r="S161" s="228"/>
      <c r="T161" s="229">
        <f>SUM(T162:T163)</f>
        <v>0</v>
      </c>
      <c r="U161" s="230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R161" s="231" t="s">
        <v>173</v>
      </c>
      <c r="AT161" s="232" t="s">
        <v>76</v>
      </c>
      <c r="AU161" s="232" t="s">
        <v>90</v>
      </c>
      <c r="AY161" s="231" t="s">
        <v>174</v>
      </c>
      <c r="BK161" s="233">
        <f>SUM(BK162:BK163)</f>
        <v>0</v>
      </c>
    </row>
    <row r="162" s="2" customFormat="1" ht="22.2" customHeight="1">
      <c r="A162" s="38"/>
      <c r="B162" s="39"/>
      <c r="C162" s="236" t="s">
        <v>555</v>
      </c>
      <c r="D162" s="236" t="s">
        <v>177</v>
      </c>
      <c r="E162" s="237" t="s">
        <v>1524</v>
      </c>
      <c r="F162" s="238" t="s">
        <v>701</v>
      </c>
      <c r="G162" s="239" t="s">
        <v>351</v>
      </c>
      <c r="H162" s="240">
        <v>1</v>
      </c>
      <c r="I162" s="241"/>
      <c r="J162" s="242">
        <f>ROUND(I162*H162,2)</f>
        <v>0</v>
      </c>
      <c r="K162" s="243"/>
      <c r="L162" s="44"/>
      <c r="M162" s="244" t="s">
        <v>1</v>
      </c>
      <c r="N162" s="245" t="s">
        <v>43</v>
      </c>
      <c r="O162" s="97"/>
      <c r="P162" s="246">
        <f>O162*H162</f>
        <v>0</v>
      </c>
      <c r="Q162" s="246">
        <v>0</v>
      </c>
      <c r="R162" s="246">
        <f>Q162*H162</f>
        <v>0</v>
      </c>
      <c r="S162" s="246">
        <v>0</v>
      </c>
      <c r="T162" s="246">
        <f>S162*H162</f>
        <v>0</v>
      </c>
      <c r="U162" s="247" t="s">
        <v>1</v>
      </c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48" t="s">
        <v>190</v>
      </c>
      <c r="AT162" s="248" t="s">
        <v>177</v>
      </c>
      <c r="AU162" s="248" t="s">
        <v>173</v>
      </c>
      <c r="AY162" s="17" t="s">
        <v>174</v>
      </c>
      <c r="BE162" s="249">
        <f>IF(N162="základná",J162,0)</f>
        <v>0</v>
      </c>
      <c r="BF162" s="249">
        <f>IF(N162="znížená",J162,0)</f>
        <v>0</v>
      </c>
      <c r="BG162" s="249">
        <f>IF(N162="zákl. prenesená",J162,0)</f>
        <v>0</v>
      </c>
      <c r="BH162" s="249">
        <f>IF(N162="zníž. prenesená",J162,0)</f>
        <v>0</v>
      </c>
      <c r="BI162" s="249">
        <f>IF(N162="nulová",J162,0)</f>
        <v>0</v>
      </c>
      <c r="BJ162" s="17" t="s">
        <v>90</v>
      </c>
      <c r="BK162" s="249">
        <f>ROUND(I162*H162,2)</f>
        <v>0</v>
      </c>
      <c r="BL162" s="17" t="s">
        <v>190</v>
      </c>
      <c r="BM162" s="248" t="s">
        <v>1525</v>
      </c>
    </row>
    <row r="163" s="2" customFormat="1" ht="22.2" customHeight="1">
      <c r="A163" s="38"/>
      <c r="B163" s="39"/>
      <c r="C163" s="236" t="s">
        <v>560</v>
      </c>
      <c r="D163" s="236" t="s">
        <v>177</v>
      </c>
      <c r="E163" s="237" t="s">
        <v>1526</v>
      </c>
      <c r="F163" s="238" t="s">
        <v>762</v>
      </c>
      <c r="G163" s="239" t="s">
        <v>351</v>
      </c>
      <c r="H163" s="240">
        <v>1</v>
      </c>
      <c r="I163" s="241"/>
      <c r="J163" s="242">
        <f>ROUND(I163*H163,2)</f>
        <v>0</v>
      </c>
      <c r="K163" s="243"/>
      <c r="L163" s="44"/>
      <c r="M163" s="244" t="s">
        <v>1</v>
      </c>
      <c r="N163" s="245" t="s">
        <v>43</v>
      </c>
      <c r="O163" s="97"/>
      <c r="P163" s="246">
        <f>O163*H163</f>
        <v>0</v>
      </c>
      <c r="Q163" s="246">
        <v>0</v>
      </c>
      <c r="R163" s="246">
        <f>Q163*H163</f>
        <v>0</v>
      </c>
      <c r="S163" s="246">
        <v>0</v>
      </c>
      <c r="T163" s="246">
        <f>S163*H163</f>
        <v>0</v>
      </c>
      <c r="U163" s="247" t="s">
        <v>1</v>
      </c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48" t="s">
        <v>190</v>
      </c>
      <c r="AT163" s="248" t="s">
        <v>177</v>
      </c>
      <c r="AU163" s="248" t="s">
        <v>173</v>
      </c>
      <c r="AY163" s="17" t="s">
        <v>174</v>
      </c>
      <c r="BE163" s="249">
        <f>IF(N163="základná",J163,0)</f>
        <v>0</v>
      </c>
      <c r="BF163" s="249">
        <f>IF(N163="znížená",J163,0)</f>
        <v>0</v>
      </c>
      <c r="BG163" s="249">
        <f>IF(N163="zákl. prenesená",J163,0)</f>
        <v>0</v>
      </c>
      <c r="BH163" s="249">
        <f>IF(N163="zníž. prenesená",J163,0)</f>
        <v>0</v>
      </c>
      <c r="BI163" s="249">
        <f>IF(N163="nulová",J163,0)</f>
        <v>0</v>
      </c>
      <c r="BJ163" s="17" t="s">
        <v>90</v>
      </c>
      <c r="BK163" s="249">
        <f>ROUND(I163*H163,2)</f>
        <v>0</v>
      </c>
      <c r="BL163" s="17" t="s">
        <v>190</v>
      </c>
      <c r="BM163" s="248" t="s">
        <v>1527</v>
      </c>
    </row>
    <row r="164" s="12" customFormat="1" ht="20.88" customHeight="1">
      <c r="A164" s="12"/>
      <c r="B164" s="220"/>
      <c r="C164" s="221"/>
      <c r="D164" s="222" t="s">
        <v>76</v>
      </c>
      <c r="E164" s="234" t="s">
        <v>764</v>
      </c>
      <c r="F164" s="234" t="s">
        <v>765</v>
      </c>
      <c r="G164" s="221"/>
      <c r="H164" s="221"/>
      <c r="I164" s="224"/>
      <c r="J164" s="235">
        <f>BK164</f>
        <v>0</v>
      </c>
      <c r="K164" s="221"/>
      <c r="L164" s="226"/>
      <c r="M164" s="227"/>
      <c r="N164" s="228"/>
      <c r="O164" s="228"/>
      <c r="P164" s="229">
        <f>SUM(P165:P187)</f>
        <v>0</v>
      </c>
      <c r="Q164" s="228"/>
      <c r="R164" s="229">
        <f>SUM(R165:R187)</f>
        <v>0</v>
      </c>
      <c r="S164" s="228"/>
      <c r="T164" s="229">
        <f>SUM(T165:T187)</f>
        <v>0</v>
      </c>
      <c r="U164" s="230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R164" s="231" t="s">
        <v>173</v>
      </c>
      <c r="AT164" s="232" t="s">
        <v>76</v>
      </c>
      <c r="AU164" s="232" t="s">
        <v>90</v>
      </c>
      <c r="AY164" s="231" t="s">
        <v>174</v>
      </c>
      <c r="BK164" s="233">
        <f>SUM(BK165:BK187)</f>
        <v>0</v>
      </c>
    </row>
    <row r="165" s="2" customFormat="1" ht="14.4" customHeight="1">
      <c r="A165" s="38"/>
      <c r="B165" s="39"/>
      <c r="C165" s="288" t="s">
        <v>566</v>
      </c>
      <c r="D165" s="288" t="s">
        <v>171</v>
      </c>
      <c r="E165" s="289" t="s">
        <v>1528</v>
      </c>
      <c r="F165" s="290" t="s">
        <v>767</v>
      </c>
      <c r="G165" s="291" t="s">
        <v>327</v>
      </c>
      <c r="H165" s="292">
        <v>26</v>
      </c>
      <c r="I165" s="293"/>
      <c r="J165" s="294">
        <f>ROUND(I165*H165,2)</f>
        <v>0</v>
      </c>
      <c r="K165" s="295"/>
      <c r="L165" s="296"/>
      <c r="M165" s="297" t="s">
        <v>1</v>
      </c>
      <c r="N165" s="298" t="s">
        <v>43</v>
      </c>
      <c r="O165" s="97"/>
      <c r="P165" s="246">
        <f>O165*H165</f>
        <v>0</v>
      </c>
      <c r="Q165" s="246">
        <v>0</v>
      </c>
      <c r="R165" s="246">
        <f>Q165*H165</f>
        <v>0</v>
      </c>
      <c r="S165" s="246">
        <v>0</v>
      </c>
      <c r="T165" s="246">
        <f>S165*H165</f>
        <v>0</v>
      </c>
      <c r="U165" s="247" t="s">
        <v>1</v>
      </c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48" t="s">
        <v>209</v>
      </c>
      <c r="AT165" s="248" t="s">
        <v>171</v>
      </c>
      <c r="AU165" s="248" t="s">
        <v>173</v>
      </c>
      <c r="AY165" s="17" t="s">
        <v>174</v>
      </c>
      <c r="BE165" s="249">
        <f>IF(N165="základná",J165,0)</f>
        <v>0</v>
      </c>
      <c r="BF165" s="249">
        <f>IF(N165="znížená",J165,0)</f>
        <v>0</v>
      </c>
      <c r="BG165" s="249">
        <f>IF(N165="zákl. prenesená",J165,0)</f>
        <v>0</v>
      </c>
      <c r="BH165" s="249">
        <f>IF(N165="zníž. prenesená",J165,0)</f>
        <v>0</v>
      </c>
      <c r="BI165" s="249">
        <f>IF(N165="nulová",J165,0)</f>
        <v>0</v>
      </c>
      <c r="BJ165" s="17" t="s">
        <v>90</v>
      </c>
      <c r="BK165" s="249">
        <f>ROUND(I165*H165,2)</f>
        <v>0</v>
      </c>
      <c r="BL165" s="17" t="s">
        <v>190</v>
      </c>
      <c r="BM165" s="248" t="s">
        <v>1529</v>
      </c>
    </row>
    <row r="166" s="2" customFormat="1" ht="14.4" customHeight="1">
      <c r="A166" s="38"/>
      <c r="B166" s="39"/>
      <c r="C166" s="288" t="s">
        <v>573</v>
      </c>
      <c r="D166" s="288" t="s">
        <v>171</v>
      </c>
      <c r="E166" s="289" t="s">
        <v>1530</v>
      </c>
      <c r="F166" s="290" t="s">
        <v>770</v>
      </c>
      <c r="G166" s="291" t="s">
        <v>327</v>
      </c>
      <c r="H166" s="292">
        <v>16</v>
      </c>
      <c r="I166" s="293"/>
      <c r="J166" s="294">
        <f>ROUND(I166*H166,2)</f>
        <v>0</v>
      </c>
      <c r="K166" s="295"/>
      <c r="L166" s="296"/>
      <c r="M166" s="297" t="s">
        <v>1</v>
      </c>
      <c r="N166" s="298" t="s">
        <v>43</v>
      </c>
      <c r="O166" s="97"/>
      <c r="P166" s="246">
        <f>O166*H166</f>
        <v>0</v>
      </c>
      <c r="Q166" s="246">
        <v>0</v>
      </c>
      <c r="R166" s="246">
        <f>Q166*H166</f>
        <v>0</v>
      </c>
      <c r="S166" s="246">
        <v>0</v>
      </c>
      <c r="T166" s="246">
        <f>S166*H166</f>
        <v>0</v>
      </c>
      <c r="U166" s="247" t="s">
        <v>1</v>
      </c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48" t="s">
        <v>209</v>
      </c>
      <c r="AT166" s="248" t="s">
        <v>171</v>
      </c>
      <c r="AU166" s="248" t="s">
        <v>173</v>
      </c>
      <c r="AY166" s="17" t="s">
        <v>174</v>
      </c>
      <c r="BE166" s="249">
        <f>IF(N166="základná",J166,0)</f>
        <v>0</v>
      </c>
      <c r="BF166" s="249">
        <f>IF(N166="znížená",J166,0)</f>
        <v>0</v>
      </c>
      <c r="BG166" s="249">
        <f>IF(N166="zákl. prenesená",J166,0)</f>
        <v>0</v>
      </c>
      <c r="BH166" s="249">
        <f>IF(N166="zníž. prenesená",J166,0)</f>
        <v>0</v>
      </c>
      <c r="BI166" s="249">
        <f>IF(N166="nulová",J166,0)</f>
        <v>0</v>
      </c>
      <c r="BJ166" s="17" t="s">
        <v>90</v>
      </c>
      <c r="BK166" s="249">
        <f>ROUND(I166*H166,2)</f>
        <v>0</v>
      </c>
      <c r="BL166" s="17" t="s">
        <v>190</v>
      </c>
      <c r="BM166" s="248" t="s">
        <v>1531</v>
      </c>
    </row>
    <row r="167" s="2" customFormat="1" ht="14.4" customHeight="1">
      <c r="A167" s="38"/>
      <c r="B167" s="39"/>
      <c r="C167" s="288" t="s">
        <v>578</v>
      </c>
      <c r="D167" s="288" t="s">
        <v>171</v>
      </c>
      <c r="E167" s="289" t="s">
        <v>1532</v>
      </c>
      <c r="F167" s="290" t="s">
        <v>773</v>
      </c>
      <c r="G167" s="291" t="s">
        <v>327</v>
      </c>
      <c r="H167" s="292">
        <v>10</v>
      </c>
      <c r="I167" s="293"/>
      <c r="J167" s="294">
        <f>ROUND(I167*H167,2)</f>
        <v>0</v>
      </c>
      <c r="K167" s="295"/>
      <c r="L167" s="296"/>
      <c r="M167" s="297" t="s">
        <v>1</v>
      </c>
      <c r="N167" s="298" t="s">
        <v>43</v>
      </c>
      <c r="O167" s="97"/>
      <c r="P167" s="246">
        <f>O167*H167</f>
        <v>0</v>
      </c>
      <c r="Q167" s="246">
        <v>0</v>
      </c>
      <c r="R167" s="246">
        <f>Q167*H167</f>
        <v>0</v>
      </c>
      <c r="S167" s="246">
        <v>0</v>
      </c>
      <c r="T167" s="246">
        <f>S167*H167</f>
        <v>0</v>
      </c>
      <c r="U167" s="247" t="s">
        <v>1</v>
      </c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48" t="s">
        <v>209</v>
      </c>
      <c r="AT167" s="248" t="s">
        <v>171</v>
      </c>
      <c r="AU167" s="248" t="s">
        <v>173</v>
      </c>
      <c r="AY167" s="17" t="s">
        <v>174</v>
      </c>
      <c r="BE167" s="249">
        <f>IF(N167="základná",J167,0)</f>
        <v>0</v>
      </c>
      <c r="BF167" s="249">
        <f>IF(N167="znížená",J167,0)</f>
        <v>0</v>
      </c>
      <c r="BG167" s="249">
        <f>IF(N167="zákl. prenesená",J167,0)</f>
        <v>0</v>
      </c>
      <c r="BH167" s="249">
        <f>IF(N167="zníž. prenesená",J167,0)</f>
        <v>0</v>
      </c>
      <c r="BI167" s="249">
        <f>IF(N167="nulová",J167,0)</f>
        <v>0</v>
      </c>
      <c r="BJ167" s="17" t="s">
        <v>90</v>
      </c>
      <c r="BK167" s="249">
        <f>ROUND(I167*H167,2)</f>
        <v>0</v>
      </c>
      <c r="BL167" s="17" t="s">
        <v>190</v>
      </c>
      <c r="BM167" s="248" t="s">
        <v>1533</v>
      </c>
    </row>
    <row r="168" s="2" customFormat="1" ht="14.4" customHeight="1">
      <c r="A168" s="38"/>
      <c r="B168" s="39"/>
      <c r="C168" s="288" t="s">
        <v>583</v>
      </c>
      <c r="D168" s="288" t="s">
        <v>171</v>
      </c>
      <c r="E168" s="289" t="s">
        <v>1534</v>
      </c>
      <c r="F168" s="290" t="s">
        <v>776</v>
      </c>
      <c r="G168" s="291" t="s">
        <v>239</v>
      </c>
      <c r="H168" s="292">
        <v>1</v>
      </c>
      <c r="I168" s="293"/>
      <c r="J168" s="294">
        <f>ROUND(I168*H168,2)</f>
        <v>0</v>
      </c>
      <c r="K168" s="295"/>
      <c r="L168" s="296"/>
      <c r="M168" s="297" t="s">
        <v>1</v>
      </c>
      <c r="N168" s="298" t="s">
        <v>43</v>
      </c>
      <c r="O168" s="97"/>
      <c r="P168" s="246">
        <f>O168*H168</f>
        <v>0</v>
      </c>
      <c r="Q168" s="246">
        <v>0</v>
      </c>
      <c r="R168" s="246">
        <f>Q168*H168</f>
        <v>0</v>
      </c>
      <c r="S168" s="246">
        <v>0</v>
      </c>
      <c r="T168" s="246">
        <f>S168*H168</f>
        <v>0</v>
      </c>
      <c r="U168" s="247" t="s">
        <v>1</v>
      </c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48" t="s">
        <v>209</v>
      </c>
      <c r="AT168" s="248" t="s">
        <v>171</v>
      </c>
      <c r="AU168" s="248" t="s">
        <v>173</v>
      </c>
      <c r="AY168" s="17" t="s">
        <v>174</v>
      </c>
      <c r="BE168" s="249">
        <f>IF(N168="základná",J168,0)</f>
        <v>0</v>
      </c>
      <c r="BF168" s="249">
        <f>IF(N168="znížená",J168,0)</f>
        <v>0</v>
      </c>
      <c r="BG168" s="249">
        <f>IF(N168="zákl. prenesená",J168,0)</f>
        <v>0</v>
      </c>
      <c r="BH168" s="249">
        <f>IF(N168="zníž. prenesená",J168,0)</f>
        <v>0</v>
      </c>
      <c r="BI168" s="249">
        <f>IF(N168="nulová",J168,0)</f>
        <v>0</v>
      </c>
      <c r="BJ168" s="17" t="s">
        <v>90</v>
      </c>
      <c r="BK168" s="249">
        <f>ROUND(I168*H168,2)</f>
        <v>0</v>
      </c>
      <c r="BL168" s="17" t="s">
        <v>190</v>
      </c>
      <c r="BM168" s="248" t="s">
        <v>1535</v>
      </c>
    </row>
    <row r="169" s="2" customFormat="1" ht="22.2" customHeight="1">
      <c r="A169" s="38"/>
      <c r="B169" s="39"/>
      <c r="C169" s="288" t="s">
        <v>589</v>
      </c>
      <c r="D169" s="288" t="s">
        <v>171</v>
      </c>
      <c r="E169" s="289" t="s">
        <v>1536</v>
      </c>
      <c r="F169" s="290" t="s">
        <v>779</v>
      </c>
      <c r="G169" s="291" t="s">
        <v>351</v>
      </c>
      <c r="H169" s="292">
        <v>10</v>
      </c>
      <c r="I169" s="293"/>
      <c r="J169" s="294">
        <f>ROUND(I169*H169,2)</f>
        <v>0</v>
      </c>
      <c r="K169" s="295"/>
      <c r="L169" s="296"/>
      <c r="M169" s="297" t="s">
        <v>1</v>
      </c>
      <c r="N169" s="298" t="s">
        <v>43</v>
      </c>
      <c r="O169" s="97"/>
      <c r="P169" s="246">
        <f>O169*H169</f>
        <v>0</v>
      </c>
      <c r="Q169" s="246">
        <v>0</v>
      </c>
      <c r="R169" s="246">
        <f>Q169*H169</f>
        <v>0</v>
      </c>
      <c r="S169" s="246">
        <v>0</v>
      </c>
      <c r="T169" s="246">
        <f>S169*H169</f>
        <v>0</v>
      </c>
      <c r="U169" s="247" t="s">
        <v>1</v>
      </c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48" t="s">
        <v>209</v>
      </c>
      <c r="AT169" s="248" t="s">
        <v>171</v>
      </c>
      <c r="AU169" s="248" t="s">
        <v>173</v>
      </c>
      <c r="AY169" s="17" t="s">
        <v>174</v>
      </c>
      <c r="BE169" s="249">
        <f>IF(N169="základná",J169,0)</f>
        <v>0</v>
      </c>
      <c r="BF169" s="249">
        <f>IF(N169="znížená",J169,0)</f>
        <v>0</v>
      </c>
      <c r="BG169" s="249">
        <f>IF(N169="zákl. prenesená",J169,0)</f>
        <v>0</v>
      </c>
      <c r="BH169" s="249">
        <f>IF(N169="zníž. prenesená",J169,0)</f>
        <v>0</v>
      </c>
      <c r="BI169" s="249">
        <f>IF(N169="nulová",J169,0)</f>
        <v>0</v>
      </c>
      <c r="BJ169" s="17" t="s">
        <v>90</v>
      </c>
      <c r="BK169" s="249">
        <f>ROUND(I169*H169,2)</f>
        <v>0</v>
      </c>
      <c r="BL169" s="17" t="s">
        <v>190</v>
      </c>
      <c r="BM169" s="248" t="s">
        <v>1537</v>
      </c>
    </row>
    <row r="170" s="2" customFormat="1" ht="14.4" customHeight="1">
      <c r="A170" s="38"/>
      <c r="B170" s="39"/>
      <c r="C170" s="288" t="s">
        <v>563</v>
      </c>
      <c r="D170" s="288" t="s">
        <v>171</v>
      </c>
      <c r="E170" s="289" t="s">
        <v>1538</v>
      </c>
      <c r="F170" s="290" t="s">
        <v>782</v>
      </c>
      <c r="G170" s="291" t="s">
        <v>783</v>
      </c>
      <c r="H170" s="292">
        <v>10</v>
      </c>
      <c r="I170" s="293"/>
      <c r="J170" s="294">
        <f>ROUND(I170*H170,2)</f>
        <v>0</v>
      </c>
      <c r="K170" s="295"/>
      <c r="L170" s="296"/>
      <c r="M170" s="297" t="s">
        <v>1</v>
      </c>
      <c r="N170" s="298" t="s">
        <v>43</v>
      </c>
      <c r="O170" s="97"/>
      <c r="P170" s="246">
        <f>O170*H170</f>
        <v>0</v>
      </c>
      <c r="Q170" s="246">
        <v>0</v>
      </c>
      <c r="R170" s="246">
        <f>Q170*H170</f>
        <v>0</v>
      </c>
      <c r="S170" s="246">
        <v>0</v>
      </c>
      <c r="T170" s="246">
        <f>S170*H170</f>
        <v>0</v>
      </c>
      <c r="U170" s="247" t="s">
        <v>1</v>
      </c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48" t="s">
        <v>209</v>
      </c>
      <c r="AT170" s="248" t="s">
        <v>171</v>
      </c>
      <c r="AU170" s="248" t="s">
        <v>173</v>
      </c>
      <c r="AY170" s="17" t="s">
        <v>174</v>
      </c>
      <c r="BE170" s="249">
        <f>IF(N170="základná",J170,0)</f>
        <v>0</v>
      </c>
      <c r="BF170" s="249">
        <f>IF(N170="znížená",J170,0)</f>
        <v>0</v>
      </c>
      <c r="BG170" s="249">
        <f>IF(N170="zákl. prenesená",J170,0)</f>
        <v>0</v>
      </c>
      <c r="BH170" s="249">
        <f>IF(N170="zníž. prenesená",J170,0)</f>
        <v>0</v>
      </c>
      <c r="BI170" s="249">
        <f>IF(N170="nulová",J170,0)</f>
        <v>0</v>
      </c>
      <c r="BJ170" s="17" t="s">
        <v>90</v>
      </c>
      <c r="BK170" s="249">
        <f>ROUND(I170*H170,2)</f>
        <v>0</v>
      </c>
      <c r="BL170" s="17" t="s">
        <v>190</v>
      </c>
      <c r="BM170" s="248" t="s">
        <v>1539</v>
      </c>
    </row>
    <row r="171" s="2" customFormat="1" ht="14.4" customHeight="1">
      <c r="A171" s="38"/>
      <c r="B171" s="39"/>
      <c r="C171" s="288" t="s">
        <v>597</v>
      </c>
      <c r="D171" s="288" t="s">
        <v>171</v>
      </c>
      <c r="E171" s="289" t="s">
        <v>1540</v>
      </c>
      <c r="F171" s="290" t="s">
        <v>786</v>
      </c>
      <c r="G171" s="291" t="s">
        <v>351</v>
      </c>
      <c r="H171" s="292">
        <v>5</v>
      </c>
      <c r="I171" s="293"/>
      <c r="J171" s="294">
        <f>ROUND(I171*H171,2)</f>
        <v>0</v>
      </c>
      <c r="K171" s="295"/>
      <c r="L171" s="296"/>
      <c r="M171" s="297" t="s">
        <v>1</v>
      </c>
      <c r="N171" s="298" t="s">
        <v>43</v>
      </c>
      <c r="O171" s="97"/>
      <c r="P171" s="246">
        <f>O171*H171</f>
        <v>0</v>
      </c>
      <c r="Q171" s="246">
        <v>0</v>
      </c>
      <c r="R171" s="246">
        <f>Q171*H171</f>
        <v>0</v>
      </c>
      <c r="S171" s="246">
        <v>0</v>
      </c>
      <c r="T171" s="246">
        <f>S171*H171</f>
        <v>0</v>
      </c>
      <c r="U171" s="247" t="s">
        <v>1</v>
      </c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48" t="s">
        <v>209</v>
      </c>
      <c r="AT171" s="248" t="s">
        <v>171</v>
      </c>
      <c r="AU171" s="248" t="s">
        <v>173</v>
      </c>
      <c r="AY171" s="17" t="s">
        <v>174</v>
      </c>
      <c r="BE171" s="249">
        <f>IF(N171="základná",J171,0)</f>
        <v>0</v>
      </c>
      <c r="BF171" s="249">
        <f>IF(N171="znížená",J171,0)</f>
        <v>0</v>
      </c>
      <c r="BG171" s="249">
        <f>IF(N171="zákl. prenesená",J171,0)</f>
        <v>0</v>
      </c>
      <c r="BH171" s="249">
        <f>IF(N171="zníž. prenesená",J171,0)</f>
        <v>0</v>
      </c>
      <c r="BI171" s="249">
        <f>IF(N171="nulová",J171,0)</f>
        <v>0</v>
      </c>
      <c r="BJ171" s="17" t="s">
        <v>90</v>
      </c>
      <c r="BK171" s="249">
        <f>ROUND(I171*H171,2)</f>
        <v>0</v>
      </c>
      <c r="BL171" s="17" t="s">
        <v>190</v>
      </c>
      <c r="BM171" s="248" t="s">
        <v>1541</v>
      </c>
    </row>
    <row r="172" s="2" customFormat="1" ht="14.4" customHeight="1">
      <c r="A172" s="38"/>
      <c r="B172" s="39"/>
      <c r="C172" s="288" t="s">
        <v>601</v>
      </c>
      <c r="D172" s="288" t="s">
        <v>171</v>
      </c>
      <c r="E172" s="289" t="s">
        <v>1542</v>
      </c>
      <c r="F172" s="290" t="s">
        <v>789</v>
      </c>
      <c r="G172" s="291" t="s">
        <v>351</v>
      </c>
      <c r="H172" s="292">
        <v>4</v>
      </c>
      <c r="I172" s="293"/>
      <c r="J172" s="294">
        <f>ROUND(I172*H172,2)</f>
        <v>0</v>
      </c>
      <c r="K172" s="295"/>
      <c r="L172" s="296"/>
      <c r="M172" s="297" t="s">
        <v>1</v>
      </c>
      <c r="N172" s="298" t="s">
        <v>43</v>
      </c>
      <c r="O172" s="97"/>
      <c r="P172" s="246">
        <f>O172*H172</f>
        <v>0</v>
      </c>
      <c r="Q172" s="246">
        <v>0</v>
      </c>
      <c r="R172" s="246">
        <f>Q172*H172</f>
        <v>0</v>
      </c>
      <c r="S172" s="246">
        <v>0</v>
      </c>
      <c r="T172" s="246">
        <f>S172*H172</f>
        <v>0</v>
      </c>
      <c r="U172" s="247" t="s">
        <v>1</v>
      </c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48" t="s">
        <v>209</v>
      </c>
      <c r="AT172" s="248" t="s">
        <v>171</v>
      </c>
      <c r="AU172" s="248" t="s">
        <v>173</v>
      </c>
      <c r="AY172" s="17" t="s">
        <v>174</v>
      </c>
      <c r="BE172" s="249">
        <f>IF(N172="základná",J172,0)</f>
        <v>0</v>
      </c>
      <c r="BF172" s="249">
        <f>IF(N172="znížená",J172,0)</f>
        <v>0</v>
      </c>
      <c r="BG172" s="249">
        <f>IF(N172="zákl. prenesená",J172,0)</f>
        <v>0</v>
      </c>
      <c r="BH172" s="249">
        <f>IF(N172="zníž. prenesená",J172,0)</f>
        <v>0</v>
      </c>
      <c r="BI172" s="249">
        <f>IF(N172="nulová",J172,0)</f>
        <v>0</v>
      </c>
      <c r="BJ172" s="17" t="s">
        <v>90</v>
      </c>
      <c r="BK172" s="249">
        <f>ROUND(I172*H172,2)</f>
        <v>0</v>
      </c>
      <c r="BL172" s="17" t="s">
        <v>190</v>
      </c>
      <c r="BM172" s="248" t="s">
        <v>1543</v>
      </c>
    </row>
    <row r="173" s="2" customFormat="1" ht="22.2" customHeight="1">
      <c r="A173" s="38"/>
      <c r="B173" s="39"/>
      <c r="C173" s="288" t="s">
        <v>605</v>
      </c>
      <c r="D173" s="288" t="s">
        <v>171</v>
      </c>
      <c r="E173" s="289" t="s">
        <v>1544</v>
      </c>
      <c r="F173" s="290" t="s">
        <v>792</v>
      </c>
      <c r="G173" s="291" t="s">
        <v>351</v>
      </c>
      <c r="H173" s="292">
        <v>2</v>
      </c>
      <c r="I173" s="293"/>
      <c r="J173" s="294">
        <f>ROUND(I173*H173,2)</f>
        <v>0</v>
      </c>
      <c r="K173" s="295"/>
      <c r="L173" s="296"/>
      <c r="M173" s="297" t="s">
        <v>1</v>
      </c>
      <c r="N173" s="298" t="s">
        <v>43</v>
      </c>
      <c r="O173" s="97"/>
      <c r="P173" s="246">
        <f>O173*H173</f>
        <v>0</v>
      </c>
      <c r="Q173" s="246">
        <v>0</v>
      </c>
      <c r="R173" s="246">
        <f>Q173*H173</f>
        <v>0</v>
      </c>
      <c r="S173" s="246">
        <v>0</v>
      </c>
      <c r="T173" s="246">
        <f>S173*H173</f>
        <v>0</v>
      </c>
      <c r="U173" s="247" t="s">
        <v>1</v>
      </c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48" t="s">
        <v>209</v>
      </c>
      <c r="AT173" s="248" t="s">
        <v>171</v>
      </c>
      <c r="AU173" s="248" t="s">
        <v>173</v>
      </c>
      <c r="AY173" s="17" t="s">
        <v>174</v>
      </c>
      <c r="BE173" s="249">
        <f>IF(N173="základná",J173,0)</f>
        <v>0</v>
      </c>
      <c r="BF173" s="249">
        <f>IF(N173="znížená",J173,0)</f>
        <v>0</v>
      </c>
      <c r="BG173" s="249">
        <f>IF(N173="zákl. prenesená",J173,0)</f>
        <v>0</v>
      </c>
      <c r="BH173" s="249">
        <f>IF(N173="zníž. prenesená",J173,0)</f>
        <v>0</v>
      </c>
      <c r="BI173" s="249">
        <f>IF(N173="nulová",J173,0)</f>
        <v>0</v>
      </c>
      <c r="BJ173" s="17" t="s">
        <v>90</v>
      </c>
      <c r="BK173" s="249">
        <f>ROUND(I173*H173,2)</f>
        <v>0</v>
      </c>
      <c r="BL173" s="17" t="s">
        <v>190</v>
      </c>
      <c r="BM173" s="248" t="s">
        <v>1545</v>
      </c>
    </row>
    <row r="174" s="2" customFormat="1" ht="19.8" customHeight="1">
      <c r="A174" s="38"/>
      <c r="B174" s="39"/>
      <c r="C174" s="288" t="s">
        <v>610</v>
      </c>
      <c r="D174" s="288" t="s">
        <v>171</v>
      </c>
      <c r="E174" s="289" t="s">
        <v>1546</v>
      </c>
      <c r="F174" s="290" t="s">
        <v>795</v>
      </c>
      <c r="G174" s="291" t="s">
        <v>351</v>
      </c>
      <c r="H174" s="292">
        <v>4</v>
      </c>
      <c r="I174" s="293"/>
      <c r="J174" s="294">
        <f>ROUND(I174*H174,2)</f>
        <v>0</v>
      </c>
      <c r="K174" s="295"/>
      <c r="L174" s="296"/>
      <c r="M174" s="297" t="s">
        <v>1</v>
      </c>
      <c r="N174" s="298" t="s">
        <v>43</v>
      </c>
      <c r="O174" s="97"/>
      <c r="P174" s="246">
        <f>O174*H174</f>
        <v>0</v>
      </c>
      <c r="Q174" s="246">
        <v>0</v>
      </c>
      <c r="R174" s="246">
        <f>Q174*H174</f>
        <v>0</v>
      </c>
      <c r="S174" s="246">
        <v>0</v>
      </c>
      <c r="T174" s="246">
        <f>S174*H174</f>
        <v>0</v>
      </c>
      <c r="U174" s="247" t="s">
        <v>1</v>
      </c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48" t="s">
        <v>209</v>
      </c>
      <c r="AT174" s="248" t="s">
        <v>171</v>
      </c>
      <c r="AU174" s="248" t="s">
        <v>173</v>
      </c>
      <c r="AY174" s="17" t="s">
        <v>174</v>
      </c>
      <c r="BE174" s="249">
        <f>IF(N174="základná",J174,0)</f>
        <v>0</v>
      </c>
      <c r="BF174" s="249">
        <f>IF(N174="znížená",J174,0)</f>
        <v>0</v>
      </c>
      <c r="BG174" s="249">
        <f>IF(N174="zákl. prenesená",J174,0)</f>
        <v>0</v>
      </c>
      <c r="BH174" s="249">
        <f>IF(N174="zníž. prenesená",J174,0)</f>
        <v>0</v>
      </c>
      <c r="BI174" s="249">
        <f>IF(N174="nulová",J174,0)</f>
        <v>0</v>
      </c>
      <c r="BJ174" s="17" t="s">
        <v>90</v>
      </c>
      <c r="BK174" s="249">
        <f>ROUND(I174*H174,2)</f>
        <v>0</v>
      </c>
      <c r="BL174" s="17" t="s">
        <v>190</v>
      </c>
      <c r="BM174" s="248" t="s">
        <v>1547</v>
      </c>
    </row>
    <row r="175" s="2" customFormat="1" ht="14.4" customHeight="1">
      <c r="A175" s="38"/>
      <c r="B175" s="39"/>
      <c r="C175" s="288" t="s">
        <v>615</v>
      </c>
      <c r="D175" s="288" t="s">
        <v>171</v>
      </c>
      <c r="E175" s="289" t="s">
        <v>1548</v>
      </c>
      <c r="F175" s="290" t="s">
        <v>798</v>
      </c>
      <c r="G175" s="291" t="s">
        <v>351</v>
      </c>
      <c r="H175" s="292">
        <v>2</v>
      </c>
      <c r="I175" s="293"/>
      <c r="J175" s="294">
        <f>ROUND(I175*H175,2)</f>
        <v>0</v>
      </c>
      <c r="K175" s="295"/>
      <c r="L175" s="296"/>
      <c r="M175" s="297" t="s">
        <v>1</v>
      </c>
      <c r="N175" s="298" t="s">
        <v>43</v>
      </c>
      <c r="O175" s="97"/>
      <c r="P175" s="246">
        <f>O175*H175</f>
        <v>0</v>
      </c>
      <c r="Q175" s="246">
        <v>0</v>
      </c>
      <c r="R175" s="246">
        <f>Q175*H175</f>
        <v>0</v>
      </c>
      <c r="S175" s="246">
        <v>0</v>
      </c>
      <c r="T175" s="246">
        <f>S175*H175</f>
        <v>0</v>
      </c>
      <c r="U175" s="247" t="s">
        <v>1</v>
      </c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48" t="s">
        <v>209</v>
      </c>
      <c r="AT175" s="248" t="s">
        <v>171</v>
      </c>
      <c r="AU175" s="248" t="s">
        <v>173</v>
      </c>
      <c r="AY175" s="17" t="s">
        <v>174</v>
      </c>
      <c r="BE175" s="249">
        <f>IF(N175="základná",J175,0)</f>
        <v>0</v>
      </c>
      <c r="BF175" s="249">
        <f>IF(N175="znížená",J175,0)</f>
        <v>0</v>
      </c>
      <c r="BG175" s="249">
        <f>IF(N175="zákl. prenesená",J175,0)</f>
        <v>0</v>
      </c>
      <c r="BH175" s="249">
        <f>IF(N175="zníž. prenesená",J175,0)</f>
        <v>0</v>
      </c>
      <c r="BI175" s="249">
        <f>IF(N175="nulová",J175,0)</f>
        <v>0</v>
      </c>
      <c r="BJ175" s="17" t="s">
        <v>90</v>
      </c>
      <c r="BK175" s="249">
        <f>ROUND(I175*H175,2)</f>
        <v>0</v>
      </c>
      <c r="BL175" s="17" t="s">
        <v>190</v>
      </c>
      <c r="BM175" s="248" t="s">
        <v>1549</v>
      </c>
    </row>
    <row r="176" s="2" customFormat="1" ht="22.2" customHeight="1">
      <c r="A176" s="38"/>
      <c r="B176" s="39"/>
      <c r="C176" s="288" t="s">
        <v>619</v>
      </c>
      <c r="D176" s="288" t="s">
        <v>171</v>
      </c>
      <c r="E176" s="289" t="s">
        <v>1550</v>
      </c>
      <c r="F176" s="290" t="s">
        <v>801</v>
      </c>
      <c r="G176" s="291" t="s">
        <v>351</v>
      </c>
      <c r="H176" s="292">
        <v>6</v>
      </c>
      <c r="I176" s="293"/>
      <c r="J176" s="294">
        <f>ROUND(I176*H176,2)</f>
        <v>0</v>
      </c>
      <c r="K176" s="295"/>
      <c r="L176" s="296"/>
      <c r="M176" s="297" t="s">
        <v>1</v>
      </c>
      <c r="N176" s="298" t="s">
        <v>43</v>
      </c>
      <c r="O176" s="97"/>
      <c r="P176" s="246">
        <f>O176*H176</f>
        <v>0</v>
      </c>
      <c r="Q176" s="246">
        <v>0</v>
      </c>
      <c r="R176" s="246">
        <f>Q176*H176</f>
        <v>0</v>
      </c>
      <c r="S176" s="246">
        <v>0</v>
      </c>
      <c r="T176" s="246">
        <f>S176*H176</f>
        <v>0</v>
      </c>
      <c r="U176" s="247" t="s">
        <v>1</v>
      </c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48" t="s">
        <v>209</v>
      </c>
      <c r="AT176" s="248" t="s">
        <v>171</v>
      </c>
      <c r="AU176" s="248" t="s">
        <v>173</v>
      </c>
      <c r="AY176" s="17" t="s">
        <v>174</v>
      </c>
      <c r="BE176" s="249">
        <f>IF(N176="základná",J176,0)</f>
        <v>0</v>
      </c>
      <c r="BF176" s="249">
        <f>IF(N176="znížená",J176,0)</f>
        <v>0</v>
      </c>
      <c r="BG176" s="249">
        <f>IF(N176="zákl. prenesená",J176,0)</f>
        <v>0</v>
      </c>
      <c r="BH176" s="249">
        <f>IF(N176="zníž. prenesená",J176,0)</f>
        <v>0</v>
      </c>
      <c r="BI176" s="249">
        <f>IF(N176="nulová",J176,0)</f>
        <v>0</v>
      </c>
      <c r="BJ176" s="17" t="s">
        <v>90</v>
      </c>
      <c r="BK176" s="249">
        <f>ROUND(I176*H176,2)</f>
        <v>0</v>
      </c>
      <c r="BL176" s="17" t="s">
        <v>190</v>
      </c>
      <c r="BM176" s="248" t="s">
        <v>1551</v>
      </c>
    </row>
    <row r="177" s="2" customFormat="1" ht="14.4" customHeight="1">
      <c r="A177" s="38"/>
      <c r="B177" s="39"/>
      <c r="C177" s="288" t="s">
        <v>625</v>
      </c>
      <c r="D177" s="288" t="s">
        <v>171</v>
      </c>
      <c r="E177" s="289" t="s">
        <v>1552</v>
      </c>
      <c r="F177" s="290" t="s">
        <v>804</v>
      </c>
      <c r="G177" s="291" t="s">
        <v>327</v>
      </c>
      <c r="H177" s="292">
        <v>13</v>
      </c>
      <c r="I177" s="293"/>
      <c r="J177" s="294">
        <f>ROUND(I177*H177,2)</f>
        <v>0</v>
      </c>
      <c r="K177" s="295"/>
      <c r="L177" s="296"/>
      <c r="M177" s="297" t="s">
        <v>1</v>
      </c>
      <c r="N177" s="298" t="s">
        <v>43</v>
      </c>
      <c r="O177" s="97"/>
      <c r="P177" s="246">
        <f>O177*H177</f>
        <v>0</v>
      </c>
      <c r="Q177" s="246">
        <v>0</v>
      </c>
      <c r="R177" s="246">
        <f>Q177*H177</f>
        <v>0</v>
      </c>
      <c r="S177" s="246">
        <v>0</v>
      </c>
      <c r="T177" s="246">
        <f>S177*H177</f>
        <v>0</v>
      </c>
      <c r="U177" s="247" t="s">
        <v>1</v>
      </c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48" t="s">
        <v>209</v>
      </c>
      <c r="AT177" s="248" t="s">
        <v>171</v>
      </c>
      <c r="AU177" s="248" t="s">
        <v>173</v>
      </c>
      <c r="AY177" s="17" t="s">
        <v>174</v>
      </c>
      <c r="BE177" s="249">
        <f>IF(N177="základná",J177,0)</f>
        <v>0</v>
      </c>
      <c r="BF177" s="249">
        <f>IF(N177="znížená",J177,0)</f>
        <v>0</v>
      </c>
      <c r="BG177" s="249">
        <f>IF(N177="zákl. prenesená",J177,0)</f>
        <v>0</v>
      </c>
      <c r="BH177" s="249">
        <f>IF(N177="zníž. prenesená",J177,0)</f>
        <v>0</v>
      </c>
      <c r="BI177" s="249">
        <f>IF(N177="nulová",J177,0)</f>
        <v>0</v>
      </c>
      <c r="BJ177" s="17" t="s">
        <v>90</v>
      </c>
      <c r="BK177" s="249">
        <f>ROUND(I177*H177,2)</f>
        <v>0</v>
      </c>
      <c r="BL177" s="17" t="s">
        <v>190</v>
      </c>
      <c r="BM177" s="248" t="s">
        <v>1553</v>
      </c>
    </row>
    <row r="178" s="2" customFormat="1" ht="14.4" customHeight="1">
      <c r="A178" s="38"/>
      <c r="B178" s="39"/>
      <c r="C178" s="288" t="s">
        <v>630</v>
      </c>
      <c r="D178" s="288" t="s">
        <v>171</v>
      </c>
      <c r="E178" s="289" t="s">
        <v>1554</v>
      </c>
      <c r="F178" s="290" t="s">
        <v>807</v>
      </c>
      <c r="G178" s="291" t="s">
        <v>327</v>
      </c>
      <c r="H178" s="292">
        <v>13</v>
      </c>
      <c r="I178" s="293"/>
      <c r="J178" s="294">
        <f>ROUND(I178*H178,2)</f>
        <v>0</v>
      </c>
      <c r="K178" s="295"/>
      <c r="L178" s="296"/>
      <c r="M178" s="297" t="s">
        <v>1</v>
      </c>
      <c r="N178" s="298" t="s">
        <v>43</v>
      </c>
      <c r="O178" s="97"/>
      <c r="P178" s="246">
        <f>O178*H178</f>
        <v>0</v>
      </c>
      <c r="Q178" s="246">
        <v>0</v>
      </c>
      <c r="R178" s="246">
        <f>Q178*H178</f>
        <v>0</v>
      </c>
      <c r="S178" s="246">
        <v>0</v>
      </c>
      <c r="T178" s="246">
        <f>S178*H178</f>
        <v>0</v>
      </c>
      <c r="U178" s="247" t="s">
        <v>1</v>
      </c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48" t="s">
        <v>209</v>
      </c>
      <c r="AT178" s="248" t="s">
        <v>171</v>
      </c>
      <c r="AU178" s="248" t="s">
        <v>173</v>
      </c>
      <c r="AY178" s="17" t="s">
        <v>174</v>
      </c>
      <c r="BE178" s="249">
        <f>IF(N178="základná",J178,0)</f>
        <v>0</v>
      </c>
      <c r="BF178" s="249">
        <f>IF(N178="znížená",J178,0)</f>
        <v>0</v>
      </c>
      <c r="BG178" s="249">
        <f>IF(N178="zákl. prenesená",J178,0)</f>
        <v>0</v>
      </c>
      <c r="BH178" s="249">
        <f>IF(N178="zníž. prenesená",J178,0)</f>
        <v>0</v>
      </c>
      <c r="BI178" s="249">
        <f>IF(N178="nulová",J178,0)</f>
        <v>0</v>
      </c>
      <c r="BJ178" s="17" t="s">
        <v>90</v>
      </c>
      <c r="BK178" s="249">
        <f>ROUND(I178*H178,2)</f>
        <v>0</v>
      </c>
      <c r="BL178" s="17" t="s">
        <v>190</v>
      </c>
      <c r="BM178" s="248" t="s">
        <v>1555</v>
      </c>
    </row>
    <row r="179" s="2" customFormat="1" ht="14.4" customHeight="1">
      <c r="A179" s="38"/>
      <c r="B179" s="39"/>
      <c r="C179" s="288" t="s">
        <v>635</v>
      </c>
      <c r="D179" s="288" t="s">
        <v>171</v>
      </c>
      <c r="E179" s="289" t="s">
        <v>1556</v>
      </c>
      <c r="F179" s="290" t="s">
        <v>810</v>
      </c>
      <c r="G179" s="291" t="s">
        <v>327</v>
      </c>
      <c r="H179" s="292">
        <v>49</v>
      </c>
      <c r="I179" s="293"/>
      <c r="J179" s="294">
        <f>ROUND(I179*H179,2)</f>
        <v>0</v>
      </c>
      <c r="K179" s="295"/>
      <c r="L179" s="296"/>
      <c r="M179" s="297" t="s">
        <v>1</v>
      </c>
      <c r="N179" s="298" t="s">
        <v>43</v>
      </c>
      <c r="O179" s="97"/>
      <c r="P179" s="246">
        <f>O179*H179</f>
        <v>0</v>
      </c>
      <c r="Q179" s="246">
        <v>0</v>
      </c>
      <c r="R179" s="246">
        <f>Q179*H179</f>
        <v>0</v>
      </c>
      <c r="S179" s="246">
        <v>0</v>
      </c>
      <c r="T179" s="246">
        <f>S179*H179</f>
        <v>0</v>
      </c>
      <c r="U179" s="247" t="s">
        <v>1</v>
      </c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48" t="s">
        <v>209</v>
      </c>
      <c r="AT179" s="248" t="s">
        <v>171</v>
      </c>
      <c r="AU179" s="248" t="s">
        <v>173</v>
      </c>
      <c r="AY179" s="17" t="s">
        <v>174</v>
      </c>
      <c r="BE179" s="249">
        <f>IF(N179="základná",J179,0)</f>
        <v>0</v>
      </c>
      <c r="BF179" s="249">
        <f>IF(N179="znížená",J179,0)</f>
        <v>0</v>
      </c>
      <c r="BG179" s="249">
        <f>IF(N179="zákl. prenesená",J179,0)</f>
        <v>0</v>
      </c>
      <c r="BH179" s="249">
        <f>IF(N179="zníž. prenesená",J179,0)</f>
        <v>0</v>
      </c>
      <c r="BI179" s="249">
        <f>IF(N179="nulová",J179,0)</f>
        <v>0</v>
      </c>
      <c r="BJ179" s="17" t="s">
        <v>90</v>
      </c>
      <c r="BK179" s="249">
        <f>ROUND(I179*H179,2)</f>
        <v>0</v>
      </c>
      <c r="BL179" s="17" t="s">
        <v>190</v>
      </c>
      <c r="BM179" s="248" t="s">
        <v>1557</v>
      </c>
    </row>
    <row r="180" s="2" customFormat="1" ht="14.4" customHeight="1">
      <c r="A180" s="38"/>
      <c r="B180" s="39"/>
      <c r="C180" s="288" t="s">
        <v>640</v>
      </c>
      <c r="D180" s="288" t="s">
        <v>171</v>
      </c>
      <c r="E180" s="289" t="s">
        <v>1558</v>
      </c>
      <c r="F180" s="290" t="s">
        <v>813</v>
      </c>
      <c r="G180" s="291" t="s">
        <v>327</v>
      </c>
      <c r="H180" s="292">
        <v>42</v>
      </c>
      <c r="I180" s="293"/>
      <c r="J180" s="294">
        <f>ROUND(I180*H180,2)</f>
        <v>0</v>
      </c>
      <c r="K180" s="295"/>
      <c r="L180" s="296"/>
      <c r="M180" s="297" t="s">
        <v>1</v>
      </c>
      <c r="N180" s="298" t="s">
        <v>43</v>
      </c>
      <c r="O180" s="97"/>
      <c r="P180" s="246">
        <f>O180*H180</f>
        <v>0</v>
      </c>
      <c r="Q180" s="246">
        <v>0</v>
      </c>
      <c r="R180" s="246">
        <f>Q180*H180</f>
        <v>0</v>
      </c>
      <c r="S180" s="246">
        <v>0</v>
      </c>
      <c r="T180" s="246">
        <f>S180*H180</f>
        <v>0</v>
      </c>
      <c r="U180" s="247" t="s">
        <v>1</v>
      </c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48" t="s">
        <v>209</v>
      </c>
      <c r="AT180" s="248" t="s">
        <v>171</v>
      </c>
      <c r="AU180" s="248" t="s">
        <v>173</v>
      </c>
      <c r="AY180" s="17" t="s">
        <v>174</v>
      </c>
      <c r="BE180" s="249">
        <f>IF(N180="základná",J180,0)</f>
        <v>0</v>
      </c>
      <c r="BF180" s="249">
        <f>IF(N180="znížená",J180,0)</f>
        <v>0</v>
      </c>
      <c r="BG180" s="249">
        <f>IF(N180="zákl. prenesená",J180,0)</f>
        <v>0</v>
      </c>
      <c r="BH180" s="249">
        <f>IF(N180="zníž. prenesená",J180,0)</f>
        <v>0</v>
      </c>
      <c r="BI180" s="249">
        <f>IF(N180="nulová",J180,0)</f>
        <v>0</v>
      </c>
      <c r="BJ180" s="17" t="s">
        <v>90</v>
      </c>
      <c r="BK180" s="249">
        <f>ROUND(I180*H180,2)</f>
        <v>0</v>
      </c>
      <c r="BL180" s="17" t="s">
        <v>190</v>
      </c>
      <c r="BM180" s="248" t="s">
        <v>1559</v>
      </c>
    </row>
    <row r="181" s="2" customFormat="1" ht="14.4" customHeight="1">
      <c r="A181" s="38"/>
      <c r="B181" s="39"/>
      <c r="C181" s="288" t="s">
        <v>645</v>
      </c>
      <c r="D181" s="288" t="s">
        <v>171</v>
      </c>
      <c r="E181" s="289" t="s">
        <v>1560</v>
      </c>
      <c r="F181" s="290" t="s">
        <v>816</v>
      </c>
      <c r="G181" s="291" t="s">
        <v>351</v>
      </c>
      <c r="H181" s="292">
        <v>1</v>
      </c>
      <c r="I181" s="293"/>
      <c r="J181" s="294">
        <f>ROUND(I181*H181,2)</f>
        <v>0</v>
      </c>
      <c r="K181" s="295"/>
      <c r="L181" s="296"/>
      <c r="M181" s="297" t="s">
        <v>1</v>
      </c>
      <c r="N181" s="298" t="s">
        <v>43</v>
      </c>
      <c r="O181" s="97"/>
      <c r="P181" s="246">
        <f>O181*H181</f>
        <v>0</v>
      </c>
      <c r="Q181" s="246">
        <v>0</v>
      </c>
      <c r="R181" s="246">
        <f>Q181*H181</f>
        <v>0</v>
      </c>
      <c r="S181" s="246">
        <v>0</v>
      </c>
      <c r="T181" s="246">
        <f>S181*H181</f>
        <v>0</v>
      </c>
      <c r="U181" s="247" t="s">
        <v>1</v>
      </c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48" t="s">
        <v>209</v>
      </c>
      <c r="AT181" s="248" t="s">
        <v>171</v>
      </c>
      <c r="AU181" s="248" t="s">
        <v>173</v>
      </c>
      <c r="AY181" s="17" t="s">
        <v>174</v>
      </c>
      <c r="BE181" s="249">
        <f>IF(N181="základná",J181,0)</f>
        <v>0</v>
      </c>
      <c r="BF181" s="249">
        <f>IF(N181="znížená",J181,0)</f>
        <v>0</v>
      </c>
      <c r="BG181" s="249">
        <f>IF(N181="zákl. prenesená",J181,0)</f>
        <v>0</v>
      </c>
      <c r="BH181" s="249">
        <f>IF(N181="zníž. prenesená",J181,0)</f>
        <v>0</v>
      </c>
      <c r="BI181" s="249">
        <f>IF(N181="nulová",J181,0)</f>
        <v>0</v>
      </c>
      <c r="BJ181" s="17" t="s">
        <v>90</v>
      </c>
      <c r="BK181" s="249">
        <f>ROUND(I181*H181,2)</f>
        <v>0</v>
      </c>
      <c r="BL181" s="17" t="s">
        <v>190</v>
      </c>
      <c r="BM181" s="248" t="s">
        <v>1561</v>
      </c>
    </row>
    <row r="182" s="2" customFormat="1" ht="14.4" customHeight="1">
      <c r="A182" s="38"/>
      <c r="B182" s="39"/>
      <c r="C182" s="288" t="s">
        <v>651</v>
      </c>
      <c r="D182" s="288" t="s">
        <v>171</v>
      </c>
      <c r="E182" s="289" t="s">
        <v>1562</v>
      </c>
      <c r="F182" s="290" t="s">
        <v>819</v>
      </c>
      <c r="G182" s="291" t="s">
        <v>327</v>
      </c>
      <c r="H182" s="292">
        <v>16</v>
      </c>
      <c r="I182" s="293"/>
      <c r="J182" s="294">
        <f>ROUND(I182*H182,2)</f>
        <v>0</v>
      </c>
      <c r="K182" s="295"/>
      <c r="L182" s="296"/>
      <c r="M182" s="297" t="s">
        <v>1</v>
      </c>
      <c r="N182" s="298" t="s">
        <v>43</v>
      </c>
      <c r="O182" s="97"/>
      <c r="P182" s="246">
        <f>O182*H182</f>
        <v>0</v>
      </c>
      <c r="Q182" s="246">
        <v>0</v>
      </c>
      <c r="R182" s="246">
        <f>Q182*H182</f>
        <v>0</v>
      </c>
      <c r="S182" s="246">
        <v>0</v>
      </c>
      <c r="T182" s="246">
        <f>S182*H182</f>
        <v>0</v>
      </c>
      <c r="U182" s="247" t="s">
        <v>1</v>
      </c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48" t="s">
        <v>209</v>
      </c>
      <c r="AT182" s="248" t="s">
        <v>171</v>
      </c>
      <c r="AU182" s="248" t="s">
        <v>173</v>
      </c>
      <c r="AY182" s="17" t="s">
        <v>174</v>
      </c>
      <c r="BE182" s="249">
        <f>IF(N182="základná",J182,0)</f>
        <v>0</v>
      </c>
      <c r="BF182" s="249">
        <f>IF(N182="znížená",J182,0)</f>
        <v>0</v>
      </c>
      <c r="BG182" s="249">
        <f>IF(N182="zákl. prenesená",J182,0)</f>
        <v>0</v>
      </c>
      <c r="BH182" s="249">
        <f>IF(N182="zníž. prenesená",J182,0)</f>
        <v>0</v>
      </c>
      <c r="BI182" s="249">
        <f>IF(N182="nulová",J182,0)</f>
        <v>0</v>
      </c>
      <c r="BJ182" s="17" t="s">
        <v>90</v>
      </c>
      <c r="BK182" s="249">
        <f>ROUND(I182*H182,2)</f>
        <v>0</v>
      </c>
      <c r="BL182" s="17" t="s">
        <v>190</v>
      </c>
      <c r="BM182" s="248" t="s">
        <v>1563</v>
      </c>
    </row>
    <row r="183" s="2" customFormat="1" ht="14.4" customHeight="1">
      <c r="A183" s="38"/>
      <c r="B183" s="39"/>
      <c r="C183" s="288" t="s">
        <v>656</v>
      </c>
      <c r="D183" s="288" t="s">
        <v>171</v>
      </c>
      <c r="E183" s="289" t="s">
        <v>1564</v>
      </c>
      <c r="F183" s="290" t="s">
        <v>822</v>
      </c>
      <c r="G183" s="291" t="s">
        <v>351</v>
      </c>
      <c r="H183" s="292">
        <v>2</v>
      </c>
      <c r="I183" s="293"/>
      <c r="J183" s="294">
        <f>ROUND(I183*H183,2)</f>
        <v>0</v>
      </c>
      <c r="K183" s="295"/>
      <c r="L183" s="296"/>
      <c r="M183" s="297" t="s">
        <v>1</v>
      </c>
      <c r="N183" s="298" t="s">
        <v>43</v>
      </c>
      <c r="O183" s="97"/>
      <c r="P183" s="246">
        <f>O183*H183</f>
        <v>0</v>
      </c>
      <c r="Q183" s="246">
        <v>0</v>
      </c>
      <c r="R183" s="246">
        <f>Q183*H183</f>
        <v>0</v>
      </c>
      <c r="S183" s="246">
        <v>0</v>
      </c>
      <c r="T183" s="246">
        <f>S183*H183</f>
        <v>0</v>
      </c>
      <c r="U183" s="247" t="s">
        <v>1</v>
      </c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48" t="s">
        <v>209</v>
      </c>
      <c r="AT183" s="248" t="s">
        <v>171</v>
      </c>
      <c r="AU183" s="248" t="s">
        <v>173</v>
      </c>
      <c r="AY183" s="17" t="s">
        <v>174</v>
      </c>
      <c r="BE183" s="249">
        <f>IF(N183="základná",J183,0)</f>
        <v>0</v>
      </c>
      <c r="BF183" s="249">
        <f>IF(N183="znížená",J183,0)</f>
        <v>0</v>
      </c>
      <c r="BG183" s="249">
        <f>IF(N183="zákl. prenesená",J183,0)</f>
        <v>0</v>
      </c>
      <c r="BH183" s="249">
        <f>IF(N183="zníž. prenesená",J183,0)</f>
        <v>0</v>
      </c>
      <c r="BI183" s="249">
        <f>IF(N183="nulová",J183,0)</f>
        <v>0</v>
      </c>
      <c r="BJ183" s="17" t="s">
        <v>90</v>
      </c>
      <c r="BK183" s="249">
        <f>ROUND(I183*H183,2)</f>
        <v>0</v>
      </c>
      <c r="BL183" s="17" t="s">
        <v>190</v>
      </c>
      <c r="BM183" s="248" t="s">
        <v>1565</v>
      </c>
    </row>
    <row r="184" s="2" customFormat="1" ht="30" customHeight="1">
      <c r="A184" s="38"/>
      <c r="B184" s="39"/>
      <c r="C184" s="288" t="s">
        <v>661</v>
      </c>
      <c r="D184" s="288" t="s">
        <v>171</v>
      </c>
      <c r="E184" s="289" t="s">
        <v>1566</v>
      </c>
      <c r="F184" s="290" t="s">
        <v>1567</v>
      </c>
      <c r="G184" s="291" t="s">
        <v>351</v>
      </c>
      <c r="H184" s="292">
        <v>2</v>
      </c>
      <c r="I184" s="293"/>
      <c r="J184" s="294">
        <f>ROUND(I184*H184,2)</f>
        <v>0</v>
      </c>
      <c r="K184" s="295"/>
      <c r="L184" s="296"/>
      <c r="M184" s="297" t="s">
        <v>1</v>
      </c>
      <c r="N184" s="298" t="s">
        <v>43</v>
      </c>
      <c r="O184" s="97"/>
      <c r="P184" s="246">
        <f>O184*H184</f>
        <v>0</v>
      </c>
      <c r="Q184" s="246">
        <v>0</v>
      </c>
      <c r="R184" s="246">
        <f>Q184*H184</f>
        <v>0</v>
      </c>
      <c r="S184" s="246">
        <v>0</v>
      </c>
      <c r="T184" s="246">
        <f>S184*H184</f>
        <v>0</v>
      </c>
      <c r="U184" s="247" t="s">
        <v>1</v>
      </c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48" t="s">
        <v>209</v>
      </c>
      <c r="AT184" s="248" t="s">
        <v>171</v>
      </c>
      <c r="AU184" s="248" t="s">
        <v>173</v>
      </c>
      <c r="AY184" s="17" t="s">
        <v>174</v>
      </c>
      <c r="BE184" s="249">
        <f>IF(N184="základná",J184,0)</f>
        <v>0</v>
      </c>
      <c r="BF184" s="249">
        <f>IF(N184="znížená",J184,0)</f>
        <v>0</v>
      </c>
      <c r="BG184" s="249">
        <f>IF(N184="zákl. prenesená",J184,0)</f>
        <v>0</v>
      </c>
      <c r="BH184" s="249">
        <f>IF(N184="zníž. prenesená",J184,0)</f>
        <v>0</v>
      </c>
      <c r="BI184" s="249">
        <f>IF(N184="nulová",J184,0)</f>
        <v>0</v>
      </c>
      <c r="BJ184" s="17" t="s">
        <v>90</v>
      </c>
      <c r="BK184" s="249">
        <f>ROUND(I184*H184,2)</f>
        <v>0</v>
      </c>
      <c r="BL184" s="17" t="s">
        <v>190</v>
      </c>
      <c r="BM184" s="248" t="s">
        <v>1568</v>
      </c>
    </row>
    <row r="185" s="2" customFormat="1" ht="14.4" customHeight="1">
      <c r="A185" s="38"/>
      <c r="B185" s="39"/>
      <c r="C185" s="288" t="s">
        <v>663</v>
      </c>
      <c r="D185" s="288" t="s">
        <v>171</v>
      </c>
      <c r="E185" s="289" t="s">
        <v>1569</v>
      </c>
      <c r="F185" s="290" t="s">
        <v>828</v>
      </c>
      <c r="G185" s="291" t="s">
        <v>327</v>
      </c>
      <c r="H185" s="292">
        <v>10</v>
      </c>
      <c r="I185" s="293"/>
      <c r="J185" s="294">
        <f>ROUND(I185*H185,2)</f>
        <v>0</v>
      </c>
      <c r="K185" s="295"/>
      <c r="L185" s="296"/>
      <c r="M185" s="297" t="s">
        <v>1</v>
      </c>
      <c r="N185" s="298" t="s">
        <v>43</v>
      </c>
      <c r="O185" s="97"/>
      <c r="P185" s="246">
        <f>O185*H185</f>
        <v>0</v>
      </c>
      <c r="Q185" s="246">
        <v>0</v>
      </c>
      <c r="R185" s="246">
        <f>Q185*H185</f>
        <v>0</v>
      </c>
      <c r="S185" s="246">
        <v>0</v>
      </c>
      <c r="T185" s="246">
        <f>S185*H185</f>
        <v>0</v>
      </c>
      <c r="U185" s="247" t="s">
        <v>1</v>
      </c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48" t="s">
        <v>209</v>
      </c>
      <c r="AT185" s="248" t="s">
        <v>171</v>
      </c>
      <c r="AU185" s="248" t="s">
        <v>173</v>
      </c>
      <c r="AY185" s="17" t="s">
        <v>174</v>
      </c>
      <c r="BE185" s="249">
        <f>IF(N185="základná",J185,0)</f>
        <v>0</v>
      </c>
      <c r="BF185" s="249">
        <f>IF(N185="znížená",J185,0)</f>
        <v>0</v>
      </c>
      <c r="BG185" s="249">
        <f>IF(N185="zákl. prenesená",J185,0)</f>
        <v>0</v>
      </c>
      <c r="BH185" s="249">
        <f>IF(N185="zníž. prenesená",J185,0)</f>
        <v>0</v>
      </c>
      <c r="BI185" s="249">
        <f>IF(N185="nulová",J185,0)</f>
        <v>0</v>
      </c>
      <c r="BJ185" s="17" t="s">
        <v>90</v>
      </c>
      <c r="BK185" s="249">
        <f>ROUND(I185*H185,2)</f>
        <v>0</v>
      </c>
      <c r="BL185" s="17" t="s">
        <v>190</v>
      </c>
      <c r="BM185" s="248" t="s">
        <v>1570</v>
      </c>
    </row>
    <row r="186" s="2" customFormat="1" ht="19.8" customHeight="1">
      <c r="A186" s="38"/>
      <c r="B186" s="39"/>
      <c r="C186" s="288" t="s">
        <v>665</v>
      </c>
      <c r="D186" s="288" t="s">
        <v>171</v>
      </c>
      <c r="E186" s="289" t="s">
        <v>1571</v>
      </c>
      <c r="F186" s="290" t="s">
        <v>831</v>
      </c>
      <c r="G186" s="291" t="s">
        <v>351</v>
      </c>
      <c r="H186" s="292">
        <v>50</v>
      </c>
      <c r="I186" s="293"/>
      <c r="J186" s="294">
        <f>ROUND(I186*H186,2)</f>
        <v>0</v>
      </c>
      <c r="K186" s="295"/>
      <c r="L186" s="296"/>
      <c r="M186" s="297" t="s">
        <v>1</v>
      </c>
      <c r="N186" s="298" t="s">
        <v>43</v>
      </c>
      <c r="O186" s="97"/>
      <c r="P186" s="246">
        <f>O186*H186</f>
        <v>0</v>
      </c>
      <c r="Q186" s="246">
        <v>0</v>
      </c>
      <c r="R186" s="246">
        <f>Q186*H186</f>
        <v>0</v>
      </c>
      <c r="S186" s="246">
        <v>0</v>
      </c>
      <c r="T186" s="246">
        <f>S186*H186</f>
        <v>0</v>
      </c>
      <c r="U186" s="247" t="s">
        <v>1</v>
      </c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48" t="s">
        <v>209</v>
      </c>
      <c r="AT186" s="248" t="s">
        <v>171</v>
      </c>
      <c r="AU186" s="248" t="s">
        <v>173</v>
      </c>
      <c r="AY186" s="17" t="s">
        <v>174</v>
      </c>
      <c r="BE186" s="249">
        <f>IF(N186="základná",J186,0)</f>
        <v>0</v>
      </c>
      <c r="BF186" s="249">
        <f>IF(N186="znížená",J186,0)</f>
        <v>0</v>
      </c>
      <c r="BG186" s="249">
        <f>IF(N186="zákl. prenesená",J186,0)</f>
        <v>0</v>
      </c>
      <c r="BH186" s="249">
        <f>IF(N186="zníž. prenesená",J186,0)</f>
        <v>0</v>
      </c>
      <c r="BI186" s="249">
        <f>IF(N186="nulová",J186,0)</f>
        <v>0</v>
      </c>
      <c r="BJ186" s="17" t="s">
        <v>90</v>
      </c>
      <c r="BK186" s="249">
        <f>ROUND(I186*H186,2)</f>
        <v>0</v>
      </c>
      <c r="BL186" s="17" t="s">
        <v>190</v>
      </c>
      <c r="BM186" s="248" t="s">
        <v>1572</v>
      </c>
    </row>
    <row r="187" s="2" customFormat="1" ht="22.2" customHeight="1">
      <c r="A187" s="38"/>
      <c r="B187" s="39"/>
      <c r="C187" s="288" t="s">
        <v>667</v>
      </c>
      <c r="D187" s="288" t="s">
        <v>171</v>
      </c>
      <c r="E187" s="289" t="s">
        <v>1573</v>
      </c>
      <c r="F187" s="290" t="s">
        <v>834</v>
      </c>
      <c r="G187" s="291" t="s">
        <v>351</v>
      </c>
      <c r="H187" s="292">
        <v>25</v>
      </c>
      <c r="I187" s="293"/>
      <c r="J187" s="294">
        <f>ROUND(I187*H187,2)</f>
        <v>0</v>
      </c>
      <c r="K187" s="295"/>
      <c r="L187" s="296"/>
      <c r="M187" s="297" t="s">
        <v>1</v>
      </c>
      <c r="N187" s="298" t="s">
        <v>43</v>
      </c>
      <c r="O187" s="97"/>
      <c r="P187" s="246">
        <f>O187*H187</f>
        <v>0</v>
      </c>
      <c r="Q187" s="246">
        <v>0</v>
      </c>
      <c r="R187" s="246">
        <f>Q187*H187</f>
        <v>0</v>
      </c>
      <c r="S187" s="246">
        <v>0</v>
      </c>
      <c r="T187" s="246">
        <f>S187*H187</f>
        <v>0</v>
      </c>
      <c r="U187" s="247" t="s">
        <v>1</v>
      </c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48" t="s">
        <v>209</v>
      </c>
      <c r="AT187" s="248" t="s">
        <v>171</v>
      </c>
      <c r="AU187" s="248" t="s">
        <v>173</v>
      </c>
      <c r="AY187" s="17" t="s">
        <v>174</v>
      </c>
      <c r="BE187" s="249">
        <f>IF(N187="základná",J187,0)</f>
        <v>0</v>
      </c>
      <c r="BF187" s="249">
        <f>IF(N187="znížená",J187,0)</f>
        <v>0</v>
      </c>
      <c r="BG187" s="249">
        <f>IF(N187="zákl. prenesená",J187,0)</f>
        <v>0</v>
      </c>
      <c r="BH187" s="249">
        <f>IF(N187="zníž. prenesená",J187,0)</f>
        <v>0</v>
      </c>
      <c r="BI187" s="249">
        <f>IF(N187="nulová",J187,0)</f>
        <v>0</v>
      </c>
      <c r="BJ187" s="17" t="s">
        <v>90</v>
      </c>
      <c r="BK187" s="249">
        <f>ROUND(I187*H187,2)</f>
        <v>0</v>
      </c>
      <c r="BL187" s="17" t="s">
        <v>190</v>
      </c>
      <c r="BM187" s="248" t="s">
        <v>1574</v>
      </c>
    </row>
    <row r="188" s="12" customFormat="1" ht="20.88" customHeight="1">
      <c r="A188" s="12"/>
      <c r="B188" s="220"/>
      <c r="C188" s="221"/>
      <c r="D188" s="222" t="s">
        <v>76</v>
      </c>
      <c r="E188" s="234" t="s">
        <v>1575</v>
      </c>
      <c r="F188" s="234" t="s">
        <v>837</v>
      </c>
      <c r="G188" s="221"/>
      <c r="H188" s="221"/>
      <c r="I188" s="224"/>
      <c r="J188" s="235">
        <f>BK188</f>
        <v>0</v>
      </c>
      <c r="K188" s="221"/>
      <c r="L188" s="226"/>
      <c r="M188" s="227"/>
      <c r="N188" s="228"/>
      <c r="O188" s="228"/>
      <c r="P188" s="229">
        <f>SUM(P189:P190)</f>
        <v>0</v>
      </c>
      <c r="Q188" s="228"/>
      <c r="R188" s="229">
        <f>SUM(R189:R190)</f>
        <v>0</v>
      </c>
      <c r="S188" s="228"/>
      <c r="T188" s="229">
        <f>SUM(T189:T190)</f>
        <v>0</v>
      </c>
      <c r="U188" s="230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31" t="s">
        <v>173</v>
      </c>
      <c r="AT188" s="232" t="s">
        <v>76</v>
      </c>
      <c r="AU188" s="232" t="s">
        <v>90</v>
      </c>
      <c r="AY188" s="231" t="s">
        <v>174</v>
      </c>
      <c r="BK188" s="233">
        <f>SUM(BK189:BK190)</f>
        <v>0</v>
      </c>
    </row>
    <row r="189" s="2" customFormat="1" ht="22.2" customHeight="1">
      <c r="A189" s="38"/>
      <c r="B189" s="39"/>
      <c r="C189" s="236" t="s">
        <v>669</v>
      </c>
      <c r="D189" s="236" t="s">
        <v>177</v>
      </c>
      <c r="E189" s="237" t="s">
        <v>1576</v>
      </c>
      <c r="F189" s="238" t="s">
        <v>840</v>
      </c>
      <c r="G189" s="239" t="s">
        <v>402</v>
      </c>
      <c r="H189" s="240">
        <v>4</v>
      </c>
      <c r="I189" s="241"/>
      <c r="J189" s="242">
        <f>ROUND(I189*H189,2)</f>
        <v>0</v>
      </c>
      <c r="K189" s="243"/>
      <c r="L189" s="44"/>
      <c r="M189" s="244" t="s">
        <v>1</v>
      </c>
      <c r="N189" s="245" t="s">
        <v>43</v>
      </c>
      <c r="O189" s="97"/>
      <c r="P189" s="246">
        <f>O189*H189</f>
        <v>0</v>
      </c>
      <c r="Q189" s="246">
        <v>0</v>
      </c>
      <c r="R189" s="246">
        <f>Q189*H189</f>
        <v>0</v>
      </c>
      <c r="S189" s="246">
        <v>0</v>
      </c>
      <c r="T189" s="246">
        <f>S189*H189</f>
        <v>0</v>
      </c>
      <c r="U189" s="247" t="s">
        <v>1</v>
      </c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48" t="s">
        <v>190</v>
      </c>
      <c r="AT189" s="248" t="s">
        <v>177</v>
      </c>
      <c r="AU189" s="248" t="s">
        <v>173</v>
      </c>
      <c r="AY189" s="17" t="s">
        <v>174</v>
      </c>
      <c r="BE189" s="249">
        <f>IF(N189="základná",J189,0)</f>
        <v>0</v>
      </c>
      <c r="BF189" s="249">
        <f>IF(N189="znížená",J189,0)</f>
        <v>0</v>
      </c>
      <c r="BG189" s="249">
        <f>IF(N189="zákl. prenesená",J189,0)</f>
        <v>0</v>
      </c>
      <c r="BH189" s="249">
        <f>IF(N189="zníž. prenesená",J189,0)</f>
        <v>0</v>
      </c>
      <c r="BI189" s="249">
        <f>IF(N189="nulová",J189,0)</f>
        <v>0</v>
      </c>
      <c r="BJ189" s="17" t="s">
        <v>90</v>
      </c>
      <c r="BK189" s="249">
        <f>ROUND(I189*H189,2)</f>
        <v>0</v>
      </c>
      <c r="BL189" s="17" t="s">
        <v>190</v>
      </c>
      <c r="BM189" s="248" t="s">
        <v>1577</v>
      </c>
    </row>
    <row r="190" s="2" customFormat="1" ht="19.8" customHeight="1">
      <c r="A190" s="38"/>
      <c r="B190" s="39"/>
      <c r="C190" s="236" t="s">
        <v>1112</v>
      </c>
      <c r="D190" s="236" t="s">
        <v>177</v>
      </c>
      <c r="E190" s="237" t="s">
        <v>1578</v>
      </c>
      <c r="F190" s="238" t="s">
        <v>1579</v>
      </c>
      <c r="G190" s="239" t="s">
        <v>402</v>
      </c>
      <c r="H190" s="240">
        <v>4</v>
      </c>
      <c r="I190" s="241"/>
      <c r="J190" s="242">
        <f>ROUND(I190*H190,2)</f>
        <v>0</v>
      </c>
      <c r="K190" s="243"/>
      <c r="L190" s="44"/>
      <c r="M190" s="244" t="s">
        <v>1</v>
      </c>
      <c r="N190" s="245" t="s">
        <v>43</v>
      </c>
      <c r="O190" s="97"/>
      <c r="P190" s="246">
        <f>O190*H190</f>
        <v>0</v>
      </c>
      <c r="Q190" s="246">
        <v>0</v>
      </c>
      <c r="R190" s="246">
        <f>Q190*H190</f>
        <v>0</v>
      </c>
      <c r="S190" s="246">
        <v>0</v>
      </c>
      <c r="T190" s="246">
        <f>S190*H190</f>
        <v>0</v>
      </c>
      <c r="U190" s="247" t="s">
        <v>1</v>
      </c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48" t="s">
        <v>190</v>
      </c>
      <c r="AT190" s="248" t="s">
        <v>177</v>
      </c>
      <c r="AU190" s="248" t="s">
        <v>173</v>
      </c>
      <c r="AY190" s="17" t="s">
        <v>174</v>
      </c>
      <c r="BE190" s="249">
        <f>IF(N190="základná",J190,0)</f>
        <v>0</v>
      </c>
      <c r="BF190" s="249">
        <f>IF(N190="znížená",J190,0)</f>
        <v>0</v>
      </c>
      <c r="BG190" s="249">
        <f>IF(N190="zákl. prenesená",J190,0)</f>
        <v>0</v>
      </c>
      <c r="BH190" s="249">
        <f>IF(N190="zníž. prenesená",J190,0)</f>
        <v>0</v>
      </c>
      <c r="BI190" s="249">
        <f>IF(N190="nulová",J190,0)</f>
        <v>0</v>
      </c>
      <c r="BJ190" s="17" t="s">
        <v>90</v>
      </c>
      <c r="BK190" s="249">
        <f>ROUND(I190*H190,2)</f>
        <v>0</v>
      </c>
      <c r="BL190" s="17" t="s">
        <v>190</v>
      </c>
      <c r="BM190" s="248" t="s">
        <v>1580</v>
      </c>
    </row>
    <row r="191" s="12" customFormat="1" ht="22.8" customHeight="1">
      <c r="A191" s="12"/>
      <c r="B191" s="220"/>
      <c r="C191" s="221"/>
      <c r="D191" s="222" t="s">
        <v>76</v>
      </c>
      <c r="E191" s="234" t="s">
        <v>1581</v>
      </c>
      <c r="F191" s="234" t="s">
        <v>1582</v>
      </c>
      <c r="G191" s="221"/>
      <c r="H191" s="221"/>
      <c r="I191" s="224"/>
      <c r="J191" s="235">
        <f>BK191</f>
        <v>0</v>
      </c>
      <c r="K191" s="221"/>
      <c r="L191" s="226"/>
      <c r="M191" s="227"/>
      <c r="N191" s="228"/>
      <c r="O191" s="228"/>
      <c r="P191" s="229">
        <f>P192+P201+P211+P215</f>
        <v>0</v>
      </c>
      <c r="Q191" s="228"/>
      <c r="R191" s="229">
        <f>R192+R201+R211+R215</f>
        <v>0</v>
      </c>
      <c r="S191" s="228"/>
      <c r="T191" s="229">
        <f>T192+T201+T211+T215</f>
        <v>0</v>
      </c>
      <c r="U191" s="230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R191" s="231" t="s">
        <v>84</v>
      </c>
      <c r="AT191" s="232" t="s">
        <v>76</v>
      </c>
      <c r="AU191" s="232" t="s">
        <v>84</v>
      </c>
      <c r="AY191" s="231" t="s">
        <v>174</v>
      </c>
      <c r="BK191" s="233">
        <f>BK192+BK201+BK211+BK215</f>
        <v>0</v>
      </c>
    </row>
    <row r="192" s="12" customFormat="1" ht="20.88" customHeight="1">
      <c r="A192" s="12"/>
      <c r="B192" s="220"/>
      <c r="C192" s="221"/>
      <c r="D192" s="222" t="s">
        <v>76</v>
      </c>
      <c r="E192" s="234" t="s">
        <v>836</v>
      </c>
      <c r="F192" s="234" t="s">
        <v>1583</v>
      </c>
      <c r="G192" s="221"/>
      <c r="H192" s="221"/>
      <c r="I192" s="224"/>
      <c r="J192" s="235">
        <f>BK192</f>
        <v>0</v>
      </c>
      <c r="K192" s="221"/>
      <c r="L192" s="226"/>
      <c r="M192" s="227"/>
      <c r="N192" s="228"/>
      <c r="O192" s="228"/>
      <c r="P192" s="229">
        <f>SUM(P193:P200)</f>
        <v>0</v>
      </c>
      <c r="Q192" s="228"/>
      <c r="R192" s="229">
        <f>SUM(R193:R200)</f>
        <v>0</v>
      </c>
      <c r="S192" s="228"/>
      <c r="T192" s="229">
        <f>SUM(T193:T200)</f>
        <v>0</v>
      </c>
      <c r="U192" s="230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31" t="s">
        <v>84</v>
      </c>
      <c r="AT192" s="232" t="s">
        <v>76</v>
      </c>
      <c r="AU192" s="232" t="s">
        <v>90</v>
      </c>
      <c r="AY192" s="231" t="s">
        <v>174</v>
      </c>
      <c r="BK192" s="233">
        <f>SUM(BK193:BK200)</f>
        <v>0</v>
      </c>
    </row>
    <row r="193" s="2" customFormat="1" ht="14.4" customHeight="1">
      <c r="A193" s="38"/>
      <c r="B193" s="39"/>
      <c r="C193" s="236" t="s">
        <v>850</v>
      </c>
      <c r="D193" s="236" t="s">
        <v>177</v>
      </c>
      <c r="E193" s="237" t="s">
        <v>1584</v>
      </c>
      <c r="F193" s="238" t="s">
        <v>852</v>
      </c>
      <c r="G193" s="239" t="s">
        <v>327</v>
      </c>
      <c r="H193" s="240">
        <v>22</v>
      </c>
      <c r="I193" s="241"/>
      <c r="J193" s="242">
        <f>ROUND(I193*H193,2)</f>
        <v>0</v>
      </c>
      <c r="K193" s="243"/>
      <c r="L193" s="44"/>
      <c r="M193" s="244" t="s">
        <v>1</v>
      </c>
      <c r="N193" s="245" t="s">
        <v>43</v>
      </c>
      <c r="O193" s="97"/>
      <c r="P193" s="246">
        <f>O193*H193</f>
        <v>0</v>
      </c>
      <c r="Q193" s="246">
        <v>0</v>
      </c>
      <c r="R193" s="246">
        <f>Q193*H193</f>
        <v>0</v>
      </c>
      <c r="S193" s="246">
        <v>0</v>
      </c>
      <c r="T193" s="246">
        <f>S193*H193</f>
        <v>0</v>
      </c>
      <c r="U193" s="247" t="s">
        <v>1</v>
      </c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48" t="s">
        <v>190</v>
      </c>
      <c r="AT193" s="248" t="s">
        <v>177</v>
      </c>
      <c r="AU193" s="248" t="s">
        <v>173</v>
      </c>
      <c r="AY193" s="17" t="s">
        <v>174</v>
      </c>
      <c r="BE193" s="249">
        <f>IF(N193="základná",J193,0)</f>
        <v>0</v>
      </c>
      <c r="BF193" s="249">
        <f>IF(N193="znížená",J193,0)</f>
        <v>0</v>
      </c>
      <c r="BG193" s="249">
        <f>IF(N193="zákl. prenesená",J193,0)</f>
        <v>0</v>
      </c>
      <c r="BH193" s="249">
        <f>IF(N193="zníž. prenesená",J193,0)</f>
        <v>0</v>
      </c>
      <c r="BI193" s="249">
        <f>IF(N193="nulová",J193,0)</f>
        <v>0</v>
      </c>
      <c r="BJ193" s="17" t="s">
        <v>90</v>
      </c>
      <c r="BK193" s="249">
        <f>ROUND(I193*H193,2)</f>
        <v>0</v>
      </c>
      <c r="BL193" s="17" t="s">
        <v>190</v>
      </c>
      <c r="BM193" s="248" t="s">
        <v>1585</v>
      </c>
    </row>
    <row r="194" s="2" customFormat="1" ht="19.8" customHeight="1">
      <c r="A194" s="38"/>
      <c r="B194" s="39"/>
      <c r="C194" s="236" t="s">
        <v>854</v>
      </c>
      <c r="D194" s="236" t="s">
        <v>177</v>
      </c>
      <c r="E194" s="237" t="s">
        <v>1586</v>
      </c>
      <c r="F194" s="238" t="s">
        <v>856</v>
      </c>
      <c r="G194" s="239" t="s">
        <v>327</v>
      </c>
      <c r="H194" s="240">
        <v>22</v>
      </c>
      <c r="I194" s="241"/>
      <c r="J194" s="242">
        <f>ROUND(I194*H194,2)</f>
        <v>0</v>
      </c>
      <c r="K194" s="243"/>
      <c r="L194" s="44"/>
      <c r="M194" s="244" t="s">
        <v>1</v>
      </c>
      <c r="N194" s="245" t="s">
        <v>43</v>
      </c>
      <c r="O194" s="97"/>
      <c r="P194" s="246">
        <f>O194*H194</f>
        <v>0</v>
      </c>
      <c r="Q194" s="246">
        <v>0</v>
      </c>
      <c r="R194" s="246">
        <f>Q194*H194</f>
        <v>0</v>
      </c>
      <c r="S194" s="246">
        <v>0</v>
      </c>
      <c r="T194" s="246">
        <f>S194*H194</f>
        <v>0</v>
      </c>
      <c r="U194" s="247" t="s">
        <v>1</v>
      </c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48" t="s">
        <v>190</v>
      </c>
      <c r="AT194" s="248" t="s">
        <v>177</v>
      </c>
      <c r="AU194" s="248" t="s">
        <v>173</v>
      </c>
      <c r="AY194" s="17" t="s">
        <v>174</v>
      </c>
      <c r="BE194" s="249">
        <f>IF(N194="základná",J194,0)</f>
        <v>0</v>
      </c>
      <c r="BF194" s="249">
        <f>IF(N194="znížená",J194,0)</f>
        <v>0</v>
      </c>
      <c r="BG194" s="249">
        <f>IF(N194="zákl. prenesená",J194,0)</f>
        <v>0</v>
      </c>
      <c r="BH194" s="249">
        <f>IF(N194="zníž. prenesená",J194,0)</f>
        <v>0</v>
      </c>
      <c r="BI194" s="249">
        <f>IF(N194="nulová",J194,0)</f>
        <v>0</v>
      </c>
      <c r="BJ194" s="17" t="s">
        <v>90</v>
      </c>
      <c r="BK194" s="249">
        <f>ROUND(I194*H194,2)</f>
        <v>0</v>
      </c>
      <c r="BL194" s="17" t="s">
        <v>190</v>
      </c>
      <c r="BM194" s="248" t="s">
        <v>1587</v>
      </c>
    </row>
    <row r="195" s="2" customFormat="1" ht="14.4" customHeight="1">
      <c r="A195" s="38"/>
      <c r="B195" s="39"/>
      <c r="C195" s="236" t="s">
        <v>858</v>
      </c>
      <c r="D195" s="236" t="s">
        <v>177</v>
      </c>
      <c r="E195" s="237" t="s">
        <v>1588</v>
      </c>
      <c r="F195" s="238" t="s">
        <v>860</v>
      </c>
      <c r="G195" s="239" t="s">
        <v>327</v>
      </c>
      <c r="H195" s="240">
        <v>10</v>
      </c>
      <c r="I195" s="241"/>
      <c r="J195" s="242">
        <f>ROUND(I195*H195,2)</f>
        <v>0</v>
      </c>
      <c r="K195" s="243"/>
      <c r="L195" s="44"/>
      <c r="M195" s="244" t="s">
        <v>1</v>
      </c>
      <c r="N195" s="245" t="s">
        <v>43</v>
      </c>
      <c r="O195" s="97"/>
      <c r="P195" s="246">
        <f>O195*H195</f>
        <v>0</v>
      </c>
      <c r="Q195" s="246">
        <v>0</v>
      </c>
      <c r="R195" s="246">
        <f>Q195*H195</f>
        <v>0</v>
      </c>
      <c r="S195" s="246">
        <v>0</v>
      </c>
      <c r="T195" s="246">
        <f>S195*H195</f>
        <v>0</v>
      </c>
      <c r="U195" s="247" t="s">
        <v>1</v>
      </c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48" t="s">
        <v>190</v>
      </c>
      <c r="AT195" s="248" t="s">
        <v>177</v>
      </c>
      <c r="AU195" s="248" t="s">
        <v>173</v>
      </c>
      <c r="AY195" s="17" t="s">
        <v>174</v>
      </c>
      <c r="BE195" s="249">
        <f>IF(N195="základná",J195,0)</f>
        <v>0</v>
      </c>
      <c r="BF195" s="249">
        <f>IF(N195="znížená",J195,0)</f>
        <v>0</v>
      </c>
      <c r="BG195" s="249">
        <f>IF(N195="zákl. prenesená",J195,0)</f>
        <v>0</v>
      </c>
      <c r="BH195" s="249">
        <f>IF(N195="zníž. prenesená",J195,0)</f>
        <v>0</v>
      </c>
      <c r="BI195" s="249">
        <f>IF(N195="nulová",J195,0)</f>
        <v>0</v>
      </c>
      <c r="BJ195" s="17" t="s">
        <v>90</v>
      </c>
      <c r="BK195" s="249">
        <f>ROUND(I195*H195,2)</f>
        <v>0</v>
      </c>
      <c r="BL195" s="17" t="s">
        <v>190</v>
      </c>
      <c r="BM195" s="248" t="s">
        <v>1589</v>
      </c>
    </row>
    <row r="196" s="2" customFormat="1" ht="19.8" customHeight="1">
      <c r="A196" s="38"/>
      <c r="B196" s="39"/>
      <c r="C196" s="236" t="s">
        <v>862</v>
      </c>
      <c r="D196" s="236" t="s">
        <v>177</v>
      </c>
      <c r="E196" s="237" t="s">
        <v>1590</v>
      </c>
      <c r="F196" s="238" t="s">
        <v>864</v>
      </c>
      <c r="G196" s="239" t="s">
        <v>351</v>
      </c>
      <c r="H196" s="240">
        <v>4</v>
      </c>
      <c r="I196" s="241"/>
      <c r="J196" s="242">
        <f>ROUND(I196*H196,2)</f>
        <v>0</v>
      </c>
      <c r="K196" s="243"/>
      <c r="L196" s="44"/>
      <c r="M196" s="244" t="s">
        <v>1</v>
      </c>
      <c r="N196" s="245" t="s">
        <v>43</v>
      </c>
      <c r="O196" s="97"/>
      <c r="P196" s="246">
        <f>O196*H196</f>
        <v>0</v>
      </c>
      <c r="Q196" s="246">
        <v>0</v>
      </c>
      <c r="R196" s="246">
        <f>Q196*H196</f>
        <v>0</v>
      </c>
      <c r="S196" s="246">
        <v>0</v>
      </c>
      <c r="T196" s="246">
        <f>S196*H196</f>
        <v>0</v>
      </c>
      <c r="U196" s="247" t="s">
        <v>1</v>
      </c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48" t="s">
        <v>190</v>
      </c>
      <c r="AT196" s="248" t="s">
        <v>177</v>
      </c>
      <c r="AU196" s="248" t="s">
        <v>173</v>
      </c>
      <c r="AY196" s="17" t="s">
        <v>174</v>
      </c>
      <c r="BE196" s="249">
        <f>IF(N196="základná",J196,0)</f>
        <v>0</v>
      </c>
      <c r="BF196" s="249">
        <f>IF(N196="znížená",J196,0)</f>
        <v>0</v>
      </c>
      <c r="BG196" s="249">
        <f>IF(N196="zákl. prenesená",J196,0)</f>
        <v>0</v>
      </c>
      <c r="BH196" s="249">
        <f>IF(N196="zníž. prenesená",J196,0)</f>
        <v>0</v>
      </c>
      <c r="BI196" s="249">
        <f>IF(N196="nulová",J196,0)</f>
        <v>0</v>
      </c>
      <c r="BJ196" s="17" t="s">
        <v>90</v>
      </c>
      <c r="BK196" s="249">
        <f>ROUND(I196*H196,2)</f>
        <v>0</v>
      </c>
      <c r="BL196" s="17" t="s">
        <v>190</v>
      </c>
      <c r="BM196" s="248" t="s">
        <v>1591</v>
      </c>
    </row>
    <row r="197" s="2" customFormat="1" ht="14.4" customHeight="1">
      <c r="A197" s="38"/>
      <c r="B197" s="39"/>
      <c r="C197" s="236" t="s">
        <v>866</v>
      </c>
      <c r="D197" s="236" t="s">
        <v>177</v>
      </c>
      <c r="E197" s="237" t="s">
        <v>1592</v>
      </c>
      <c r="F197" s="238" t="s">
        <v>868</v>
      </c>
      <c r="G197" s="239" t="s">
        <v>351</v>
      </c>
      <c r="H197" s="240">
        <v>4</v>
      </c>
      <c r="I197" s="241"/>
      <c r="J197" s="242">
        <f>ROUND(I197*H197,2)</f>
        <v>0</v>
      </c>
      <c r="K197" s="243"/>
      <c r="L197" s="44"/>
      <c r="M197" s="244" t="s">
        <v>1</v>
      </c>
      <c r="N197" s="245" t="s">
        <v>43</v>
      </c>
      <c r="O197" s="97"/>
      <c r="P197" s="246">
        <f>O197*H197</f>
        <v>0</v>
      </c>
      <c r="Q197" s="246">
        <v>0</v>
      </c>
      <c r="R197" s="246">
        <f>Q197*H197</f>
        <v>0</v>
      </c>
      <c r="S197" s="246">
        <v>0</v>
      </c>
      <c r="T197" s="246">
        <f>S197*H197</f>
        <v>0</v>
      </c>
      <c r="U197" s="247" t="s">
        <v>1</v>
      </c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48" t="s">
        <v>190</v>
      </c>
      <c r="AT197" s="248" t="s">
        <v>177</v>
      </c>
      <c r="AU197" s="248" t="s">
        <v>173</v>
      </c>
      <c r="AY197" s="17" t="s">
        <v>174</v>
      </c>
      <c r="BE197" s="249">
        <f>IF(N197="základná",J197,0)</f>
        <v>0</v>
      </c>
      <c r="BF197" s="249">
        <f>IF(N197="znížená",J197,0)</f>
        <v>0</v>
      </c>
      <c r="BG197" s="249">
        <f>IF(N197="zákl. prenesená",J197,0)</f>
        <v>0</v>
      </c>
      <c r="BH197" s="249">
        <f>IF(N197="zníž. prenesená",J197,0)</f>
        <v>0</v>
      </c>
      <c r="BI197" s="249">
        <f>IF(N197="nulová",J197,0)</f>
        <v>0</v>
      </c>
      <c r="BJ197" s="17" t="s">
        <v>90</v>
      </c>
      <c r="BK197" s="249">
        <f>ROUND(I197*H197,2)</f>
        <v>0</v>
      </c>
      <c r="BL197" s="17" t="s">
        <v>190</v>
      </c>
      <c r="BM197" s="248" t="s">
        <v>1593</v>
      </c>
    </row>
    <row r="198" s="2" customFormat="1" ht="14.4" customHeight="1">
      <c r="A198" s="38"/>
      <c r="B198" s="39"/>
      <c r="C198" s="236" t="s">
        <v>870</v>
      </c>
      <c r="D198" s="236" t="s">
        <v>177</v>
      </c>
      <c r="E198" s="237" t="s">
        <v>1594</v>
      </c>
      <c r="F198" s="238" t="s">
        <v>872</v>
      </c>
      <c r="G198" s="239" t="s">
        <v>351</v>
      </c>
      <c r="H198" s="240">
        <v>2</v>
      </c>
      <c r="I198" s="241"/>
      <c r="J198" s="242">
        <f>ROUND(I198*H198,2)</f>
        <v>0</v>
      </c>
      <c r="K198" s="243"/>
      <c r="L198" s="44"/>
      <c r="M198" s="244" t="s">
        <v>1</v>
      </c>
      <c r="N198" s="245" t="s">
        <v>43</v>
      </c>
      <c r="O198" s="97"/>
      <c r="P198" s="246">
        <f>O198*H198</f>
        <v>0</v>
      </c>
      <c r="Q198" s="246">
        <v>0</v>
      </c>
      <c r="R198" s="246">
        <f>Q198*H198</f>
        <v>0</v>
      </c>
      <c r="S198" s="246">
        <v>0</v>
      </c>
      <c r="T198" s="246">
        <f>S198*H198</f>
        <v>0</v>
      </c>
      <c r="U198" s="247" t="s">
        <v>1</v>
      </c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248" t="s">
        <v>190</v>
      </c>
      <c r="AT198" s="248" t="s">
        <v>177</v>
      </c>
      <c r="AU198" s="248" t="s">
        <v>173</v>
      </c>
      <c r="AY198" s="17" t="s">
        <v>174</v>
      </c>
      <c r="BE198" s="249">
        <f>IF(N198="základná",J198,0)</f>
        <v>0</v>
      </c>
      <c r="BF198" s="249">
        <f>IF(N198="znížená",J198,0)</f>
        <v>0</v>
      </c>
      <c r="BG198" s="249">
        <f>IF(N198="zákl. prenesená",J198,0)</f>
        <v>0</v>
      </c>
      <c r="BH198" s="249">
        <f>IF(N198="zníž. prenesená",J198,0)</f>
        <v>0</v>
      </c>
      <c r="BI198" s="249">
        <f>IF(N198="nulová",J198,0)</f>
        <v>0</v>
      </c>
      <c r="BJ198" s="17" t="s">
        <v>90</v>
      </c>
      <c r="BK198" s="249">
        <f>ROUND(I198*H198,2)</f>
        <v>0</v>
      </c>
      <c r="BL198" s="17" t="s">
        <v>190</v>
      </c>
      <c r="BM198" s="248" t="s">
        <v>1595</v>
      </c>
    </row>
    <row r="199" s="2" customFormat="1" ht="14.4" customHeight="1">
      <c r="A199" s="38"/>
      <c r="B199" s="39"/>
      <c r="C199" s="236" t="s">
        <v>874</v>
      </c>
      <c r="D199" s="236" t="s">
        <v>177</v>
      </c>
      <c r="E199" s="237" t="s">
        <v>1596</v>
      </c>
      <c r="F199" s="238" t="s">
        <v>876</v>
      </c>
      <c r="G199" s="239" t="s">
        <v>351</v>
      </c>
      <c r="H199" s="240">
        <v>2</v>
      </c>
      <c r="I199" s="241"/>
      <c r="J199" s="242">
        <f>ROUND(I199*H199,2)</f>
        <v>0</v>
      </c>
      <c r="K199" s="243"/>
      <c r="L199" s="44"/>
      <c r="M199" s="244" t="s">
        <v>1</v>
      </c>
      <c r="N199" s="245" t="s">
        <v>43</v>
      </c>
      <c r="O199" s="97"/>
      <c r="P199" s="246">
        <f>O199*H199</f>
        <v>0</v>
      </c>
      <c r="Q199" s="246">
        <v>0</v>
      </c>
      <c r="R199" s="246">
        <f>Q199*H199</f>
        <v>0</v>
      </c>
      <c r="S199" s="246">
        <v>0</v>
      </c>
      <c r="T199" s="246">
        <f>S199*H199</f>
        <v>0</v>
      </c>
      <c r="U199" s="247" t="s">
        <v>1</v>
      </c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48" t="s">
        <v>190</v>
      </c>
      <c r="AT199" s="248" t="s">
        <v>177</v>
      </c>
      <c r="AU199" s="248" t="s">
        <v>173</v>
      </c>
      <c r="AY199" s="17" t="s">
        <v>174</v>
      </c>
      <c r="BE199" s="249">
        <f>IF(N199="základná",J199,0)</f>
        <v>0</v>
      </c>
      <c r="BF199" s="249">
        <f>IF(N199="znížená",J199,0)</f>
        <v>0</v>
      </c>
      <c r="BG199" s="249">
        <f>IF(N199="zákl. prenesená",J199,0)</f>
        <v>0</v>
      </c>
      <c r="BH199" s="249">
        <f>IF(N199="zníž. prenesená",J199,0)</f>
        <v>0</v>
      </c>
      <c r="BI199" s="249">
        <f>IF(N199="nulová",J199,0)</f>
        <v>0</v>
      </c>
      <c r="BJ199" s="17" t="s">
        <v>90</v>
      </c>
      <c r="BK199" s="249">
        <f>ROUND(I199*H199,2)</f>
        <v>0</v>
      </c>
      <c r="BL199" s="17" t="s">
        <v>190</v>
      </c>
      <c r="BM199" s="248" t="s">
        <v>1597</v>
      </c>
    </row>
    <row r="200" s="2" customFormat="1" ht="14.4" customHeight="1">
      <c r="A200" s="38"/>
      <c r="B200" s="39"/>
      <c r="C200" s="236" t="s">
        <v>878</v>
      </c>
      <c r="D200" s="236" t="s">
        <v>177</v>
      </c>
      <c r="E200" s="237" t="s">
        <v>1598</v>
      </c>
      <c r="F200" s="238" t="s">
        <v>880</v>
      </c>
      <c r="G200" s="239" t="s">
        <v>351</v>
      </c>
      <c r="H200" s="240">
        <v>15</v>
      </c>
      <c r="I200" s="241"/>
      <c r="J200" s="242">
        <f>ROUND(I200*H200,2)</f>
        <v>0</v>
      </c>
      <c r="K200" s="243"/>
      <c r="L200" s="44"/>
      <c r="M200" s="244" t="s">
        <v>1</v>
      </c>
      <c r="N200" s="245" t="s">
        <v>43</v>
      </c>
      <c r="O200" s="97"/>
      <c r="P200" s="246">
        <f>O200*H200</f>
        <v>0</v>
      </c>
      <c r="Q200" s="246">
        <v>0</v>
      </c>
      <c r="R200" s="246">
        <f>Q200*H200</f>
        <v>0</v>
      </c>
      <c r="S200" s="246">
        <v>0</v>
      </c>
      <c r="T200" s="246">
        <f>S200*H200</f>
        <v>0</v>
      </c>
      <c r="U200" s="247" t="s">
        <v>1</v>
      </c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48" t="s">
        <v>190</v>
      </c>
      <c r="AT200" s="248" t="s">
        <v>177</v>
      </c>
      <c r="AU200" s="248" t="s">
        <v>173</v>
      </c>
      <c r="AY200" s="17" t="s">
        <v>174</v>
      </c>
      <c r="BE200" s="249">
        <f>IF(N200="základná",J200,0)</f>
        <v>0</v>
      </c>
      <c r="BF200" s="249">
        <f>IF(N200="znížená",J200,0)</f>
        <v>0</v>
      </c>
      <c r="BG200" s="249">
        <f>IF(N200="zákl. prenesená",J200,0)</f>
        <v>0</v>
      </c>
      <c r="BH200" s="249">
        <f>IF(N200="zníž. prenesená",J200,0)</f>
        <v>0</v>
      </c>
      <c r="BI200" s="249">
        <f>IF(N200="nulová",J200,0)</f>
        <v>0</v>
      </c>
      <c r="BJ200" s="17" t="s">
        <v>90</v>
      </c>
      <c r="BK200" s="249">
        <f>ROUND(I200*H200,2)</f>
        <v>0</v>
      </c>
      <c r="BL200" s="17" t="s">
        <v>190</v>
      </c>
      <c r="BM200" s="248" t="s">
        <v>1599</v>
      </c>
    </row>
    <row r="201" s="12" customFormat="1" ht="20.88" customHeight="1">
      <c r="A201" s="12"/>
      <c r="B201" s="220"/>
      <c r="C201" s="221"/>
      <c r="D201" s="222" t="s">
        <v>76</v>
      </c>
      <c r="E201" s="234" t="s">
        <v>933</v>
      </c>
      <c r="F201" s="234" t="s">
        <v>1600</v>
      </c>
      <c r="G201" s="221"/>
      <c r="H201" s="221"/>
      <c r="I201" s="224"/>
      <c r="J201" s="235">
        <f>BK201</f>
        <v>0</v>
      </c>
      <c r="K201" s="221"/>
      <c r="L201" s="226"/>
      <c r="M201" s="227"/>
      <c r="N201" s="228"/>
      <c r="O201" s="228"/>
      <c r="P201" s="229">
        <f>SUM(P202:P210)</f>
        <v>0</v>
      </c>
      <c r="Q201" s="228"/>
      <c r="R201" s="229">
        <f>SUM(R202:R210)</f>
        <v>0</v>
      </c>
      <c r="S201" s="228"/>
      <c r="T201" s="229">
        <f>SUM(T202:T210)</f>
        <v>0</v>
      </c>
      <c r="U201" s="230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31" t="s">
        <v>173</v>
      </c>
      <c r="AT201" s="232" t="s">
        <v>76</v>
      </c>
      <c r="AU201" s="232" t="s">
        <v>90</v>
      </c>
      <c r="AY201" s="231" t="s">
        <v>174</v>
      </c>
      <c r="BK201" s="233">
        <f>SUM(BK202:BK210)</f>
        <v>0</v>
      </c>
    </row>
    <row r="202" s="2" customFormat="1" ht="14.4" customHeight="1">
      <c r="A202" s="38"/>
      <c r="B202" s="39"/>
      <c r="C202" s="288" t="s">
        <v>884</v>
      </c>
      <c r="D202" s="288" t="s">
        <v>171</v>
      </c>
      <c r="E202" s="289" t="s">
        <v>1601</v>
      </c>
      <c r="F202" s="290" t="s">
        <v>886</v>
      </c>
      <c r="G202" s="291" t="s">
        <v>337</v>
      </c>
      <c r="H202" s="292">
        <v>22</v>
      </c>
      <c r="I202" s="293"/>
      <c r="J202" s="294">
        <f>ROUND(I202*H202,2)</f>
        <v>0</v>
      </c>
      <c r="K202" s="295"/>
      <c r="L202" s="296"/>
      <c r="M202" s="297" t="s">
        <v>1</v>
      </c>
      <c r="N202" s="298" t="s">
        <v>43</v>
      </c>
      <c r="O202" s="97"/>
      <c r="P202" s="246">
        <f>O202*H202</f>
        <v>0</v>
      </c>
      <c r="Q202" s="246">
        <v>0</v>
      </c>
      <c r="R202" s="246">
        <f>Q202*H202</f>
        <v>0</v>
      </c>
      <c r="S202" s="246">
        <v>0</v>
      </c>
      <c r="T202" s="246">
        <f>S202*H202</f>
        <v>0</v>
      </c>
      <c r="U202" s="247" t="s">
        <v>1</v>
      </c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248" t="s">
        <v>209</v>
      </c>
      <c r="AT202" s="248" t="s">
        <v>171</v>
      </c>
      <c r="AU202" s="248" t="s">
        <v>173</v>
      </c>
      <c r="AY202" s="17" t="s">
        <v>174</v>
      </c>
      <c r="BE202" s="249">
        <f>IF(N202="základná",J202,0)</f>
        <v>0</v>
      </c>
      <c r="BF202" s="249">
        <f>IF(N202="znížená",J202,0)</f>
        <v>0</v>
      </c>
      <c r="BG202" s="249">
        <f>IF(N202="zákl. prenesená",J202,0)</f>
        <v>0</v>
      </c>
      <c r="BH202" s="249">
        <f>IF(N202="zníž. prenesená",J202,0)</f>
        <v>0</v>
      </c>
      <c r="BI202" s="249">
        <f>IF(N202="nulová",J202,0)</f>
        <v>0</v>
      </c>
      <c r="BJ202" s="17" t="s">
        <v>90</v>
      </c>
      <c r="BK202" s="249">
        <f>ROUND(I202*H202,2)</f>
        <v>0</v>
      </c>
      <c r="BL202" s="17" t="s">
        <v>190</v>
      </c>
      <c r="BM202" s="248" t="s">
        <v>1602</v>
      </c>
    </row>
    <row r="203" s="2" customFormat="1" ht="14.4" customHeight="1">
      <c r="A203" s="38"/>
      <c r="B203" s="39"/>
      <c r="C203" s="288" t="s">
        <v>888</v>
      </c>
      <c r="D203" s="288" t="s">
        <v>171</v>
      </c>
      <c r="E203" s="289" t="s">
        <v>1603</v>
      </c>
      <c r="F203" s="290" t="s">
        <v>890</v>
      </c>
      <c r="G203" s="291" t="s">
        <v>337</v>
      </c>
      <c r="H203" s="292">
        <v>10</v>
      </c>
      <c r="I203" s="293"/>
      <c r="J203" s="294">
        <f>ROUND(I203*H203,2)</f>
        <v>0</v>
      </c>
      <c r="K203" s="295"/>
      <c r="L203" s="296"/>
      <c r="M203" s="297" t="s">
        <v>1</v>
      </c>
      <c r="N203" s="298" t="s">
        <v>43</v>
      </c>
      <c r="O203" s="97"/>
      <c r="P203" s="246">
        <f>O203*H203</f>
        <v>0</v>
      </c>
      <c r="Q203" s="246">
        <v>0</v>
      </c>
      <c r="R203" s="246">
        <f>Q203*H203</f>
        <v>0</v>
      </c>
      <c r="S203" s="246">
        <v>0</v>
      </c>
      <c r="T203" s="246">
        <f>S203*H203</f>
        <v>0</v>
      </c>
      <c r="U203" s="247" t="s">
        <v>1</v>
      </c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48" t="s">
        <v>209</v>
      </c>
      <c r="AT203" s="248" t="s">
        <v>171</v>
      </c>
      <c r="AU203" s="248" t="s">
        <v>173</v>
      </c>
      <c r="AY203" s="17" t="s">
        <v>174</v>
      </c>
      <c r="BE203" s="249">
        <f>IF(N203="základná",J203,0)</f>
        <v>0</v>
      </c>
      <c r="BF203" s="249">
        <f>IF(N203="znížená",J203,0)</f>
        <v>0</v>
      </c>
      <c r="BG203" s="249">
        <f>IF(N203="zákl. prenesená",J203,0)</f>
        <v>0</v>
      </c>
      <c r="BH203" s="249">
        <f>IF(N203="zníž. prenesená",J203,0)</f>
        <v>0</v>
      </c>
      <c r="BI203" s="249">
        <f>IF(N203="nulová",J203,0)</f>
        <v>0</v>
      </c>
      <c r="BJ203" s="17" t="s">
        <v>90</v>
      </c>
      <c r="BK203" s="249">
        <f>ROUND(I203*H203,2)</f>
        <v>0</v>
      </c>
      <c r="BL203" s="17" t="s">
        <v>190</v>
      </c>
      <c r="BM203" s="248" t="s">
        <v>1604</v>
      </c>
    </row>
    <row r="204" s="2" customFormat="1" ht="14.4" customHeight="1">
      <c r="A204" s="38"/>
      <c r="B204" s="39"/>
      <c r="C204" s="288" t="s">
        <v>892</v>
      </c>
      <c r="D204" s="288" t="s">
        <v>171</v>
      </c>
      <c r="E204" s="289" t="s">
        <v>1605</v>
      </c>
      <c r="F204" s="290" t="s">
        <v>894</v>
      </c>
      <c r="G204" s="291" t="s">
        <v>351</v>
      </c>
      <c r="H204" s="292">
        <v>12</v>
      </c>
      <c r="I204" s="293"/>
      <c r="J204" s="294">
        <f>ROUND(I204*H204,2)</f>
        <v>0</v>
      </c>
      <c r="K204" s="295"/>
      <c r="L204" s="296"/>
      <c r="M204" s="297" t="s">
        <v>1</v>
      </c>
      <c r="N204" s="298" t="s">
        <v>43</v>
      </c>
      <c r="O204" s="97"/>
      <c r="P204" s="246">
        <f>O204*H204</f>
        <v>0</v>
      </c>
      <c r="Q204" s="246">
        <v>0</v>
      </c>
      <c r="R204" s="246">
        <f>Q204*H204</f>
        <v>0</v>
      </c>
      <c r="S204" s="246">
        <v>0</v>
      </c>
      <c r="T204" s="246">
        <f>S204*H204</f>
        <v>0</v>
      </c>
      <c r="U204" s="247" t="s">
        <v>1</v>
      </c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248" t="s">
        <v>209</v>
      </c>
      <c r="AT204" s="248" t="s">
        <v>171</v>
      </c>
      <c r="AU204" s="248" t="s">
        <v>173</v>
      </c>
      <c r="AY204" s="17" t="s">
        <v>174</v>
      </c>
      <c r="BE204" s="249">
        <f>IF(N204="základná",J204,0)</f>
        <v>0</v>
      </c>
      <c r="BF204" s="249">
        <f>IF(N204="znížená",J204,0)</f>
        <v>0</v>
      </c>
      <c r="BG204" s="249">
        <f>IF(N204="zákl. prenesená",J204,0)</f>
        <v>0</v>
      </c>
      <c r="BH204" s="249">
        <f>IF(N204="zníž. prenesená",J204,0)</f>
        <v>0</v>
      </c>
      <c r="BI204" s="249">
        <f>IF(N204="nulová",J204,0)</f>
        <v>0</v>
      </c>
      <c r="BJ204" s="17" t="s">
        <v>90</v>
      </c>
      <c r="BK204" s="249">
        <f>ROUND(I204*H204,2)</f>
        <v>0</v>
      </c>
      <c r="BL204" s="17" t="s">
        <v>190</v>
      </c>
      <c r="BM204" s="248" t="s">
        <v>1606</v>
      </c>
    </row>
    <row r="205" s="2" customFormat="1" ht="14.4" customHeight="1">
      <c r="A205" s="38"/>
      <c r="B205" s="39"/>
      <c r="C205" s="288" t="s">
        <v>896</v>
      </c>
      <c r="D205" s="288" t="s">
        <v>171</v>
      </c>
      <c r="E205" s="289" t="s">
        <v>1607</v>
      </c>
      <c r="F205" s="290" t="s">
        <v>898</v>
      </c>
      <c r="G205" s="291" t="s">
        <v>351</v>
      </c>
      <c r="H205" s="292">
        <v>15</v>
      </c>
      <c r="I205" s="293"/>
      <c r="J205" s="294">
        <f>ROUND(I205*H205,2)</f>
        <v>0</v>
      </c>
      <c r="K205" s="295"/>
      <c r="L205" s="296"/>
      <c r="M205" s="297" t="s">
        <v>1</v>
      </c>
      <c r="N205" s="298" t="s">
        <v>43</v>
      </c>
      <c r="O205" s="97"/>
      <c r="P205" s="246">
        <f>O205*H205</f>
        <v>0</v>
      </c>
      <c r="Q205" s="246">
        <v>0</v>
      </c>
      <c r="R205" s="246">
        <f>Q205*H205</f>
        <v>0</v>
      </c>
      <c r="S205" s="246">
        <v>0</v>
      </c>
      <c r="T205" s="246">
        <f>S205*H205</f>
        <v>0</v>
      </c>
      <c r="U205" s="247" t="s">
        <v>1</v>
      </c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48" t="s">
        <v>209</v>
      </c>
      <c r="AT205" s="248" t="s">
        <v>171</v>
      </c>
      <c r="AU205" s="248" t="s">
        <v>173</v>
      </c>
      <c r="AY205" s="17" t="s">
        <v>174</v>
      </c>
      <c r="BE205" s="249">
        <f>IF(N205="základná",J205,0)</f>
        <v>0</v>
      </c>
      <c r="BF205" s="249">
        <f>IF(N205="znížená",J205,0)</f>
        <v>0</v>
      </c>
      <c r="BG205" s="249">
        <f>IF(N205="zákl. prenesená",J205,0)</f>
        <v>0</v>
      </c>
      <c r="BH205" s="249">
        <f>IF(N205="zníž. prenesená",J205,0)</f>
        <v>0</v>
      </c>
      <c r="BI205" s="249">
        <f>IF(N205="nulová",J205,0)</f>
        <v>0</v>
      </c>
      <c r="BJ205" s="17" t="s">
        <v>90</v>
      </c>
      <c r="BK205" s="249">
        <f>ROUND(I205*H205,2)</f>
        <v>0</v>
      </c>
      <c r="BL205" s="17" t="s">
        <v>190</v>
      </c>
      <c r="BM205" s="248" t="s">
        <v>1608</v>
      </c>
    </row>
    <row r="206" s="2" customFormat="1" ht="14.4" customHeight="1">
      <c r="A206" s="38"/>
      <c r="B206" s="39"/>
      <c r="C206" s="288" t="s">
        <v>181</v>
      </c>
      <c r="D206" s="288" t="s">
        <v>171</v>
      </c>
      <c r="E206" s="289" t="s">
        <v>1609</v>
      </c>
      <c r="F206" s="290" t="s">
        <v>901</v>
      </c>
      <c r="G206" s="291" t="s">
        <v>351</v>
      </c>
      <c r="H206" s="292">
        <v>4</v>
      </c>
      <c r="I206" s="293"/>
      <c r="J206" s="294">
        <f>ROUND(I206*H206,2)</f>
        <v>0</v>
      </c>
      <c r="K206" s="295"/>
      <c r="L206" s="296"/>
      <c r="M206" s="297" t="s">
        <v>1</v>
      </c>
      <c r="N206" s="298" t="s">
        <v>43</v>
      </c>
      <c r="O206" s="97"/>
      <c r="P206" s="246">
        <f>O206*H206</f>
        <v>0</v>
      </c>
      <c r="Q206" s="246">
        <v>0</v>
      </c>
      <c r="R206" s="246">
        <f>Q206*H206</f>
        <v>0</v>
      </c>
      <c r="S206" s="246">
        <v>0</v>
      </c>
      <c r="T206" s="246">
        <f>S206*H206</f>
        <v>0</v>
      </c>
      <c r="U206" s="247" t="s">
        <v>1</v>
      </c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48" t="s">
        <v>209</v>
      </c>
      <c r="AT206" s="248" t="s">
        <v>171</v>
      </c>
      <c r="AU206" s="248" t="s">
        <v>173</v>
      </c>
      <c r="AY206" s="17" t="s">
        <v>174</v>
      </c>
      <c r="BE206" s="249">
        <f>IF(N206="základná",J206,0)</f>
        <v>0</v>
      </c>
      <c r="BF206" s="249">
        <f>IF(N206="znížená",J206,0)</f>
        <v>0</v>
      </c>
      <c r="BG206" s="249">
        <f>IF(N206="zákl. prenesená",J206,0)</f>
        <v>0</v>
      </c>
      <c r="BH206" s="249">
        <f>IF(N206="zníž. prenesená",J206,0)</f>
        <v>0</v>
      </c>
      <c r="BI206" s="249">
        <f>IF(N206="nulová",J206,0)</f>
        <v>0</v>
      </c>
      <c r="BJ206" s="17" t="s">
        <v>90</v>
      </c>
      <c r="BK206" s="249">
        <f>ROUND(I206*H206,2)</f>
        <v>0</v>
      </c>
      <c r="BL206" s="17" t="s">
        <v>190</v>
      </c>
      <c r="BM206" s="248" t="s">
        <v>1610</v>
      </c>
    </row>
    <row r="207" s="2" customFormat="1" ht="14.4" customHeight="1">
      <c r="A207" s="38"/>
      <c r="B207" s="39"/>
      <c r="C207" s="288" t="s">
        <v>903</v>
      </c>
      <c r="D207" s="288" t="s">
        <v>171</v>
      </c>
      <c r="E207" s="289" t="s">
        <v>1611</v>
      </c>
      <c r="F207" s="290" t="s">
        <v>905</v>
      </c>
      <c r="G207" s="291" t="s">
        <v>351</v>
      </c>
      <c r="H207" s="292">
        <v>2</v>
      </c>
      <c r="I207" s="293"/>
      <c r="J207" s="294">
        <f>ROUND(I207*H207,2)</f>
        <v>0</v>
      </c>
      <c r="K207" s="295"/>
      <c r="L207" s="296"/>
      <c r="M207" s="297" t="s">
        <v>1</v>
      </c>
      <c r="N207" s="298" t="s">
        <v>43</v>
      </c>
      <c r="O207" s="97"/>
      <c r="P207" s="246">
        <f>O207*H207</f>
        <v>0</v>
      </c>
      <c r="Q207" s="246">
        <v>0</v>
      </c>
      <c r="R207" s="246">
        <f>Q207*H207</f>
        <v>0</v>
      </c>
      <c r="S207" s="246">
        <v>0</v>
      </c>
      <c r="T207" s="246">
        <f>S207*H207</f>
        <v>0</v>
      </c>
      <c r="U207" s="247" t="s">
        <v>1</v>
      </c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248" t="s">
        <v>209</v>
      </c>
      <c r="AT207" s="248" t="s">
        <v>171</v>
      </c>
      <c r="AU207" s="248" t="s">
        <v>173</v>
      </c>
      <c r="AY207" s="17" t="s">
        <v>174</v>
      </c>
      <c r="BE207" s="249">
        <f>IF(N207="základná",J207,0)</f>
        <v>0</v>
      </c>
      <c r="BF207" s="249">
        <f>IF(N207="znížená",J207,0)</f>
        <v>0</v>
      </c>
      <c r="BG207" s="249">
        <f>IF(N207="zákl. prenesená",J207,0)</f>
        <v>0</v>
      </c>
      <c r="BH207" s="249">
        <f>IF(N207="zníž. prenesená",J207,0)</f>
        <v>0</v>
      </c>
      <c r="BI207" s="249">
        <f>IF(N207="nulová",J207,0)</f>
        <v>0</v>
      </c>
      <c r="BJ207" s="17" t="s">
        <v>90</v>
      </c>
      <c r="BK207" s="249">
        <f>ROUND(I207*H207,2)</f>
        <v>0</v>
      </c>
      <c r="BL207" s="17" t="s">
        <v>190</v>
      </c>
      <c r="BM207" s="248" t="s">
        <v>1612</v>
      </c>
    </row>
    <row r="208" s="2" customFormat="1" ht="14.4" customHeight="1">
      <c r="A208" s="38"/>
      <c r="B208" s="39"/>
      <c r="C208" s="288" t="s">
        <v>907</v>
      </c>
      <c r="D208" s="288" t="s">
        <v>171</v>
      </c>
      <c r="E208" s="289" t="s">
        <v>1613</v>
      </c>
      <c r="F208" s="290" t="s">
        <v>909</v>
      </c>
      <c r="G208" s="291" t="s">
        <v>351</v>
      </c>
      <c r="H208" s="292">
        <v>4</v>
      </c>
      <c r="I208" s="293"/>
      <c r="J208" s="294">
        <f>ROUND(I208*H208,2)</f>
        <v>0</v>
      </c>
      <c r="K208" s="295"/>
      <c r="L208" s="296"/>
      <c r="M208" s="297" t="s">
        <v>1</v>
      </c>
      <c r="N208" s="298" t="s">
        <v>43</v>
      </c>
      <c r="O208" s="97"/>
      <c r="P208" s="246">
        <f>O208*H208</f>
        <v>0</v>
      </c>
      <c r="Q208" s="246">
        <v>0</v>
      </c>
      <c r="R208" s="246">
        <f>Q208*H208</f>
        <v>0</v>
      </c>
      <c r="S208" s="246">
        <v>0</v>
      </c>
      <c r="T208" s="246">
        <f>S208*H208</f>
        <v>0</v>
      </c>
      <c r="U208" s="247" t="s">
        <v>1</v>
      </c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48" t="s">
        <v>209</v>
      </c>
      <c r="AT208" s="248" t="s">
        <v>171</v>
      </c>
      <c r="AU208" s="248" t="s">
        <v>173</v>
      </c>
      <c r="AY208" s="17" t="s">
        <v>174</v>
      </c>
      <c r="BE208" s="249">
        <f>IF(N208="základná",J208,0)</f>
        <v>0</v>
      </c>
      <c r="BF208" s="249">
        <f>IF(N208="znížená",J208,0)</f>
        <v>0</v>
      </c>
      <c r="BG208" s="249">
        <f>IF(N208="zákl. prenesená",J208,0)</f>
        <v>0</v>
      </c>
      <c r="BH208" s="249">
        <f>IF(N208="zníž. prenesená",J208,0)</f>
        <v>0</v>
      </c>
      <c r="BI208" s="249">
        <f>IF(N208="nulová",J208,0)</f>
        <v>0</v>
      </c>
      <c r="BJ208" s="17" t="s">
        <v>90</v>
      </c>
      <c r="BK208" s="249">
        <f>ROUND(I208*H208,2)</f>
        <v>0</v>
      </c>
      <c r="BL208" s="17" t="s">
        <v>190</v>
      </c>
      <c r="BM208" s="248" t="s">
        <v>1614</v>
      </c>
    </row>
    <row r="209" s="2" customFormat="1" ht="14.4" customHeight="1">
      <c r="A209" s="38"/>
      <c r="B209" s="39"/>
      <c r="C209" s="288" t="s">
        <v>911</v>
      </c>
      <c r="D209" s="288" t="s">
        <v>171</v>
      </c>
      <c r="E209" s="289" t="s">
        <v>1615</v>
      </c>
      <c r="F209" s="290" t="s">
        <v>913</v>
      </c>
      <c r="G209" s="291" t="s">
        <v>351</v>
      </c>
      <c r="H209" s="292">
        <v>2</v>
      </c>
      <c r="I209" s="293"/>
      <c r="J209" s="294">
        <f>ROUND(I209*H209,2)</f>
        <v>0</v>
      </c>
      <c r="K209" s="295"/>
      <c r="L209" s="296"/>
      <c r="M209" s="297" t="s">
        <v>1</v>
      </c>
      <c r="N209" s="298" t="s">
        <v>43</v>
      </c>
      <c r="O209" s="97"/>
      <c r="P209" s="246">
        <f>O209*H209</f>
        <v>0</v>
      </c>
      <c r="Q209" s="246">
        <v>0</v>
      </c>
      <c r="R209" s="246">
        <f>Q209*H209</f>
        <v>0</v>
      </c>
      <c r="S209" s="246">
        <v>0</v>
      </c>
      <c r="T209" s="246">
        <f>S209*H209</f>
        <v>0</v>
      </c>
      <c r="U209" s="247" t="s">
        <v>1</v>
      </c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48" t="s">
        <v>209</v>
      </c>
      <c r="AT209" s="248" t="s">
        <v>171</v>
      </c>
      <c r="AU209" s="248" t="s">
        <v>173</v>
      </c>
      <c r="AY209" s="17" t="s">
        <v>174</v>
      </c>
      <c r="BE209" s="249">
        <f>IF(N209="základná",J209,0)</f>
        <v>0</v>
      </c>
      <c r="BF209" s="249">
        <f>IF(N209="znížená",J209,0)</f>
        <v>0</v>
      </c>
      <c r="BG209" s="249">
        <f>IF(N209="zákl. prenesená",J209,0)</f>
        <v>0</v>
      </c>
      <c r="BH209" s="249">
        <f>IF(N209="zníž. prenesená",J209,0)</f>
        <v>0</v>
      </c>
      <c r="BI209" s="249">
        <f>IF(N209="nulová",J209,0)</f>
        <v>0</v>
      </c>
      <c r="BJ209" s="17" t="s">
        <v>90</v>
      </c>
      <c r="BK209" s="249">
        <f>ROUND(I209*H209,2)</f>
        <v>0</v>
      </c>
      <c r="BL209" s="17" t="s">
        <v>190</v>
      </c>
      <c r="BM209" s="248" t="s">
        <v>1616</v>
      </c>
    </row>
    <row r="210" s="2" customFormat="1" ht="14.4" customHeight="1">
      <c r="A210" s="38"/>
      <c r="B210" s="39"/>
      <c r="C210" s="288" t="s">
        <v>915</v>
      </c>
      <c r="D210" s="288" t="s">
        <v>171</v>
      </c>
      <c r="E210" s="289" t="s">
        <v>1617</v>
      </c>
      <c r="F210" s="290" t="s">
        <v>917</v>
      </c>
      <c r="G210" s="291" t="s">
        <v>351</v>
      </c>
      <c r="H210" s="292">
        <v>2</v>
      </c>
      <c r="I210" s="293"/>
      <c r="J210" s="294">
        <f>ROUND(I210*H210,2)</f>
        <v>0</v>
      </c>
      <c r="K210" s="295"/>
      <c r="L210" s="296"/>
      <c r="M210" s="297" t="s">
        <v>1</v>
      </c>
      <c r="N210" s="298" t="s">
        <v>43</v>
      </c>
      <c r="O210" s="97"/>
      <c r="P210" s="246">
        <f>O210*H210</f>
        <v>0</v>
      </c>
      <c r="Q210" s="246">
        <v>0</v>
      </c>
      <c r="R210" s="246">
        <f>Q210*H210</f>
        <v>0</v>
      </c>
      <c r="S210" s="246">
        <v>0</v>
      </c>
      <c r="T210" s="246">
        <f>S210*H210</f>
        <v>0</v>
      </c>
      <c r="U210" s="247" t="s">
        <v>1</v>
      </c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248" t="s">
        <v>209</v>
      </c>
      <c r="AT210" s="248" t="s">
        <v>171</v>
      </c>
      <c r="AU210" s="248" t="s">
        <v>173</v>
      </c>
      <c r="AY210" s="17" t="s">
        <v>174</v>
      </c>
      <c r="BE210" s="249">
        <f>IF(N210="základná",J210,0)</f>
        <v>0</v>
      </c>
      <c r="BF210" s="249">
        <f>IF(N210="znížená",J210,0)</f>
        <v>0</v>
      </c>
      <c r="BG210" s="249">
        <f>IF(N210="zákl. prenesená",J210,0)</f>
        <v>0</v>
      </c>
      <c r="BH210" s="249">
        <f>IF(N210="zníž. prenesená",J210,0)</f>
        <v>0</v>
      </c>
      <c r="BI210" s="249">
        <f>IF(N210="nulová",J210,0)</f>
        <v>0</v>
      </c>
      <c r="BJ210" s="17" t="s">
        <v>90</v>
      </c>
      <c r="BK210" s="249">
        <f>ROUND(I210*H210,2)</f>
        <v>0</v>
      </c>
      <c r="BL210" s="17" t="s">
        <v>190</v>
      </c>
      <c r="BM210" s="248" t="s">
        <v>1618</v>
      </c>
    </row>
    <row r="211" s="12" customFormat="1" ht="20.88" customHeight="1">
      <c r="A211" s="12"/>
      <c r="B211" s="220"/>
      <c r="C211" s="221"/>
      <c r="D211" s="222" t="s">
        <v>76</v>
      </c>
      <c r="E211" s="234" t="s">
        <v>1619</v>
      </c>
      <c r="F211" s="234" t="s">
        <v>1620</v>
      </c>
      <c r="G211" s="221"/>
      <c r="H211" s="221"/>
      <c r="I211" s="224"/>
      <c r="J211" s="235">
        <f>BK211</f>
        <v>0</v>
      </c>
      <c r="K211" s="221"/>
      <c r="L211" s="226"/>
      <c r="M211" s="227"/>
      <c r="N211" s="228"/>
      <c r="O211" s="228"/>
      <c r="P211" s="229">
        <f>SUM(P212:P214)</f>
        <v>0</v>
      </c>
      <c r="Q211" s="228"/>
      <c r="R211" s="229">
        <f>SUM(R212:R214)</f>
        <v>0</v>
      </c>
      <c r="S211" s="228"/>
      <c r="T211" s="229">
        <f>SUM(T212:T214)</f>
        <v>0</v>
      </c>
      <c r="U211" s="230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R211" s="231" t="s">
        <v>84</v>
      </c>
      <c r="AT211" s="232" t="s">
        <v>76</v>
      </c>
      <c r="AU211" s="232" t="s">
        <v>90</v>
      </c>
      <c r="AY211" s="231" t="s">
        <v>174</v>
      </c>
      <c r="BK211" s="233">
        <f>SUM(BK212:BK214)</f>
        <v>0</v>
      </c>
    </row>
    <row r="212" s="2" customFormat="1" ht="14.4" customHeight="1">
      <c r="A212" s="38"/>
      <c r="B212" s="39"/>
      <c r="C212" s="236" t="s">
        <v>921</v>
      </c>
      <c r="D212" s="236" t="s">
        <v>177</v>
      </c>
      <c r="E212" s="237" t="s">
        <v>1621</v>
      </c>
      <c r="F212" s="238" t="s">
        <v>923</v>
      </c>
      <c r="G212" s="239" t="s">
        <v>396</v>
      </c>
      <c r="H212" s="240">
        <v>0.01</v>
      </c>
      <c r="I212" s="241"/>
      <c r="J212" s="242">
        <f>ROUND(I212*H212,2)</f>
        <v>0</v>
      </c>
      <c r="K212" s="243"/>
      <c r="L212" s="44"/>
      <c r="M212" s="244" t="s">
        <v>1</v>
      </c>
      <c r="N212" s="245" t="s">
        <v>43</v>
      </c>
      <c r="O212" s="97"/>
      <c r="P212" s="246">
        <f>O212*H212</f>
        <v>0</v>
      </c>
      <c r="Q212" s="246">
        <v>0</v>
      </c>
      <c r="R212" s="246">
        <f>Q212*H212</f>
        <v>0</v>
      </c>
      <c r="S212" s="246">
        <v>0</v>
      </c>
      <c r="T212" s="246">
        <f>S212*H212</f>
        <v>0</v>
      </c>
      <c r="U212" s="247" t="s">
        <v>1</v>
      </c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248" t="s">
        <v>190</v>
      </c>
      <c r="AT212" s="248" t="s">
        <v>177</v>
      </c>
      <c r="AU212" s="248" t="s">
        <v>173</v>
      </c>
      <c r="AY212" s="17" t="s">
        <v>174</v>
      </c>
      <c r="BE212" s="249">
        <f>IF(N212="základná",J212,0)</f>
        <v>0</v>
      </c>
      <c r="BF212" s="249">
        <f>IF(N212="znížená",J212,0)</f>
        <v>0</v>
      </c>
      <c r="BG212" s="249">
        <f>IF(N212="zákl. prenesená",J212,0)</f>
        <v>0</v>
      </c>
      <c r="BH212" s="249">
        <f>IF(N212="zníž. prenesená",J212,0)</f>
        <v>0</v>
      </c>
      <c r="BI212" s="249">
        <f>IF(N212="nulová",J212,0)</f>
        <v>0</v>
      </c>
      <c r="BJ212" s="17" t="s">
        <v>90</v>
      </c>
      <c r="BK212" s="249">
        <f>ROUND(I212*H212,2)</f>
        <v>0</v>
      </c>
      <c r="BL212" s="17" t="s">
        <v>190</v>
      </c>
      <c r="BM212" s="248" t="s">
        <v>1622</v>
      </c>
    </row>
    <row r="213" s="2" customFormat="1" ht="22.2" customHeight="1">
      <c r="A213" s="38"/>
      <c r="B213" s="39"/>
      <c r="C213" s="236" t="s">
        <v>925</v>
      </c>
      <c r="D213" s="236" t="s">
        <v>177</v>
      </c>
      <c r="E213" s="237" t="s">
        <v>1623</v>
      </c>
      <c r="F213" s="238" t="s">
        <v>927</v>
      </c>
      <c r="G213" s="239" t="s">
        <v>327</v>
      </c>
      <c r="H213" s="240">
        <v>80</v>
      </c>
      <c r="I213" s="241"/>
      <c r="J213" s="242">
        <f>ROUND(I213*H213,2)</f>
        <v>0</v>
      </c>
      <c r="K213" s="243"/>
      <c r="L213" s="44"/>
      <c r="M213" s="244" t="s">
        <v>1</v>
      </c>
      <c r="N213" s="245" t="s">
        <v>43</v>
      </c>
      <c r="O213" s="97"/>
      <c r="P213" s="246">
        <f>O213*H213</f>
        <v>0</v>
      </c>
      <c r="Q213" s="246">
        <v>0</v>
      </c>
      <c r="R213" s="246">
        <f>Q213*H213</f>
        <v>0</v>
      </c>
      <c r="S213" s="246">
        <v>0</v>
      </c>
      <c r="T213" s="246">
        <f>S213*H213</f>
        <v>0</v>
      </c>
      <c r="U213" s="247" t="s">
        <v>1</v>
      </c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48" t="s">
        <v>190</v>
      </c>
      <c r="AT213" s="248" t="s">
        <v>177</v>
      </c>
      <c r="AU213" s="248" t="s">
        <v>173</v>
      </c>
      <c r="AY213" s="17" t="s">
        <v>174</v>
      </c>
      <c r="BE213" s="249">
        <f>IF(N213="základná",J213,0)</f>
        <v>0</v>
      </c>
      <c r="BF213" s="249">
        <f>IF(N213="znížená",J213,0)</f>
        <v>0</v>
      </c>
      <c r="BG213" s="249">
        <f>IF(N213="zákl. prenesená",J213,0)</f>
        <v>0</v>
      </c>
      <c r="BH213" s="249">
        <f>IF(N213="zníž. prenesená",J213,0)</f>
        <v>0</v>
      </c>
      <c r="BI213" s="249">
        <f>IF(N213="nulová",J213,0)</f>
        <v>0</v>
      </c>
      <c r="BJ213" s="17" t="s">
        <v>90</v>
      </c>
      <c r="BK213" s="249">
        <f>ROUND(I213*H213,2)</f>
        <v>0</v>
      </c>
      <c r="BL213" s="17" t="s">
        <v>190</v>
      </c>
      <c r="BM213" s="248" t="s">
        <v>1624</v>
      </c>
    </row>
    <row r="214" s="2" customFormat="1" ht="22.2" customHeight="1">
      <c r="A214" s="38"/>
      <c r="B214" s="39"/>
      <c r="C214" s="236" t="s">
        <v>929</v>
      </c>
      <c r="D214" s="236" t="s">
        <v>177</v>
      </c>
      <c r="E214" s="237" t="s">
        <v>1625</v>
      </c>
      <c r="F214" s="238" t="s">
        <v>931</v>
      </c>
      <c r="G214" s="239" t="s">
        <v>327</v>
      </c>
      <c r="H214" s="240">
        <v>80</v>
      </c>
      <c r="I214" s="241"/>
      <c r="J214" s="242">
        <f>ROUND(I214*H214,2)</f>
        <v>0</v>
      </c>
      <c r="K214" s="243"/>
      <c r="L214" s="44"/>
      <c r="M214" s="244" t="s">
        <v>1</v>
      </c>
      <c r="N214" s="245" t="s">
        <v>43</v>
      </c>
      <c r="O214" s="97"/>
      <c r="P214" s="246">
        <f>O214*H214</f>
        <v>0</v>
      </c>
      <c r="Q214" s="246">
        <v>0</v>
      </c>
      <c r="R214" s="246">
        <f>Q214*H214</f>
        <v>0</v>
      </c>
      <c r="S214" s="246">
        <v>0</v>
      </c>
      <c r="T214" s="246">
        <f>S214*H214</f>
        <v>0</v>
      </c>
      <c r="U214" s="247" t="s">
        <v>1</v>
      </c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48" t="s">
        <v>190</v>
      </c>
      <c r="AT214" s="248" t="s">
        <v>177</v>
      </c>
      <c r="AU214" s="248" t="s">
        <v>173</v>
      </c>
      <c r="AY214" s="17" t="s">
        <v>174</v>
      </c>
      <c r="BE214" s="249">
        <f>IF(N214="základná",J214,0)</f>
        <v>0</v>
      </c>
      <c r="BF214" s="249">
        <f>IF(N214="znížená",J214,0)</f>
        <v>0</v>
      </c>
      <c r="BG214" s="249">
        <f>IF(N214="zákl. prenesená",J214,0)</f>
        <v>0</v>
      </c>
      <c r="BH214" s="249">
        <f>IF(N214="zníž. prenesená",J214,0)</f>
        <v>0</v>
      </c>
      <c r="BI214" s="249">
        <f>IF(N214="nulová",J214,0)</f>
        <v>0</v>
      </c>
      <c r="BJ214" s="17" t="s">
        <v>90</v>
      </c>
      <c r="BK214" s="249">
        <f>ROUND(I214*H214,2)</f>
        <v>0</v>
      </c>
      <c r="BL214" s="17" t="s">
        <v>190</v>
      </c>
      <c r="BM214" s="248" t="s">
        <v>1626</v>
      </c>
    </row>
    <row r="215" s="12" customFormat="1" ht="20.88" customHeight="1">
      <c r="A215" s="12"/>
      <c r="B215" s="220"/>
      <c r="C215" s="221"/>
      <c r="D215" s="222" t="s">
        <v>76</v>
      </c>
      <c r="E215" s="234" t="s">
        <v>1627</v>
      </c>
      <c r="F215" s="234" t="s">
        <v>1628</v>
      </c>
      <c r="G215" s="221"/>
      <c r="H215" s="221"/>
      <c r="I215" s="224"/>
      <c r="J215" s="235">
        <f>BK215</f>
        <v>0</v>
      </c>
      <c r="K215" s="221"/>
      <c r="L215" s="226"/>
      <c r="M215" s="227"/>
      <c r="N215" s="228"/>
      <c r="O215" s="228"/>
      <c r="P215" s="229">
        <f>SUM(P216:P217)</f>
        <v>0</v>
      </c>
      <c r="Q215" s="228"/>
      <c r="R215" s="229">
        <f>SUM(R216:R217)</f>
        <v>0</v>
      </c>
      <c r="S215" s="228"/>
      <c r="T215" s="229">
        <f>SUM(T216:T217)</f>
        <v>0</v>
      </c>
      <c r="U215" s="230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R215" s="231" t="s">
        <v>84</v>
      </c>
      <c r="AT215" s="232" t="s">
        <v>76</v>
      </c>
      <c r="AU215" s="232" t="s">
        <v>90</v>
      </c>
      <c r="AY215" s="231" t="s">
        <v>174</v>
      </c>
      <c r="BK215" s="233">
        <f>SUM(BK216:BK217)</f>
        <v>0</v>
      </c>
    </row>
    <row r="216" s="2" customFormat="1" ht="22.2" customHeight="1">
      <c r="A216" s="38"/>
      <c r="B216" s="39"/>
      <c r="C216" s="236" t="s">
        <v>838</v>
      </c>
      <c r="D216" s="236" t="s">
        <v>177</v>
      </c>
      <c r="E216" s="237" t="s">
        <v>1629</v>
      </c>
      <c r="F216" s="238" t="s">
        <v>840</v>
      </c>
      <c r="G216" s="239" t="s">
        <v>402</v>
      </c>
      <c r="H216" s="240">
        <v>2</v>
      </c>
      <c r="I216" s="241"/>
      <c r="J216" s="242">
        <f>ROUND(I216*H216,2)</f>
        <v>0</v>
      </c>
      <c r="K216" s="243"/>
      <c r="L216" s="44"/>
      <c r="M216" s="244" t="s">
        <v>1</v>
      </c>
      <c r="N216" s="245" t="s">
        <v>43</v>
      </c>
      <c r="O216" s="97"/>
      <c r="P216" s="246">
        <f>O216*H216</f>
        <v>0</v>
      </c>
      <c r="Q216" s="246">
        <v>0</v>
      </c>
      <c r="R216" s="246">
        <f>Q216*H216</f>
        <v>0</v>
      </c>
      <c r="S216" s="246">
        <v>0</v>
      </c>
      <c r="T216" s="246">
        <f>S216*H216</f>
        <v>0</v>
      </c>
      <c r="U216" s="247" t="s">
        <v>1</v>
      </c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48" t="s">
        <v>190</v>
      </c>
      <c r="AT216" s="248" t="s">
        <v>177</v>
      </c>
      <c r="AU216" s="248" t="s">
        <v>173</v>
      </c>
      <c r="AY216" s="17" t="s">
        <v>174</v>
      </c>
      <c r="BE216" s="249">
        <f>IF(N216="základná",J216,0)</f>
        <v>0</v>
      </c>
      <c r="BF216" s="249">
        <f>IF(N216="znížená",J216,0)</f>
        <v>0</v>
      </c>
      <c r="BG216" s="249">
        <f>IF(N216="zákl. prenesená",J216,0)</f>
        <v>0</v>
      </c>
      <c r="BH216" s="249">
        <f>IF(N216="zníž. prenesená",J216,0)</f>
        <v>0</v>
      </c>
      <c r="BI216" s="249">
        <f>IF(N216="nulová",J216,0)</f>
        <v>0</v>
      </c>
      <c r="BJ216" s="17" t="s">
        <v>90</v>
      </c>
      <c r="BK216" s="249">
        <f>ROUND(I216*H216,2)</f>
        <v>0</v>
      </c>
      <c r="BL216" s="17" t="s">
        <v>190</v>
      </c>
      <c r="BM216" s="248" t="s">
        <v>1630</v>
      </c>
    </row>
    <row r="217" s="2" customFormat="1" ht="19.8" customHeight="1">
      <c r="A217" s="38"/>
      <c r="B217" s="39"/>
      <c r="C217" s="236" t="s">
        <v>842</v>
      </c>
      <c r="D217" s="236" t="s">
        <v>177</v>
      </c>
      <c r="E217" s="237" t="s">
        <v>1631</v>
      </c>
      <c r="F217" s="238" t="s">
        <v>1579</v>
      </c>
      <c r="G217" s="239" t="s">
        <v>402</v>
      </c>
      <c r="H217" s="240">
        <v>2</v>
      </c>
      <c r="I217" s="241"/>
      <c r="J217" s="242">
        <f>ROUND(I217*H217,2)</f>
        <v>0</v>
      </c>
      <c r="K217" s="243"/>
      <c r="L217" s="44"/>
      <c r="M217" s="244" t="s">
        <v>1</v>
      </c>
      <c r="N217" s="245" t="s">
        <v>43</v>
      </c>
      <c r="O217" s="97"/>
      <c r="P217" s="246">
        <f>O217*H217</f>
        <v>0</v>
      </c>
      <c r="Q217" s="246">
        <v>0</v>
      </c>
      <c r="R217" s="246">
        <f>Q217*H217</f>
        <v>0</v>
      </c>
      <c r="S217" s="246">
        <v>0</v>
      </c>
      <c r="T217" s="246">
        <f>S217*H217</f>
        <v>0</v>
      </c>
      <c r="U217" s="247" t="s">
        <v>1</v>
      </c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R217" s="248" t="s">
        <v>190</v>
      </c>
      <c r="AT217" s="248" t="s">
        <v>177</v>
      </c>
      <c r="AU217" s="248" t="s">
        <v>173</v>
      </c>
      <c r="AY217" s="17" t="s">
        <v>174</v>
      </c>
      <c r="BE217" s="249">
        <f>IF(N217="základná",J217,0)</f>
        <v>0</v>
      </c>
      <c r="BF217" s="249">
        <f>IF(N217="znížená",J217,0)</f>
        <v>0</v>
      </c>
      <c r="BG217" s="249">
        <f>IF(N217="zákl. prenesená",J217,0)</f>
        <v>0</v>
      </c>
      <c r="BH217" s="249">
        <f>IF(N217="zníž. prenesená",J217,0)</f>
        <v>0</v>
      </c>
      <c r="BI217" s="249">
        <f>IF(N217="nulová",J217,0)</f>
        <v>0</v>
      </c>
      <c r="BJ217" s="17" t="s">
        <v>90</v>
      </c>
      <c r="BK217" s="249">
        <f>ROUND(I217*H217,2)</f>
        <v>0</v>
      </c>
      <c r="BL217" s="17" t="s">
        <v>190</v>
      </c>
      <c r="BM217" s="248" t="s">
        <v>1632</v>
      </c>
    </row>
    <row r="218" s="12" customFormat="1" ht="25.92" customHeight="1">
      <c r="A218" s="12"/>
      <c r="B218" s="220"/>
      <c r="C218" s="221"/>
      <c r="D218" s="222" t="s">
        <v>76</v>
      </c>
      <c r="E218" s="223" t="s">
        <v>206</v>
      </c>
      <c r="F218" s="223" t="s">
        <v>207</v>
      </c>
      <c r="G218" s="221"/>
      <c r="H218" s="221"/>
      <c r="I218" s="224"/>
      <c r="J218" s="225">
        <f>BK218</f>
        <v>0</v>
      </c>
      <c r="K218" s="221"/>
      <c r="L218" s="226"/>
      <c r="M218" s="227"/>
      <c r="N218" s="228"/>
      <c r="O218" s="228"/>
      <c r="P218" s="229">
        <f>P219</f>
        <v>0</v>
      </c>
      <c r="Q218" s="228"/>
      <c r="R218" s="229">
        <f>R219</f>
        <v>0</v>
      </c>
      <c r="S218" s="228"/>
      <c r="T218" s="229">
        <f>T219</f>
        <v>0</v>
      </c>
      <c r="U218" s="230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R218" s="231" t="s">
        <v>190</v>
      </c>
      <c r="AT218" s="232" t="s">
        <v>76</v>
      </c>
      <c r="AU218" s="232" t="s">
        <v>77</v>
      </c>
      <c r="AY218" s="231" t="s">
        <v>174</v>
      </c>
      <c r="BK218" s="233">
        <f>BK219</f>
        <v>0</v>
      </c>
    </row>
    <row r="219" s="12" customFormat="1" ht="22.8" customHeight="1">
      <c r="A219" s="12"/>
      <c r="B219" s="220"/>
      <c r="C219" s="221"/>
      <c r="D219" s="222" t="s">
        <v>76</v>
      </c>
      <c r="E219" s="234" t="s">
        <v>207</v>
      </c>
      <c r="F219" s="234" t="s">
        <v>208</v>
      </c>
      <c r="G219" s="221"/>
      <c r="H219" s="221"/>
      <c r="I219" s="224"/>
      <c r="J219" s="235">
        <f>BK219</f>
        <v>0</v>
      </c>
      <c r="K219" s="221"/>
      <c r="L219" s="226"/>
      <c r="M219" s="227"/>
      <c r="N219" s="228"/>
      <c r="O219" s="228"/>
      <c r="P219" s="229">
        <f>SUM(P220:P224)</f>
        <v>0</v>
      </c>
      <c r="Q219" s="228"/>
      <c r="R219" s="229">
        <f>SUM(R220:R224)</f>
        <v>0</v>
      </c>
      <c r="S219" s="228"/>
      <c r="T219" s="229">
        <f>SUM(T220:T224)</f>
        <v>0</v>
      </c>
      <c r="U219" s="230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R219" s="231" t="s">
        <v>190</v>
      </c>
      <c r="AT219" s="232" t="s">
        <v>76</v>
      </c>
      <c r="AU219" s="232" t="s">
        <v>84</v>
      </c>
      <c r="AY219" s="231" t="s">
        <v>174</v>
      </c>
      <c r="BK219" s="233">
        <f>SUM(BK220:BK224)</f>
        <v>0</v>
      </c>
    </row>
    <row r="220" s="2" customFormat="1" ht="14.4" customHeight="1">
      <c r="A220" s="38"/>
      <c r="B220" s="39"/>
      <c r="C220" s="236" t="s">
        <v>938</v>
      </c>
      <c r="D220" s="236" t="s">
        <v>177</v>
      </c>
      <c r="E220" s="237" t="s">
        <v>210</v>
      </c>
      <c r="F220" s="238" t="s">
        <v>211</v>
      </c>
      <c r="G220" s="239" t="s">
        <v>180</v>
      </c>
      <c r="H220" s="240">
        <v>1</v>
      </c>
      <c r="I220" s="241"/>
      <c r="J220" s="242">
        <f>ROUND(I220*H220,2)</f>
        <v>0</v>
      </c>
      <c r="K220" s="243"/>
      <c r="L220" s="44"/>
      <c r="M220" s="244" t="s">
        <v>1</v>
      </c>
      <c r="N220" s="245" t="s">
        <v>43</v>
      </c>
      <c r="O220" s="97"/>
      <c r="P220" s="246">
        <f>O220*H220</f>
        <v>0</v>
      </c>
      <c r="Q220" s="246">
        <v>0</v>
      </c>
      <c r="R220" s="246">
        <f>Q220*H220</f>
        <v>0</v>
      </c>
      <c r="S220" s="246">
        <v>0</v>
      </c>
      <c r="T220" s="246">
        <f>S220*H220</f>
        <v>0</v>
      </c>
      <c r="U220" s="247" t="s">
        <v>1</v>
      </c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248" t="s">
        <v>181</v>
      </c>
      <c r="AT220" s="248" t="s">
        <v>177</v>
      </c>
      <c r="AU220" s="248" t="s">
        <v>90</v>
      </c>
      <c r="AY220" s="17" t="s">
        <v>174</v>
      </c>
      <c r="BE220" s="249">
        <f>IF(N220="základná",J220,0)</f>
        <v>0</v>
      </c>
      <c r="BF220" s="249">
        <f>IF(N220="znížená",J220,0)</f>
        <v>0</v>
      </c>
      <c r="BG220" s="249">
        <f>IF(N220="zákl. prenesená",J220,0)</f>
        <v>0</v>
      </c>
      <c r="BH220" s="249">
        <f>IF(N220="zníž. prenesená",J220,0)</f>
        <v>0</v>
      </c>
      <c r="BI220" s="249">
        <f>IF(N220="nulová",J220,0)</f>
        <v>0</v>
      </c>
      <c r="BJ220" s="17" t="s">
        <v>90</v>
      </c>
      <c r="BK220" s="249">
        <f>ROUND(I220*H220,2)</f>
        <v>0</v>
      </c>
      <c r="BL220" s="17" t="s">
        <v>181</v>
      </c>
      <c r="BM220" s="248" t="s">
        <v>1633</v>
      </c>
    </row>
    <row r="221" s="2" customFormat="1" ht="14.4" customHeight="1">
      <c r="A221" s="38"/>
      <c r="B221" s="39"/>
      <c r="C221" s="236" t="s">
        <v>940</v>
      </c>
      <c r="D221" s="236" t="s">
        <v>177</v>
      </c>
      <c r="E221" s="237" t="s">
        <v>214</v>
      </c>
      <c r="F221" s="238" t="s">
        <v>215</v>
      </c>
      <c r="G221" s="239" t="s">
        <v>180</v>
      </c>
      <c r="H221" s="240">
        <v>1</v>
      </c>
      <c r="I221" s="241"/>
      <c r="J221" s="242">
        <f>ROUND(I221*H221,2)</f>
        <v>0</v>
      </c>
      <c r="K221" s="243"/>
      <c r="L221" s="44"/>
      <c r="M221" s="244" t="s">
        <v>1</v>
      </c>
      <c r="N221" s="245" t="s">
        <v>43</v>
      </c>
      <c r="O221" s="97"/>
      <c r="P221" s="246">
        <f>O221*H221</f>
        <v>0</v>
      </c>
      <c r="Q221" s="246">
        <v>0</v>
      </c>
      <c r="R221" s="246">
        <f>Q221*H221</f>
        <v>0</v>
      </c>
      <c r="S221" s="246">
        <v>0</v>
      </c>
      <c r="T221" s="246">
        <f>S221*H221</f>
        <v>0</v>
      </c>
      <c r="U221" s="247" t="s">
        <v>1</v>
      </c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R221" s="248" t="s">
        <v>181</v>
      </c>
      <c r="AT221" s="248" t="s">
        <v>177</v>
      </c>
      <c r="AU221" s="248" t="s">
        <v>90</v>
      </c>
      <c r="AY221" s="17" t="s">
        <v>174</v>
      </c>
      <c r="BE221" s="249">
        <f>IF(N221="základná",J221,0)</f>
        <v>0</v>
      </c>
      <c r="BF221" s="249">
        <f>IF(N221="znížená",J221,0)</f>
        <v>0</v>
      </c>
      <c r="BG221" s="249">
        <f>IF(N221="zákl. prenesená",J221,0)</f>
        <v>0</v>
      </c>
      <c r="BH221" s="249">
        <f>IF(N221="zníž. prenesená",J221,0)</f>
        <v>0</v>
      </c>
      <c r="BI221" s="249">
        <f>IF(N221="nulová",J221,0)</f>
        <v>0</v>
      </c>
      <c r="BJ221" s="17" t="s">
        <v>90</v>
      </c>
      <c r="BK221" s="249">
        <f>ROUND(I221*H221,2)</f>
        <v>0</v>
      </c>
      <c r="BL221" s="17" t="s">
        <v>181</v>
      </c>
      <c r="BM221" s="248" t="s">
        <v>1634</v>
      </c>
    </row>
    <row r="222" s="2" customFormat="1" ht="14.4" customHeight="1">
      <c r="A222" s="38"/>
      <c r="B222" s="39"/>
      <c r="C222" s="236" t="s">
        <v>942</v>
      </c>
      <c r="D222" s="236" t="s">
        <v>177</v>
      </c>
      <c r="E222" s="237" t="s">
        <v>218</v>
      </c>
      <c r="F222" s="238" t="s">
        <v>219</v>
      </c>
      <c r="G222" s="239" t="s">
        <v>180</v>
      </c>
      <c r="H222" s="240">
        <v>1</v>
      </c>
      <c r="I222" s="241"/>
      <c r="J222" s="242">
        <f>ROUND(I222*H222,2)</f>
        <v>0</v>
      </c>
      <c r="K222" s="243"/>
      <c r="L222" s="44"/>
      <c r="M222" s="244" t="s">
        <v>1</v>
      </c>
      <c r="N222" s="245" t="s">
        <v>43</v>
      </c>
      <c r="O222" s="97"/>
      <c r="P222" s="246">
        <f>O222*H222</f>
        <v>0</v>
      </c>
      <c r="Q222" s="246">
        <v>0</v>
      </c>
      <c r="R222" s="246">
        <f>Q222*H222</f>
        <v>0</v>
      </c>
      <c r="S222" s="246">
        <v>0</v>
      </c>
      <c r="T222" s="246">
        <f>S222*H222</f>
        <v>0</v>
      </c>
      <c r="U222" s="247" t="s">
        <v>1</v>
      </c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248" t="s">
        <v>181</v>
      </c>
      <c r="AT222" s="248" t="s">
        <v>177</v>
      </c>
      <c r="AU222" s="248" t="s">
        <v>90</v>
      </c>
      <c r="AY222" s="17" t="s">
        <v>174</v>
      </c>
      <c r="BE222" s="249">
        <f>IF(N222="základná",J222,0)</f>
        <v>0</v>
      </c>
      <c r="BF222" s="249">
        <f>IF(N222="znížená",J222,0)</f>
        <v>0</v>
      </c>
      <c r="BG222" s="249">
        <f>IF(N222="zákl. prenesená",J222,0)</f>
        <v>0</v>
      </c>
      <c r="BH222" s="249">
        <f>IF(N222="zníž. prenesená",J222,0)</f>
        <v>0</v>
      </c>
      <c r="BI222" s="249">
        <f>IF(N222="nulová",J222,0)</f>
        <v>0</v>
      </c>
      <c r="BJ222" s="17" t="s">
        <v>90</v>
      </c>
      <c r="BK222" s="249">
        <f>ROUND(I222*H222,2)</f>
        <v>0</v>
      </c>
      <c r="BL222" s="17" t="s">
        <v>181</v>
      </c>
      <c r="BM222" s="248" t="s">
        <v>1635</v>
      </c>
    </row>
    <row r="223" s="2" customFormat="1" ht="14.4" customHeight="1">
      <c r="A223" s="38"/>
      <c r="B223" s="39"/>
      <c r="C223" s="236" t="s">
        <v>944</v>
      </c>
      <c r="D223" s="236" t="s">
        <v>177</v>
      </c>
      <c r="E223" s="237" t="s">
        <v>222</v>
      </c>
      <c r="F223" s="238" t="s">
        <v>223</v>
      </c>
      <c r="G223" s="239" t="s">
        <v>180</v>
      </c>
      <c r="H223" s="240">
        <v>1</v>
      </c>
      <c r="I223" s="241"/>
      <c r="J223" s="242">
        <f>ROUND(I223*H223,2)</f>
        <v>0</v>
      </c>
      <c r="K223" s="243"/>
      <c r="L223" s="44"/>
      <c r="M223" s="244" t="s">
        <v>1</v>
      </c>
      <c r="N223" s="245" t="s">
        <v>43</v>
      </c>
      <c r="O223" s="97"/>
      <c r="P223" s="246">
        <f>O223*H223</f>
        <v>0</v>
      </c>
      <c r="Q223" s="246">
        <v>0</v>
      </c>
      <c r="R223" s="246">
        <f>Q223*H223</f>
        <v>0</v>
      </c>
      <c r="S223" s="246">
        <v>0</v>
      </c>
      <c r="T223" s="246">
        <f>S223*H223</f>
        <v>0</v>
      </c>
      <c r="U223" s="247" t="s">
        <v>1</v>
      </c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248" t="s">
        <v>181</v>
      </c>
      <c r="AT223" s="248" t="s">
        <v>177</v>
      </c>
      <c r="AU223" s="248" t="s">
        <v>90</v>
      </c>
      <c r="AY223" s="17" t="s">
        <v>174</v>
      </c>
      <c r="BE223" s="249">
        <f>IF(N223="základná",J223,0)</f>
        <v>0</v>
      </c>
      <c r="BF223" s="249">
        <f>IF(N223="znížená",J223,0)</f>
        <v>0</v>
      </c>
      <c r="BG223" s="249">
        <f>IF(N223="zákl. prenesená",J223,0)</f>
        <v>0</v>
      </c>
      <c r="BH223" s="249">
        <f>IF(N223="zníž. prenesená",J223,0)</f>
        <v>0</v>
      </c>
      <c r="BI223" s="249">
        <f>IF(N223="nulová",J223,0)</f>
        <v>0</v>
      </c>
      <c r="BJ223" s="17" t="s">
        <v>90</v>
      </c>
      <c r="BK223" s="249">
        <f>ROUND(I223*H223,2)</f>
        <v>0</v>
      </c>
      <c r="BL223" s="17" t="s">
        <v>181</v>
      </c>
      <c r="BM223" s="248" t="s">
        <v>1636</v>
      </c>
    </row>
    <row r="224" s="2" customFormat="1" ht="14.4" customHeight="1">
      <c r="A224" s="38"/>
      <c r="B224" s="39"/>
      <c r="C224" s="236" t="s">
        <v>946</v>
      </c>
      <c r="D224" s="236" t="s">
        <v>177</v>
      </c>
      <c r="E224" s="237" t="s">
        <v>226</v>
      </c>
      <c r="F224" s="238" t="s">
        <v>227</v>
      </c>
      <c r="G224" s="239" t="s">
        <v>180</v>
      </c>
      <c r="H224" s="240">
        <v>1</v>
      </c>
      <c r="I224" s="241"/>
      <c r="J224" s="242">
        <f>ROUND(I224*H224,2)</f>
        <v>0</v>
      </c>
      <c r="K224" s="243"/>
      <c r="L224" s="44"/>
      <c r="M224" s="250" t="s">
        <v>1</v>
      </c>
      <c r="N224" s="251" t="s">
        <v>43</v>
      </c>
      <c r="O224" s="252"/>
      <c r="P224" s="253">
        <f>O224*H224</f>
        <v>0</v>
      </c>
      <c r="Q224" s="253">
        <v>0</v>
      </c>
      <c r="R224" s="253">
        <f>Q224*H224</f>
        <v>0</v>
      </c>
      <c r="S224" s="253">
        <v>0</v>
      </c>
      <c r="T224" s="253">
        <f>S224*H224</f>
        <v>0</v>
      </c>
      <c r="U224" s="254" t="s">
        <v>1</v>
      </c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248" t="s">
        <v>181</v>
      </c>
      <c r="AT224" s="248" t="s">
        <v>177</v>
      </c>
      <c r="AU224" s="248" t="s">
        <v>90</v>
      </c>
      <c r="AY224" s="17" t="s">
        <v>174</v>
      </c>
      <c r="BE224" s="249">
        <f>IF(N224="základná",J224,0)</f>
        <v>0</v>
      </c>
      <c r="BF224" s="249">
        <f>IF(N224="znížená",J224,0)</f>
        <v>0</v>
      </c>
      <c r="BG224" s="249">
        <f>IF(N224="zákl. prenesená",J224,0)</f>
        <v>0</v>
      </c>
      <c r="BH224" s="249">
        <f>IF(N224="zníž. prenesená",J224,0)</f>
        <v>0</v>
      </c>
      <c r="BI224" s="249">
        <f>IF(N224="nulová",J224,0)</f>
        <v>0</v>
      </c>
      <c r="BJ224" s="17" t="s">
        <v>90</v>
      </c>
      <c r="BK224" s="249">
        <f>ROUND(I224*H224,2)</f>
        <v>0</v>
      </c>
      <c r="BL224" s="17" t="s">
        <v>181</v>
      </c>
      <c r="BM224" s="248" t="s">
        <v>1637</v>
      </c>
    </row>
    <row r="225" s="2" customFormat="1" ht="6.96" customHeight="1">
      <c r="A225" s="38"/>
      <c r="B225" s="72"/>
      <c r="C225" s="73"/>
      <c r="D225" s="73"/>
      <c r="E225" s="73"/>
      <c r="F225" s="73"/>
      <c r="G225" s="73"/>
      <c r="H225" s="73"/>
      <c r="I225" s="73"/>
      <c r="J225" s="73"/>
      <c r="K225" s="73"/>
      <c r="L225" s="44"/>
      <c r="M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</row>
  </sheetData>
  <sheetProtection sheet="1" autoFilter="0" formatColumns="0" formatRows="0" objects="1" scenarios="1" spinCount="100000" saltValue="ngLIY19SbupzkOpgIcOO6UL3+uWfey7WpdZXizDhiQ27oGrS7n1wWtT4ZZJtIJM4UNjCHG5+8bc6AiHzSoZbTA==" hashValue="ObyJFZU78JicvGLShQHxPAnqU7mKk5ZEjNPMCNDeQQpO3eVa3sDOmMOQ9ojhWbhsm7pHbcr/P6WHRKG2mrgjMA==" algorithmName="SHA-512" password="CC35"/>
  <autoFilter ref="C132:K224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21:H121"/>
    <mergeCell ref="E123:H123"/>
    <mergeCell ref="E125:H12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5.14063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129</v>
      </c>
    </row>
    <row r="3" s="1" customFormat="1" ht="6.96" customHeight="1">
      <c r="B3" s="152"/>
      <c r="C3" s="153"/>
      <c r="D3" s="153"/>
      <c r="E3" s="153"/>
      <c r="F3" s="153"/>
      <c r="G3" s="153"/>
      <c r="H3" s="153"/>
      <c r="I3" s="153"/>
      <c r="J3" s="153"/>
      <c r="K3" s="153"/>
      <c r="L3" s="20"/>
      <c r="AT3" s="17" t="s">
        <v>77</v>
      </c>
    </row>
    <row r="4" s="1" customFormat="1" ht="24.96" customHeight="1">
      <c r="B4" s="20"/>
      <c r="D4" s="154" t="s">
        <v>143</v>
      </c>
      <c r="L4" s="20"/>
      <c r="M4" s="155" t="s">
        <v>9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6" t="s">
        <v>15</v>
      </c>
      <c r="L6" s="20"/>
    </row>
    <row r="7" s="1" customFormat="1" ht="27" customHeight="1">
      <c r="B7" s="20"/>
      <c r="E7" s="157" t="str">
        <f>'Rekapitulácia stavby'!K6</f>
        <v>Lyžiarske stredisko MH I. etapa - 8-miestna kabínková lanovka MH-STRÁNE</v>
      </c>
      <c r="F7" s="156"/>
      <c r="G7" s="156"/>
      <c r="H7" s="156"/>
      <c r="L7" s="20"/>
    </row>
    <row r="8" s="2" customFormat="1" ht="12" customHeight="1">
      <c r="A8" s="38"/>
      <c r="B8" s="44"/>
      <c r="C8" s="38"/>
      <c r="D8" s="156" t="s">
        <v>144</v>
      </c>
      <c r="E8" s="38"/>
      <c r="F8" s="38"/>
      <c r="G8" s="38"/>
      <c r="H8" s="38"/>
      <c r="I8" s="38"/>
      <c r="J8" s="38"/>
      <c r="K8" s="38"/>
      <c r="L8" s="69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5.6" customHeight="1">
      <c r="A9" s="38"/>
      <c r="B9" s="44"/>
      <c r="C9" s="38"/>
      <c r="D9" s="38"/>
      <c r="E9" s="158" t="s">
        <v>1638</v>
      </c>
      <c r="F9" s="38"/>
      <c r="G9" s="38"/>
      <c r="H9" s="38"/>
      <c r="I9" s="38"/>
      <c r="J9" s="38"/>
      <c r="K9" s="38"/>
      <c r="L9" s="69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9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56" t="s">
        <v>17</v>
      </c>
      <c r="E11" s="38"/>
      <c r="F11" s="147" t="s">
        <v>1</v>
      </c>
      <c r="G11" s="38"/>
      <c r="H11" s="38"/>
      <c r="I11" s="156" t="s">
        <v>18</v>
      </c>
      <c r="J11" s="147" t="s">
        <v>1</v>
      </c>
      <c r="K11" s="38"/>
      <c r="L11" s="69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56" t="s">
        <v>19</v>
      </c>
      <c r="E12" s="38"/>
      <c r="F12" s="147" t="s">
        <v>20</v>
      </c>
      <c r="G12" s="38"/>
      <c r="H12" s="38"/>
      <c r="I12" s="156" t="s">
        <v>21</v>
      </c>
      <c r="J12" s="159" t="str">
        <f>'Rekapitulácia stavby'!AN8</f>
        <v>23. 7. 2026</v>
      </c>
      <c r="K12" s="38"/>
      <c r="L12" s="69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9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6" t="s">
        <v>23</v>
      </c>
      <c r="E14" s="38"/>
      <c r="F14" s="38"/>
      <c r="G14" s="38"/>
      <c r="H14" s="38"/>
      <c r="I14" s="156" t="s">
        <v>24</v>
      </c>
      <c r="J14" s="147" t="s">
        <v>25</v>
      </c>
      <c r="K14" s="38"/>
      <c r="L14" s="69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7" t="s">
        <v>26</v>
      </c>
      <c r="F15" s="38"/>
      <c r="G15" s="38"/>
      <c r="H15" s="38"/>
      <c r="I15" s="156" t="s">
        <v>27</v>
      </c>
      <c r="J15" s="147" t="s">
        <v>1</v>
      </c>
      <c r="K15" s="38"/>
      <c r="L15" s="69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9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56" t="s">
        <v>28</v>
      </c>
      <c r="E17" s="38"/>
      <c r="F17" s="38"/>
      <c r="G17" s="38"/>
      <c r="H17" s="38"/>
      <c r="I17" s="156" t="s">
        <v>24</v>
      </c>
      <c r="J17" s="33" t="str">
        <f>'Rekapitulácia stavby'!AN13</f>
        <v>Vyplň údaj</v>
      </c>
      <c r="K17" s="38"/>
      <c r="L17" s="69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'Rekapitulácia stavby'!E14</f>
        <v>Vyplň údaj</v>
      </c>
      <c r="F18" s="147"/>
      <c r="G18" s="147"/>
      <c r="H18" s="147"/>
      <c r="I18" s="156" t="s">
        <v>27</v>
      </c>
      <c r="J18" s="33" t="str">
        <f>'Rekapitulácia stavby'!AN14</f>
        <v>Vyplň údaj</v>
      </c>
      <c r="K18" s="38"/>
      <c r="L18" s="69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9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56" t="s">
        <v>30</v>
      </c>
      <c r="E20" s="38"/>
      <c r="F20" s="38"/>
      <c r="G20" s="38"/>
      <c r="H20" s="38"/>
      <c r="I20" s="156" t="s">
        <v>24</v>
      </c>
      <c r="J20" s="147" t="s">
        <v>31</v>
      </c>
      <c r="K20" s="38"/>
      <c r="L20" s="69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7" t="s">
        <v>148</v>
      </c>
      <c r="F21" s="38"/>
      <c r="G21" s="38"/>
      <c r="H21" s="38"/>
      <c r="I21" s="156" t="s">
        <v>27</v>
      </c>
      <c r="J21" s="147" t="s">
        <v>1</v>
      </c>
      <c r="K21" s="38"/>
      <c r="L21" s="69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9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56" t="s">
        <v>34</v>
      </c>
      <c r="E23" s="38"/>
      <c r="F23" s="38"/>
      <c r="G23" s="38"/>
      <c r="H23" s="38"/>
      <c r="I23" s="156" t="s">
        <v>24</v>
      </c>
      <c r="J23" s="147" t="s">
        <v>1</v>
      </c>
      <c r="K23" s="38"/>
      <c r="L23" s="69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7" t="s">
        <v>35</v>
      </c>
      <c r="F24" s="38"/>
      <c r="G24" s="38"/>
      <c r="H24" s="38"/>
      <c r="I24" s="156" t="s">
        <v>27</v>
      </c>
      <c r="J24" s="147" t="s">
        <v>1</v>
      </c>
      <c r="K24" s="38"/>
      <c r="L24" s="69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9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56" t="s">
        <v>36</v>
      </c>
      <c r="E26" s="38"/>
      <c r="F26" s="38"/>
      <c r="G26" s="38"/>
      <c r="H26" s="38"/>
      <c r="I26" s="38"/>
      <c r="J26" s="38"/>
      <c r="K26" s="38"/>
      <c r="L26" s="69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4.4" customHeight="1">
      <c r="A27" s="160"/>
      <c r="B27" s="161"/>
      <c r="C27" s="160"/>
      <c r="D27" s="160"/>
      <c r="E27" s="162" t="s">
        <v>1</v>
      </c>
      <c r="F27" s="162"/>
      <c r="G27" s="162"/>
      <c r="H27" s="162"/>
      <c r="I27" s="160"/>
      <c r="J27" s="160"/>
      <c r="K27" s="160"/>
      <c r="L27" s="163"/>
      <c r="S27" s="160"/>
      <c r="T27" s="160"/>
      <c r="U27" s="160"/>
      <c r="V27" s="160"/>
      <c r="W27" s="160"/>
      <c r="X27" s="160"/>
      <c r="Y27" s="160"/>
      <c r="Z27" s="160"/>
      <c r="AA27" s="160"/>
      <c r="AB27" s="160"/>
      <c r="AC27" s="160"/>
      <c r="AD27" s="160"/>
      <c r="AE27" s="160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9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64"/>
      <c r="E29" s="164"/>
      <c r="F29" s="164"/>
      <c r="G29" s="164"/>
      <c r="H29" s="164"/>
      <c r="I29" s="164"/>
      <c r="J29" s="164"/>
      <c r="K29" s="164"/>
      <c r="L29" s="69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65" t="s">
        <v>37</v>
      </c>
      <c r="E30" s="38"/>
      <c r="F30" s="38"/>
      <c r="G30" s="38"/>
      <c r="H30" s="38"/>
      <c r="I30" s="38"/>
      <c r="J30" s="166">
        <f>ROUND(J127, 2)</f>
        <v>0</v>
      </c>
      <c r="K30" s="38"/>
      <c r="L30" s="69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64"/>
      <c r="E31" s="164"/>
      <c r="F31" s="164"/>
      <c r="G31" s="164"/>
      <c r="H31" s="164"/>
      <c r="I31" s="164"/>
      <c r="J31" s="164"/>
      <c r="K31" s="164"/>
      <c r="L31" s="69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67" t="s">
        <v>39</v>
      </c>
      <c r="G32" s="38"/>
      <c r="H32" s="38"/>
      <c r="I32" s="167" t="s">
        <v>38</v>
      </c>
      <c r="J32" s="167" t="s">
        <v>40</v>
      </c>
      <c r="K32" s="38"/>
      <c r="L32" s="69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68" t="s">
        <v>41</v>
      </c>
      <c r="E33" s="169" t="s">
        <v>42</v>
      </c>
      <c r="F33" s="170">
        <f>ROUND((SUM(BE127:BE212)),  2)</f>
        <v>0</v>
      </c>
      <c r="G33" s="171"/>
      <c r="H33" s="171"/>
      <c r="I33" s="172">
        <v>0.23000000000000001</v>
      </c>
      <c r="J33" s="170">
        <f>ROUND(((SUM(BE127:BE212))*I33),  2)</f>
        <v>0</v>
      </c>
      <c r="K33" s="38"/>
      <c r="L33" s="69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69" t="s">
        <v>43</v>
      </c>
      <c r="F34" s="170">
        <f>ROUND((SUM(BF127:BF212)),  2)</f>
        <v>0</v>
      </c>
      <c r="G34" s="171"/>
      <c r="H34" s="171"/>
      <c r="I34" s="172">
        <v>0.23000000000000001</v>
      </c>
      <c r="J34" s="170">
        <f>ROUND(((SUM(BF127:BF212))*I34),  2)</f>
        <v>0</v>
      </c>
      <c r="K34" s="38"/>
      <c r="L34" s="69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56" t="s">
        <v>44</v>
      </c>
      <c r="F35" s="173">
        <f>ROUND((SUM(BG127:BG212)),  2)</f>
        <v>0</v>
      </c>
      <c r="G35" s="38"/>
      <c r="H35" s="38"/>
      <c r="I35" s="174">
        <v>0.23000000000000001</v>
      </c>
      <c r="J35" s="173">
        <f>0</f>
        <v>0</v>
      </c>
      <c r="K35" s="38"/>
      <c r="L35" s="69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56" t="s">
        <v>45</v>
      </c>
      <c r="F36" s="173">
        <f>ROUND((SUM(BH127:BH212)),  2)</f>
        <v>0</v>
      </c>
      <c r="G36" s="38"/>
      <c r="H36" s="38"/>
      <c r="I36" s="174">
        <v>0.23000000000000001</v>
      </c>
      <c r="J36" s="173">
        <f>0</f>
        <v>0</v>
      </c>
      <c r="K36" s="38"/>
      <c r="L36" s="69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69" t="s">
        <v>46</v>
      </c>
      <c r="F37" s="170">
        <f>ROUND((SUM(BI127:BI212)),  2)</f>
        <v>0</v>
      </c>
      <c r="G37" s="171"/>
      <c r="H37" s="171"/>
      <c r="I37" s="172">
        <v>0</v>
      </c>
      <c r="J37" s="170">
        <f>0</f>
        <v>0</v>
      </c>
      <c r="K37" s="38"/>
      <c r="L37" s="69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9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75"/>
      <c r="D39" s="176" t="s">
        <v>47</v>
      </c>
      <c r="E39" s="177"/>
      <c r="F39" s="177"/>
      <c r="G39" s="178" t="s">
        <v>48</v>
      </c>
      <c r="H39" s="179" t="s">
        <v>49</v>
      </c>
      <c r="I39" s="177"/>
      <c r="J39" s="180">
        <f>SUM(J30:J37)</f>
        <v>0</v>
      </c>
      <c r="K39" s="181"/>
      <c r="L39" s="69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9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9"/>
      <c r="D50" s="182" t="s">
        <v>50</v>
      </c>
      <c r="E50" s="183"/>
      <c r="F50" s="183"/>
      <c r="G50" s="182" t="s">
        <v>51</v>
      </c>
      <c r="H50" s="183"/>
      <c r="I50" s="183"/>
      <c r="J50" s="183"/>
      <c r="K50" s="183"/>
      <c r="L50" s="69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84" t="s">
        <v>52</v>
      </c>
      <c r="E61" s="185"/>
      <c r="F61" s="186" t="s">
        <v>53</v>
      </c>
      <c r="G61" s="184" t="s">
        <v>52</v>
      </c>
      <c r="H61" s="185"/>
      <c r="I61" s="185"/>
      <c r="J61" s="187" t="s">
        <v>53</v>
      </c>
      <c r="K61" s="185"/>
      <c r="L61" s="69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82" t="s">
        <v>54</v>
      </c>
      <c r="E65" s="188"/>
      <c r="F65" s="188"/>
      <c r="G65" s="182" t="s">
        <v>55</v>
      </c>
      <c r="H65" s="188"/>
      <c r="I65" s="188"/>
      <c r="J65" s="188"/>
      <c r="K65" s="188"/>
      <c r="L65" s="69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84" t="s">
        <v>52</v>
      </c>
      <c r="E76" s="185"/>
      <c r="F76" s="186" t="s">
        <v>53</v>
      </c>
      <c r="G76" s="184" t="s">
        <v>52</v>
      </c>
      <c r="H76" s="185"/>
      <c r="I76" s="185"/>
      <c r="J76" s="187" t="s">
        <v>53</v>
      </c>
      <c r="K76" s="185"/>
      <c r="L76" s="69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9"/>
      <c r="C77" s="190"/>
      <c r="D77" s="190"/>
      <c r="E77" s="190"/>
      <c r="F77" s="190"/>
      <c r="G77" s="190"/>
      <c r="H77" s="190"/>
      <c r="I77" s="190"/>
      <c r="J77" s="190"/>
      <c r="K77" s="190"/>
      <c r="L77" s="69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hidden="1" s="2" customFormat="1" ht="6.96" customHeight="1">
      <c r="A81" s="38"/>
      <c r="B81" s="191"/>
      <c r="C81" s="192"/>
      <c r="D81" s="192"/>
      <c r="E81" s="192"/>
      <c r="F81" s="192"/>
      <c r="G81" s="192"/>
      <c r="H81" s="192"/>
      <c r="I81" s="192"/>
      <c r="J81" s="192"/>
      <c r="K81" s="192"/>
      <c r="L81" s="69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hidden="1" s="2" customFormat="1" ht="24.96" customHeight="1">
      <c r="A82" s="38"/>
      <c r="B82" s="39"/>
      <c r="C82" s="23" t="s">
        <v>149</v>
      </c>
      <c r="D82" s="40"/>
      <c r="E82" s="40"/>
      <c r="F82" s="40"/>
      <c r="G82" s="40"/>
      <c r="H82" s="40"/>
      <c r="I82" s="40"/>
      <c r="J82" s="40"/>
      <c r="K82" s="40"/>
      <c r="L82" s="69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hidden="1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9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hidden="1" s="2" customFormat="1" ht="12" customHeight="1">
      <c r="A84" s="38"/>
      <c r="B84" s="39"/>
      <c r="C84" s="32" t="s">
        <v>15</v>
      </c>
      <c r="D84" s="40"/>
      <c r="E84" s="40"/>
      <c r="F84" s="40"/>
      <c r="G84" s="40"/>
      <c r="H84" s="40"/>
      <c r="I84" s="40"/>
      <c r="J84" s="40"/>
      <c r="K84" s="40"/>
      <c r="L84" s="69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hidden="1" s="2" customFormat="1" ht="27" customHeight="1">
      <c r="A85" s="38"/>
      <c r="B85" s="39"/>
      <c r="C85" s="40"/>
      <c r="D85" s="40"/>
      <c r="E85" s="193" t="str">
        <f>E7</f>
        <v>Lyžiarske stredisko MH I. etapa - 8-miestna kabínková lanovka MH-STRÁNE</v>
      </c>
      <c r="F85" s="32"/>
      <c r="G85" s="32"/>
      <c r="H85" s="32"/>
      <c r="I85" s="40"/>
      <c r="J85" s="40"/>
      <c r="K85" s="40"/>
      <c r="L85" s="69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hidden="1" s="2" customFormat="1" ht="12" customHeight="1">
      <c r="A86" s="38"/>
      <c r="B86" s="39"/>
      <c r="C86" s="32" t="s">
        <v>144</v>
      </c>
      <c r="D86" s="40"/>
      <c r="E86" s="40"/>
      <c r="F86" s="40"/>
      <c r="G86" s="40"/>
      <c r="H86" s="40"/>
      <c r="I86" s="40"/>
      <c r="J86" s="40"/>
      <c r="K86" s="40"/>
      <c r="L86" s="69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hidden="1" s="2" customFormat="1" ht="15.6" customHeight="1">
      <c r="A87" s="38"/>
      <c r="B87" s="39"/>
      <c r="C87" s="40"/>
      <c r="D87" s="40"/>
      <c r="E87" s="82" t="str">
        <f>E9</f>
        <v>SO 023 - Prípojka vodovodu</v>
      </c>
      <c r="F87" s="40"/>
      <c r="G87" s="40"/>
      <c r="H87" s="40"/>
      <c r="I87" s="40"/>
      <c r="J87" s="40"/>
      <c r="K87" s="40"/>
      <c r="L87" s="69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hidden="1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9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hidden="1" s="2" customFormat="1" ht="12" customHeight="1">
      <c r="A89" s="38"/>
      <c r="B89" s="39"/>
      <c r="C89" s="32" t="s">
        <v>19</v>
      </c>
      <c r="D89" s="40"/>
      <c r="E89" s="40"/>
      <c r="F89" s="27" t="str">
        <f>F12</f>
        <v>Martin</v>
      </c>
      <c r="G89" s="40"/>
      <c r="H89" s="40"/>
      <c r="I89" s="32" t="s">
        <v>21</v>
      </c>
      <c r="J89" s="85" t="str">
        <f>IF(J12="","",J12)</f>
        <v>23. 7. 2026</v>
      </c>
      <c r="K89" s="40"/>
      <c r="L89" s="69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hidden="1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9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hidden="1" s="2" customFormat="1" ht="15.6" customHeight="1">
      <c r="A91" s="38"/>
      <c r="B91" s="39"/>
      <c r="C91" s="32" t="s">
        <v>23</v>
      </c>
      <c r="D91" s="40"/>
      <c r="E91" s="40"/>
      <c r="F91" s="27" t="str">
        <f>E15</f>
        <v>Mesto Martin</v>
      </c>
      <c r="G91" s="40"/>
      <c r="H91" s="40"/>
      <c r="I91" s="32" t="s">
        <v>30</v>
      </c>
      <c r="J91" s="36" t="str">
        <f>E21</f>
        <v>PROMT, s.r.o. Martin</v>
      </c>
      <c r="K91" s="40"/>
      <c r="L91" s="69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hidden="1" s="2" customFormat="1" ht="15.6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34</v>
      </c>
      <c r="J92" s="36" t="str">
        <f>E24</f>
        <v>Ing. Jaroslav Tomko</v>
      </c>
      <c r="K92" s="40"/>
      <c r="L92" s="69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hidden="1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9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hidden="1" s="2" customFormat="1" ht="29.28" customHeight="1">
      <c r="A94" s="38"/>
      <c r="B94" s="39"/>
      <c r="C94" s="194" t="s">
        <v>150</v>
      </c>
      <c r="D94" s="195"/>
      <c r="E94" s="195"/>
      <c r="F94" s="195"/>
      <c r="G94" s="195"/>
      <c r="H94" s="195"/>
      <c r="I94" s="195"/>
      <c r="J94" s="196" t="s">
        <v>151</v>
      </c>
      <c r="K94" s="195"/>
      <c r="L94" s="69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hidden="1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9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hidden="1" s="2" customFormat="1" ht="22.8" customHeight="1">
      <c r="A96" s="38"/>
      <c r="B96" s="39"/>
      <c r="C96" s="197" t="s">
        <v>152</v>
      </c>
      <c r="D96" s="40"/>
      <c r="E96" s="40"/>
      <c r="F96" s="40"/>
      <c r="G96" s="40"/>
      <c r="H96" s="40"/>
      <c r="I96" s="40"/>
      <c r="J96" s="116">
        <f>J127</f>
        <v>0</v>
      </c>
      <c r="K96" s="40"/>
      <c r="L96" s="69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153</v>
      </c>
    </row>
    <row r="97" hidden="1" s="9" customFormat="1" ht="24.96" customHeight="1">
      <c r="A97" s="9"/>
      <c r="B97" s="198"/>
      <c r="C97" s="199"/>
      <c r="D97" s="200" t="s">
        <v>230</v>
      </c>
      <c r="E97" s="201"/>
      <c r="F97" s="201"/>
      <c r="G97" s="201"/>
      <c r="H97" s="201"/>
      <c r="I97" s="201"/>
      <c r="J97" s="202">
        <f>J128</f>
        <v>0</v>
      </c>
      <c r="K97" s="199"/>
      <c r="L97" s="20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hidden="1" s="10" customFormat="1" ht="19.92" customHeight="1">
      <c r="A98" s="10"/>
      <c r="B98" s="204"/>
      <c r="C98" s="139"/>
      <c r="D98" s="205" t="s">
        <v>231</v>
      </c>
      <c r="E98" s="206"/>
      <c r="F98" s="206"/>
      <c r="G98" s="206"/>
      <c r="H98" s="206"/>
      <c r="I98" s="206"/>
      <c r="J98" s="207">
        <f>J129</f>
        <v>0</v>
      </c>
      <c r="K98" s="139"/>
      <c r="L98" s="208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204"/>
      <c r="C99" s="139"/>
      <c r="D99" s="205" t="s">
        <v>232</v>
      </c>
      <c r="E99" s="206"/>
      <c r="F99" s="206"/>
      <c r="G99" s="206"/>
      <c r="H99" s="206"/>
      <c r="I99" s="206"/>
      <c r="J99" s="207">
        <f>J155</f>
        <v>0</v>
      </c>
      <c r="K99" s="139"/>
      <c r="L99" s="208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10" customFormat="1" ht="19.92" customHeight="1">
      <c r="A100" s="10"/>
      <c r="B100" s="204"/>
      <c r="C100" s="139"/>
      <c r="D100" s="205" t="s">
        <v>448</v>
      </c>
      <c r="E100" s="206"/>
      <c r="F100" s="206"/>
      <c r="G100" s="206"/>
      <c r="H100" s="206"/>
      <c r="I100" s="206"/>
      <c r="J100" s="207">
        <f>J158</f>
        <v>0</v>
      </c>
      <c r="K100" s="139"/>
      <c r="L100" s="20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10" customFormat="1" ht="19.92" customHeight="1">
      <c r="A101" s="10"/>
      <c r="B101" s="204"/>
      <c r="C101" s="139"/>
      <c r="D101" s="205" t="s">
        <v>951</v>
      </c>
      <c r="E101" s="206"/>
      <c r="F101" s="206"/>
      <c r="G101" s="206"/>
      <c r="H101" s="206"/>
      <c r="I101" s="206"/>
      <c r="J101" s="207">
        <f>J165</f>
        <v>0</v>
      </c>
      <c r="K101" s="139"/>
      <c r="L101" s="20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10" customFormat="1" ht="19.92" customHeight="1">
      <c r="A102" s="10"/>
      <c r="B102" s="204"/>
      <c r="C102" s="139"/>
      <c r="D102" s="205" t="s">
        <v>318</v>
      </c>
      <c r="E102" s="206"/>
      <c r="F102" s="206"/>
      <c r="G102" s="206"/>
      <c r="H102" s="206"/>
      <c r="I102" s="206"/>
      <c r="J102" s="207">
        <f>J167</f>
        <v>0</v>
      </c>
      <c r="K102" s="139"/>
      <c r="L102" s="20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10" customFormat="1" ht="19.92" customHeight="1">
      <c r="A103" s="10"/>
      <c r="B103" s="204"/>
      <c r="C103" s="139"/>
      <c r="D103" s="205" t="s">
        <v>233</v>
      </c>
      <c r="E103" s="206"/>
      <c r="F103" s="206"/>
      <c r="G103" s="206"/>
      <c r="H103" s="206"/>
      <c r="I103" s="206"/>
      <c r="J103" s="207">
        <f>J192</f>
        <v>0</v>
      </c>
      <c r="K103" s="139"/>
      <c r="L103" s="208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9" customFormat="1" ht="24.96" customHeight="1">
      <c r="A104" s="9"/>
      <c r="B104" s="198"/>
      <c r="C104" s="199"/>
      <c r="D104" s="200" t="s">
        <v>449</v>
      </c>
      <c r="E104" s="201"/>
      <c r="F104" s="201"/>
      <c r="G104" s="201"/>
      <c r="H104" s="201"/>
      <c r="I104" s="201"/>
      <c r="J104" s="202">
        <f>J195</f>
        <v>0</v>
      </c>
      <c r="K104" s="199"/>
      <c r="L104" s="203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hidden="1" s="10" customFormat="1" ht="19.92" customHeight="1">
      <c r="A105" s="10"/>
      <c r="B105" s="204"/>
      <c r="C105" s="139"/>
      <c r="D105" s="205" t="s">
        <v>952</v>
      </c>
      <c r="E105" s="206"/>
      <c r="F105" s="206"/>
      <c r="G105" s="206"/>
      <c r="H105" s="206"/>
      <c r="I105" s="206"/>
      <c r="J105" s="207">
        <f>J196</f>
        <v>0</v>
      </c>
      <c r="K105" s="139"/>
      <c r="L105" s="208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hidden="1" s="9" customFormat="1" ht="24.96" customHeight="1">
      <c r="A106" s="9"/>
      <c r="B106" s="198"/>
      <c r="C106" s="199"/>
      <c r="D106" s="200" t="s">
        <v>156</v>
      </c>
      <c r="E106" s="201"/>
      <c r="F106" s="201"/>
      <c r="G106" s="201"/>
      <c r="H106" s="201"/>
      <c r="I106" s="201"/>
      <c r="J106" s="202">
        <f>J206</f>
        <v>0</v>
      </c>
      <c r="K106" s="199"/>
      <c r="L106" s="203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hidden="1" s="10" customFormat="1" ht="19.92" customHeight="1">
      <c r="A107" s="10"/>
      <c r="B107" s="204"/>
      <c r="C107" s="139"/>
      <c r="D107" s="205" t="s">
        <v>157</v>
      </c>
      <c r="E107" s="206"/>
      <c r="F107" s="206"/>
      <c r="G107" s="206"/>
      <c r="H107" s="206"/>
      <c r="I107" s="206"/>
      <c r="J107" s="207">
        <f>J207</f>
        <v>0</v>
      </c>
      <c r="K107" s="139"/>
      <c r="L107" s="208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hidden="1" s="2" customFormat="1" ht="21.84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9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hidden="1" s="2" customFormat="1" ht="6.96" customHeight="1">
      <c r="A109" s="38"/>
      <c r="B109" s="72"/>
      <c r="C109" s="73"/>
      <c r="D109" s="73"/>
      <c r="E109" s="73"/>
      <c r="F109" s="73"/>
      <c r="G109" s="73"/>
      <c r="H109" s="73"/>
      <c r="I109" s="73"/>
      <c r="J109" s="73"/>
      <c r="K109" s="73"/>
      <c r="L109" s="69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hidden="1"/>
    <row r="111" hidden="1"/>
    <row r="112" hidden="1"/>
    <row r="113" s="2" customFormat="1" ht="6.96" customHeight="1">
      <c r="A113" s="38"/>
      <c r="B113" s="74"/>
      <c r="C113" s="75"/>
      <c r="D113" s="75"/>
      <c r="E113" s="75"/>
      <c r="F113" s="75"/>
      <c r="G113" s="75"/>
      <c r="H113" s="75"/>
      <c r="I113" s="75"/>
      <c r="J113" s="75"/>
      <c r="K113" s="75"/>
      <c r="L113" s="69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24.96" customHeight="1">
      <c r="A114" s="38"/>
      <c r="B114" s="39"/>
      <c r="C114" s="23" t="s">
        <v>158</v>
      </c>
      <c r="D114" s="40"/>
      <c r="E114" s="40"/>
      <c r="F114" s="40"/>
      <c r="G114" s="40"/>
      <c r="H114" s="40"/>
      <c r="I114" s="40"/>
      <c r="J114" s="40"/>
      <c r="K114" s="40"/>
      <c r="L114" s="69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9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15</v>
      </c>
      <c r="D116" s="40"/>
      <c r="E116" s="40"/>
      <c r="F116" s="40"/>
      <c r="G116" s="40"/>
      <c r="H116" s="40"/>
      <c r="I116" s="40"/>
      <c r="J116" s="40"/>
      <c r="K116" s="40"/>
      <c r="L116" s="69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27" customHeight="1">
      <c r="A117" s="38"/>
      <c r="B117" s="39"/>
      <c r="C117" s="40"/>
      <c r="D117" s="40"/>
      <c r="E117" s="193" t="str">
        <f>E7</f>
        <v>Lyžiarske stredisko MH I. etapa - 8-miestna kabínková lanovka MH-STRÁNE</v>
      </c>
      <c r="F117" s="32"/>
      <c r="G117" s="32"/>
      <c r="H117" s="32"/>
      <c r="I117" s="40"/>
      <c r="J117" s="40"/>
      <c r="K117" s="40"/>
      <c r="L117" s="69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2" customHeight="1">
      <c r="A118" s="38"/>
      <c r="B118" s="39"/>
      <c r="C118" s="32" t="s">
        <v>144</v>
      </c>
      <c r="D118" s="40"/>
      <c r="E118" s="40"/>
      <c r="F118" s="40"/>
      <c r="G118" s="40"/>
      <c r="H118" s="40"/>
      <c r="I118" s="40"/>
      <c r="J118" s="40"/>
      <c r="K118" s="40"/>
      <c r="L118" s="69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6" customHeight="1">
      <c r="A119" s="38"/>
      <c r="B119" s="39"/>
      <c r="C119" s="40"/>
      <c r="D119" s="40"/>
      <c r="E119" s="82" t="str">
        <f>E9</f>
        <v>SO 023 - Prípojka vodovodu</v>
      </c>
      <c r="F119" s="40"/>
      <c r="G119" s="40"/>
      <c r="H119" s="40"/>
      <c r="I119" s="40"/>
      <c r="J119" s="40"/>
      <c r="K119" s="40"/>
      <c r="L119" s="69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9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2" customHeight="1">
      <c r="A121" s="38"/>
      <c r="B121" s="39"/>
      <c r="C121" s="32" t="s">
        <v>19</v>
      </c>
      <c r="D121" s="40"/>
      <c r="E121" s="40"/>
      <c r="F121" s="27" t="str">
        <f>F12</f>
        <v>Martin</v>
      </c>
      <c r="G121" s="40"/>
      <c r="H121" s="40"/>
      <c r="I121" s="32" t="s">
        <v>21</v>
      </c>
      <c r="J121" s="85" t="str">
        <f>IF(J12="","",J12)</f>
        <v>23. 7. 2026</v>
      </c>
      <c r="K121" s="40"/>
      <c r="L121" s="69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6.96" customHeight="1">
      <c r="A122" s="38"/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69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5.6" customHeight="1">
      <c r="A123" s="38"/>
      <c r="B123" s="39"/>
      <c r="C123" s="32" t="s">
        <v>23</v>
      </c>
      <c r="D123" s="40"/>
      <c r="E123" s="40"/>
      <c r="F123" s="27" t="str">
        <f>E15</f>
        <v>Mesto Martin</v>
      </c>
      <c r="G123" s="40"/>
      <c r="H123" s="40"/>
      <c r="I123" s="32" t="s">
        <v>30</v>
      </c>
      <c r="J123" s="36" t="str">
        <f>E21</f>
        <v>PROMT, s.r.o. Martin</v>
      </c>
      <c r="K123" s="40"/>
      <c r="L123" s="69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5.6" customHeight="1">
      <c r="A124" s="38"/>
      <c r="B124" s="39"/>
      <c r="C124" s="32" t="s">
        <v>28</v>
      </c>
      <c r="D124" s="40"/>
      <c r="E124" s="40"/>
      <c r="F124" s="27" t="str">
        <f>IF(E18="","",E18)</f>
        <v>Vyplň údaj</v>
      </c>
      <c r="G124" s="40"/>
      <c r="H124" s="40"/>
      <c r="I124" s="32" t="s">
        <v>34</v>
      </c>
      <c r="J124" s="36" t="str">
        <f>E24</f>
        <v>Ing. Jaroslav Tomko</v>
      </c>
      <c r="K124" s="40"/>
      <c r="L124" s="69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0.32" customHeight="1">
      <c r="A125" s="38"/>
      <c r="B125" s="39"/>
      <c r="C125" s="40"/>
      <c r="D125" s="40"/>
      <c r="E125" s="40"/>
      <c r="F125" s="40"/>
      <c r="G125" s="40"/>
      <c r="H125" s="40"/>
      <c r="I125" s="40"/>
      <c r="J125" s="40"/>
      <c r="K125" s="40"/>
      <c r="L125" s="69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11" customFormat="1" ht="29.28" customHeight="1">
      <c r="A126" s="209"/>
      <c r="B126" s="210"/>
      <c r="C126" s="211" t="s">
        <v>159</v>
      </c>
      <c r="D126" s="212" t="s">
        <v>62</v>
      </c>
      <c r="E126" s="212" t="s">
        <v>58</v>
      </c>
      <c r="F126" s="212" t="s">
        <v>59</v>
      </c>
      <c r="G126" s="212" t="s">
        <v>160</v>
      </c>
      <c r="H126" s="212" t="s">
        <v>161</v>
      </c>
      <c r="I126" s="212" t="s">
        <v>162</v>
      </c>
      <c r="J126" s="213" t="s">
        <v>151</v>
      </c>
      <c r="K126" s="214" t="s">
        <v>163</v>
      </c>
      <c r="L126" s="215"/>
      <c r="M126" s="106" t="s">
        <v>1</v>
      </c>
      <c r="N126" s="107" t="s">
        <v>41</v>
      </c>
      <c r="O126" s="107" t="s">
        <v>164</v>
      </c>
      <c r="P126" s="107" t="s">
        <v>165</v>
      </c>
      <c r="Q126" s="107" t="s">
        <v>166</v>
      </c>
      <c r="R126" s="107" t="s">
        <v>167</v>
      </c>
      <c r="S126" s="107" t="s">
        <v>168</v>
      </c>
      <c r="T126" s="107" t="s">
        <v>169</v>
      </c>
      <c r="U126" s="108" t="s">
        <v>170</v>
      </c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</row>
    <row r="127" s="2" customFormat="1" ht="22.8" customHeight="1">
      <c r="A127" s="38"/>
      <c r="B127" s="39"/>
      <c r="C127" s="113" t="s">
        <v>152</v>
      </c>
      <c r="D127" s="40"/>
      <c r="E127" s="40"/>
      <c r="F127" s="40"/>
      <c r="G127" s="40"/>
      <c r="H127" s="40"/>
      <c r="I127" s="40"/>
      <c r="J127" s="216">
        <f>BK127</f>
        <v>0</v>
      </c>
      <c r="K127" s="40"/>
      <c r="L127" s="44"/>
      <c r="M127" s="109"/>
      <c r="N127" s="217"/>
      <c r="O127" s="110"/>
      <c r="P127" s="218">
        <f>P128+P195+P206</f>
        <v>0</v>
      </c>
      <c r="Q127" s="110"/>
      <c r="R127" s="218">
        <f>R128+R195+R206</f>
        <v>80.286606523210011</v>
      </c>
      <c r="S127" s="110"/>
      <c r="T127" s="218">
        <f>T128+T195+T206</f>
        <v>0</v>
      </c>
      <c r="U127" s="111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76</v>
      </c>
      <c r="AU127" s="17" t="s">
        <v>153</v>
      </c>
      <c r="BK127" s="219">
        <f>BK128+BK195+BK206</f>
        <v>0</v>
      </c>
    </row>
    <row r="128" s="12" customFormat="1" ht="25.92" customHeight="1">
      <c r="A128" s="12"/>
      <c r="B128" s="220"/>
      <c r="C128" s="221"/>
      <c r="D128" s="222" t="s">
        <v>76</v>
      </c>
      <c r="E128" s="223" t="s">
        <v>234</v>
      </c>
      <c r="F128" s="223" t="s">
        <v>235</v>
      </c>
      <c r="G128" s="221"/>
      <c r="H128" s="221"/>
      <c r="I128" s="224"/>
      <c r="J128" s="225">
        <f>BK128</f>
        <v>0</v>
      </c>
      <c r="K128" s="221"/>
      <c r="L128" s="226"/>
      <c r="M128" s="227"/>
      <c r="N128" s="228"/>
      <c r="O128" s="228"/>
      <c r="P128" s="229">
        <f>P129+P155+P158+P165+P167+P192</f>
        <v>0</v>
      </c>
      <c r="Q128" s="228"/>
      <c r="R128" s="229">
        <f>R129+R155+R158+R165+R167+R192</f>
        <v>80.263758611210008</v>
      </c>
      <c r="S128" s="228"/>
      <c r="T128" s="229">
        <f>T129+T155+T158+T165+T167+T192</f>
        <v>0</v>
      </c>
      <c r="U128" s="230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31" t="s">
        <v>84</v>
      </c>
      <c r="AT128" s="232" t="s">
        <v>76</v>
      </c>
      <c r="AU128" s="232" t="s">
        <v>77</v>
      </c>
      <c r="AY128" s="231" t="s">
        <v>174</v>
      </c>
      <c r="BK128" s="233">
        <f>BK129+BK155+BK158+BK165+BK167+BK192</f>
        <v>0</v>
      </c>
    </row>
    <row r="129" s="12" customFormat="1" ht="22.8" customHeight="1">
      <c r="A129" s="12"/>
      <c r="B129" s="220"/>
      <c r="C129" s="221"/>
      <c r="D129" s="222" t="s">
        <v>76</v>
      </c>
      <c r="E129" s="234" t="s">
        <v>84</v>
      </c>
      <c r="F129" s="234" t="s">
        <v>236</v>
      </c>
      <c r="G129" s="221"/>
      <c r="H129" s="221"/>
      <c r="I129" s="224"/>
      <c r="J129" s="235">
        <f>BK129</f>
        <v>0</v>
      </c>
      <c r="K129" s="221"/>
      <c r="L129" s="226"/>
      <c r="M129" s="227"/>
      <c r="N129" s="228"/>
      <c r="O129" s="228"/>
      <c r="P129" s="229">
        <f>SUM(P130:P154)</f>
        <v>0</v>
      </c>
      <c r="Q129" s="228"/>
      <c r="R129" s="229">
        <f>SUM(R130:R154)</f>
        <v>24.660840645710003</v>
      </c>
      <c r="S129" s="228"/>
      <c r="T129" s="229">
        <f>SUM(T130:T154)</f>
        <v>0</v>
      </c>
      <c r="U129" s="230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31" t="s">
        <v>84</v>
      </c>
      <c r="AT129" s="232" t="s">
        <v>76</v>
      </c>
      <c r="AU129" s="232" t="s">
        <v>84</v>
      </c>
      <c r="AY129" s="231" t="s">
        <v>174</v>
      </c>
      <c r="BK129" s="233">
        <f>SUM(BK130:BK154)</f>
        <v>0</v>
      </c>
    </row>
    <row r="130" s="2" customFormat="1" ht="22.2" customHeight="1">
      <c r="A130" s="38"/>
      <c r="B130" s="39"/>
      <c r="C130" s="236" t="s">
        <v>84</v>
      </c>
      <c r="D130" s="236" t="s">
        <v>177</v>
      </c>
      <c r="E130" s="237" t="s">
        <v>1639</v>
      </c>
      <c r="F130" s="238" t="s">
        <v>1640</v>
      </c>
      <c r="G130" s="239" t="s">
        <v>243</v>
      </c>
      <c r="H130" s="240">
        <v>52.667999999999999</v>
      </c>
      <c r="I130" s="241"/>
      <c r="J130" s="242">
        <f>ROUND(I130*H130,2)</f>
        <v>0</v>
      </c>
      <c r="K130" s="243"/>
      <c r="L130" s="44"/>
      <c r="M130" s="244" t="s">
        <v>1</v>
      </c>
      <c r="N130" s="245" t="s">
        <v>43</v>
      </c>
      <c r="O130" s="97"/>
      <c r="P130" s="246">
        <f>O130*H130</f>
        <v>0</v>
      </c>
      <c r="Q130" s="246">
        <v>0.01043907</v>
      </c>
      <c r="R130" s="246">
        <f>Q130*H130</f>
        <v>0.54980493876000003</v>
      </c>
      <c r="S130" s="246">
        <v>0</v>
      </c>
      <c r="T130" s="246">
        <f>S130*H130</f>
        <v>0</v>
      </c>
      <c r="U130" s="247" t="s">
        <v>1</v>
      </c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48" t="s">
        <v>190</v>
      </c>
      <c r="AT130" s="248" t="s">
        <v>177</v>
      </c>
      <c r="AU130" s="248" t="s">
        <v>90</v>
      </c>
      <c r="AY130" s="17" t="s">
        <v>174</v>
      </c>
      <c r="BE130" s="249">
        <f>IF(N130="základná",J130,0)</f>
        <v>0</v>
      </c>
      <c r="BF130" s="249">
        <f>IF(N130="znížená",J130,0)</f>
        <v>0</v>
      </c>
      <c r="BG130" s="249">
        <f>IF(N130="zákl. prenesená",J130,0)</f>
        <v>0</v>
      </c>
      <c r="BH130" s="249">
        <f>IF(N130="zníž. prenesená",J130,0)</f>
        <v>0</v>
      </c>
      <c r="BI130" s="249">
        <f>IF(N130="nulová",J130,0)</f>
        <v>0</v>
      </c>
      <c r="BJ130" s="17" t="s">
        <v>90</v>
      </c>
      <c r="BK130" s="249">
        <f>ROUND(I130*H130,2)</f>
        <v>0</v>
      </c>
      <c r="BL130" s="17" t="s">
        <v>190</v>
      </c>
      <c r="BM130" s="248" t="s">
        <v>1641</v>
      </c>
    </row>
    <row r="131" s="13" customFormat="1">
      <c r="A131" s="13"/>
      <c r="B131" s="255"/>
      <c r="C131" s="256"/>
      <c r="D131" s="257" t="s">
        <v>245</v>
      </c>
      <c r="E131" s="258" t="s">
        <v>1</v>
      </c>
      <c r="F131" s="259" t="s">
        <v>1642</v>
      </c>
      <c r="G131" s="256"/>
      <c r="H131" s="260">
        <v>52.667999999999999</v>
      </c>
      <c r="I131" s="261"/>
      <c r="J131" s="256"/>
      <c r="K131" s="256"/>
      <c r="L131" s="262"/>
      <c r="M131" s="263"/>
      <c r="N131" s="264"/>
      <c r="O131" s="264"/>
      <c r="P131" s="264"/>
      <c r="Q131" s="264"/>
      <c r="R131" s="264"/>
      <c r="S131" s="264"/>
      <c r="T131" s="264"/>
      <c r="U131" s="265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66" t="s">
        <v>245</v>
      </c>
      <c r="AU131" s="266" t="s">
        <v>90</v>
      </c>
      <c r="AV131" s="13" t="s">
        <v>90</v>
      </c>
      <c r="AW131" s="13" t="s">
        <v>33</v>
      </c>
      <c r="AX131" s="13" t="s">
        <v>84</v>
      </c>
      <c r="AY131" s="266" t="s">
        <v>174</v>
      </c>
    </row>
    <row r="132" s="2" customFormat="1" ht="22.2" customHeight="1">
      <c r="A132" s="38"/>
      <c r="B132" s="39"/>
      <c r="C132" s="236" t="s">
        <v>90</v>
      </c>
      <c r="D132" s="236" t="s">
        <v>177</v>
      </c>
      <c r="E132" s="237" t="s">
        <v>967</v>
      </c>
      <c r="F132" s="238" t="s">
        <v>968</v>
      </c>
      <c r="G132" s="239" t="s">
        <v>243</v>
      </c>
      <c r="H132" s="240">
        <v>144.89099999999999</v>
      </c>
      <c r="I132" s="241"/>
      <c r="J132" s="242">
        <f>ROUND(I132*H132,2)</f>
        <v>0</v>
      </c>
      <c r="K132" s="243"/>
      <c r="L132" s="44"/>
      <c r="M132" s="244" t="s">
        <v>1</v>
      </c>
      <c r="N132" s="245" t="s">
        <v>43</v>
      </c>
      <c r="O132" s="97"/>
      <c r="P132" s="246">
        <f>O132*H132</f>
        <v>0</v>
      </c>
      <c r="Q132" s="246">
        <v>0.0035409500000000002</v>
      </c>
      <c r="R132" s="246">
        <f>Q132*H132</f>
        <v>0.51305178645000005</v>
      </c>
      <c r="S132" s="246">
        <v>0</v>
      </c>
      <c r="T132" s="246">
        <f>S132*H132</f>
        <v>0</v>
      </c>
      <c r="U132" s="247" t="s">
        <v>1</v>
      </c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48" t="s">
        <v>190</v>
      </c>
      <c r="AT132" s="248" t="s">
        <v>177</v>
      </c>
      <c r="AU132" s="248" t="s">
        <v>90</v>
      </c>
      <c r="AY132" s="17" t="s">
        <v>174</v>
      </c>
      <c r="BE132" s="249">
        <f>IF(N132="základná",J132,0)</f>
        <v>0</v>
      </c>
      <c r="BF132" s="249">
        <f>IF(N132="znížená",J132,0)</f>
        <v>0</v>
      </c>
      <c r="BG132" s="249">
        <f>IF(N132="zákl. prenesená",J132,0)</f>
        <v>0</v>
      </c>
      <c r="BH132" s="249">
        <f>IF(N132="zníž. prenesená",J132,0)</f>
        <v>0</v>
      </c>
      <c r="BI132" s="249">
        <f>IF(N132="nulová",J132,0)</f>
        <v>0</v>
      </c>
      <c r="BJ132" s="17" t="s">
        <v>90</v>
      </c>
      <c r="BK132" s="249">
        <f>ROUND(I132*H132,2)</f>
        <v>0</v>
      </c>
      <c r="BL132" s="17" t="s">
        <v>190</v>
      </c>
      <c r="BM132" s="248" t="s">
        <v>1643</v>
      </c>
    </row>
    <row r="133" s="13" customFormat="1">
      <c r="A133" s="13"/>
      <c r="B133" s="255"/>
      <c r="C133" s="256"/>
      <c r="D133" s="257" t="s">
        <v>245</v>
      </c>
      <c r="E133" s="258" t="s">
        <v>1</v>
      </c>
      <c r="F133" s="259" t="s">
        <v>1644</v>
      </c>
      <c r="G133" s="256"/>
      <c r="H133" s="260">
        <v>144.89099999999999</v>
      </c>
      <c r="I133" s="261"/>
      <c r="J133" s="256"/>
      <c r="K133" s="256"/>
      <c r="L133" s="262"/>
      <c r="M133" s="263"/>
      <c r="N133" s="264"/>
      <c r="O133" s="264"/>
      <c r="P133" s="264"/>
      <c r="Q133" s="264"/>
      <c r="R133" s="264"/>
      <c r="S133" s="264"/>
      <c r="T133" s="264"/>
      <c r="U133" s="265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66" t="s">
        <v>245</v>
      </c>
      <c r="AU133" s="266" t="s">
        <v>90</v>
      </c>
      <c r="AV133" s="13" t="s">
        <v>90</v>
      </c>
      <c r="AW133" s="13" t="s">
        <v>33</v>
      </c>
      <c r="AX133" s="13" t="s">
        <v>84</v>
      </c>
      <c r="AY133" s="266" t="s">
        <v>174</v>
      </c>
    </row>
    <row r="134" s="2" customFormat="1" ht="22.2" customHeight="1">
      <c r="A134" s="38"/>
      <c r="B134" s="39"/>
      <c r="C134" s="236" t="s">
        <v>173</v>
      </c>
      <c r="D134" s="236" t="s">
        <v>177</v>
      </c>
      <c r="E134" s="237" t="s">
        <v>970</v>
      </c>
      <c r="F134" s="238" t="s">
        <v>971</v>
      </c>
      <c r="G134" s="239" t="s">
        <v>269</v>
      </c>
      <c r="H134" s="240">
        <v>209.72999999999999</v>
      </c>
      <c r="I134" s="241"/>
      <c r="J134" s="242">
        <f>ROUND(I134*H134,2)</f>
        <v>0</v>
      </c>
      <c r="K134" s="243"/>
      <c r="L134" s="44"/>
      <c r="M134" s="244" t="s">
        <v>1</v>
      </c>
      <c r="N134" s="245" t="s">
        <v>43</v>
      </c>
      <c r="O134" s="97"/>
      <c r="P134" s="246">
        <f>O134*H134</f>
        <v>0</v>
      </c>
      <c r="Q134" s="246">
        <v>0.00090585000000000004</v>
      </c>
      <c r="R134" s="246">
        <f>Q134*H134</f>
        <v>0.18998392049999999</v>
      </c>
      <c r="S134" s="246">
        <v>0</v>
      </c>
      <c r="T134" s="246">
        <f>S134*H134</f>
        <v>0</v>
      </c>
      <c r="U134" s="247" t="s">
        <v>1</v>
      </c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48" t="s">
        <v>190</v>
      </c>
      <c r="AT134" s="248" t="s">
        <v>177</v>
      </c>
      <c r="AU134" s="248" t="s">
        <v>90</v>
      </c>
      <c r="AY134" s="17" t="s">
        <v>174</v>
      </c>
      <c r="BE134" s="249">
        <f>IF(N134="základná",J134,0)</f>
        <v>0</v>
      </c>
      <c r="BF134" s="249">
        <f>IF(N134="znížená",J134,0)</f>
        <v>0</v>
      </c>
      <c r="BG134" s="249">
        <f>IF(N134="zákl. prenesená",J134,0)</f>
        <v>0</v>
      </c>
      <c r="BH134" s="249">
        <f>IF(N134="zníž. prenesená",J134,0)</f>
        <v>0</v>
      </c>
      <c r="BI134" s="249">
        <f>IF(N134="nulová",J134,0)</f>
        <v>0</v>
      </c>
      <c r="BJ134" s="17" t="s">
        <v>90</v>
      </c>
      <c r="BK134" s="249">
        <f>ROUND(I134*H134,2)</f>
        <v>0</v>
      </c>
      <c r="BL134" s="17" t="s">
        <v>190</v>
      </c>
      <c r="BM134" s="248" t="s">
        <v>1645</v>
      </c>
    </row>
    <row r="135" s="13" customFormat="1">
      <c r="A135" s="13"/>
      <c r="B135" s="255"/>
      <c r="C135" s="256"/>
      <c r="D135" s="257" t="s">
        <v>245</v>
      </c>
      <c r="E135" s="258" t="s">
        <v>1</v>
      </c>
      <c r="F135" s="259" t="s">
        <v>1646</v>
      </c>
      <c r="G135" s="256"/>
      <c r="H135" s="260">
        <v>209.72999999999999</v>
      </c>
      <c r="I135" s="261"/>
      <c r="J135" s="256"/>
      <c r="K135" s="256"/>
      <c r="L135" s="262"/>
      <c r="M135" s="263"/>
      <c r="N135" s="264"/>
      <c r="O135" s="264"/>
      <c r="P135" s="264"/>
      <c r="Q135" s="264"/>
      <c r="R135" s="264"/>
      <c r="S135" s="264"/>
      <c r="T135" s="264"/>
      <c r="U135" s="265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66" t="s">
        <v>245</v>
      </c>
      <c r="AU135" s="266" t="s">
        <v>90</v>
      </c>
      <c r="AV135" s="13" t="s">
        <v>90</v>
      </c>
      <c r="AW135" s="13" t="s">
        <v>33</v>
      </c>
      <c r="AX135" s="13" t="s">
        <v>84</v>
      </c>
      <c r="AY135" s="266" t="s">
        <v>174</v>
      </c>
    </row>
    <row r="136" s="2" customFormat="1" ht="22.2" customHeight="1">
      <c r="A136" s="38"/>
      <c r="B136" s="39"/>
      <c r="C136" s="236" t="s">
        <v>190</v>
      </c>
      <c r="D136" s="236" t="s">
        <v>177</v>
      </c>
      <c r="E136" s="237" t="s">
        <v>974</v>
      </c>
      <c r="F136" s="238" t="s">
        <v>975</v>
      </c>
      <c r="G136" s="239" t="s">
        <v>269</v>
      </c>
      <c r="H136" s="240">
        <v>209.72999999999999</v>
      </c>
      <c r="I136" s="241"/>
      <c r="J136" s="242">
        <f>ROUND(I136*H136,2)</f>
        <v>0</v>
      </c>
      <c r="K136" s="243"/>
      <c r="L136" s="44"/>
      <c r="M136" s="244" t="s">
        <v>1</v>
      </c>
      <c r="N136" s="245" t="s">
        <v>43</v>
      </c>
      <c r="O136" s="97"/>
      <c r="P136" s="246">
        <f>O136*H136</f>
        <v>0</v>
      </c>
      <c r="Q136" s="246">
        <v>0</v>
      </c>
      <c r="R136" s="246">
        <f>Q136*H136</f>
        <v>0</v>
      </c>
      <c r="S136" s="246">
        <v>0</v>
      </c>
      <c r="T136" s="246">
        <f>S136*H136</f>
        <v>0</v>
      </c>
      <c r="U136" s="247" t="s">
        <v>1</v>
      </c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48" t="s">
        <v>190</v>
      </c>
      <c r="AT136" s="248" t="s">
        <v>177</v>
      </c>
      <c r="AU136" s="248" t="s">
        <v>90</v>
      </c>
      <c r="AY136" s="17" t="s">
        <v>174</v>
      </c>
      <c r="BE136" s="249">
        <f>IF(N136="základná",J136,0)</f>
        <v>0</v>
      </c>
      <c r="BF136" s="249">
        <f>IF(N136="znížená",J136,0)</f>
        <v>0</v>
      </c>
      <c r="BG136" s="249">
        <f>IF(N136="zákl. prenesená",J136,0)</f>
        <v>0</v>
      </c>
      <c r="BH136" s="249">
        <f>IF(N136="zníž. prenesená",J136,0)</f>
        <v>0</v>
      </c>
      <c r="BI136" s="249">
        <f>IF(N136="nulová",J136,0)</f>
        <v>0</v>
      </c>
      <c r="BJ136" s="17" t="s">
        <v>90</v>
      </c>
      <c r="BK136" s="249">
        <f>ROUND(I136*H136,2)</f>
        <v>0</v>
      </c>
      <c r="BL136" s="17" t="s">
        <v>190</v>
      </c>
      <c r="BM136" s="248" t="s">
        <v>1647</v>
      </c>
    </row>
    <row r="137" s="2" customFormat="1" ht="30" customHeight="1">
      <c r="A137" s="38"/>
      <c r="B137" s="39"/>
      <c r="C137" s="236" t="s">
        <v>194</v>
      </c>
      <c r="D137" s="236" t="s">
        <v>177</v>
      </c>
      <c r="E137" s="237" t="s">
        <v>1648</v>
      </c>
      <c r="F137" s="238" t="s">
        <v>1649</v>
      </c>
      <c r="G137" s="239" t="s">
        <v>243</v>
      </c>
      <c r="H137" s="240">
        <v>346.91800000000001</v>
      </c>
      <c r="I137" s="241"/>
      <c r="J137" s="242">
        <f>ROUND(I137*H137,2)</f>
        <v>0</v>
      </c>
      <c r="K137" s="243"/>
      <c r="L137" s="44"/>
      <c r="M137" s="244" t="s">
        <v>1</v>
      </c>
      <c r="N137" s="245" t="s">
        <v>43</v>
      </c>
      <c r="O137" s="97"/>
      <c r="P137" s="246">
        <f>O137*H137</f>
        <v>0</v>
      </c>
      <c r="Q137" s="246">
        <v>0</v>
      </c>
      <c r="R137" s="246">
        <f>Q137*H137</f>
        <v>0</v>
      </c>
      <c r="S137" s="246">
        <v>0</v>
      </c>
      <c r="T137" s="246">
        <f>S137*H137</f>
        <v>0</v>
      </c>
      <c r="U137" s="247" t="s">
        <v>1</v>
      </c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48" t="s">
        <v>190</v>
      </c>
      <c r="AT137" s="248" t="s">
        <v>177</v>
      </c>
      <c r="AU137" s="248" t="s">
        <v>90</v>
      </c>
      <c r="AY137" s="17" t="s">
        <v>174</v>
      </c>
      <c r="BE137" s="249">
        <f>IF(N137="základná",J137,0)</f>
        <v>0</v>
      </c>
      <c r="BF137" s="249">
        <f>IF(N137="znížená",J137,0)</f>
        <v>0</v>
      </c>
      <c r="BG137" s="249">
        <f>IF(N137="zákl. prenesená",J137,0)</f>
        <v>0</v>
      </c>
      <c r="BH137" s="249">
        <f>IF(N137="zníž. prenesená",J137,0)</f>
        <v>0</v>
      </c>
      <c r="BI137" s="249">
        <f>IF(N137="nulová",J137,0)</f>
        <v>0</v>
      </c>
      <c r="BJ137" s="17" t="s">
        <v>90</v>
      </c>
      <c r="BK137" s="249">
        <f>ROUND(I137*H137,2)</f>
        <v>0</v>
      </c>
      <c r="BL137" s="17" t="s">
        <v>190</v>
      </c>
      <c r="BM137" s="248" t="s">
        <v>1650</v>
      </c>
    </row>
    <row r="138" s="13" customFormat="1">
      <c r="A138" s="13"/>
      <c r="B138" s="255"/>
      <c r="C138" s="256"/>
      <c r="D138" s="257" t="s">
        <v>245</v>
      </c>
      <c r="E138" s="258" t="s">
        <v>1</v>
      </c>
      <c r="F138" s="259" t="s">
        <v>1651</v>
      </c>
      <c r="G138" s="256"/>
      <c r="H138" s="260">
        <v>197.54900000000001</v>
      </c>
      <c r="I138" s="261"/>
      <c r="J138" s="256"/>
      <c r="K138" s="256"/>
      <c r="L138" s="262"/>
      <c r="M138" s="263"/>
      <c r="N138" s="264"/>
      <c r="O138" s="264"/>
      <c r="P138" s="264"/>
      <c r="Q138" s="264"/>
      <c r="R138" s="264"/>
      <c r="S138" s="264"/>
      <c r="T138" s="264"/>
      <c r="U138" s="265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66" t="s">
        <v>245</v>
      </c>
      <c r="AU138" s="266" t="s">
        <v>90</v>
      </c>
      <c r="AV138" s="13" t="s">
        <v>90</v>
      </c>
      <c r="AW138" s="13" t="s">
        <v>33</v>
      </c>
      <c r="AX138" s="13" t="s">
        <v>77</v>
      </c>
      <c r="AY138" s="266" t="s">
        <v>174</v>
      </c>
    </row>
    <row r="139" s="13" customFormat="1">
      <c r="A139" s="13"/>
      <c r="B139" s="255"/>
      <c r="C139" s="256"/>
      <c r="D139" s="257" t="s">
        <v>245</v>
      </c>
      <c r="E139" s="258" t="s">
        <v>1</v>
      </c>
      <c r="F139" s="259" t="s">
        <v>1652</v>
      </c>
      <c r="G139" s="256"/>
      <c r="H139" s="260">
        <v>149.369</v>
      </c>
      <c r="I139" s="261"/>
      <c r="J139" s="256"/>
      <c r="K139" s="256"/>
      <c r="L139" s="262"/>
      <c r="M139" s="263"/>
      <c r="N139" s="264"/>
      <c r="O139" s="264"/>
      <c r="P139" s="264"/>
      <c r="Q139" s="264"/>
      <c r="R139" s="264"/>
      <c r="S139" s="264"/>
      <c r="T139" s="264"/>
      <c r="U139" s="265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66" t="s">
        <v>245</v>
      </c>
      <c r="AU139" s="266" t="s">
        <v>90</v>
      </c>
      <c r="AV139" s="13" t="s">
        <v>90</v>
      </c>
      <c r="AW139" s="13" t="s">
        <v>33</v>
      </c>
      <c r="AX139" s="13" t="s">
        <v>77</v>
      </c>
      <c r="AY139" s="266" t="s">
        <v>174</v>
      </c>
    </row>
    <row r="140" s="14" customFormat="1">
      <c r="A140" s="14"/>
      <c r="B140" s="267"/>
      <c r="C140" s="268"/>
      <c r="D140" s="257" t="s">
        <v>245</v>
      </c>
      <c r="E140" s="269" t="s">
        <v>1</v>
      </c>
      <c r="F140" s="270" t="s">
        <v>248</v>
      </c>
      <c r="G140" s="268"/>
      <c r="H140" s="271">
        <v>346.91800000000001</v>
      </c>
      <c r="I140" s="272"/>
      <c r="J140" s="268"/>
      <c r="K140" s="268"/>
      <c r="L140" s="273"/>
      <c r="M140" s="274"/>
      <c r="N140" s="275"/>
      <c r="O140" s="275"/>
      <c r="P140" s="275"/>
      <c r="Q140" s="275"/>
      <c r="R140" s="275"/>
      <c r="S140" s="275"/>
      <c r="T140" s="275"/>
      <c r="U140" s="276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77" t="s">
        <v>245</v>
      </c>
      <c r="AU140" s="277" t="s">
        <v>90</v>
      </c>
      <c r="AV140" s="14" t="s">
        <v>190</v>
      </c>
      <c r="AW140" s="14" t="s">
        <v>33</v>
      </c>
      <c r="AX140" s="14" t="s">
        <v>84</v>
      </c>
      <c r="AY140" s="277" t="s">
        <v>174</v>
      </c>
    </row>
    <row r="141" s="2" customFormat="1" ht="34.8" customHeight="1">
      <c r="A141" s="38"/>
      <c r="B141" s="39"/>
      <c r="C141" s="236" t="s">
        <v>198</v>
      </c>
      <c r="D141" s="236" t="s">
        <v>177</v>
      </c>
      <c r="E141" s="237" t="s">
        <v>1653</v>
      </c>
      <c r="F141" s="238" t="s">
        <v>1654</v>
      </c>
      <c r="G141" s="239" t="s">
        <v>243</v>
      </c>
      <c r="H141" s="240">
        <v>1011.99</v>
      </c>
      <c r="I141" s="241"/>
      <c r="J141" s="242">
        <f>ROUND(I141*H141,2)</f>
        <v>0</v>
      </c>
      <c r="K141" s="243"/>
      <c r="L141" s="44"/>
      <c r="M141" s="244" t="s">
        <v>1</v>
      </c>
      <c r="N141" s="245" t="s">
        <v>43</v>
      </c>
      <c r="O141" s="97"/>
      <c r="P141" s="246">
        <f>O141*H141</f>
        <v>0</v>
      </c>
      <c r="Q141" s="246">
        <v>0</v>
      </c>
      <c r="R141" s="246">
        <f>Q141*H141</f>
        <v>0</v>
      </c>
      <c r="S141" s="246">
        <v>0</v>
      </c>
      <c r="T141" s="246">
        <f>S141*H141</f>
        <v>0</v>
      </c>
      <c r="U141" s="247" t="s">
        <v>1</v>
      </c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48" t="s">
        <v>190</v>
      </c>
      <c r="AT141" s="248" t="s">
        <v>177</v>
      </c>
      <c r="AU141" s="248" t="s">
        <v>90</v>
      </c>
      <c r="AY141" s="17" t="s">
        <v>174</v>
      </c>
      <c r="BE141" s="249">
        <f>IF(N141="základná",J141,0)</f>
        <v>0</v>
      </c>
      <c r="BF141" s="249">
        <f>IF(N141="znížená",J141,0)</f>
        <v>0</v>
      </c>
      <c r="BG141" s="249">
        <f>IF(N141="zákl. prenesená",J141,0)</f>
        <v>0</v>
      </c>
      <c r="BH141" s="249">
        <f>IF(N141="zníž. prenesená",J141,0)</f>
        <v>0</v>
      </c>
      <c r="BI141" s="249">
        <f>IF(N141="nulová",J141,0)</f>
        <v>0</v>
      </c>
      <c r="BJ141" s="17" t="s">
        <v>90</v>
      </c>
      <c r="BK141" s="249">
        <f>ROUND(I141*H141,2)</f>
        <v>0</v>
      </c>
      <c r="BL141" s="17" t="s">
        <v>190</v>
      </c>
      <c r="BM141" s="248" t="s">
        <v>1655</v>
      </c>
    </row>
    <row r="142" s="13" customFormat="1">
      <c r="A142" s="13"/>
      <c r="B142" s="255"/>
      <c r="C142" s="256"/>
      <c r="D142" s="257" t="s">
        <v>245</v>
      </c>
      <c r="E142" s="258" t="s">
        <v>1</v>
      </c>
      <c r="F142" s="259" t="s">
        <v>1656</v>
      </c>
      <c r="G142" s="256"/>
      <c r="H142" s="260">
        <v>1011.99</v>
      </c>
      <c r="I142" s="261"/>
      <c r="J142" s="256"/>
      <c r="K142" s="256"/>
      <c r="L142" s="262"/>
      <c r="M142" s="263"/>
      <c r="N142" s="264"/>
      <c r="O142" s="264"/>
      <c r="P142" s="264"/>
      <c r="Q142" s="264"/>
      <c r="R142" s="264"/>
      <c r="S142" s="264"/>
      <c r="T142" s="264"/>
      <c r="U142" s="265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66" t="s">
        <v>245</v>
      </c>
      <c r="AU142" s="266" t="s">
        <v>90</v>
      </c>
      <c r="AV142" s="13" t="s">
        <v>90</v>
      </c>
      <c r="AW142" s="13" t="s">
        <v>33</v>
      </c>
      <c r="AX142" s="13" t="s">
        <v>84</v>
      </c>
      <c r="AY142" s="266" t="s">
        <v>174</v>
      </c>
    </row>
    <row r="143" s="2" customFormat="1" ht="22.2" customHeight="1">
      <c r="A143" s="38"/>
      <c r="B143" s="39"/>
      <c r="C143" s="236" t="s">
        <v>202</v>
      </c>
      <c r="D143" s="236" t="s">
        <v>177</v>
      </c>
      <c r="E143" s="237" t="s">
        <v>1657</v>
      </c>
      <c r="F143" s="238" t="s">
        <v>1658</v>
      </c>
      <c r="G143" s="239" t="s">
        <v>243</v>
      </c>
      <c r="H143" s="240">
        <v>149.369</v>
      </c>
      <c r="I143" s="241"/>
      <c r="J143" s="242">
        <f>ROUND(I143*H143,2)</f>
        <v>0</v>
      </c>
      <c r="K143" s="243"/>
      <c r="L143" s="44"/>
      <c r="M143" s="244" t="s">
        <v>1</v>
      </c>
      <c r="N143" s="245" t="s">
        <v>43</v>
      </c>
      <c r="O143" s="97"/>
      <c r="P143" s="246">
        <f>O143*H143</f>
        <v>0</v>
      </c>
      <c r="Q143" s="246">
        <v>0</v>
      </c>
      <c r="R143" s="246">
        <f>Q143*H143</f>
        <v>0</v>
      </c>
      <c r="S143" s="246">
        <v>0</v>
      </c>
      <c r="T143" s="246">
        <f>S143*H143</f>
        <v>0</v>
      </c>
      <c r="U143" s="247" t="s">
        <v>1</v>
      </c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48" t="s">
        <v>190</v>
      </c>
      <c r="AT143" s="248" t="s">
        <v>177</v>
      </c>
      <c r="AU143" s="248" t="s">
        <v>90</v>
      </c>
      <c r="AY143" s="17" t="s">
        <v>174</v>
      </c>
      <c r="BE143" s="249">
        <f>IF(N143="základná",J143,0)</f>
        <v>0</v>
      </c>
      <c r="BF143" s="249">
        <f>IF(N143="znížená",J143,0)</f>
        <v>0</v>
      </c>
      <c r="BG143" s="249">
        <f>IF(N143="zákl. prenesená",J143,0)</f>
        <v>0</v>
      </c>
      <c r="BH143" s="249">
        <f>IF(N143="zníž. prenesená",J143,0)</f>
        <v>0</v>
      </c>
      <c r="BI143" s="249">
        <f>IF(N143="nulová",J143,0)</f>
        <v>0</v>
      </c>
      <c r="BJ143" s="17" t="s">
        <v>90</v>
      </c>
      <c r="BK143" s="249">
        <f>ROUND(I143*H143,2)</f>
        <v>0</v>
      </c>
      <c r="BL143" s="17" t="s">
        <v>190</v>
      </c>
      <c r="BM143" s="248" t="s">
        <v>1659</v>
      </c>
    </row>
    <row r="144" s="13" customFormat="1">
      <c r="A144" s="13"/>
      <c r="B144" s="255"/>
      <c r="C144" s="256"/>
      <c r="D144" s="257" t="s">
        <v>245</v>
      </c>
      <c r="E144" s="258" t="s">
        <v>1</v>
      </c>
      <c r="F144" s="259" t="s">
        <v>1660</v>
      </c>
      <c r="G144" s="256"/>
      <c r="H144" s="260">
        <v>149.369</v>
      </c>
      <c r="I144" s="261"/>
      <c r="J144" s="256"/>
      <c r="K144" s="256"/>
      <c r="L144" s="262"/>
      <c r="M144" s="263"/>
      <c r="N144" s="264"/>
      <c r="O144" s="264"/>
      <c r="P144" s="264"/>
      <c r="Q144" s="264"/>
      <c r="R144" s="264"/>
      <c r="S144" s="264"/>
      <c r="T144" s="264"/>
      <c r="U144" s="265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66" t="s">
        <v>245</v>
      </c>
      <c r="AU144" s="266" t="s">
        <v>90</v>
      </c>
      <c r="AV144" s="13" t="s">
        <v>90</v>
      </c>
      <c r="AW144" s="13" t="s">
        <v>33</v>
      </c>
      <c r="AX144" s="13" t="s">
        <v>84</v>
      </c>
      <c r="AY144" s="266" t="s">
        <v>174</v>
      </c>
    </row>
    <row r="145" s="2" customFormat="1" ht="30" customHeight="1">
      <c r="A145" s="38"/>
      <c r="B145" s="39"/>
      <c r="C145" s="236" t="s">
        <v>209</v>
      </c>
      <c r="D145" s="236" t="s">
        <v>177</v>
      </c>
      <c r="E145" s="237" t="s">
        <v>984</v>
      </c>
      <c r="F145" s="238" t="s">
        <v>985</v>
      </c>
      <c r="G145" s="239" t="s">
        <v>243</v>
      </c>
      <c r="H145" s="240">
        <v>149.369</v>
      </c>
      <c r="I145" s="241"/>
      <c r="J145" s="242">
        <f>ROUND(I145*H145,2)</f>
        <v>0</v>
      </c>
      <c r="K145" s="243"/>
      <c r="L145" s="44"/>
      <c r="M145" s="244" t="s">
        <v>1</v>
      </c>
      <c r="N145" s="245" t="s">
        <v>43</v>
      </c>
      <c r="O145" s="97"/>
      <c r="P145" s="246">
        <f>O145*H145</f>
        <v>0</v>
      </c>
      <c r="Q145" s="246">
        <v>0</v>
      </c>
      <c r="R145" s="246">
        <f>Q145*H145</f>
        <v>0</v>
      </c>
      <c r="S145" s="246">
        <v>0</v>
      </c>
      <c r="T145" s="246">
        <f>S145*H145</f>
        <v>0</v>
      </c>
      <c r="U145" s="247" t="s">
        <v>1</v>
      </c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48" t="s">
        <v>190</v>
      </c>
      <c r="AT145" s="248" t="s">
        <v>177</v>
      </c>
      <c r="AU145" s="248" t="s">
        <v>90</v>
      </c>
      <c r="AY145" s="17" t="s">
        <v>174</v>
      </c>
      <c r="BE145" s="249">
        <f>IF(N145="základná",J145,0)</f>
        <v>0</v>
      </c>
      <c r="BF145" s="249">
        <f>IF(N145="znížená",J145,0)</f>
        <v>0</v>
      </c>
      <c r="BG145" s="249">
        <f>IF(N145="zákl. prenesená",J145,0)</f>
        <v>0</v>
      </c>
      <c r="BH145" s="249">
        <f>IF(N145="zníž. prenesená",J145,0)</f>
        <v>0</v>
      </c>
      <c r="BI145" s="249">
        <f>IF(N145="nulová",J145,0)</f>
        <v>0</v>
      </c>
      <c r="BJ145" s="17" t="s">
        <v>90</v>
      </c>
      <c r="BK145" s="249">
        <f>ROUND(I145*H145,2)</f>
        <v>0</v>
      </c>
      <c r="BL145" s="17" t="s">
        <v>190</v>
      </c>
      <c r="BM145" s="248" t="s">
        <v>1661</v>
      </c>
    </row>
    <row r="146" s="13" customFormat="1">
      <c r="A146" s="13"/>
      <c r="B146" s="255"/>
      <c r="C146" s="256"/>
      <c r="D146" s="257" t="s">
        <v>245</v>
      </c>
      <c r="E146" s="258" t="s">
        <v>1</v>
      </c>
      <c r="F146" s="259" t="s">
        <v>1662</v>
      </c>
      <c r="G146" s="256"/>
      <c r="H146" s="260">
        <v>149.369</v>
      </c>
      <c r="I146" s="261"/>
      <c r="J146" s="256"/>
      <c r="K146" s="256"/>
      <c r="L146" s="262"/>
      <c r="M146" s="263"/>
      <c r="N146" s="264"/>
      <c r="O146" s="264"/>
      <c r="P146" s="264"/>
      <c r="Q146" s="264"/>
      <c r="R146" s="264"/>
      <c r="S146" s="264"/>
      <c r="T146" s="264"/>
      <c r="U146" s="265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66" t="s">
        <v>245</v>
      </c>
      <c r="AU146" s="266" t="s">
        <v>90</v>
      </c>
      <c r="AV146" s="13" t="s">
        <v>90</v>
      </c>
      <c r="AW146" s="13" t="s">
        <v>33</v>
      </c>
      <c r="AX146" s="13" t="s">
        <v>84</v>
      </c>
      <c r="AY146" s="266" t="s">
        <v>174</v>
      </c>
    </row>
    <row r="147" s="2" customFormat="1" ht="19.8" customHeight="1">
      <c r="A147" s="38"/>
      <c r="B147" s="39"/>
      <c r="C147" s="236" t="s">
        <v>213</v>
      </c>
      <c r="D147" s="236" t="s">
        <v>177</v>
      </c>
      <c r="E147" s="237" t="s">
        <v>493</v>
      </c>
      <c r="F147" s="238" t="s">
        <v>494</v>
      </c>
      <c r="G147" s="239" t="s">
        <v>293</v>
      </c>
      <c r="H147" s="240">
        <v>96.361999999999995</v>
      </c>
      <c r="I147" s="241"/>
      <c r="J147" s="242">
        <f>ROUND(I147*H147,2)</f>
        <v>0</v>
      </c>
      <c r="K147" s="243"/>
      <c r="L147" s="44"/>
      <c r="M147" s="244" t="s">
        <v>1</v>
      </c>
      <c r="N147" s="245" t="s">
        <v>43</v>
      </c>
      <c r="O147" s="97"/>
      <c r="P147" s="246">
        <f>O147*H147</f>
        <v>0</v>
      </c>
      <c r="Q147" s="246">
        <v>0</v>
      </c>
      <c r="R147" s="246">
        <f>Q147*H147</f>
        <v>0</v>
      </c>
      <c r="S147" s="246">
        <v>0</v>
      </c>
      <c r="T147" s="246">
        <f>S147*H147</f>
        <v>0</v>
      </c>
      <c r="U147" s="247" t="s">
        <v>1</v>
      </c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48" t="s">
        <v>190</v>
      </c>
      <c r="AT147" s="248" t="s">
        <v>177</v>
      </c>
      <c r="AU147" s="248" t="s">
        <v>90</v>
      </c>
      <c r="AY147" s="17" t="s">
        <v>174</v>
      </c>
      <c r="BE147" s="249">
        <f>IF(N147="základná",J147,0)</f>
        <v>0</v>
      </c>
      <c r="BF147" s="249">
        <f>IF(N147="znížená",J147,0)</f>
        <v>0</v>
      </c>
      <c r="BG147" s="249">
        <f>IF(N147="zákl. prenesená",J147,0)</f>
        <v>0</v>
      </c>
      <c r="BH147" s="249">
        <f>IF(N147="zníž. prenesená",J147,0)</f>
        <v>0</v>
      </c>
      <c r="BI147" s="249">
        <f>IF(N147="nulová",J147,0)</f>
        <v>0</v>
      </c>
      <c r="BJ147" s="17" t="s">
        <v>90</v>
      </c>
      <c r="BK147" s="249">
        <f>ROUND(I147*H147,2)</f>
        <v>0</v>
      </c>
      <c r="BL147" s="17" t="s">
        <v>190</v>
      </c>
      <c r="BM147" s="248" t="s">
        <v>1663</v>
      </c>
    </row>
    <row r="148" s="13" customFormat="1">
      <c r="A148" s="13"/>
      <c r="B148" s="255"/>
      <c r="C148" s="256"/>
      <c r="D148" s="257" t="s">
        <v>245</v>
      </c>
      <c r="E148" s="258" t="s">
        <v>1</v>
      </c>
      <c r="F148" s="259" t="s">
        <v>1664</v>
      </c>
      <c r="G148" s="256"/>
      <c r="H148" s="260">
        <v>96.361999999999995</v>
      </c>
      <c r="I148" s="261"/>
      <c r="J148" s="256"/>
      <c r="K148" s="256"/>
      <c r="L148" s="262"/>
      <c r="M148" s="263"/>
      <c r="N148" s="264"/>
      <c r="O148" s="264"/>
      <c r="P148" s="264"/>
      <c r="Q148" s="264"/>
      <c r="R148" s="264"/>
      <c r="S148" s="264"/>
      <c r="T148" s="264"/>
      <c r="U148" s="265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66" t="s">
        <v>245</v>
      </c>
      <c r="AU148" s="266" t="s">
        <v>90</v>
      </c>
      <c r="AV148" s="13" t="s">
        <v>90</v>
      </c>
      <c r="AW148" s="13" t="s">
        <v>33</v>
      </c>
      <c r="AX148" s="13" t="s">
        <v>84</v>
      </c>
      <c r="AY148" s="266" t="s">
        <v>174</v>
      </c>
    </row>
    <row r="149" s="2" customFormat="1" ht="22.2" customHeight="1">
      <c r="A149" s="38"/>
      <c r="B149" s="39"/>
      <c r="C149" s="236" t="s">
        <v>217</v>
      </c>
      <c r="D149" s="236" t="s">
        <v>177</v>
      </c>
      <c r="E149" s="237" t="s">
        <v>261</v>
      </c>
      <c r="F149" s="238" t="s">
        <v>262</v>
      </c>
      <c r="G149" s="239" t="s">
        <v>243</v>
      </c>
      <c r="H149" s="240">
        <v>149.36000000000001</v>
      </c>
      <c r="I149" s="241"/>
      <c r="J149" s="242">
        <f>ROUND(I149*H149,2)</f>
        <v>0</v>
      </c>
      <c r="K149" s="243"/>
      <c r="L149" s="44"/>
      <c r="M149" s="244" t="s">
        <v>1</v>
      </c>
      <c r="N149" s="245" t="s">
        <v>43</v>
      </c>
      <c r="O149" s="97"/>
      <c r="P149" s="246">
        <f>O149*H149</f>
        <v>0</v>
      </c>
      <c r="Q149" s="246">
        <v>0</v>
      </c>
      <c r="R149" s="246">
        <f>Q149*H149</f>
        <v>0</v>
      </c>
      <c r="S149" s="246">
        <v>0</v>
      </c>
      <c r="T149" s="246">
        <f>S149*H149</f>
        <v>0</v>
      </c>
      <c r="U149" s="247" t="s">
        <v>1</v>
      </c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48" t="s">
        <v>190</v>
      </c>
      <c r="AT149" s="248" t="s">
        <v>177</v>
      </c>
      <c r="AU149" s="248" t="s">
        <v>90</v>
      </c>
      <c r="AY149" s="17" t="s">
        <v>174</v>
      </c>
      <c r="BE149" s="249">
        <f>IF(N149="základná",J149,0)</f>
        <v>0</v>
      </c>
      <c r="BF149" s="249">
        <f>IF(N149="znížená",J149,0)</f>
        <v>0</v>
      </c>
      <c r="BG149" s="249">
        <f>IF(N149="zákl. prenesená",J149,0)</f>
        <v>0</v>
      </c>
      <c r="BH149" s="249">
        <f>IF(N149="zníž. prenesená",J149,0)</f>
        <v>0</v>
      </c>
      <c r="BI149" s="249">
        <f>IF(N149="nulová",J149,0)</f>
        <v>0</v>
      </c>
      <c r="BJ149" s="17" t="s">
        <v>90</v>
      </c>
      <c r="BK149" s="249">
        <f>ROUND(I149*H149,2)</f>
        <v>0</v>
      </c>
      <c r="BL149" s="17" t="s">
        <v>190</v>
      </c>
      <c r="BM149" s="248" t="s">
        <v>1665</v>
      </c>
    </row>
    <row r="150" s="13" customFormat="1">
      <c r="A150" s="13"/>
      <c r="B150" s="255"/>
      <c r="C150" s="256"/>
      <c r="D150" s="257" t="s">
        <v>245</v>
      </c>
      <c r="E150" s="258" t="s">
        <v>1</v>
      </c>
      <c r="F150" s="259" t="s">
        <v>1666</v>
      </c>
      <c r="G150" s="256"/>
      <c r="H150" s="260">
        <v>149.36000000000001</v>
      </c>
      <c r="I150" s="261"/>
      <c r="J150" s="256"/>
      <c r="K150" s="256"/>
      <c r="L150" s="262"/>
      <c r="M150" s="263"/>
      <c r="N150" s="264"/>
      <c r="O150" s="264"/>
      <c r="P150" s="264"/>
      <c r="Q150" s="264"/>
      <c r="R150" s="264"/>
      <c r="S150" s="264"/>
      <c r="T150" s="264"/>
      <c r="U150" s="265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66" t="s">
        <v>245</v>
      </c>
      <c r="AU150" s="266" t="s">
        <v>90</v>
      </c>
      <c r="AV150" s="13" t="s">
        <v>90</v>
      </c>
      <c r="AW150" s="13" t="s">
        <v>33</v>
      </c>
      <c r="AX150" s="13" t="s">
        <v>84</v>
      </c>
      <c r="AY150" s="266" t="s">
        <v>174</v>
      </c>
    </row>
    <row r="151" s="2" customFormat="1" ht="22.2" customHeight="1">
      <c r="A151" s="38"/>
      <c r="B151" s="39"/>
      <c r="C151" s="236" t="s">
        <v>221</v>
      </c>
      <c r="D151" s="236" t="s">
        <v>177</v>
      </c>
      <c r="E151" s="237" t="s">
        <v>992</v>
      </c>
      <c r="F151" s="238" t="s">
        <v>993</v>
      </c>
      <c r="G151" s="239" t="s">
        <v>243</v>
      </c>
      <c r="H151" s="240">
        <v>11.704000000000001</v>
      </c>
      <c r="I151" s="241"/>
      <c r="J151" s="242">
        <f>ROUND(I151*H151,2)</f>
        <v>0</v>
      </c>
      <c r="K151" s="243"/>
      <c r="L151" s="44"/>
      <c r="M151" s="244" t="s">
        <v>1</v>
      </c>
      <c r="N151" s="245" t="s">
        <v>43</v>
      </c>
      <c r="O151" s="97"/>
      <c r="P151" s="246">
        <f>O151*H151</f>
        <v>0</v>
      </c>
      <c r="Q151" s="246">
        <v>0</v>
      </c>
      <c r="R151" s="246">
        <f>Q151*H151</f>
        <v>0</v>
      </c>
      <c r="S151" s="246">
        <v>0</v>
      </c>
      <c r="T151" s="246">
        <f>S151*H151</f>
        <v>0</v>
      </c>
      <c r="U151" s="247" t="s">
        <v>1</v>
      </c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48" t="s">
        <v>190</v>
      </c>
      <c r="AT151" s="248" t="s">
        <v>177</v>
      </c>
      <c r="AU151" s="248" t="s">
        <v>90</v>
      </c>
      <c r="AY151" s="17" t="s">
        <v>174</v>
      </c>
      <c r="BE151" s="249">
        <f>IF(N151="základná",J151,0)</f>
        <v>0</v>
      </c>
      <c r="BF151" s="249">
        <f>IF(N151="znížená",J151,0)</f>
        <v>0</v>
      </c>
      <c r="BG151" s="249">
        <f>IF(N151="zákl. prenesená",J151,0)</f>
        <v>0</v>
      </c>
      <c r="BH151" s="249">
        <f>IF(N151="zníž. prenesená",J151,0)</f>
        <v>0</v>
      </c>
      <c r="BI151" s="249">
        <f>IF(N151="nulová",J151,0)</f>
        <v>0</v>
      </c>
      <c r="BJ151" s="17" t="s">
        <v>90</v>
      </c>
      <c r="BK151" s="249">
        <f>ROUND(I151*H151,2)</f>
        <v>0</v>
      </c>
      <c r="BL151" s="17" t="s">
        <v>190</v>
      </c>
      <c r="BM151" s="248" t="s">
        <v>1667</v>
      </c>
    </row>
    <row r="152" s="13" customFormat="1">
      <c r="A152" s="13"/>
      <c r="B152" s="255"/>
      <c r="C152" s="256"/>
      <c r="D152" s="257" t="s">
        <v>245</v>
      </c>
      <c r="E152" s="258" t="s">
        <v>1</v>
      </c>
      <c r="F152" s="259" t="s">
        <v>1668</v>
      </c>
      <c r="G152" s="256"/>
      <c r="H152" s="260">
        <v>11.704000000000001</v>
      </c>
      <c r="I152" s="261"/>
      <c r="J152" s="256"/>
      <c r="K152" s="256"/>
      <c r="L152" s="262"/>
      <c r="M152" s="263"/>
      <c r="N152" s="264"/>
      <c r="O152" s="264"/>
      <c r="P152" s="264"/>
      <c r="Q152" s="264"/>
      <c r="R152" s="264"/>
      <c r="S152" s="264"/>
      <c r="T152" s="264"/>
      <c r="U152" s="265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66" t="s">
        <v>245</v>
      </c>
      <c r="AU152" s="266" t="s">
        <v>90</v>
      </c>
      <c r="AV152" s="13" t="s">
        <v>90</v>
      </c>
      <c r="AW152" s="13" t="s">
        <v>33</v>
      </c>
      <c r="AX152" s="13" t="s">
        <v>84</v>
      </c>
      <c r="AY152" s="266" t="s">
        <v>174</v>
      </c>
    </row>
    <row r="153" s="2" customFormat="1" ht="14.4" customHeight="1">
      <c r="A153" s="38"/>
      <c r="B153" s="39"/>
      <c r="C153" s="288" t="s">
        <v>225</v>
      </c>
      <c r="D153" s="288" t="s">
        <v>171</v>
      </c>
      <c r="E153" s="289" t="s">
        <v>996</v>
      </c>
      <c r="F153" s="290" t="s">
        <v>997</v>
      </c>
      <c r="G153" s="291" t="s">
        <v>293</v>
      </c>
      <c r="H153" s="292">
        <v>23.408000000000001</v>
      </c>
      <c r="I153" s="293"/>
      <c r="J153" s="294">
        <f>ROUND(I153*H153,2)</f>
        <v>0</v>
      </c>
      <c r="K153" s="295"/>
      <c r="L153" s="296"/>
      <c r="M153" s="297" t="s">
        <v>1</v>
      </c>
      <c r="N153" s="298" t="s">
        <v>43</v>
      </c>
      <c r="O153" s="97"/>
      <c r="P153" s="246">
        <f>O153*H153</f>
        <v>0</v>
      </c>
      <c r="Q153" s="246">
        <v>1</v>
      </c>
      <c r="R153" s="246">
        <f>Q153*H153</f>
        <v>23.408000000000001</v>
      </c>
      <c r="S153" s="246">
        <v>0</v>
      </c>
      <c r="T153" s="246">
        <f>S153*H153</f>
        <v>0</v>
      </c>
      <c r="U153" s="247" t="s">
        <v>1</v>
      </c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48" t="s">
        <v>209</v>
      </c>
      <c r="AT153" s="248" t="s">
        <v>171</v>
      </c>
      <c r="AU153" s="248" t="s">
        <v>90</v>
      </c>
      <c r="AY153" s="17" t="s">
        <v>174</v>
      </c>
      <c r="BE153" s="249">
        <f>IF(N153="základná",J153,0)</f>
        <v>0</v>
      </c>
      <c r="BF153" s="249">
        <f>IF(N153="znížená",J153,0)</f>
        <v>0</v>
      </c>
      <c r="BG153" s="249">
        <f>IF(N153="zákl. prenesená",J153,0)</f>
        <v>0</v>
      </c>
      <c r="BH153" s="249">
        <f>IF(N153="zníž. prenesená",J153,0)</f>
        <v>0</v>
      </c>
      <c r="BI153" s="249">
        <f>IF(N153="nulová",J153,0)</f>
        <v>0</v>
      </c>
      <c r="BJ153" s="17" t="s">
        <v>90</v>
      </c>
      <c r="BK153" s="249">
        <f>ROUND(I153*H153,2)</f>
        <v>0</v>
      </c>
      <c r="BL153" s="17" t="s">
        <v>190</v>
      </c>
      <c r="BM153" s="248" t="s">
        <v>1669</v>
      </c>
    </row>
    <row r="154" s="13" customFormat="1">
      <c r="A154" s="13"/>
      <c r="B154" s="255"/>
      <c r="C154" s="256"/>
      <c r="D154" s="257" t="s">
        <v>245</v>
      </c>
      <c r="E154" s="258" t="s">
        <v>1</v>
      </c>
      <c r="F154" s="259" t="s">
        <v>1670</v>
      </c>
      <c r="G154" s="256"/>
      <c r="H154" s="260">
        <v>23.408000000000001</v>
      </c>
      <c r="I154" s="261"/>
      <c r="J154" s="256"/>
      <c r="K154" s="256"/>
      <c r="L154" s="262"/>
      <c r="M154" s="263"/>
      <c r="N154" s="264"/>
      <c r="O154" s="264"/>
      <c r="P154" s="264"/>
      <c r="Q154" s="264"/>
      <c r="R154" s="264"/>
      <c r="S154" s="264"/>
      <c r="T154" s="264"/>
      <c r="U154" s="265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66" t="s">
        <v>245</v>
      </c>
      <c r="AU154" s="266" t="s">
        <v>90</v>
      </c>
      <c r="AV154" s="13" t="s">
        <v>90</v>
      </c>
      <c r="AW154" s="13" t="s">
        <v>33</v>
      </c>
      <c r="AX154" s="13" t="s">
        <v>84</v>
      </c>
      <c r="AY154" s="266" t="s">
        <v>174</v>
      </c>
    </row>
    <row r="155" s="12" customFormat="1" ht="22.8" customHeight="1">
      <c r="A155" s="12"/>
      <c r="B155" s="220"/>
      <c r="C155" s="221"/>
      <c r="D155" s="222" t="s">
        <v>76</v>
      </c>
      <c r="E155" s="234" t="s">
        <v>90</v>
      </c>
      <c r="F155" s="234" t="s">
        <v>272</v>
      </c>
      <c r="G155" s="221"/>
      <c r="H155" s="221"/>
      <c r="I155" s="224"/>
      <c r="J155" s="235">
        <f>BK155</f>
        <v>0</v>
      </c>
      <c r="K155" s="221"/>
      <c r="L155" s="226"/>
      <c r="M155" s="227"/>
      <c r="N155" s="228"/>
      <c r="O155" s="228"/>
      <c r="P155" s="229">
        <f>SUM(P156:P157)</f>
        <v>0</v>
      </c>
      <c r="Q155" s="228"/>
      <c r="R155" s="229">
        <f>SUM(R156:R157)</f>
        <v>16.505274</v>
      </c>
      <c r="S155" s="228"/>
      <c r="T155" s="229">
        <f>SUM(T156:T157)</f>
        <v>0</v>
      </c>
      <c r="U155" s="230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231" t="s">
        <v>84</v>
      </c>
      <c r="AT155" s="232" t="s">
        <v>76</v>
      </c>
      <c r="AU155" s="232" t="s">
        <v>84</v>
      </c>
      <c r="AY155" s="231" t="s">
        <v>174</v>
      </c>
      <c r="BK155" s="233">
        <f>SUM(BK156:BK157)</f>
        <v>0</v>
      </c>
    </row>
    <row r="156" s="2" customFormat="1" ht="22.2" customHeight="1">
      <c r="A156" s="38"/>
      <c r="B156" s="39"/>
      <c r="C156" s="236" t="s">
        <v>298</v>
      </c>
      <c r="D156" s="236" t="s">
        <v>177</v>
      </c>
      <c r="E156" s="237" t="s">
        <v>1000</v>
      </c>
      <c r="F156" s="238" t="s">
        <v>1001</v>
      </c>
      <c r="G156" s="239" t="s">
        <v>243</v>
      </c>
      <c r="H156" s="240">
        <v>7.9889999999999999</v>
      </c>
      <c r="I156" s="241"/>
      <c r="J156" s="242">
        <f>ROUND(I156*H156,2)</f>
        <v>0</v>
      </c>
      <c r="K156" s="243"/>
      <c r="L156" s="44"/>
      <c r="M156" s="244" t="s">
        <v>1</v>
      </c>
      <c r="N156" s="245" t="s">
        <v>43</v>
      </c>
      <c r="O156" s="97"/>
      <c r="P156" s="246">
        <f>O156*H156</f>
        <v>0</v>
      </c>
      <c r="Q156" s="246">
        <v>2.0659999999999998</v>
      </c>
      <c r="R156" s="246">
        <f>Q156*H156</f>
        <v>16.505274</v>
      </c>
      <c r="S156" s="246">
        <v>0</v>
      </c>
      <c r="T156" s="246">
        <f>S156*H156</f>
        <v>0</v>
      </c>
      <c r="U156" s="247" t="s">
        <v>1</v>
      </c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48" t="s">
        <v>190</v>
      </c>
      <c r="AT156" s="248" t="s">
        <v>177</v>
      </c>
      <c r="AU156" s="248" t="s">
        <v>90</v>
      </c>
      <c r="AY156" s="17" t="s">
        <v>174</v>
      </c>
      <c r="BE156" s="249">
        <f>IF(N156="základná",J156,0)</f>
        <v>0</v>
      </c>
      <c r="BF156" s="249">
        <f>IF(N156="znížená",J156,0)</f>
        <v>0</v>
      </c>
      <c r="BG156" s="249">
        <f>IF(N156="zákl. prenesená",J156,0)</f>
        <v>0</v>
      </c>
      <c r="BH156" s="249">
        <f>IF(N156="zníž. prenesená",J156,0)</f>
        <v>0</v>
      </c>
      <c r="BI156" s="249">
        <f>IF(N156="nulová",J156,0)</f>
        <v>0</v>
      </c>
      <c r="BJ156" s="17" t="s">
        <v>90</v>
      </c>
      <c r="BK156" s="249">
        <f>ROUND(I156*H156,2)</f>
        <v>0</v>
      </c>
      <c r="BL156" s="17" t="s">
        <v>190</v>
      </c>
      <c r="BM156" s="248" t="s">
        <v>1671</v>
      </c>
    </row>
    <row r="157" s="13" customFormat="1">
      <c r="A157" s="13"/>
      <c r="B157" s="255"/>
      <c r="C157" s="256"/>
      <c r="D157" s="257" t="s">
        <v>245</v>
      </c>
      <c r="E157" s="258" t="s">
        <v>1</v>
      </c>
      <c r="F157" s="259" t="s">
        <v>1672</v>
      </c>
      <c r="G157" s="256"/>
      <c r="H157" s="260">
        <v>7.9889999999999999</v>
      </c>
      <c r="I157" s="261"/>
      <c r="J157" s="256"/>
      <c r="K157" s="256"/>
      <c r="L157" s="262"/>
      <c r="M157" s="263"/>
      <c r="N157" s="264"/>
      <c r="O157" s="264"/>
      <c r="P157" s="264"/>
      <c r="Q157" s="264"/>
      <c r="R157" s="264"/>
      <c r="S157" s="264"/>
      <c r="T157" s="264"/>
      <c r="U157" s="265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66" t="s">
        <v>245</v>
      </c>
      <c r="AU157" s="266" t="s">
        <v>90</v>
      </c>
      <c r="AV157" s="13" t="s">
        <v>90</v>
      </c>
      <c r="AW157" s="13" t="s">
        <v>33</v>
      </c>
      <c r="AX157" s="13" t="s">
        <v>84</v>
      </c>
      <c r="AY157" s="266" t="s">
        <v>174</v>
      </c>
    </row>
    <row r="158" s="12" customFormat="1" ht="22.8" customHeight="1">
      <c r="A158" s="12"/>
      <c r="B158" s="220"/>
      <c r="C158" s="221"/>
      <c r="D158" s="222" t="s">
        <v>76</v>
      </c>
      <c r="E158" s="234" t="s">
        <v>190</v>
      </c>
      <c r="F158" s="234" t="s">
        <v>536</v>
      </c>
      <c r="G158" s="221"/>
      <c r="H158" s="221"/>
      <c r="I158" s="224"/>
      <c r="J158" s="235">
        <f>BK158</f>
        <v>0</v>
      </c>
      <c r="K158" s="221"/>
      <c r="L158" s="226"/>
      <c r="M158" s="227"/>
      <c r="N158" s="228"/>
      <c r="O158" s="228"/>
      <c r="P158" s="229">
        <f>SUM(P159:P164)</f>
        <v>0</v>
      </c>
      <c r="Q158" s="228"/>
      <c r="R158" s="229">
        <f>SUM(R159:R164)</f>
        <v>23.926117365500001</v>
      </c>
      <c r="S158" s="228"/>
      <c r="T158" s="229">
        <f>SUM(T159:T164)</f>
        <v>0</v>
      </c>
      <c r="U158" s="230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231" t="s">
        <v>84</v>
      </c>
      <c r="AT158" s="232" t="s">
        <v>76</v>
      </c>
      <c r="AU158" s="232" t="s">
        <v>84</v>
      </c>
      <c r="AY158" s="231" t="s">
        <v>174</v>
      </c>
      <c r="BK158" s="233">
        <f>SUM(BK159:BK164)</f>
        <v>0</v>
      </c>
    </row>
    <row r="159" s="2" customFormat="1" ht="30" customHeight="1">
      <c r="A159" s="38"/>
      <c r="B159" s="39"/>
      <c r="C159" s="236" t="s">
        <v>302</v>
      </c>
      <c r="D159" s="236" t="s">
        <v>177</v>
      </c>
      <c r="E159" s="237" t="s">
        <v>1004</v>
      </c>
      <c r="F159" s="238" t="s">
        <v>1005</v>
      </c>
      <c r="G159" s="239" t="s">
        <v>243</v>
      </c>
      <c r="H159" s="240">
        <v>3.2890000000000001</v>
      </c>
      <c r="I159" s="241"/>
      <c r="J159" s="242">
        <f>ROUND(I159*H159,2)</f>
        <v>0</v>
      </c>
      <c r="K159" s="243"/>
      <c r="L159" s="44"/>
      <c r="M159" s="244" t="s">
        <v>1</v>
      </c>
      <c r="N159" s="245" t="s">
        <v>43</v>
      </c>
      <c r="O159" s="97"/>
      <c r="P159" s="246">
        <f>O159*H159</f>
        <v>0</v>
      </c>
      <c r="Q159" s="246">
        <v>1.8907700000000001</v>
      </c>
      <c r="R159" s="246">
        <f>Q159*H159</f>
        <v>6.2187425300000001</v>
      </c>
      <c r="S159" s="246">
        <v>0</v>
      </c>
      <c r="T159" s="246">
        <f>S159*H159</f>
        <v>0</v>
      </c>
      <c r="U159" s="247" t="s">
        <v>1</v>
      </c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48" t="s">
        <v>190</v>
      </c>
      <c r="AT159" s="248" t="s">
        <v>177</v>
      </c>
      <c r="AU159" s="248" t="s">
        <v>90</v>
      </c>
      <c r="AY159" s="17" t="s">
        <v>174</v>
      </c>
      <c r="BE159" s="249">
        <f>IF(N159="základná",J159,0)</f>
        <v>0</v>
      </c>
      <c r="BF159" s="249">
        <f>IF(N159="znížená",J159,0)</f>
        <v>0</v>
      </c>
      <c r="BG159" s="249">
        <f>IF(N159="zákl. prenesená",J159,0)</f>
        <v>0</v>
      </c>
      <c r="BH159" s="249">
        <f>IF(N159="zníž. prenesená",J159,0)</f>
        <v>0</v>
      </c>
      <c r="BI159" s="249">
        <f>IF(N159="nulová",J159,0)</f>
        <v>0</v>
      </c>
      <c r="BJ159" s="17" t="s">
        <v>90</v>
      </c>
      <c r="BK159" s="249">
        <f>ROUND(I159*H159,2)</f>
        <v>0</v>
      </c>
      <c r="BL159" s="17" t="s">
        <v>190</v>
      </c>
      <c r="BM159" s="248" t="s">
        <v>1673</v>
      </c>
    </row>
    <row r="160" s="13" customFormat="1">
      <c r="A160" s="13"/>
      <c r="B160" s="255"/>
      <c r="C160" s="256"/>
      <c r="D160" s="257" t="s">
        <v>245</v>
      </c>
      <c r="E160" s="258" t="s">
        <v>1</v>
      </c>
      <c r="F160" s="259" t="s">
        <v>1674</v>
      </c>
      <c r="G160" s="256"/>
      <c r="H160" s="260">
        <v>2.9260000000000002</v>
      </c>
      <c r="I160" s="261"/>
      <c r="J160" s="256"/>
      <c r="K160" s="256"/>
      <c r="L160" s="262"/>
      <c r="M160" s="263"/>
      <c r="N160" s="264"/>
      <c r="O160" s="264"/>
      <c r="P160" s="264"/>
      <c r="Q160" s="264"/>
      <c r="R160" s="264"/>
      <c r="S160" s="264"/>
      <c r="T160" s="264"/>
      <c r="U160" s="265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66" t="s">
        <v>245</v>
      </c>
      <c r="AU160" s="266" t="s">
        <v>90</v>
      </c>
      <c r="AV160" s="13" t="s">
        <v>90</v>
      </c>
      <c r="AW160" s="13" t="s">
        <v>33</v>
      </c>
      <c r="AX160" s="13" t="s">
        <v>77</v>
      </c>
      <c r="AY160" s="266" t="s">
        <v>174</v>
      </c>
    </row>
    <row r="161" s="13" customFormat="1">
      <c r="A161" s="13"/>
      <c r="B161" s="255"/>
      <c r="C161" s="256"/>
      <c r="D161" s="257" t="s">
        <v>245</v>
      </c>
      <c r="E161" s="258" t="s">
        <v>1</v>
      </c>
      <c r="F161" s="259" t="s">
        <v>1675</v>
      </c>
      <c r="G161" s="256"/>
      <c r="H161" s="260">
        <v>0.36299999999999999</v>
      </c>
      <c r="I161" s="261"/>
      <c r="J161" s="256"/>
      <c r="K161" s="256"/>
      <c r="L161" s="262"/>
      <c r="M161" s="263"/>
      <c r="N161" s="264"/>
      <c r="O161" s="264"/>
      <c r="P161" s="264"/>
      <c r="Q161" s="264"/>
      <c r="R161" s="264"/>
      <c r="S161" s="264"/>
      <c r="T161" s="264"/>
      <c r="U161" s="265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66" t="s">
        <v>245</v>
      </c>
      <c r="AU161" s="266" t="s">
        <v>90</v>
      </c>
      <c r="AV161" s="13" t="s">
        <v>90</v>
      </c>
      <c r="AW161" s="13" t="s">
        <v>33</v>
      </c>
      <c r="AX161" s="13" t="s">
        <v>77</v>
      </c>
      <c r="AY161" s="266" t="s">
        <v>174</v>
      </c>
    </row>
    <row r="162" s="14" customFormat="1">
      <c r="A162" s="14"/>
      <c r="B162" s="267"/>
      <c r="C162" s="268"/>
      <c r="D162" s="257" t="s">
        <v>245</v>
      </c>
      <c r="E162" s="269" t="s">
        <v>1</v>
      </c>
      <c r="F162" s="270" t="s">
        <v>248</v>
      </c>
      <c r="G162" s="268"/>
      <c r="H162" s="271">
        <v>3.2890000000000001</v>
      </c>
      <c r="I162" s="272"/>
      <c r="J162" s="268"/>
      <c r="K162" s="268"/>
      <c r="L162" s="273"/>
      <c r="M162" s="274"/>
      <c r="N162" s="275"/>
      <c r="O162" s="275"/>
      <c r="P162" s="275"/>
      <c r="Q162" s="275"/>
      <c r="R162" s="275"/>
      <c r="S162" s="275"/>
      <c r="T162" s="275"/>
      <c r="U162" s="276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77" t="s">
        <v>245</v>
      </c>
      <c r="AU162" s="277" t="s">
        <v>90</v>
      </c>
      <c r="AV162" s="14" t="s">
        <v>190</v>
      </c>
      <c r="AW162" s="14" t="s">
        <v>33</v>
      </c>
      <c r="AX162" s="14" t="s">
        <v>84</v>
      </c>
      <c r="AY162" s="277" t="s">
        <v>174</v>
      </c>
    </row>
    <row r="163" s="2" customFormat="1" ht="22.2" customHeight="1">
      <c r="A163" s="38"/>
      <c r="B163" s="39"/>
      <c r="C163" s="236" t="s">
        <v>306</v>
      </c>
      <c r="D163" s="236" t="s">
        <v>177</v>
      </c>
      <c r="E163" s="237" t="s">
        <v>537</v>
      </c>
      <c r="F163" s="238" t="s">
        <v>538</v>
      </c>
      <c r="G163" s="239" t="s">
        <v>243</v>
      </c>
      <c r="H163" s="240">
        <v>7.9889999999999999</v>
      </c>
      <c r="I163" s="241"/>
      <c r="J163" s="242">
        <f>ROUND(I163*H163,2)</f>
        <v>0</v>
      </c>
      <c r="K163" s="243"/>
      <c r="L163" s="44"/>
      <c r="M163" s="244" t="s">
        <v>1</v>
      </c>
      <c r="N163" s="245" t="s">
        <v>43</v>
      </c>
      <c r="O163" s="97"/>
      <c r="P163" s="246">
        <f>O163*H163</f>
        <v>0</v>
      </c>
      <c r="Q163" s="246">
        <v>2.2164695000000001</v>
      </c>
      <c r="R163" s="246">
        <f>Q163*H163</f>
        <v>17.707374835500001</v>
      </c>
      <c r="S163" s="246">
        <v>0</v>
      </c>
      <c r="T163" s="246">
        <f>S163*H163</f>
        <v>0</v>
      </c>
      <c r="U163" s="247" t="s">
        <v>1</v>
      </c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48" t="s">
        <v>190</v>
      </c>
      <c r="AT163" s="248" t="s">
        <v>177</v>
      </c>
      <c r="AU163" s="248" t="s">
        <v>90</v>
      </c>
      <c r="AY163" s="17" t="s">
        <v>174</v>
      </c>
      <c r="BE163" s="249">
        <f>IF(N163="základná",J163,0)</f>
        <v>0</v>
      </c>
      <c r="BF163" s="249">
        <f>IF(N163="znížená",J163,0)</f>
        <v>0</v>
      </c>
      <c r="BG163" s="249">
        <f>IF(N163="zákl. prenesená",J163,0)</f>
        <v>0</v>
      </c>
      <c r="BH163" s="249">
        <f>IF(N163="zníž. prenesená",J163,0)</f>
        <v>0</v>
      </c>
      <c r="BI163" s="249">
        <f>IF(N163="nulová",J163,0)</f>
        <v>0</v>
      </c>
      <c r="BJ163" s="17" t="s">
        <v>90</v>
      </c>
      <c r="BK163" s="249">
        <f>ROUND(I163*H163,2)</f>
        <v>0</v>
      </c>
      <c r="BL163" s="17" t="s">
        <v>190</v>
      </c>
      <c r="BM163" s="248" t="s">
        <v>1676</v>
      </c>
    </row>
    <row r="164" s="13" customFormat="1">
      <c r="A164" s="13"/>
      <c r="B164" s="255"/>
      <c r="C164" s="256"/>
      <c r="D164" s="257" t="s">
        <v>245</v>
      </c>
      <c r="E164" s="258" t="s">
        <v>1</v>
      </c>
      <c r="F164" s="259" t="s">
        <v>1672</v>
      </c>
      <c r="G164" s="256"/>
      <c r="H164" s="260">
        <v>7.9889999999999999</v>
      </c>
      <c r="I164" s="261"/>
      <c r="J164" s="256"/>
      <c r="K164" s="256"/>
      <c r="L164" s="262"/>
      <c r="M164" s="263"/>
      <c r="N164" s="264"/>
      <c r="O164" s="264"/>
      <c r="P164" s="264"/>
      <c r="Q164" s="264"/>
      <c r="R164" s="264"/>
      <c r="S164" s="264"/>
      <c r="T164" s="264"/>
      <c r="U164" s="265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66" t="s">
        <v>245</v>
      </c>
      <c r="AU164" s="266" t="s">
        <v>90</v>
      </c>
      <c r="AV164" s="13" t="s">
        <v>90</v>
      </c>
      <c r="AW164" s="13" t="s">
        <v>33</v>
      </c>
      <c r="AX164" s="13" t="s">
        <v>84</v>
      </c>
      <c r="AY164" s="266" t="s">
        <v>174</v>
      </c>
    </row>
    <row r="165" s="12" customFormat="1" ht="22.8" customHeight="1">
      <c r="A165" s="12"/>
      <c r="B165" s="220"/>
      <c r="C165" s="221"/>
      <c r="D165" s="222" t="s">
        <v>76</v>
      </c>
      <c r="E165" s="234" t="s">
        <v>194</v>
      </c>
      <c r="F165" s="234" t="s">
        <v>1010</v>
      </c>
      <c r="G165" s="221"/>
      <c r="H165" s="221"/>
      <c r="I165" s="224"/>
      <c r="J165" s="235">
        <f>BK165</f>
        <v>0</v>
      </c>
      <c r="K165" s="221"/>
      <c r="L165" s="226"/>
      <c r="M165" s="227"/>
      <c r="N165" s="228"/>
      <c r="O165" s="228"/>
      <c r="P165" s="229">
        <f>P166</f>
        <v>0</v>
      </c>
      <c r="Q165" s="228"/>
      <c r="R165" s="229">
        <f>R166</f>
        <v>7.1320779600000002</v>
      </c>
      <c r="S165" s="228"/>
      <c r="T165" s="229">
        <f>T166</f>
        <v>0</v>
      </c>
      <c r="U165" s="230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R165" s="231" t="s">
        <v>84</v>
      </c>
      <c r="AT165" s="232" t="s">
        <v>76</v>
      </c>
      <c r="AU165" s="232" t="s">
        <v>84</v>
      </c>
      <c r="AY165" s="231" t="s">
        <v>174</v>
      </c>
      <c r="BK165" s="233">
        <f>BK166</f>
        <v>0</v>
      </c>
    </row>
    <row r="166" s="2" customFormat="1" ht="19.8" customHeight="1">
      <c r="A166" s="38"/>
      <c r="B166" s="39"/>
      <c r="C166" s="236" t="s">
        <v>308</v>
      </c>
      <c r="D166" s="236" t="s">
        <v>177</v>
      </c>
      <c r="E166" s="237" t="s">
        <v>1011</v>
      </c>
      <c r="F166" s="238" t="s">
        <v>1012</v>
      </c>
      <c r="G166" s="239" t="s">
        <v>269</v>
      </c>
      <c r="H166" s="240">
        <v>55.006</v>
      </c>
      <c r="I166" s="241"/>
      <c r="J166" s="242">
        <f>ROUND(I166*H166,2)</f>
        <v>0</v>
      </c>
      <c r="K166" s="243"/>
      <c r="L166" s="44"/>
      <c r="M166" s="244" t="s">
        <v>1</v>
      </c>
      <c r="N166" s="245" t="s">
        <v>43</v>
      </c>
      <c r="O166" s="97"/>
      <c r="P166" s="246">
        <f>O166*H166</f>
        <v>0</v>
      </c>
      <c r="Q166" s="246">
        <v>0.12966</v>
      </c>
      <c r="R166" s="246">
        <f>Q166*H166</f>
        <v>7.1320779600000002</v>
      </c>
      <c r="S166" s="246">
        <v>0</v>
      </c>
      <c r="T166" s="246">
        <f>S166*H166</f>
        <v>0</v>
      </c>
      <c r="U166" s="247" t="s">
        <v>1</v>
      </c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48" t="s">
        <v>190</v>
      </c>
      <c r="AT166" s="248" t="s">
        <v>177</v>
      </c>
      <c r="AU166" s="248" t="s">
        <v>90</v>
      </c>
      <c r="AY166" s="17" t="s">
        <v>174</v>
      </c>
      <c r="BE166" s="249">
        <f>IF(N166="základná",J166,0)</f>
        <v>0</v>
      </c>
      <c r="BF166" s="249">
        <f>IF(N166="znížená",J166,0)</f>
        <v>0</v>
      </c>
      <c r="BG166" s="249">
        <f>IF(N166="zákl. prenesená",J166,0)</f>
        <v>0</v>
      </c>
      <c r="BH166" s="249">
        <f>IF(N166="zníž. prenesená",J166,0)</f>
        <v>0</v>
      </c>
      <c r="BI166" s="249">
        <f>IF(N166="nulová",J166,0)</f>
        <v>0</v>
      </c>
      <c r="BJ166" s="17" t="s">
        <v>90</v>
      </c>
      <c r="BK166" s="249">
        <f>ROUND(I166*H166,2)</f>
        <v>0</v>
      </c>
      <c r="BL166" s="17" t="s">
        <v>190</v>
      </c>
      <c r="BM166" s="248" t="s">
        <v>1677</v>
      </c>
    </row>
    <row r="167" s="12" customFormat="1" ht="22.8" customHeight="1">
      <c r="A167" s="12"/>
      <c r="B167" s="220"/>
      <c r="C167" s="221"/>
      <c r="D167" s="222" t="s">
        <v>76</v>
      </c>
      <c r="E167" s="234" t="s">
        <v>209</v>
      </c>
      <c r="F167" s="234" t="s">
        <v>324</v>
      </c>
      <c r="G167" s="221"/>
      <c r="H167" s="221"/>
      <c r="I167" s="224"/>
      <c r="J167" s="235">
        <f>BK167</f>
        <v>0</v>
      </c>
      <c r="K167" s="221"/>
      <c r="L167" s="226"/>
      <c r="M167" s="227"/>
      <c r="N167" s="228"/>
      <c r="O167" s="228"/>
      <c r="P167" s="229">
        <f>SUM(P168:P191)</f>
        <v>0</v>
      </c>
      <c r="Q167" s="228"/>
      <c r="R167" s="229">
        <f>SUM(R168:R191)</f>
        <v>8.0394486399999998</v>
      </c>
      <c r="S167" s="228"/>
      <c r="T167" s="229">
        <f>SUM(T168:T191)</f>
        <v>0</v>
      </c>
      <c r="U167" s="230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231" t="s">
        <v>84</v>
      </c>
      <c r="AT167" s="232" t="s">
        <v>76</v>
      </c>
      <c r="AU167" s="232" t="s">
        <v>84</v>
      </c>
      <c r="AY167" s="231" t="s">
        <v>174</v>
      </c>
      <c r="BK167" s="233">
        <f>SUM(BK168:BK191)</f>
        <v>0</v>
      </c>
    </row>
    <row r="168" s="2" customFormat="1" ht="30" customHeight="1">
      <c r="A168" s="38"/>
      <c r="B168" s="39"/>
      <c r="C168" s="236" t="s">
        <v>310</v>
      </c>
      <c r="D168" s="236" t="s">
        <v>177</v>
      </c>
      <c r="E168" s="237" t="s">
        <v>1014</v>
      </c>
      <c r="F168" s="238" t="s">
        <v>1015</v>
      </c>
      <c r="G168" s="239" t="s">
        <v>327</v>
      </c>
      <c r="H168" s="240">
        <v>29.899999999999999</v>
      </c>
      <c r="I168" s="241"/>
      <c r="J168" s="242">
        <f>ROUND(I168*H168,2)</f>
        <v>0</v>
      </c>
      <c r="K168" s="243"/>
      <c r="L168" s="44"/>
      <c r="M168" s="244" t="s">
        <v>1</v>
      </c>
      <c r="N168" s="245" t="s">
        <v>43</v>
      </c>
      <c r="O168" s="97"/>
      <c r="P168" s="246">
        <f>O168*H168</f>
        <v>0</v>
      </c>
      <c r="Q168" s="246">
        <v>0</v>
      </c>
      <c r="R168" s="246">
        <f>Q168*H168</f>
        <v>0</v>
      </c>
      <c r="S168" s="246">
        <v>0</v>
      </c>
      <c r="T168" s="246">
        <f>S168*H168</f>
        <v>0</v>
      </c>
      <c r="U168" s="247" t="s">
        <v>1</v>
      </c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48" t="s">
        <v>190</v>
      </c>
      <c r="AT168" s="248" t="s">
        <v>177</v>
      </c>
      <c r="AU168" s="248" t="s">
        <v>90</v>
      </c>
      <c r="AY168" s="17" t="s">
        <v>174</v>
      </c>
      <c r="BE168" s="249">
        <f>IF(N168="základná",J168,0)</f>
        <v>0</v>
      </c>
      <c r="BF168" s="249">
        <f>IF(N168="znížená",J168,0)</f>
        <v>0</v>
      </c>
      <c r="BG168" s="249">
        <f>IF(N168="zákl. prenesená",J168,0)</f>
        <v>0</v>
      </c>
      <c r="BH168" s="249">
        <f>IF(N168="zníž. prenesená",J168,0)</f>
        <v>0</v>
      </c>
      <c r="BI168" s="249">
        <f>IF(N168="nulová",J168,0)</f>
        <v>0</v>
      </c>
      <c r="BJ168" s="17" t="s">
        <v>90</v>
      </c>
      <c r="BK168" s="249">
        <f>ROUND(I168*H168,2)</f>
        <v>0</v>
      </c>
      <c r="BL168" s="17" t="s">
        <v>190</v>
      </c>
      <c r="BM168" s="248" t="s">
        <v>1678</v>
      </c>
    </row>
    <row r="169" s="13" customFormat="1">
      <c r="A169" s="13"/>
      <c r="B169" s="255"/>
      <c r="C169" s="256"/>
      <c r="D169" s="257" t="s">
        <v>245</v>
      </c>
      <c r="E169" s="258" t="s">
        <v>1</v>
      </c>
      <c r="F169" s="259" t="s">
        <v>1679</v>
      </c>
      <c r="G169" s="256"/>
      <c r="H169" s="260">
        <v>29.899999999999999</v>
      </c>
      <c r="I169" s="261"/>
      <c r="J169" s="256"/>
      <c r="K169" s="256"/>
      <c r="L169" s="262"/>
      <c r="M169" s="263"/>
      <c r="N169" s="264"/>
      <c r="O169" s="264"/>
      <c r="P169" s="264"/>
      <c r="Q169" s="264"/>
      <c r="R169" s="264"/>
      <c r="S169" s="264"/>
      <c r="T169" s="264"/>
      <c r="U169" s="265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66" t="s">
        <v>245</v>
      </c>
      <c r="AU169" s="266" t="s">
        <v>90</v>
      </c>
      <c r="AV169" s="13" t="s">
        <v>90</v>
      </c>
      <c r="AW169" s="13" t="s">
        <v>33</v>
      </c>
      <c r="AX169" s="13" t="s">
        <v>84</v>
      </c>
      <c r="AY169" s="266" t="s">
        <v>174</v>
      </c>
    </row>
    <row r="170" s="2" customFormat="1" ht="19.8" customHeight="1">
      <c r="A170" s="38"/>
      <c r="B170" s="39"/>
      <c r="C170" s="288" t="s">
        <v>312</v>
      </c>
      <c r="D170" s="288" t="s">
        <v>171</v>
      </c>
      <c r="E170" s="289" t="s">
        <v>1018</v>
      </c>
      <c r="F170" s="290" t="s">
        <v>1019</v>
      </c>
      <c r="G170" s="291" t="s">
        <v>327</v>
      </c>
      <c r="H170" s="292">
        <v>31.395</v>
      </c>
      <c r="I170" s="293"/>
      <c r="J170" s="294">
        <f>ROUND(I170*H170,2)</f>
        <v>0</v>
      </c>
      <c r="K170" s="295"/>
      <c r="L170" s="296"/>
      <c r="M170" s="297" t="s">
        <v>1</v>
      </c>
      <c r="N170" s="298" t="s">
        <v>43</v>
      </c>
      <c r="O170" s="97"/>
      <c r="P170" s="246">
        <f>O170*H170</f>
        <v>0</v>
      </c>
      <c r="Q170" s="246">
        <v>0.00027999999999999998</v>
      </c>
      <c r="R170" s="246">
        <f>Q170*H170</f>
        <v>0.0087905999999999991</v>
      </c>
      <c r="S170" s="246">
        <v>0</v>
      </c>
      <c r="T170" s="246">
        <f>S170*H170</f>
        <v>0</v>
      </c>
      <c r="U170" s="247" t="s">
        <v>1</v>
      </c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48" t="s">
        <v>209</v>
      </c>
      <c r="AT170" s="248" t="s">
        <v>171</v>
      </c>
      <c r="AU170" s="248" t="s">
        <v>90</v>
      </c>
      <c r="AY170" s="17" t="s">
        <v>174</v>
      </c>
      <c r="BE170" s="249">
        <f>IF(N170="základná",J170,0)</f>
        <v>0</v>
      </c>
      <c r="BF170" s="249">
        <f>IF(N170="znížená",J170,0)</f>
        <v>0</v>
      </c>
      <c r="BG170" s="249">
        <f>IF(N170="zákl. prenesená",J170,0)</f>
        <v>0</v>
      </c>
      <c r="BH170" s="249">
        <f>IF(N170="zníž. prenesená",J170,0)</f>
        <v>0</v>
      </c>
      <c r="BI170" s="249">
        <f>IF(N170="nulová",J170,0)</f>
        <v>0</v>
      </c>
      <c r="BJ170" s="17" t="s">
        <v>90</v>
      </c>
      <c r="BK170" s="249">
        <f>ROUND(I170*H170,2)</f>
        <v>0</v>
      </c>
      <c r="BL170" s="17" t="s">
        <v>190</v>
      </c>
      <c r="BM170" s="248" t="s">
        <v>1680</v>
      </c>
    </row>
    <row r="171" s="13" customFormat="1">
      <c r="A171" s="13"/>
      <c r="B171" s="255"/>
      <c r="C171" s="256"/>
      <c r="D171" s="257" t="s">
        <v>245</v>
      </c>
      <c r="E171" s="258" t="s">
        <v>1</v>
      </c>
      <c r="F171" s="259" t="s">
        <v>1681</v>
      </c>
      <c r="G171" s="256"/>
      <c r="H171" s="260">
        <v>29.899999999999999</v>
      </c>
      <c r="I171" s="261"/>
      <c r="J171" s="256"/>
      <c r="K171" s="256"/>
      <c r="L171" s="262"/>
      <c r="M171" s="263"/>
      <c r="N171" s="264"/>
      <c r="O171" s="264"/>
      <c r="P171" s="264"/>
      <c r="Q171" s="264"/>
      <c r="R171" s="264"/>
      <c r="S171" s="264"/>
      <c r="T171" s="264"/>
      <c r="U171" s="265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66" t="s">
        <v>245</v>
      </c>
      <c r="AU171" s="266" t="s">
        <v>90</v>
      </c>
      <c r="AV171" s="13" t="s">
        <v>90</v>
      </c>
      <c r="AW171" s="13" t="s">
        <v>33</v>
      </c>
      <c r="AX171" s="13" t="s">
        <v>84</v>
      </c>
      <c r="AY171" s="266" t="s">
        <v>174</v>
      </c>
    </row>
    <row r="172" s="13" customFormat="1">
      <c r="A172" s="13"/>
      <c r="B172" s="255"/>
      <c r="C172" s="256"/>
      <c r="D172" s="257" t="s">
        <v>245</v>
      </c>
      <c r="E172" s="256"/>
      <c r="F172" s="259" t="s">
        <v>1682</v>
      </c>
      <c r="G172" s="256"/>
      <c r="H172" s="260">
        <v>31.395</v>
      </c>
      <c r="I172" s="261"/>
      <c r="J172" s="256"/>
      <c r="K172" s="256"/>
      <c r="L172" s="262"/>
      <c r="M172" s="263"/>
      <c r="N172" s="264"/>
      <c r="O172" s="264"/>
      <c r="P172" s="264"/>
      <c r="Q172" s="264"/>
      <c r="R172" s="264"/>
      <c r="S172" s="264"/>
      <c r="T172" s="264"/>
      <c r="U172" s="265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66" t="s">
        <v>245</v>
      </c>
      <c r="AU172" s="266" t="s">
        <v>90</v>
      </c>
      <c r="AV172" s="13" t="s">
        <v>90</v>
      </c>
      <c r="AW172" s="13" t="s">
        <v>4</v>
      </c>
      <c r="AX172" s="13" t="s">
        <v>84</v>
      </c>
      <c r="AY172" s="266" t="s">
        <v>174</v>
      </c>
    </row>
    <row r="173" s="2" customFormat="1" ht="22.2" customHeight="1">
      <c r="A173" s="38"/>
      <c r="B173" s="39"/>
      <c r="C173" s="288" t="s">
        <v>315</v>
      </c>
      <c r="D173" s="288" t="s">
        <v>171</v>
      </c>
      <c r="E173" s="289" t="s">
        <v>1022</v>
      </c>
      <c r="F173" s="290" t="s">
        <v>1023</v>
      </c>
      <c r="G173" s="291" t="s">
        <v>351</v>
      </c>
      <c r="H173" s="292">
        <v>1</v>
      </c>
      <c r="I173" s="293"/>
      <c r="J173" s="294">
        <f>ROUND(I173*H173,2)</f>
        <v>0</v>
      </c>
      <c r="K173" s="295"/>
      <c r="L173" s="296"/>
      <c r="M173" s="297" t="s">
        <v>1</v>
      </c>
      <c r="N173" s="298" t="s">
        <v>43</v>
      </c>
      <c r="O173" s="97"/>
      <c r="P173" s="246">
        <f>O173*H173</f>
        <v>0</v>
      </c>
      <c r="Q173" s="246">
        <v>6.0000000000000002E-05</v>
      </c>
      <c r="R173" s="246">
        <f>Q173*H173</f>
        <v>6.0000000000000002E-05</v>
      </c>
      <c r="S173" s="246">
        <v>0</v>
      </c>
      <c r="T173" s="246">
        <f>S173*H173</f>
        <v>0</v>
      </c>
      <c r="U173" s="247" t="s">
        <v>1</v>
      </c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48" t="s">
        <v>209</v>
      </c>
      <c r="AT173" s="248" t="s">
        <v>171</v>
      </c>
      <c r="AU173" s="248" t="s">
        <v>90</v>
      </c>
      <c r="AY173" s="17" t="s">
        <v>174</v>
      </c>
      <c r="BE173" s="249">
        <f>IF(N173="základná",J173,0)</f>
        <v>0</v>
      </c>
      <c r="BF173" s="249">
        <f>IF(N173="znížená",J173,0)</f>
        <v>0</v>
      </c>
      <c r="BG173" s="249">
        <f>IF(N173="zákl. prenesená",J173,0)</f>
        <v>0</v>
      </c>
      <c r="BH173" s="249">
        <f>IF(N173="zníž. prenesená",J173,0)</f>
        <v>0</v>
      </c>
      <c r="BI173" s="249">
        <f>IF(N173="nulová",J173,0)</f>
        <v>0</v>
      </c>
      <c r="BJ173" s="17" t="s">
        <v>90</v>
      </c>
      <c r="BK173" s="249">
        <f>ROUND(I173*H173,2)</f>
        <v>0</v>
      </c>
      <c r="BL173" s="17" t="s">
        <v>190</v>
      </c>
      <c r="BM173" s="248" t="s">
        <v>1683</v>
      </c>
    </row>
    <row r="174" s="2" customFormat="1" ht="22.2" customHeight="1">
      <c r="A174" s="38"/>
      <c r="B174" s="39"/>
      <c r="C174" s="236" t="s">
        <v>406</v>
      </c>
      <c r="D174" s="236" t="s">
        <v>177</v>
      </c>
      <c r="E174" s="237" t="s">
        <v>1035</v>
      </c>
      <c r="F174" s="238" t="s">
        <v>1036</v>
      </c>
      <c r="G174" s="239" t="s">
        <v>327</v>
      </c>
      <c r="H174" s="240">
        <v>6</v>
      </c>
      <c r="I174" s="241"/>
      <c r="J174" s="242">
        <f>ROUND(I174*H174,2)</f>
        <v>0</v>
      </c>
      <c r="K174" s="243"/>
      <c r="L174" s="44"/>
      <c r="M174" s="244" t="s">
        <v>1</v>
      </c>
      <c r="N174" s="245" t="s">
        <v>43</v>
      </c>
      <c r="O174" s="97"/>
      <c r="P174" s="246">
        <f>O174*H174</f>
        <v>0</v>
      </c>
      <c r="Q174" s="246">
        <v>0.0013434300000000001</v>
      </c>
      <c r="R174" s="246">
        <f>Q174*H174</f>
        <v>0.0080605800000000012</v>
      </c>
      <c r="S174" s="246">
        <v>0</v>
      </c>
      <c r="T174" s="246">
        <f>S174*H174</f>
        <v>0</v>
      </c>
      <c r="U174" s="247" t="s">
        <v>1</v>
      </c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48" t="s">
        <v>190</v>
      </c>
      <c r="AT174" s="248" t="s">
        <v>177</v>
      </c>
      <c r="AU174" s="248" t="s">
        <v>90</v>
      </c>
      <c r="AY174" s="17" t="s">
        <v>174</v>
      </c>
      <c r="BE174" s="249">
        <f>IF(N174="základná",J174,0)</f>
        <v>0</v>
      </c>
      <c r="BF174" s="249">
        <f>IF(N174="znížená",J174,0)</f>
        <v>0</v>
      </c>
      <c r="BG174" s="249">
        <f>IF(N174="zákl. prenesená",J174,0)</f>
        <v>0</v>
      </c>
      <c r="BH174" s="249">
        <f>IF(N174="zníž. prenesená",J174,0)</f>
        <v>0</v>
      </c>
      <c r="BI174" s="249">
        <f>IF(N174="nulová",J174,0)</f>
        <v>0</v>
      </c>
      <c r="BJ174" s="17" t="s">
        <v>90</v>
      </c>
      <c r="BK174" s="249">
        <f>ROUND(I174*H174,2)</f>
        <v>0</v>
      </c>
      <c r="BL174" s="17" t="s">
        <v>190</v>
      </c>
      <c r="BM174" s="248" t="s">
        <v>1684</v>
      </c>
    </row>
    <row r="175" s="13" customFormat="1">
      <c r="A175" s="13"/>
      <c r="B175" s="255"/>
      <c r="C175" s="256"/>
      <c r="D175" s="257" t="s">
        <v>245</v>
      </c>
      <c r="E175" s="258" t="s">
        <v>1</v>
      </c>
      <c r="F175" s="259" t="s">
        <v>1685</v>
      </c>
      <c r="G175" s="256"/>
      <c r="H175" s="260">
        <v>6</v>
      </c>
      <c r="I175" s="261"/>
      <c r="J175" s="256"/>
      <c r="K175" s="256"/>
      <c r="L175" s="262"/>
      <c r="M175" s="263"/>
      <c r="N175" s="264"/>
      <c r="O175" s="264"/>
      <c r="P175" s="264"/>
      <c r="Q175" s="264"/>
      <c r="R175" s="264"/>
      <c r="S175" s="264"/>
      <c r="T175" s="264"/>
      <c r="U175" s="265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66" t="s">
        <v>245</v>
      </c>
      <c r="AU175" s="266" t="s">
        <v>90</v>
      </c>
      <c r="AV175" s="13" t="s">
        <v>90</v>
      </c>
      <c r="AW175" s="13" t="s">
        <v>33</v>
      </c>
      <c r="AX175" s="13" t="s">
        <v>84</v>
      </c>
      <c r="AY175" s="266" t="s">
        <v>174</v>
      </c>
    </row>
    <row r="176" s="2" customFormat="1" ht="22.2" customHeight="1">
      <c r="A176" s="38"/>
      <c r="B176" s="39"/>
      <c r="C176" s="236" t="s">
        <v>408</v>
      </c>
      <c r="D176" s="236" t="s">
        <v>177</v>
      </c>
      <c r="E176" s="237" t="s">
        <v>1038</v>
      </c>
      <c r="F176" s="238" t="s">
        <v>1039</v>
      </c>
      <c r="G176" s="239" t="s">
        <v>351</v>
      </c>
      <c r="H176" s="240">
        <v>2</v>
      </c>
      <c r="I176" s="241"/>
      <c r="J176" s="242">
        <f>ROUND(I176*H176,2)</f>
        <v>0</v>
      </c>
      <c r="K176" s="243"/>
      <c r="L176" s="44"/>
      <c r="M176" s="244" t="s">
        <v>1</v>
      </c>
      <c r="N176" s="245" t="s">
        <v>43</v>
      </c>
      <c r="O176" s="97"/>
      <c r="P176" s="246">
        <f>O176*H176</f>
        <v>0</v>
      </c>
      <c r="Q176" s="246">
        <v>0</v>
      </c>
      <c r="R176" s="246">
        <f>Q176*H176</f>
        <v>0</v>
      </c>
      <c r="S176" s="246">
        <v>0</v>
      </c>
      <c r="T176" s="246">
        <f>S176*H176</f>
        <v>0</v>
      </c>
      <c r="U176" s="247" t="s">
        <v>1</v>
      </c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48" t="s">
        <v>190</v>
      </c>
      <c r="AT176" s="248" t="s">
        <v>177</v>
      </c>
      <c r="AU176" s="248" t="s">
        <v>90</v>
      </c>
      <c r="AY176" s="17" t="s">
        <v>174</v>
      </c>
      <c r="BE176" s="249">
        <f>IF(N176="základná",J176,0)</f>
        <v>0</v>
      </c>
      <c r="BF176" s="249">
        <f>IF(N176="znížená",J176,0)</f>
        <v>0</v>
      </c>
      <c r="BG176" s="249">
        <f>IF(N176="zákl. prenesená",J176,0)</f>
        <v>0</v>
      </c>
      <c r="BH176" s="249">
        <f>IF(N176="zníž. prenesená",J176,0)</f>
        <v>0</v>
      </c>
      <c r="BI176" s="249">
        <f>IF(N176="nulová",J176,0)</f>
        <v>0</v>
      </c>
      <c r="BJ176" s="17" t="s">
        <v>90</v>
      </c>
      <c r="BK176" s="249">
        <f>ROUND(I176*H176,2)</f>
        <v>0</v>
      </c>
      <c r="BL176" s="17" t="s">
        <v>190</v>
      </c>
      <c r="BM176" s="248" t="s">
        <v>1686</v>
      </c>
    </row>
    <row r="177" s="2" customFormat="1" ht="22.2" customHeight="1">
      <c r="A177" s="38"/>
      <c r="B177" s="39"/>
      <c r="C177" s="288" t="s">
        <v>410</v>
      </c>
      <c r="D177" s="288" t="s">
        <v>171</v>
      </c>
      <c r="E177" s="289" t="s">
        <v>1041</v>
      </c>
      <c r="F177" s="290" t="s">
        <v>1042</v>
      </c>
      <c r="G177" s="291" t="s">
        <v>351</v>
      </c>
      <c r="H177" s="292">
        <v>2</v>
      </c>
      <c r="I177" s="293"/>
      <c r="J177" s="294">
        <f>ROUND(I177*H177,2)</f>
        <v>0</v>
      </c>
      <c r="K177" s="295"/>
      <c r="L177" s="296"/>
      <c r="M177" s="297" t="s">
        <v>1</v>
      </c>
      <c r="N177" s="298" t="s">
        <v>43</v>
      </c>
      <c r="O177" s="97"/>
      <c r="P177" s="246">
        <f>O177*H177</f>
        <v>0</v>
      </c>
      <c r="Q177" s="246">
        <v>0.0010499999999999999</v>
      </c>
      <c r="R177" s="246">
        <f>Q177*H177</f>
        <v>0.0020999999999999999</v>
      </c>
      <c r="S177" s="246">
        <v>0</v>
      </c>
      <c r="T177" s="246">
        <f>S177*H177</f>
        <v>0</v>
      </c>
      <c r="U177" s="247" t="s">
        <v>1</v>
      </c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48" t="s">
        <v>209</v>
      </c>
      <c r="AT177" s="248" t="s">
        <v>171</v>
      </c>
      <c r="AU177" s="248" t="s">
        <v>90</v>
      </c>
      <c r="AY177" s="17" t="s">
        <v>174</v>
      </c>
      <c r="BE177" s="249">
        <f>IF(N177="základná",J177,0)</f>
        <v>0</v>
      </c>
      <c r="BF177" s="249">
        <f>IF(N177="znížená",J177,0)</f>
        <v>0</v>
      </c>
      <c r="BG177" s="249">
        <f>IF(N177="zákl. prenesená",J177,0)</f>
        <v>0</v>
      </c>
      <c r="BH177" s="249">
        <f>IF(N177="zníž. prenesená",J177,0)</f>
        <v>0</v>
      </c>
      <c r="BI177" s="249">
        <f>IF(N177="nulová",J177,0)</f>
        <v>0</v>
      </c>
      <c r="BJ177" s="17" t="s">
        <v>90</v>
      </c>
      <c r="BK177" s="249">
        <f>ROUND(I177*H177,2)</f>
        <v>0</v>
      </c>
      <c r="BL177" s="17" t="s">
        <v>190</v>
      </c>
      <c r="BM177" s="248" t="s">
        <v>1687</v>
      </c>
    </row>
    <row r="178" s="2" customFormat="1" ht="22.2" customHeight="1">
      <c r="A178" s="38"/>
      <c r="B178" s="39"/>
      <c r="C178" s="236" t="s">
        <v>7</v>
      </c>
      <c r="D178" s="236" t="s">
        <v>177</v>
      </c>
      <c r="E178" s="237" t="s">
        <v>1044</v>
      </c>
      <c r="F178" s="238" t="s">
        <v>1045</v>
      </c>
      <c r="G178" s="239" t="s">
        <v>351</v>
      </c>
      <c r="H178" s="240">
        <v>1</v>
      </c>
      <c r="I178" s="241"/>
      <c r="J178" s="242">
        <f>ROUND(I178*H178,2)</f>
        <v>0</v>
      </c>
      <c r="K178" s="243"/>
      <c r="L178" s="44"/>
      <c r="M178" s="244" t="s">
        <v>1</v>
      </c>
      <c r="N178" s="245" t="s">
        <v>43</v>
      </c>
      <c r="O178" s="97"/>
      <c r="P178" s="246">
        <f>O178*H178</f>
        <v>0</v>
      </c>
      <c r="Q178" s="246">
        <v>0.00067745999999999995</v>
      </c>
      <c r="R178" s="246">
        <f>Q178*H178</f>
        <v>0.00067745999999999995</v>
      </c>
      <c r="S178" s="246">
        <v>0</v>
      </c>
      <c r="T178" s="246">
        <f>S178*H178</f>
        <v>0</v>
      </c>
      <c r="U178" s="247" t="s">
        <v>1</v>
      </c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48" t="s">
        <v>190</v>
      </c>
      <c r="AT178" s="248" t="s">
        <v>177</v>
      </c>
      <c r="AU178" s="248" t="s">
        <v>90</v>
      </c>
      <c r="AY178" s="17" t="s">
        <v>174</v>
      </c>
      <c r="BE178" s="249">
        <f>IF(N178="základná",J178,0)</f>
        <v>0</v>
      </c>
      <c r="BF178" s="249">
        <f>IF(N178="znížená",J178,0)</f>
        <v>0</v>
      </c>
      <c r="BG178" s="249">
        <f>IF(N178="zákl. prenesená",J178,0)</f>
        <v>0</v>
      </c>
      <c r="BH178" s="249">
        <f>IF(N178="zníž. prenesená",J178,0)</f>
        <v>0</v>
      </c>
      <c r="BI178" s="249">
        <f>IF(N178="nulová",J178,0)</f>
        <v>0</v>
      </c>
      <c r="BJ178" s="17" t="s">
        <v>90</v>
      </c>
      <c r="BK178" s="249">
        <f>ROUND(I178*H178,2)</f>
        <v>0</v>
      </c>
      <c r="BL178" s="17" t="s">
        <v>190</v>
      </c>
      <c r="BM178" s="248" t="s">
        <v>1688</v>
      </c>
    </row>
    <row r="179" s="2" customFormat="1" ht="14.4" customHeight="1">
      <c r="A179" s="38"/>
      <c r="B179" s="39"/>
      <c r="C179" s="288" t="s">
        <v>549</v>
      </c>
      <c r="D179" s="288" t="s">
        <v>171</v>
      </c>
      <c r="E179" s="289" t="s">
        <v>1047</v>
      </c>
      <c r="F179" s="290" t="s">
        <v>1048</v>
      </c>
      <c r="G179" s="291" t="s">
        <v>351</v>
      </c>
      <c r="H179" s="292">
        <v>1</v>
      </c>
      <c r="I179" s="293"/>
      <c r="J179" s="294">
        <f>ROUND(I179*H179,2)</f>
        <v>0</v>
      </c>
      <c r="K179" s="295"/>
      <c r="L179" s="296"/>
      <c r="M179" s="297" t="s">
        <v>1</v>
      </c>
      <c r="N179" s="298" t="s">
        <v>43</v>
      </c>
      <c r="O179" s="97"/>
      <c r="P179" s="246">
        <f>O179*H179</f>
        <v>0</v>
      </c>
      <c r="Q179" s="246">
        <v>0.0063</v>
      </c>
      <c r="R179" s="246">
        <f>Q179*H179</f>
        <v>0.0063</v>
      </c>
      <c r="S179" s="246">
        <v>0</v>
      </c>
      <c r="T179" s="246">
        <f>S179*H179</f>
        <v>0</v>
      </c>
      <c r="U179" s="247" t="s">
        <v>1</v>
      </c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48" t="s">
        <v>209</v>
      </c>
      <c r="AT179" s="248" t="s">
        <v>171</v>
      </c>
      <c r="AU179" s="248" t="s">
        <v>90</v>
      </c>
      <c r="AY179" s="17" t="s">
        <v>174</v>
      </c>
      <c r="BE179" s="249">
        <f>IF(N179="základná",J179,0)</f>
        <v>0</v>
      </c>
      <c r="BF179" s="249">
        <f>IF(N179="znížená",J179,0)</f>
        <v>0</v>
      </c>
      <c r="BG179" s="249">
        <f>IF(N179="zákl. prenesená",J179,0)</f>
        <v>0</v>
      </c>
      <c r="BH179" s="249">
        <f>IF(N179="zníž. prenesená",J179,0)</f>
        <v>0</v>
      </c>
      <c r="BI179" s="249">
        <f>IF(N179="nulová",J179,0)</f>
        <v>0</v>
      </c>
      <c r="BJ179" s="17" t="s">
        <v>90</v>
      </c>
      <c r="BK179" s="249">
        <f>ROUND(I179*H179,2)</f>
        <v>0</v>
      </c>
      <c r="BL179" s="17" t="s">
        <v>190</v>
      </c>
      <c r="BM179" s="248" t="s">
        <v>1689</v>
      </c>
    </row>
    <row r="180" s="2" customFormat="1" ht="14.4" customHeight="1">
      <c r="A180" s="38"/>
      <c r="B180" s="39"/>
      <c r="C180" s="288" t="s">
        <v>555</v>
      </c>
      <c r="D180" s="288" t="s">
        <v>171</v>
      </c>
      <c r="E180" s="289" t="s">
        <v>1050</v>
      </c>
      <c r="F180" s="290" t="s">
        <v>1051</v>
      </c>
      <c r="G180" s="291" t="s">
        <v>351</v>
      </c>
      <c r="H180" s="292">
        <v>1</v>
      </c>
      <c r="I180" s="293"/>
      <c r="J180" s="294">
        <f>ROUND(I180*H180,2)</f>
        <v>0</v>
      </c>
      <c r="K180" s="295"/>
      <c r="L180" s="296"/>
      <c r="M180" s="297" t="s">
        <v>1</v>
      </c>
      <c r="N180" s="298" t="s">
        <v>43</v>
      </c>
      <c r="O180" s="97"/>
      <c r="P180" s="246">
        <f>O180*H180</f>
        <v>0</v>
      </c>
      <c r="Q180" s="246">
        <v>0.0039899999999999996</v>
      </c>
      <c r="R180" s="246">
        <f>Q180*H180</f>
        <v>0.0039899999999999996</v>
      </c>
      <c r="S180" s="246">
        <v>0</v>
      </c>
      <c r="T180" s="246">
        <f>S180*H180</f>
        <v>0</v>
      </c>
      <c r="U180" s="247" t="s">
        <v>1</v>
      </c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48" t="s">
        <v>209</v>
      </c>
      <c r="AT180" s="248" t="s">
        <v>171</v>
      </c>
      <c r="AU180" s="248" t="s">
        <v>90</v>
      </c>
      <c r="AY180" s="17" t="s">
        <v>174</v>
      </c>
      <c r="BE180" s="249">
        <f>IF(N180="základná",J180,0)</f>
        <v>0</v>
      </c>
      <c r="BF180" s="249">
        <f>IF(N180="znížená",J180,0)</f>
        <v>0</v>
      </c>
      <c r="BG180" s="249">
        <f>IF(N180="zákl. prenesená",J180,0)</f>
        <v>0</v>
      </c>
      <c r="BH180" s="249">
        <f>IF(N180="zníž. prenesená",J180,0)</f>
        <v>0</v>
      </c>
      <c r="BI180" s="249">
        <f>IF(N180="nulová",J180,0)</f>
        <v>0</v>
      </c>
      <c r="BJ180" s="17" t="s">
        <v>90</v>
      </c>
      <c r="BK180" s="249">
        <f>ROUND(I180*H180,2)</f>
        <v>0</v>
      </c>
      <c r="BL180" s="17" t="s">
        <v>190</v>
      </c>
      <c r="BM180" s="248" t="s">
        <v>1690</v>
      </c>
    </row>
    <row r="181" s="2" customFormat="1" ht="30" customHeight="1">
      <c r="A181" s="38"/>
      <c r="B181" s="39"/>
      <c r="C181" s="236" t="s">
        <v>560</v>
      </c>
      <c r="D181" s="236" t="s">
        <v>177</v>
      </c>
      <c r="E181" s="237" t="s">
        <v>1053</v>
      </c>
      <c r="F181" s="238" t="s">
        <v>1054</v>
      </c>
      <c r="G181" s="239" t="s">
        <v>351</v>
      </c>
      <c r="H181" s="240">
        <v>1</v>
      </c>
      <c r="I181" s="241"/>
      <c r="J181" s="242">
        <f>ROUND(I181*H181,2)</f>
        <v>0</v>
      </c>
      <c r="K181" s="243"/>
      <c r="L181" s="44"/>
      <c r="M181" s="244" t="s">
        <v>1</v>
      </c>
      <c r="N181" s="245" t="s">
        <v>43</v>
      </c>
      <c r="O181" s="97"/>
      <c r="P181" s="246">
        <f>O181*H181</f>
        <v>0</v>
      </c>
      <c r="Q181" s="246">
        <v>0</v>
      </c>
      <c r="R181" s="246">
        <f>Q181*H181</f>
        <v>0</v>
      </c>
      <c r="S181" s="246">
        <v>0</v>
      </c>
      <c r="T181" s="246">
        <f>S181*H181</f>
        <v>0</v>
      </c>
      <c r="U181" s="247" t="s">
        <v>1</v>
      </c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48" t="s">
        <v>190</v>
      </c>
      <c r="AT181" s="248" t="s">
        <v>177</v>
      </c>
      <c r="AU181" s="248" t="s">
        <v>90</v>
      </c>
      <c r="AY181" s="17" t="s">
        <v>174</v>
      </c>
      <c r="BE181" s="249">
        <f>IF(N181="základná",J181,0)</f>
        <v>0</v>
      </c>
      <c r="BF181" s="249">
        <f>IF(N181="znížená",J181,0)</f>
        <v>0</v>
      </c>
      <c r="BG181" s="249">
        <f>IF(N181="zákl. prenesená",J181,0)</f>
        <v>0</v>
      </c>
      <c r="BH181" s="249">
        <f>IF(N181="zníž. prenesená",J181,0)</f>
        <v>0</v>
      </c>
      <c r="BI181" s="249">
        <f>IF(N181="nulová",J181,0)</f>
        <v>0</v>
      </c>
      <c r="BJ181" s="17" t="s">
        <v>90</v>
      </c>
      <c r="BK181" s="249">
        <f>ROUND(I181*H181,2)</f>
        <v>0</v>
      </c>
      <c r="BL181" s="17" t="s">
        <v>190</v>
      </c>
      <c r="BM181" s="248" t="s">
        <v>1691</v>
      </c>
    </row>
    <row r="182" s="2" customFormat="1" ht="22.2" customHeight="1">
      <c r="A182" s="38"/>
      <c r="B182" s="39"/>
      <c r="C182" s="288" t="s">
        <v>566</v>
      </c>
      <c r="D182" s="288" t="s">
        <v>171</v>
      </c>
      <c r="E182" s="289" t="s">
        <v>1056</v>
      </c>
      <c r="F182" s="290" t="s">
        <v>1057</v>
      </c>
      <c r="G182" s="291" t="s">
        <v>351</v>
      </c>
      <c r="H182" s="292">
        <v>1</v>
      </c>
      <c r="I182" s="293"/>
      <c r="J182" s="294">
        <f>ROUND(I182*H182,2)</f>
        <v>0</v>
      </c>
      <c r="K182" s="295"/>
      <c r="L182" s="296"/>
      <c r="M182" s="297" t="s">
        <v>1</v>
      </c>
      <c r="N182" s="298" t="s">
        <v>43</v>
      </c>
      <c r="O182" s="97"/>
      <c r="P182" s="246">
        <f>O182*H182</f>
        <v>0</v>
      </c>
      <c r="Q182" s="246">
        <v>0.0035000000000000001</v>
      </c>
      <c r="R182" s="246">
        <f>Q182*H182</f>
        <v>0.0035000000000000001</v>
      </c>
      <c r="S182" s="246">
        <v>0</v>
      </c>
      <c r="T182" s="246">
        <f>S182*H182</f>
        <v>0</v>
      </c>
      <c r="U182" s="247" t="s">
        <v>1</v>
      </c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48" t="s">
        <v>209</v>
      </c>
      <c r="AT182" s="248" t="s">
        <v>171</v>
      </c>
      <c r="AU182" s="248" t="s">
        <v>90</v>
      </c>
      <c r="AY182" s="17" t="s">
        <v>174</v>
      </c>
      <c r="BE182" s="249">
        <f>IF(N182="základná",J182,0)</f>
        <v>0</v>
      </c>
      <c r="BF182" s="249">
        <f>IF(N182="znížená",J182,0)</f>
        <v>0</v>
      </c>
      <c r="BG182" s="249">
        <f>IF(N182="zákl. prenesená",J182,0)</f>
        <v>0</v>
      </c>
      <c r="BH182" s="249">
        <f>IF(N182="zníž. prenesená",J182,0)</f>
        <v>0</v>
      </c>
      <c r="BI182" s="249">
        <f>IF(N182="nulová",J182,0)</f>
        <v>0</v>
      </c>
      <c r="BJ182" s="17" t="s">
        <v>90</v>
      </c>
      <c r="BK182" s="249">
        <f>ROUND(I182*H182,2)</f>
        <v>0</v>
      </c>
      <c r="BL182" s="17" t="s">
        <v>190</v>
      </c>
      <c r="BM182" s="248" t="s">
        <v>1692</v>
      </c>
    </row>
    <row r="183" s="2" customFormat="1" ht="22.2" customHeight="1">
      <c r="A183" s="38"/>
      <c r="B183" s="39"/>
      <c r="C183" s="236" t="s">
        <v>573</v>
      </c>
      <c r="D183" s="236" t="s">
        <v>177</v>
      </c>
      <c r="E183" s="237" t="s">
        <v>1059</v>
      </c>
      <c r="F183" s="238" t="s">
        <v>1060</v>
      </c>
      <c r="G183" s="239" t="s">
        <v>327</v>
      </c>
      <c r="H183" s="240">
        <v>29.899999999999999</v>
      </c>
      <c r="I183" s="241"/>
      <c r="J183" s="242">
        <f>ROUND(I183*H183,2)</f>
        <v>0</v>
      </c>
      <c r="K183" s="243"/>
      <c r="L183" s="44"/>
      <c r="M183" s="244" t="s">
        <v>1</v>
      </c>
      <c r="N183" s="245" t="s">
        <v>43</v>
      </c>
      <c r="O183" s="97"/>
      <c r="P183" s="246">
        <f>O183*H183</f>
        <v>0</v>
      </c>
      <c r="Q183" s="246">
        <v>0</v>
      </c>
      <c r="R183" s="246">
        <f>Q183*H183</f>
        <v>0</v>
      </c>
      <c r="S183" s="246">
        <v>0</v>
      </c>
      <c r="T183" s="246">
        <f>S183*H183</f>
        <v>0</v>
      </c>
      <c r="U183" s="247" t="s">
        <v>1</v>
      </c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48" t="s">
        <v>190</v>
      </c>
      <c r="AT183" s="248" t="s">
        <v>177</v>
      </c>
      <c r="AU183" s="248" t="s">
        <v>90</v>
      </c>
      <c r="AY183" s="17" t="s">
        <v>174</v>
      </c>
      <c r="BE183" s="249">
        <f>IF(N183="základná",J183,0)</f>
        <v>0</v>
      </c>
      <c r="BF183" s="249">
        <f>IF(N183="znížená",J183,0)</f>
        <v>0</v>
      </c>
      <c r="BG183" s="249">
        <f>IF(N183="zákl. prenesená",J183,0)</f>
        <v>0</v>
      </c>
      <c r="BH183" s="249">
        <f>IF(N183="zníž. prenesená",J183,0)</f>
        <v>0</v>
      </c>
      <c r="BI183" s="249">
        <f>IF(N183="nulová",J183,0)</f>
        <v>0</v>
      </c>
      <c r="BJ183" s="17" t="s">
        <v>90</v>
      </c>
      <c r="BK183" s="249">
        <f>ROUND(I183*H183,2)</f>
        <v>0</v>
      </c>
      <c r="BL183" s="17" t="s">
        <v>190</v>
      </c>
      <c r="BM183" s="248" t="s">
        <v>1693</v>
      </c>
    </row>
    <row r="184" s="2" customFormat="1" ht="22.2" customHeight="1">
      <c r="A184" s="38"/>
      <c r="B184" s="39"/>
      <c r="C184" s="236" t="s">
        <v>578</v>
      </c>
      <c r="D184" s="236" t="s">
        <v>177</v>
      </c>
      <c r="E184" s="237" t="s">
        <v>1062</v>
      </c>
      <c r="F184" s="238" t="s">
        <v>1063</v>
      </c>
      <c r="G184" s="239" t="s">
        <v>1064</v>
      </c>
      <c r="H184" s="240">
        <v>1</v>
      </c>
      <c r="I184" s="241"/>
      <c r="J184" s="242">
        <f>ROUND(I184*H184,2)</f>
        <v>0</v>
      </c>
      <c r="K184" s="243"/>
      <c r="L184" s="44"/>
      <c r="M184" s="244" t="s">
        <v>1</v>
      </c>
      <c r="N184" s="245" t="s">
        <v>43</v>
      </c>
      <c r="O184" s="97"/>
      <c r="P184" s="246">
        <f>O184*H184</f>
        <v>0</v>
      </c>
      <c r="Q184" s="246">
        <v>0.00029999999999999997</v>
      </c>
      <c r="R184" s="246">
        <f>Q184*H184</f>
        <v>0.00029999999999999997</v>
      </c>
      <c r="S184" s="246">
        <v>0</v>
      </c>
      <c r="T184" s="246">
        <f>S184*H184</f>
        <v>0</v>
      </c>
      <c r="U184" s="247" t="s">
        <v>1</v>
      </c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48" t="s">
        <v>190</v>
      </c>
      <c r="AT184" s="248" t="s">
        <v>177</v>
      </c>
      <c r="AU184" s="248" t="s">
        <v>90</v>
      </c>
      <c r="AY184" s="17" t="s">
        <v>174</v>
      </c>
      <c r="BE184" s="249">
        <f>IF(N184="základná",J184,0)</f>
        <v>0</v>
      </c>
      <c r="BF184" s="249">
        <f>IF(N184="znížená",J184,0)</f>
        <v>0</v>
      </c>
      <c r="BG184" s="249">
        <f>IF(N184="zákl. prenesená",J184,0)</f>
        <v>0</v>
      </c>
      <c r="BH184" s="249">
        <f>IF(N184="zníž. prenesená",J184,0)</f>
        <v>0</v>
      </c>
      <c r="BI184" s="249">
        <f>IF(N184="nulová",J184,0)</f>
        <v>0</v>
      </c>
      <c r="BJ184" s="17" t="s">
        <v>90</v>
      </c>
      <c r="BK184" s="249">
        <f>ROUND(I184*H184,2)</f>
        <v>0</v>
      </c>
      <c r="BL184" s="17" t="s">
        <v>190</v>
      </c>
      <c r="BM184" s="248" t="s">
        <v>1694</v>
      </c>
    </row>
    <row r="185" s="2" customFormat="1" ht="30" customHeight="1">
      <c r="A185" s="38"/>
      <c r="B185" s="39"/>
      <c r="C185" s="236" t="s">
        <v>583</v>
      </c>
      <c r="D185" s="236" t="s">
        <v>177</v>
      </c>
      <c r="E185" s="237" t="s">
        <v>1066</v>
      </c>
      <c r="F185" s="238" t="s">
        <v>1067</v>
      </c>
      <c r="G185" s="239" t="s">
        <v>351</v>
      </c>
      <c r="H185" s="240">
        <v>1</v>
      </c>
      <c r="I185" s="241"/>
      <c r="J185" s="242">
        <f>ROUND(I185*H185,2)</f>
        <v>0</v>
      </c>
      <c r="K185" s="243"/>
      <c r="L185" s="44"/>
      <c r="M185" s="244" t="s">
        <v>1</v>
      </c>
      <c r="N185" s="245" t="s">
        <v>43</v>
      </c>
      <c r="O185" s="97"/>
      <c r="P185" s="246">
        <f>O185*H185</f>
        <v>0</v>
      </c>
      <c r="Q185" s="246">
        <v>0</v>
      </c>
      <c r="R185" s="246">
        <f>Q185*H185</f>
        <v>0</v>
      </c>
      <c r="S185" s="246">
        <v>0</v>
      </c>
      <c r="T185" s="246">
        <f>S185*H185</f>
        <v>0</v>
      </c>
      <c r="U185" s="247" t="s">
        <v>1</v>
      </c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48" t="s">
        <v>190</v>
      </c>
      <c r="AT185" s="248" t="s">
        <v>177</v>
      </c>
      <c r="AU185" s="248" t="s">
        <v>90</v>
      </c>
      <c r="AY185" s="17" t="s">
        <v>174</v>
      </c>
      <c r="BE185" s="249">
        <f>IF(N185="základná",J185,0)</f>
        <v>0</v>
      </c>
      <c r="BF185" s="249">
        <f>IF(N185="znížená",J185,0)</f>
        <v>0</v>
      </c>
      <c r="BG185" s="249">
        <f>IF(N185="zákl. prenesená",J185,0)</f>
        <v>0</v>
      </c>
      <c r="BH185" s="249">
        <f>IF(N185="zníž. prenesená",J185,0)</f>
        <v>0</v>
      </c>
      <c r="BI185" s="249">
        <f>IF(N185="nulová",J185,0)</f>
        <v>0</v>
      </c>
      <c r="BJ185" s="17" t="s">
        <v>90</v>
      </c>
      <c r="BK185" s="249">
        <f>ROUND(I185*H185,2)</f>
        <v>0</v>
      </c>
      <c r="BL185" s="17" t="s">
        <v>190</v>
      </c>
      <c r="BM185" s="248" t="s">
        <v>1695</v>
      </c>
    </row>
    <row r="186" s="2" customFormat="1" ht="22.2" customHeight="1">
      <c r="A186" s="38"/>
      <c r="B186" s="39"/>
      <c r="C186" s="288" t="s">
        <v>589</v>
      </c>
      <c r="D186" s="288" t="s">
        <v>171</v>
      </c>
      <c r="E186" s="289" t="s">
        <v>1069</v>
      </c>
      <c r="F186" s="290" t="s">
        <v>1070</v>
      </c>
      <c r="G186" s="291" t="s">
        <v>351</v>
      </c>
      <c r="H186" s="292">
        <v>1</v>
      </c>
      <c r="I186" s="293"/>
      <c r="J186" s="294">
        <f>ROUND(I186*H186,2)</f>
        <v>0</v>
      </c>
      <c r="K186" s="295"/>
      <c r="L186" s="296"/>
      <c r="M186" s="297" t="s">
        <v>1</v>
      </c>
      <c r="N186" s="298" t="s">
        <v>43</v>
      </c>
      <c r="O186" s="97"/>
      <c r="P186" s="246">
        <f>O186*H186</f>
        <v>0</v>
      </c>
      <c r="Q186" s="246">
        <v>8</v>
      </c>
      <c r="R186" s="246">
        <f>Q186*H186</f>
        <v>8</v>
      </c>
      <c r="S186" s="246">
        <v>0</v>
      </c>
      <c r="T186" s="246">
        <f>S186*H186</f>
        <v>0</v>
      </c>
      <c r="U186" s="247" t="s">
        <v>1</v>
      </c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48" t="s">
        <v>209</v>
      </c>
      <c r="AT186" s="248" t="s">
        <v>171</v>
      </c>
      <c r="AU186" s="248" t="s">
        <v>90</v>
      </c>
      <c r="AY186" s="17" t="s">
        <v>174</v>
      </c>
      <c r="BE186" s="249">
        <f>IF(N186="základná",J186,0)</f>
        <v>0</v>
      </c>
      <c r="BF186" s="249">
        <f>IF(N186="znížená",J186,0)</f>
        <v>0</v>
      </c>
      <c r="BG186" s="249">
        <f>IF(N186="zákl. prenesená",J186,0)</f>
        <v>0</v>
      </c>
      <c r="BH186" s="249">
        <f>IF(N186="zníž. prenesená",J186,0)</f>
        <v>0</v>
      </c>
      <c r="BI186" s="249">
        <f>IF(N186="nulová",J186,0)</f>
        <v>0</v>
      </c>
      <c r="BJ186" s="17" t="s">
        <v>90</v>
      </c>
      <c r="BK186" s="249">
        <f>ROUND(I186*H186,2)</f>
        <v>0</v>
      </c>
      <c r="BL186" s="17" t="s">
        <v>190</v>
      </c>
      <c r="BM186" s="248" t="s">
        <v>1696</v>
      </c>
    </row>
    <row r="187" s="2" customFormat="1" ht="14.4" customHeight="1">
      <c r="A187" s="38"/>
      <c r="B187" s="39"/>
      <c r="C187" s="288" t="s">
        <v>563</v>
      </c>
      <c r="D187" s="288" t="s">
        <v>171</v>
      </c>
      <c r="E187" s="289" t="s">
        <v>1072</v>
      </c>
      <c r="F187" s="290" t="s">
        <v>1073</v>
      </c>
      <c r="G187" s="291" t="s">
        <v>351</v>
      </c>
      <c r="H187" s="292">
        <v>1</v>
      </c>
      <c r="I187" s="293"/>
      <c r="J187" s="294">
        <f>ROUND(I187*H187,2)</f>
        <v>0</v>
      </c>
      <c r="K187" s="295"/>
      <c r="L187" s="296"/>
      <c r="M187" s="297" t="s">
        <v>1</v>
      </c>
      <c r="N187" s="298" t="s">
        <v>43</v>
      </c>
      <c r="O187" s="97"/>
      <c r="P187" s="246">
        <f>O187*H187</f>
        <v>0</v>
      </c>
      <c r="Q187" s="246">
        <v>0</v>
      </c>
      <c r="R187" s="246">
        <f>Q187*H187</f>
        <v>0</v>
      </c>
      <c r="S187" s="246">
        <v>0</v>
      </c>
      <c r="T187" s="246">
        <f>S187*H187</f>
        <v>0</v>
      </c>
      <c r="U187" s="247" t="s">
        <v>1</v>
      </c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48" t="s">
        <v>209</v>
      </c>
      <c r="AT187" s="248" t="s">
        <v>171</v>
      </c>
      <c r="AU187" s="248" t="s">
        <v>90</v>
      </c>
      <c r="AY187" s="17" t="s">
        <v>174</v>
      </c>
      <c r="BE187" s="249">
        <f>IF(N187="základná",J187,0)</f>
        <v>0</v>
      </c>
      <c r="BF187" s="249">
        <f>IF(N187="znížená",J187,0)</f>
        <v>0</v>
      </c>
      <c r="BG187" s="249">
        <f>IF(N187="zákl. prenesená",J187,0)</f>
        <v>0</v>
      </c>
      <c r="BH187" s="249">
        <f>IF(N187="zníž. prenesená",J187,0)</f>
        <v>0</v>
      </c>
      <c r="BI187" s="249">
        <f>IF(N187="nulová",J187,0)</f>
        <v>0</v>
      </c>
      <c r="BJ187" s="17" t="s">
        <v>90</v>
      </c>
      <c r="BK187" s="249">
        <f>ROUND(I187*H187,2)</f>
        <v>0</v>
      </c>
      <c r="BL187" s="17" t="s">
        <v>190</v>
      </c>
      <c r="BM187" s="248" t="s">
        <v>1697</v>
      </c>
    </row>
    <row r="188" s="2" customFormat="1" ht="14.4" customHeight="1">
      <c r="A188" s="38"/>
      <c r="B188" s="39"/>
      <c r="C188" s="236" t="s">
        <v>597</v>
      </c>
      <c r="D188" s="236" t="s">
        <v>177</v>
      </c>
      <c r="E188" s="237" t="s">
        <v>325</v>
      </c>
      <c r="F188" s="238" t="s">
        <v>1079</v>
      </c>
      <c r="G188" s="239" t="s">
        <v>327</v>
      </c>
      <c r="H188" s="240">
        <v>30</v>
      </c>
      <c r="I188" s="241"/>
      <c r="J188" s="242">
        <f>ROUND(I188*H188,2)</f>
        <v>0</v>
      </c>
      <c r="K188" s="243"/>
      <c r="L188" s="44"/>
      <c r="M188" s="244" t="s">
        <v>1</v>
      </c>
      <c r="N188" s="245" t="s">
        <v>43</v>
      </c>
      <c r="O188" s="97"/>
      <c r="P188" s="246">
        <f>O188*H188</f>
        <v>0</v>
      </c>
      <c r="Q188" s="246">
        <v>8.8999999999999995E-05</v>
      </c>
      <c r="R188" s="246">
        <f>Q188*H188</f>
        <v>0.0026699999999999996</v>
      </c>
      <c r="S188" s="246">
        <v>0</v>
      </c>
      <c r="T188" s="246">
        <f>S188*H188</f>
        <v>0</v>
      </c>
      <c r="U188" s="247" t="s">
        <v>1</v>
      </c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48" t="s">
        <v>190</v>
      </c>
      <c r="AT188" s="248" t="s">
        <v>177</v>
      </c>
      <c r="AU188" s="248" t="s">
        <v>90</v>
      </c>
      <c r="AY188" s="17" t="s">
        <v>174</v>
      </c>
      <c r="BE188" s="249">
        <f>IF(N188="základná",J188,0)</f>
        <v>0</v>
      </c>
      <c r="BF188" s="249">
        <f>IF(N188="znížená",J188,0)</f>
        <v>0</v>
      </c>
      <c r="BG188" s="249">
        <f>IF(N188="zákl. prenesená",J188,0)</f>
        <v>0</v>
      </c>
      <c r="BH188" s="249">
        <f>IF(N188="zníž. prenesená",J188,0)</f>
        <v>0</v>
      </c>
      <c r="BI188" s="249">
        <f>IF(N188="nulová",J188,0)</f>
        <v>0</v>
      </c>
      <c r="BJ188" s="17" t="s">
        <v>90</v>
      </c>
      <c r="BK188" s="249">
        <f>ROUND(I188*H188,2)</f>
        <v>0</v>
      </c>
      <c r="BL188" s="17" t="s">
        <v>190</v>
      </c>
      <c r="BM188" s="248" t="s">
        <v>1698</v>
      </c>
    </row>
    <row r="189" s="13" customFormat="1">
      <c r="A189" s="13"/>
      <c r="B189" s="255"/>
      <c r="C189" s="256"/>
      <c r="D189" s="257" t="s">
        <v>245</v>
      </c>
      <c r="E189" s="258" t="s">
        <v>1</v>
      </c>
      <c r="F189" s="259" t="s">
        <v>583</v>
      </c>
      <c r="G189" s="256"/>
      <c r="H189" s="260">
        <v>30</v>
      </c>
      <c r="I189" s="261"/>
      <c r="J189" s="256"/>
      <c r="K189" s="256"/>
      <c r="L189" s="262"/>
      <c r="M189" s="263"/>
      <c r="N189" s="264"/>
      <c r="O189" s="264"/>
      <c r="P189" s="264"/>
      <c r="Q189" s="264"/>
      <c r="R189" s="264"/>
      <c r="S189" s="264"/>
      <c r="T189" s="264"/>
      <c r="U189" s="265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66" t="s">
        <v>245</v>
      </c>
      <c r="AU189" s="266" t="s">
        <v>90</v>
      </c>
      <c r="AV189" s="13" t="s">
        <v>90</v>
      </c>
      <c r="AW189" s="13" t="s">
        <v>33</v>
      </c>
      <c r="AX189" s="13" t="s">
        <v>84</v>
      </c>
      <c r="AY189" s="266" t="s">
        <v>174</v>
      </c>
    </row>
    <row r="190" s="2" customFormat="1" ht="19.8" customHeight="1">
      <c r="A190" s="38"/>
      <c r="B190" s="39"/>
      <c r="C190" s="236" t="s">
        <v>601</v>
      </c>
      <c r="D190" s="236" t="s">
        <v>177</v>
      </c>
      <c r="E190" s="237" t="s">
        <v>1082</v>
      </c>
      <c r="F190" s="238" t="s">
        <v>1083</v>
      </c>
      <c r="G190" s="239" t="s">
        <v>327</v>
      </c>
      <c r="H190" s="240">
        <v>30</v>
      </c>
      <c r="I190" s="241"/>
      <c r="J190" s="242">
        <f>ROUND(I190*H190,2)</f>
        <v>0</v>
      </c>
      <c r="K190" s="243"/>
      <c r="L190" s="44"/>
      <c r="M190" s="244" t="s">
        <v>1</v>
      </c>
      <c r="N190" s="245" t="s">
        <v>43</v>
      </c>
      <c r="O190" s="97"/>
      <c r="P190" s="246">
        <f>O190*H190</f>
        <v>0</v>
      </c>
      <c r="Q190" s="246">
        <v>0.00010000000000000001</v>
      </c>
      <c r="R190" s="246">
        <f>Q190*H190</f>
        <v>0.0030000000000000001</v>
      </c>
      <c r="S190" s="246">
        <v>0</v>
      </c>
      <c r="T190" s="246">
        <f>S190*H190</f>
        <v>0</v>
      </c>
      <c r="U190" s="247" t="s">
        <v>1</v>
      </c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48" t="s">
        <v>190</v>
      </c>
      <c r="AT190" s="248" t="s">
        <v>177</v>
      </c>
      <c r="AU190" s="248" t="s">
        <v>90</v>
      </c>
      <c r="AY190" s="17" t="s">
        <v>174</v>
      </c>
      <c r="BE190" s="249">
        <f>IF(N190="základná",J190,0)</f>
        <v>0</v>
      </c>
      <c r="BF190" s="249">
        <f>IF(N190="znížená",J190,0)</f>
        <v>0</v>
      </c>
      <c r="BG190" s="249">
        <f>IF(N190="zákl. prenesená",J190,0)</f>
        <v>0</v>
      </c>
      <c r="BH190" s="249">
        <f>IF(N190="zníž. prenesená",J190,0)</f>
        <v>0</v>
      </c>
      <c r="BI190" s="249">
        <f>IF(N190="nulová",J190,0)</f>
        <v>0</v>
      </c>
      <c r="BJ190" s="17" t="s">
        <v>90</v>
      </c>
      <c r="BK190" s="249">
        <f>ROUND(I190*H190,2)</f>
        <v>0</v>
      </c>
      <c r="BL190" s="17" t="s">
        <v>190</v>
      </c>
      <c r="BM190" s="248" t="s">
        <v>1699</v>
      </c>
    </row>
    <row r="191" s="13" customFormat="1">
      <c r="A191" s="13"/>
      <c r="B191" s="255"/>
      <c r="C191" s="256"/>
      <c r="D191" s="257" t="s">
        <v>245</v>
      </c>
      <c r="E191" s="258" t="s">
        <v>1</v>
      </c>
      <c r="F191" s="259" t="s">
        <v>583</v>
      </c>
      <c r="G191" s="256"/>
      <c r="H191" s="260">
        <v>30</v>
      </c>
      <c r="I191" s="261"/>
      <c r="J191" s="256"/>
      <c r="K191" s="256"/>
      <c r="L191" s="262"/>
      <c r="M191" s="263"/>
      <c r="N191" s="264"/>
      <c r="O191" s="264"/>
      <c r="P191" s="264"/>
      <c r="Q191" s="264"/>
      <c r="R191" s="264"/>
      <c r="S191" s="264"/>
      <c r="T191" s="264"/>
      <c r="U191" s="265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66" t="s">
        <v>245</v>
      </c>
      <c r="AU191" s="266" t="s">
        <v>90</v>
      </c>
      <c r="AV191" s="13" t="s">
        <v>90</v>
      </c>
      <c r="AW191" s="13" t="s">
        <v>33</v>
      </c>
      <c r="AX191" s="13" t="s">
        <v>84</v>
      </c>
      <c r="AY191" s="266" t="s">
        <v>174</v>
      </c>
    </row>
    <row r="192" s="12" customFormat="1" ht="22.8" customHeight="1">
      <c r="A192" s="12"/>
      <c r="B192" s="220"/>
      <c r="C192" s="221"/>
      <c r="D192" s="222" t="s">
        <v>76</v>
      </c>
      <c r="E192" s="234" t="s">
        <v>296</v>
      </c>
      <c r="F192" s="234" t="s">
        <v>297</v>
      </c>
      <c r="G192" s="221"/>
      <c r="H192" s="221"/>
      <c r="I192" s="224"/>
      <c r="J192" s="235">
        <f>BK192</f>
        <v>0</v>
      </c>
      <c r="K192" s="221"/>
      <c r="L192" s="226"/>
      <c r="M192" s="227"/>
      <c r="N192" s="228"/>
      <c r="O192" s="228"/>
      <c r="P192" s="229">
        <f>SUM(P193:P194)</f>
        <v>0</v>
      </c>
      <c r="Q192" s="228"/>
      <c r="R192" s="229">
        <f>SUM(R193:R194)</f>
        <v>0</v>
      </c>
      <c r="S192" s="228"/>
      <c r="T192" s="229">
        <f>SUM(T193:T194)</f>
        <v>0</v>
      </c>
      <c r="U192" s="230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31" t="s">
        <v>84</v>
      </c>
      <c r="AT192" s="232" t="s">
        <v>76</v>
      </c>
      <c r="AU192" s="232" t="s">
        <v>84</v>
      </c>
      <c r="AY192" s="231" t="s">
        <v>174</v>
      </c>
      <c r="BK192" s="233">
        <f>SUM(BK193:BK194)</f>
        <v>0</v>
      </c>
    </row>
    <row r="193" s="2" customFormat="1" ht="22.2" customHeight="1">
      <c r="A193" s="38"/>
      <c r="B193" s="39"/>
      <c r="C193" s="236" t="s">
        <v>605</v>
      </c>
      <c r="D193" s="236" t="s">
        <v>177</v>
      </c>
      <c r="E193" s="237" t="s">
        <v>1085</v>
      </c>
      <c r="F193" s="238" t="s">
        <v>1086</v>
      </c>
      <c r="G193" s="239" t="s">
        <v>293</v>
      </c>
      <c r="H193" s="240">
        <v>80.287000000000006</v>
      </c>
      <c r="I193" s="241"/>
      <c r="J193" s="242">
        <f>ROUND(I193*H193,2)</f>
        <v>0</v>
      </c>
      <c r="K193" s="243"/>
      <c r="L193" s="44"/>
      <c r="M193" s="244" t="s">
        <v>1</v>
      </c>
      <c r="N193" s="245" t="s">
        <v>43</v>
      </c>
      <c r="O193" s="97"/>
      <c r="P193" s="246">
        <f>O193*H193</f>
        <v>0</v>
      </c>
      <c r="Q193" s="246">
        <v>0</v>
      </c>
      <c r="R193" s="246">
        <f>Q193*H193</f>
        <v>0</v>
      </c>
      <c r="S193" s="246">
        <v>0</v>
      </c>
      <c r="T193" s="246">
        <f>S193*H193</f>
        <v>0</v>
      </c>
      <c r="U193" s="247" t="s">
        <v>1</v>
      </c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48" t="s">
        <v>190</v>
      </c>
      <c r="AT193" s="248" t="s">
        <v>177</v>
      </c>
      <c r="AU193" s="248" t="s">
        <v>90</v>
      </c>
      <c r="AY193" s="17" t="s">
        <v>174</v>
      </c>
      <c r="BE193" s="249">
        <f>IF(N193="základná",J193,0)</f>
        <v>0</v>
      </c>
      <c r="BF193" s="249">
        <f>IF(N193="znížená",J193,0)</f>
        <v>0</v>
      </c>
      <c r="BG193" s="249">
        <f>IF(N193="zákl. prenesená",J193,0)</f>
        <v>0</v>
      </c>
      <c r="BH193" s="249">
        <f>IF(N193="zníž. prenesená",J193,0)</f>
        <v>0</v>
      </c>
      <c r="BI193" s="249">
        <f>IF(N193="nulová",J193,0)</f>
        <v>0</v>
      </c>
      <c r="BJ193" s="17" t="s">
        <v>90</v>
      </c>
      <c r="BK193" s="249">
        <f>ROUND(I193*H193,2)</f>
        <v>0</v>
      </c>
      <c r="BL193" s="17" t="s">
        <v>190</v>
      </c>
      <c r="BM193" s="248" t="s">
        <v>1700</v>
      </c>
    </row>
    <row r="194" s="2" customFormat="1" ht="40.2" customHeight="1">
      <c r="A194" s="38"/>
      <c r="B194" s="39"/>
      <c r="C194" s="236" t="s">
        <v>610</v>
      </c>
      <c r="D194" s="236" t="s">
        <v>177</v>
      </c>
      <c r="E194" s="237" t="s">
        <v>1701</v>
      </c>
      <c r="F194" s="238" t="s">
        <v>1702</v>
      </c>
      <c r="G194" s="239" t="s">
        <v>293</v>
      </c>
      <c r="H194" s="240">
        <v>80.263999999999996</v>
      </c>
      <c r="I194" s="241"/>
      <c r="J194" s="242">
        <f>ROUND(I194*H194,2)</f>
        <v>0</v>
      </c>
      <c r="K194" s="243"/>
      <c r="L194" s="44"/>
      <c r="M194" s="244" t="s">
        <v>1</v>
      </c>
      <c r="N194" s="245" t="s">
        <v>43</v>
      </c>
      <c r="O194" s="97"/>
      <c r="P194" s="246">
        <f>O194*H194</f>
        <v>0</v>
      </c>
      <c r="Q194" s="246">
        <v>0</v>
      </c>
      <c r="R194" s="246">
        <f>Q194*H194</f>
        <v>0</v>
      </c>
      <c r="S194" s="246">
        <v>0</v>
      </c>
      <c r="T194" s="246">
        <f>S194*H194</f>
        <v>0</v>
      </c>
      <c r="U194" s="247" t="s">
        <v>1</v>
      </c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48" t="s">
        <v>190</v>
      </c>
      <c r="AT194" s="248" t="s">
        <v>177</v>
      </c>
      <c r="AU194" s="248" t="s">
        <v>90</v>
      </c>
      <c r="AY194" s="17" t="s">
        <v>174</v>
      </c>
      <c r="BE194" s="249">
        <f>IF(N194="základná",J194,0)</f>
        <v>0</v>
      </c>
      <c r="BF194" s="249">
        <f>IF(N194="znížená",J194,0)</f>
        <v>0</v>
      </c>
      <c r="BG194" s="249">
        <f>IF(N194="zákl. prenesená",J194,0)</f>
        <v>0</v>
      </c>
      <c r="BH194" s="249">
        <f>IF(N194="zníž. prenesená",J194,0)</f>
        <v>0</v>
      </c>
      <c r="BI194" s="249">
        <f>IF(N194="nulová",J194,0)</f>
        <v>0</v>
      </c>
      <c r="BJ194" s="17" t="s">
        <v>90</v>
      </c>
      <c r="BK194" s="249">
        <f>ROUND(I194*H194,2)</f>
        <v>0</v>
      </c>
      <c r="BL194" s="17" t="s">
        <v>190</v>
      </c>
      <c r="BM194" s="248" t="s">
        <v>1703</v>
      </c>
    </row>
    <row r="195" s="12" customFormat="1" ht="25.92" customHeight="1">
      <c r="A195" s="12"/>
      <c r="B195" s="220"/>
      <c r="C195" s="221"/>
      <c r="D195" s="222" t="s">
        <v>76</v>
      </c>
      <c r="E195" s="223" t="s">
        <v>551</v>
      </c>
      <c r="F195" s="223" t="s">
        <v>552</v>
      </c>
      <c r="G195" s="221"/>
      <c r="H195" s="221"/>
      <c r="I195" s="224"/>
      <c r="J195" s="225">
        <f>BK195</f>
        <v>0</v>
      </c>
      <c r="K195" s="221"/>
      <c r="L195" s="226"/>
      <c r="M195" s="227"/>
      <c r="N195" s="228"/>
      <c r="O195" s="228"/>
      <c r="P195" s="229">
        <f>P196</f>
        <v>0</v>
      </c>
      <c r="Q195" s="228"/>
      <c r="R195" s="229">
        <f>R196</f>
        <v>0.022847912000000001</v>
      </c>
      <c r="S195" s="228"/>
      <c r="T195" s="229">
        <f>T196</f>
        <v>0</v>
      </c>
      <c r="U195" s="230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R195" s="231" t="s">
        <v>90</v>
      </c>
      <c r="AT195" s="232" t="s">
        <v>76</v>
      </c>
      <c r="AU195" s="232" t="s">
        <v>77</v>
      </c>
      <c r="AY195" s="231" t="s">
        <v>174</v>
      </c>
      <c r="BK195" s="233">
        <f>BK196</f>
        <v>0</v>
      </c>
    </row>
    <row r="196" s="12" customFormat="1" ht="22.8" customHeight="1">
      <c r="A196" s="12"/>
      <c r="B196" s="220"/>
      <c r="C196" s="221"/>
      <c r="D196" s="222" t="s">
        <v>76</v>
      </c>
      <c r="E196" s="234" t="s">
        <v>1088</v>
      </c>
      <c r="F196" s="234" t="s">
        <v>1089</v>
      </c>
      <c r="G196" s="221"/>
      <c r="H196" s="221"/>
      <c r="I196" s="224"/>
      <c r="J196" s="235">
        <f>BK196</f>
        <v>0</v>
      </c>
      <c r="K196" s="221"/>
      <c r="L196" s="226"/>
      <c r="M196" s="227"/>
      <c r="N196" s="228"/>
      <c r="O196" s="228"/>
      <c r="P196" s="229">
        <f>SUM(P197:P205)</f>
        <v>0</v>
      </c>
      <c r="Q196" s="228"/>
      <c r="R196" s="229">
        <f>SUM(R197:R205)</f>
        <v>0.022847912000000001</v>
      </c>
      <c r="S196" s="228"/>
      <c r="T196" s="229">
        <f>SUM(T197:T205)</f>
        <v>0</v>
      </c>
      <c r="U196" s="230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R196" s="231" t="s">
        <v>90</v>
      </c>
      <c r="AT196" s="232" t="s">
        <v>76</v>
      </c>
      <c r="AU196" s="232" t="s">
        <v>84</v>
      </c>
      <c r="AY196" s="231" t="s">
        <v>174</v>
      </c>
      <c r="BK196" s="233">
        <f>SUM(BK197:BK205)</f>
        <v>0</v>
      </c>
    </row>
    <row r="197" s="2" customFormat="1" ht="22.2" customHeight="1">
      <c r="A197" s="38"/>
      <c r="B197" s="39"/>
      <c r="C197" s="236" t="s">
        <v>615</v>
      </c>
      <c r="D197" s="236" t="s">
        <v>177</v>
      </c>
      <c r="E197" s="237" t="s">
        <v>1090</v>
      </c>
      <c r="F197" s="238" t="s">
        <v>1091</v>
      </c>
      <c r="G197" s="239" t="s">
        <v>351</v>
      </c>
      <c r="H197" s="240">
        <v>3</v>
      </c>
      <c r="I197" s="241"/>
      <c r="J197" s="242">
        <f>ROUND(I197*H197,2)</f>
        <v>0</v>
      </c>
      <c r="K197" s="243"/>
      <c r="L197" s="44"/>
      <c r="M197" s="244" t="s">
        <v>1</v>
      </c>
      <c r="N197" s="245" t="s">
        <v>43</v>
      </c>
      <c r="O197" s="97"/>
      <c r="P197" s="246">
        <f>O197*H197</f>
        <v>0</v>
      </c>
      <c r="Q197" s="246">
        <v>6.9727999999999994E-05</v>
      </c>
      <c r="R197" s="246">
        <f>Q197*H197</f>
        <v>0.00020918399999999998</v>
      </c>
      <c r="S197" s="246">
        <v>0</v>
      </c>
      <c r="T197" s="246">
        <f>S197*H197</f>
        <v>0</v>
      </c>
      <c r="U197" s="247" t="s">
        <v>1</v>
      </c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48" t="s">
        <v>308</v>
      </c>
      <c r="AT197" s="248" t="s">
        <v>177</v>
      </c>
      <c r="AU197" s="248" t="s">
        <v>90</v>
      </c>
      <c r="AY197" s="17" t="s">
        <v>174</v>
      </c>
      <c r="BE197" s="249">
        <f>IF(N197="základná",J197,0)</f>
        <v>0</v>
      </c>
      <c r="BF197" s="249">
        <f>IF(N197="znížená",J197,0)</f>
        <v>0</v>
      </c>
      <c r="BG197" s="249">
        <f>IF(N197="zákl. prenesená",J197,0)</f>
        <v>0</v>
      </c>
      <c r="BH197" s="249">
        <f>IF(N197="zníž. prenesená",J197,0)</f>
        <v>0</v>
      </c>
      <c r="BI197" s="249">
        <f>IF(N197="nulová",J197,0)</f>
        <v>0</v>
      </c>
      <c r="BJ197" s="17" t="s">
        <v>90</v>
      </c>
      <c r="BK197" s="249">
        <f>ROUND(I197*H197,2)</f>
        <v>0</v>
      </c>
      <c r="BL197" s="17" t="s">
        <v>308</v>
      </c>
      <c r="BM197" s="248" t="s">
        <v>1704</v>
      </c>
    </row>
    <row r="198" s="13" customFormat="1">
      <c r="A198" s="13"/>
      <c r="B198" s="255"/>
      <c r="C198" s="256"/>
      <c r="D198" s="257" t="s">
        <v>245</v>
      </c>
      <c r="E198" s="258" t="s">
        <v>1</v>
      </c>
      <c r="F198" s="259" t="s">
        <v>1093</v>
      </c>
      <c r="G198" s="256"/>
      <c r="H198" s="260">
        <v>3</v>
      </c>
      <c r="I198" s="261"/>
      <c r="J198" s="256"/>
      <c r="K198" s="256"/>
      <c r="L198" s="262"/>
      <c r="M198" s="263"/>
      <c r="N198" s="264"/>
      <c r="O198" s="264"/>
      <c r="P198" s="264"/>
      <c r="Q198" s="264"/>
      <c r="R198" s="264"/>
      <c r="S198" s="264"/>
      <c r="T198" s="264"/>
      <c r="U198" s="265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66" t="s">
        <v>245</v>
      </c>
      <c r="AU198" s="266" t="s">
        <v>90</v>
      </c>
      <c r="AV198" s="13" t="s">
        <v>90</v>
      </c>
      <c r="AW198" s="13" t="s">
        <v>33</v>
      </c>
      <c r="AX198" s="13" t="s">
        <v>77</v>
      </c>
      <c r="AY198" s="266" t="s">
        <v>174</v>
      </c>
    </row>
    <row r="199" s="14" customFormat="1">
      <c r="A199" s="14"/>
      <c r="B199" s="267"/>
      <c r="C199" s="268"/>
      <c r="D199" s="257" t="s">
        <v>245</v>
      </c>
      <c r="E199" s="269" t="s">
        <v>1</v>
      </c>
      <c r="F199" s="270" t="s">
        <v>248</v>
      </c>
      <c r="G199" s="268"/>
      <c r="H199" s="271">
        <v>3</v>
      </c>
      <c r="I199" s="272"/>
      <c r="J199" s="268"/>
      <c r="K199" s="268"/>
      <c r="L199" s="273"/>
      <c r="M199" s="274"/>
      <c r="N199" s="275"/>
      <c r="O199" s="275"/>
      <c r="P199" s="275"/>
      <c r="Q199" s="275"/>
      <c r="R199" s="275"/>
      <c r="S199" s="275"/>
      <c r="T199" s="275"/>
      <c r="U199" s="276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77" t="s">
        <v>245</v>
      </c>
      <c r="AU199" s="277" t="s">
        <v>90</v>
      </c>
      <c r="AV199" s="14" t="s">
        <v>190</v>
      </c>
      <c r="AW199" s="14" t="s">
        <v>33</v>
      </c>
      <c r="AX199" s="14" t="s">
        <v>84</v>
      </c>
      <c r="AY199" s="277" t="s">
        <v>174</v>
      </c>
    </row>
    <row r="200" s="2" customFormat="1" ht="14.4" customHeight="1">
      <c r="A200" s="38"/>
      <c r="B200" s="39"/>
      <c r="C200" s="288" t="s">
        <v>619</v>
      </c>
      <c r="D200" s="288" t="s">
        <v>171</v>
      </c>
      <c r="E200" s="289" t="s">
        <v>1094</v>
      </c>
      <c r="F200" s="290" t="s">
        <v>1095</v>
      </c>
      <c r="G200" s="291" t="s">
        <v>351</v>
      </c>
      <c r="H200" s="292">
        <v>3</v>
      </c>
      <c r="I200" s="293"/>
      <c r="J200" s="294">
        <f>ROUND(I200*H200,2)</f>
        <v>0</v>
      </c>
      <c r="K200" s="295"/>
      <c r="L200" s="296"/>
      <c r="M200" s="297" t="s">
        <v>1</v>
      </c>
      <c r="N200" s="298" t="s">
        <v>43</v>
      </c>
      <c r="O200" s="97"/>
      <c r="P200" s="246">
        <f>O200*H200</f>
        <v>0</v>
      </c>
      <c r="Q200" s="246">
        <v>0.0051900000000000002</v>
      </c>
      <c r="R200" s="246">
        <f>Q200*H200</f>
        <v>0.015570000000000001</v>
      </c>
      <c r="S200" s="246">
        <v>0</v>
      </c>
      <c r="T200" s="246">
        <f>S200*H200</f>
        <v>0</v>
      </c>
      <c r="U200" s="247" t="s">
        <v>1</v>
      </c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48" t="s">
        <v>563</v>
      </c>
      <c r="AT200" s="248" t="s">
        <v>171</v>
      </c>
      <c r="AU200" s="248" t="s">
        <v>90</v>
      </c>
      <c r="AY200" s="17" t="s">
        <v>174</v>
      </c>
      <c r="BE200" s="249">
        <f>IF(N200="základná",J200,0)</f>
        <v>0</v>
      </c>
      <c r="BF200" s="249">
        <f>IF(N200="znížená",J200,0)</f>
        <v>0</v>
      </c>
      <c r="BG200" s="249">
        <f>IF(N200="zákl. prenesená",J200,0)</f>
        <v>0</v>
      </c>
      <c r="BH200" s="249">
        <f>IF(N200="zníž. prenesená",J200,0)</f>
        <v>0</v>
      </c>
      <c r="BI200" s="249">
        <f>IF(N200="nulová",J200,0)</f>
        <v>0</v>
      </c>
      <c r="BJ200" s="17" t="s">
        <v>90</v>
      </c>
      <c r="BK200" s="249">
        <f>ROUND(I200*H200,2)</f>
        <v>0</v>
      </c>
      <c r="BL200" s="17" t="s">
        <v>308</v>
      </c>
      <c r="BM200" s="248" t="s">
        <v>1705</v>
      </c>
    </row>
    <row r="201" s="2" customFormat="1" ht="14.4" customHeight="1">
      <c r="A201" s="38"/>
      <c r="B201" s="39"/>
      <c r="C201" s="236" t="s">
        <v>625</v>
      </c>
      <c r="D201" s="236" t="s">
        <v>177</v>
      </c>
      <c r="E201" s="237" t="s">
        <v>1097</v>
      </c>
      <c r="F201" s="238" t="s">
        <v>1098</v>
      </c>
      <c r="G201" s="239" t="s">
        <v>351</v>
      </c>
      <c r="H201" s="240">
        <v>1</v>
      </c>
      <c r="I201" s="241"/>
      <c r="J201" s="242">
        <f>ROUND(I201*H201,2)</f>
        <v>0</v>
      </c>
      <c r="K201" s="243"/>
      <c r="L201" s="44"/>
      <c r="M201" s="244" t="s">
        <v>1</v>
      </c>
      <c r="N201" s="245" t="s">
        <v>43</v>
      </c>
      <c r="O201" s="97"/>
      <c r="P201" s="246">
        <f>O201*H201</f>
        <v>0</v>
      </c>
      <c r="Q201" s="246">
        <v>6.9727999999999994E-05</v>
      </c>
      <c r="R201" s="246">
        <f>Q201*H201</f>
        <v>6.9727999999999994E-05</v>
      </c>
      <c r="S201" s="246">
        <v>0</v>
      </c>
      <c r="T201" s="246">
        <f>S201*H201</f>
        <v>0</v>
      </c>
      <c r="U201" s="247" t="s">
        <v>1</v>
      </c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48" t="s">
        <v>308</v>
      </c>
      <c r="AT201" s="248" t="s">
        <v>177</v>
      </c>
      <c r="AU201" s="248" t="s">
        <v>90</v>
      </c>
      <c r="AY201" s="17" t="s">
        <v>174</v>
      </c>
      <c r="BE201" s="249">
        <f>IF(N201="základná",J201,0)</f>
        <v>0</v>
      </c>
      <c r="BF201" s="249">
        <f>IF(N201="znížená",J201,0)</f>
        <v>0</v>
      </c>
      <c r="BG201" s="249">
        <f>IF(N201="zákl. prenesená",J201,0)</f>
        <v>0</v>
      </c>
      <c r="BH201" s="249">
        <f>IF(N201="zníž. prenesená",J201,0)</f>
        <v>0</v>
      </c>
      <c r="BI201" s="249">
        <f>IF(N201="nulová",J201,0)</f>
        <v>0</v>
      </c>
      <c r="BJ201" s="17" t="s">
        <v>90</v>
      </c>
      <c r="BK201" s="249">
        <f>ROUND(I201*H201,2)</f>
        <v>0</v>
      </c>
      <c r="BL201" s="17" t="s">
        <v>308</v>
      </c>
      <c r="BM201" s="248" t="s">
        <v>1706</v>
      </c>
    </row>
    <row r="202" s="2" customFormat="1" ht="22.2" customHeight="1">
      <c r="A202" s="38"/>
      <c r="B202" s="39"/>
      <c r="C202" s="288" t="s">
        <v>630</v>
      </c>
      <c r="D202" s="288" t="s">
        <v>171</v>
      </c>
      <c r="E202" s="289" t="s">
        <v>1100</v>
      </c>
      <c r="F202" s="290" t="s">
        <v>1101</v>
      </c>
      <c r="G202" s="291" t="s">
        <v>351</v>
      </c>
      <c r="H202" s="292">
        <v>1</v>
      </c>
      <c r="I202" s="293"/>
      <c r="J202" s="294">
        <f>ROUND(I202*H202,2)</f>
        <v>0</v>
      </c>
      <c r="K202" s="295"/>
      <c r="L202" s="296"/>
      <c r="M202" s="297" t="s">
        <v>1</v>
      </c>
      <c r="N202" s="298" t="s">
        <v>43</v>
      </c>
      <c r="O202" s="97"/>
      <c r="P202" s="246">
        <f>O202*H202</f>
        <v>0</v>
      </c>
      <c r="Q202" s="246">
        <v>0.0030100000000000001</v>
      </c>
      <c r="R202" s="246">
        <f>Q202*H202</f>
        <v>0.0030100000000000001</v>
      </c>
      <c r="S202" s="246">
        <v>0</v>
      </c>
      <c r="T202" s="246">
        <f>S202*H202</f>
        <v>0</v>
      </c>
      <c r="U202" s="247" t="s">
        <v>1</v>
      </c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248" t="s">
        <v>563</v>
      </c>
      <c r="AT202" s="248" t="s">
        <v>171</v>
      </c>
      <c r="AU202" s="248" t="s">
        <v>90</v>
      </c>
      <c r="AY202" s="17" t="s">
        <v>174</v>
      </c>
      <c r="BE202" s="249">
        <f>IF(N202="základná",J202,0)</f>
        <v>0</v>
      </c>
      <c r="BF202" s="249">
        <f>IF(N202="znížená",J202,0)</f>
        <v>0</v>
      </c>
      <c r="BG202" s="249">
        <f>IF(N202="zákl. prenesená",J202,0)</f>
        <v>0</v>
      </c>
      <c r="BH202" s="249">
        <f>IF(N202="zníž. prenesená",J202,0)</f>
        <v>0</v>
      </c>
      <c r="BI202" s="249">
        <f>IF(N202="nulová",J202,0)</f>
        <v>0</v>
      </c>
      <c r="BJ202" s="17" t="s">
        <v>90</v>
      </c>
      <c r="BK202" s="249">
        <f>ROUND(I202*H202,2)</f>
        <v>0</v>
      </c>
      <c r="BL202" s="17" t="s">
        <v>308</v>
      </c>
      <c r="BM202" s="248" t="s">
        <v>1707</v>
      </c>
    </row>
    <row r="203" s="2" customFormat="1" ht="22.2" customHeight="1">
      <c r="A203" s="38"/>
      <c r="B203" s="39"/>
      <c r="C203" s="236" t="s">
        <v>635</v>
      </c>
      <c r="D203" s="236" t="s">
        <v>177</v>
      </c>
      <c r="E203" s="237" t="s">
        <v>1103</v>
      </c>
      <c r="F203" s="238" t="s">
        <v>1104</v>
      </c>
      <c r="G203" s="239" t="s">
        <v>351</v>
      </c>
      <c r="H203" s="240">
        <v>1</v>
      </c>
      <c r="I203" s="241"/>
      <c r="J203" s="242">
        <f>ROUND(I203*H203,2)</f>
        <v>0</v>
      </c>
      <c r="K203" s="243"/>
      <c r="L203" s="44"/>
      <c r="M203" s="244" t="s">
        <v>1</v>
      </c>
      <c r="N203" s="245" t="s">
        <v>43</v>
      </c>
      <c r="O203" s="97"/>
      <c r="P203" s="246">
        <f>O203*H203</f>
        <v>0</v>
      </c>
      <c r="Q203" s="246">
        <v>0.0039890000000000004</v>
      </c>
      <c r="R203" s="246">
        <f>Q203*H203</f>
        <v>0.0039890000000000004</v>
      </c>
      <c r="S203" s="246">
        <v>0</v>
      </c>
      <c r="T203" s="246">
        <f>S203*H203</f>
        <v>0</v>
      </c>
      <c r="U203" s="247" t="s">
        <v>1</v>
      </c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48" t="s">
        <v>308</v>
      </c>
      <c r="AT203" s="248" t="s">
        <v>177</v>
      </c>
      <c r="AU203" s="248" t="s">
        <v>90</v>
      </c>
      <c r="AY203" s="17" t="s">
        <v>174</v>
      </c>
      <c r="BE203" s="249">
        <f>IF(N203="základná",J203,0)</f>
        <v>0</v>
      </c>
      <c r="BF203" s="249">
        <f>IF(N203="znížená",J203,0)</f>
        <v>0</v>
      </c>
      <c r="BG203" s="249">
        <f>IF(N203="zákl. prenesená",J203,0)</f>
        <v>0</v>
      </c>
      <c r="BH203" s="249">
        <f>IF(N203="zníž. prenesená",J203,0)</f>
        <v>0</v>
      </c>
      <c r="BI203" s="249">
        <f>IF(N203="nulová",J203,0)</f>
        <v>0</v>
      </c>
      <c r="BJ203" s="17" t="s">
        <v>90</v>
      </c>
      <c r="BK203" s="249">
        <f>ROUND(I203*H203,2)</f>
        <v>0</v>
      </c>
      <c r="BL203" s="17" t="s">
        <v>308</v>
      </c>
      <c r="BM203" s="248" t="s">
        <v>1708</v>
      </c>
    </row>
    <row r="204" s="2" customFormat="1" ht="14.4" customHeight="1">
      <c r="A204" s="38"/>
      <c r="B204" s="39"/>
      <c r="C204" s="288" t="s">
        <v>640</v>
      </c>
      <c r="D204" s="288" t="s">
        <v>171</v>
      </c>
      <c r="E204" s="289" t="s">
        <v>1106</v>
      </c>
      <c r="F204" s="290" t="s">
        <v>1709</v>
      </c>
      <c r="G204" s="291" t="s">
        <v>351</v>
      </c>
      <c r="H204" s="292">
        <v>1</v>
      </c>
      <c r="I204" s="293"/>
      <c r="J204" s="294">
        <f>ROUND(I204*H204,2)</f>
        <v>0</v>
      </c>
      <c r="K204" s="295"/>
      <c r="L204" s="296"/>
      <c r="M204" s="297" t="s">
        <v>1</v>
      </c>
      <c r="N204" s="298" t="s">
        <v>43</v>
      </c>
      <c r="O204" s="97"/>
      <c r="P204" s="246">
        <f>O204*H204</f>
        <v>0</v>
      </c>
      <c r="Q204" s="246">
        <v>0</v>
      </c>
      <c r="R204" s="246">
        <f>Q204*H204</f>
        <v>0</v>
      </c>
      <c r="S204" s="246">
        <v>0</v>
      </c>
      <c r="T204" s="246">
        <f>S204*H204</f>
        <v>0</v>
      </c>
      <c r="U204" s="247" t="s">
        <v>1</v>
      </c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248" t="s">
        <v>563</v>
      </c>
      <c r="AT204" s="248" t="s">
        <v>171</v>
      </c>
      <c r="AU204" s="248" t="s">
        <v>90</v>
      </c>
      <c r="AY204" s="17" t="s">
        <v>174</v>
      </c>
      <c r="BE204" s="249">
        <f>IF(N204="základná",J204,0)</f>
        <v>0</v>
      </c>
      <c r="BF204" s="249">
        <f>IF(N204="znížená",J204,0)</f>
        <v>0</v>
      </c>
      <c r="BG204" s="249">
        <f>IF(N204="zákl. prenesená",J204,0)</f>
        <v>0</v>
      </c>
      <c r="BH204" s="249">
        <f>IF(N204="zníž. prenesená",J204,0)</f>
        <v>0</v>
      </c>
      <c r="BI204" s="249">
        <f>IF(N204="nulová",J204,0)</f>
        <v>0</v>
      </c>
      <c r="BJ204" s="17" t="s">
        <v>90</v>
      </c>
      <c r="BK204" s="249">
        <f>ROUND(I204*H204,2)</f>
        <v>0</v>
      </c>
      <c r="BL204" s="17" t="s">
        <v>308</v>
      </c>
      <c r="BM204" s="248" t="s">
        <v>1710</v>
      </c>
    </row>
    <row r="205" s="2" customFormat="1" ht="22.2" customHeight="1">
      <c r="A205" s="38"/>
      <c r="B205" s="39"/>
      <c r="C205" s="236" t="s">
        <v>645</v>
      </c>
      <c r="D205" s="236" t="s">
        <v>177</v>
      </c>
      <c r="E205" s="237" t="s">
        <v>1109</v>
      </c>
      <c r="F205" s="238" t="s">
        <v>1110</v>
      </c>
      <c r="G205" s="239" t="s">
        <v>569</v>
      </c>
      <c r="H205" s="299"/>
      <c r="I205" s="241"/>
      <c r="J205" s="242">
        <f>ROUND(I205*H205,2)</f>
        <v>0</v>
      </c>
      <c r="K205" s="243"/>
      <c r="L205" s="44"/>
      <c r="M205" s="244" t="s">
        <v>1</v>
      </c>
      <c r="N205" s="245" t="s">
        <v>43</v>
      </c>
      <c r="O205" s="97"/>
      <c r="P205" s="246">
        <f>O205*H205</f>
        <v>0</v>
      </c>
      <c r="Q205" s="246">
        <v>0</v>
      </c>
      <c r="R205" s="246">
        <f>Q205*H205</f>
        <v>0</v>
      </c>
      <c r="S205" s="246">
        <v>0</v>
      </c>
      <c r="T205" s="246">
        <f>S205*H205</f>
        <v>0</v>
      </c>
      <c r="U205" s="247" t="s">
        <v>1</v>
      </c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48" t="s">
        <v>308</v>
      </c>
      <c r="AT205" s="248" t="s">
        <v>177</v>
      </c>
      <c r="AU205" s="248" t="s">
        <v>90</v>
      </c>
      <c r="AY205" s="17" t="s">
        <v>174</v>
      </c>
      <c r="BE205" s="249">
        <f>IF(N205="základná",J205,0)</f>
        <v>0</v>
      </c>
      <c r="BF205" s="249">
        <f>IF(N205="znížená",J205,0)</f>
        <v>0</v>
      </c>
      <c r="BG205" s="249">
        <f>IF(N205="zákl. prenesená",J205,0)</f>
        <v>0</v>
      </c>
      <c r="BH205" s="249">
        <f>IF(N205="zníž. prenesená",J205,0)</f>
        <v>0</v>
      </c>
      <c r="BI205" s="249">
        <f>IF(N205="nulová",J205,0)</f>
        <v>0</v>
      </c>
      <c r="BJ205" s="17" t="s">
        <v>90</v>
      </c>
      <c r="BK205" s="249">
        <f>ROUND(I205*H205,2)</f>
        <v>0</v>
      </c>
      <c r="BL205" s="17" t="s">
        <v>308</v>
      </c>
      <c r="BM205" s="248" t="s">
        <v>1711</v>
      </c>
    </row>
    <row r="206" s="12" customFormat="1" ht="25.92" customHeight="1">
      <c r="A206" s="12"/>
      <c r="B206" s="220"/>
      <c r="C206" s="221"/>
      <c r="D206" s="222" t="s">
        <v>76</v>
      </c>
      <c r="E206" s="223" t="s">
        <v>206</v>
      </c>
      <c r="F206" s="223" t="s">
        <v>207</v>
      </c>
      <c r="G206" s="221"/>
      <c r="H206" s="221"/>
      <c r="I206" s="224"/>
      <c r="J206" s="225">
        <f>BK206</f>
        <v>0</v>
      </c>
      <c r="K206" s="221"/>
      <c r="L206" s="226"/>
      <c r="M206" s="227"/>
      <c r="N206" s="228"/>
      <c r="O206" s="228"/>
      <c r="P206" s="229">
        <f>P207</f>
        <v>0</v>
      </c>
      <c r="Q206" s="228"/>
      <c r="R206" s="229">
        <f>R207</f>
        <v>0</v>
      </c>
      <c r="S206" s="228"/>
      <c r="T206" s="229">
        <f>T207</f>
        <v>0</v>
      </c>
      <c r="U206" s="230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R206" s="231" t="s">
        <v>190</v>
      </c>
      <c r="AT206" s="232" t="s">
        <v>76</v>
      </c>
      <c r="AU206" s="232" t="s">
        <v>77</v>
      </c>
      <c r="AY206" s="231" t="s">
        <v>174</v>
      </c>
      <c r="BK206" s="233">
        <f>BK207</f>
        <v>0</v>
      </c>
    </row>
    <row r="207" s="12" customFormat="1" ht="22.8" customHeight="1">
      <c r="A207" s="12"/>
      <c r="B207" s="220"/>
      <c r="C207" s="221"/>
      <c r="D207" s="222" t="s">
        <v>76</v>
      </c>
      <c r="E207" s="234" t="s">
        <v>207</v>
      </c>
      <c r="F207" s="234" t="s">
        <v>208</v>
      </c>
      <c r="G207" s="221"/>
      <c r="H207" s="221"/>
      <c r="I207" s="224"/>
      <c r="J207" s="235">
        <f>BK207</f>
        <v>0</v>
      </c>
      <c r="K207" s="221"/>
      <c r="L207" s="226"/>
      <c r="M207" s="227"/>
      <c r="N207" s="228"/>
      <c r="O207" s="228"/>
      <c r="P207" s="229">
        <f>SUM(P208:P212)</f>
        <v>0</v>
      </c>
      <c r="Q207" s="228"/>
      <c r="R207" s="229">
        <f>SUM(R208:R212)</f>
        <v>0</v>
      </c>
      <c r="S207" s="228"/>
      <c r="T207" s="229">
        <f>SUM(T208:T212)</f>
        <v>0</v>
      </c>
      <c r="U207" s="230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R207" s="231" t="s">
        <v>190</v>
      </c>
      <c r="AT207" s="232" t="s">
        <v>76</v>
      </c>
      <c r="AU207" s="232" t="s">
        <v>84</v>
      </c>
      <c r="AY207" s="231" t="s">
        <v>174</v>
      </c>
      <c r="BK207" s="233">
        <f>SUM(BK208:BK212)</f>
        <v>0</v>
      </c>
    </row>
    <row r="208" s="2" customFormat="1" ht="14.4" customHeight="1">
      <c r="A208" s="38"/>
      <c r="B208" s="39"/>
      <c r="C208" s="236" t="s">
        <v>651</v>
      </c>
      <c r="D208" s="236" t="s">
        <v>177</v>
      </c>
      <c r="E208" s="237" t="s">
        <v>210</v>
      </c>
      <c r="F208" s="238" t="s">
        <v>211</v>
      </c>
      <c r="G208" s="239" t="s">
        <v>180</v>
      </c>
      <c r="H208" s="240">
        <v>1</v>
      </c>
      <c r="I208" s="241"/>
      <c r="J208" s="242">
        <f>ROUND(I208*H208,2)</f>
        <v>0</v>
      </c>
      <c r="K208" s="243"/>
      <c r="L208" s="44"/>
      <c r="M208" s="244" t="s">
        <v>1</v>
      </c>
      <c r="N208" s="245" t="s">
        <v>43</v>
      </c>
      <c r="O208" s="97"/>
      <c r="P208" s="246">
        <f>O208*H208</f>
        <v>0</v>
      </c>
      <c r="Q208" s="246">
        <v>0</v>
      </c>
      <c r="R208" s="246">
        <f>Q208*H208</f>
        <v>0</v>
      </c>
      <c r="S208" s="246">
        <v>0</v>
      </c>
      <c r="T208" s="246">
        <f>S208*H208</f>
        <v>0</v>
      </c>
      <c r="U208" s="247" t="s">
        <v>1</v>
      </c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48" t="s">
        <v>181</v>
      </c>
      <c r="AT208" s="248" t="s">
        <v>177</v>
      </c>
      <c r="AU208" s="248" t="s">
        <v>90</v>
      </c>
      <c r="AY208" s="17" t="s">
        <v>174</v>
      </c>
      <c r="BE208" s="249">
        <f>IF(N208="základná",J208,0)</f>
        <v>0</v>
      </c>
      <c r="BF208" s="249">
        <f>IF(N208="znížená",J208,0)</f>
        <v>0</v>
      </c>
      <c r="BG208" s="249">
        <f>IF(N208="zákl. prenesená",J208,0)</f>
        <v>0</v>
      </c>
      <c r="BH208" s="249">
        <f>IF(N208="zníž. prenesená",J208,0)</f>
        <v>0</v>
      </c>
      <c r="BI208" s="249">
        <f>IF(N208="nulová",J208,0)</f>
        <v>0</v>
      </c>
      <c r="BJ208" s="17" t="s">
        <v>90</v>
      </c>
      <c r="BK208" s="249">
        <f>ROUND(I208*H208,2)</f>
        <v>0</v>
      </c>
      <c r="BL208" s="17" t="s">
        <v>181</v>
      </c>
      <c r="BM208" s="248" t="s">
        <v>1712</v>
      </c>
    </row>
    <row r="209" s="2" customFormat="1" ht="14.4" customHeight="1">
      <c r="A209" s="38"/>
      <c r="B209" s="39"/>
      <c r="C209" s="236" t="s">
        <v>656</v>
      </c>
      <c r="D209" s="236" t="s">
        <v>177</v>
      </c>
      <c r="E209" s="237" t="s">
        <v>214</v>
      </c>
      <c r="F209" s="238" t="s">
        <v>215</v>
      </c>
      <c r="G209" s="239" t="s">
        <v>180</v>
      </c>
      <c r="H209" s="240">
        <v>1</v>
      </c>
      <c r="I209" s="241"/>
      <c r="J209" s="242">
        <f>ROUND(I209*H209,2)</f>
        <v>0</v>
      </c>
      <c r="K209" s="243"/>
      <c r="L209" s="44"/>
      <c r="M209" s="244" t="s">
        <v>1</v>
      </c>
      <c r="N209" s="245" t="s">
        <v>43</v>
      </c>
      <c r="O209" s="97"/>
      <c r="P209" s="246">
        <f>O209*H209</f>
        <v>0</v>
      </c>
      <c r="Q209" s="246">
        <v>0</v>
      </c>
      <c r="R209" s="246">
        <f>Q209*H209</f>
        <v>0</v>
      </c>
      <c r="S209" s="246">
        <v>0</v>
      </c>
      <c r="T209" s="246">
        <f>S209*H209</f>
        <v>0</v>
      </c>
      <c r="U209" s="247" t="s">
        <v>1</v>
      </c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48" t="s">
        <v>181</v>
      </c>
      <c r="AT209" s="248" t="s">
        <v>177</v>
      </c>
      <c r="AU209" s="248" t="s">
        <v>90</v>
      </c>
      <c r="AY209" s="17" t="s">
        <v>174</v>
      </c>
      <c r="BE209" s="249">
        <f>IF(N209="základná",J209,0)</f>
        <v>0</v>
      </c>
      <c r="BF209" s="249">
        <f>IF(N209="znížená",J209,0)</f>
        <v>0</v>
      </c>
      <c r="BG209" s="249">
        <f>IF(N209="zákl. prenesená",J209,0)</f>
        <v>0</v>
      </c>
      <c r="BH209" s="249">
        <f>IF(N209="zníž. prenesená",J209,0)</f>
        <v>0</v>
      </c>
      <c r="BI209" s="249">
        <f>IF(N209="nulová",J209,0)</f>
        <v>0</v>
      </c>
      <c r="BJ209" s="17" t="s">
        <v>90</v>
      </c>
      <c r="BK209" s="249">
        <f>ROUND(I209*H209,2)</f>
        <v>0</v>
      </c>
      <c r="BL209" s="17" t="s">
        <v>181</v>
      </c>
      <c r="BM209" s="248" t="s">
        <v>1713</v>
      </c>
    </row>
    <row r="210" s="2" customFormat="1" ht="14.4" customHeight="1">
      <c r="A210" s="38"/>
      <c r="B210" s="39"/>
      <c r="C210" s="236" t="s">
        <v>661</v>
      </c>
      <c r="D210" s="236" t="s">
        <v>177</v>
      </c>
      <c r="E210" s="237" t="s">
        <v>218</v>
      </c>
      <c r="F210" s="238" t="s">
        <v>219</v>
      </c>
      <c r="G210" s="239" t="s">
        <v>180</v>
      </c>
      <c r="H210" s="240">
        <v>1</v>
      </c>
      <c r="I210" s="241"/>
      <c r="J210" s="242">
        <f>ROUND(I210*H210,2)</f>
        <v>0</v>
      </c>
      <c r="K210" s="243"/>
      <c r="L210" s="44"/>
      <c r="M210" s="244" t="s">
        <v>1</v>
      </c>
      <c r="N210" s="245" t="s">
        <v>43</v>
      </c>
      <c r="O210" s="97"/>
      <c r="P210" s="246">
        <f>O210*H210</f>
        <v>0</v>
      </c>
      <c r="Q210" s="246">
        <v>0</v>
      </c>
      <c r="R210" s="246">
        <f>Q210*H210</f>
        <v>0</v>
      </c>
      <c r="S210" s="246">
        <v>0</v>
      </c>
      <c r="T210" s="246">
        <f>S210*H210</f>
        <v>0</v>
      </c>
      <c r="U210" s="247" t="s">
        <v>1</v>
      </c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248" t="s">
        <v>181</v>
      </c>
      <c r="AT210" s="248" t="s">
        <v>177</v>
      </c>
      <c r="AU210" s="248" t="s">
        <v>90</v>
      </c>
      <c r="AY210" s="17" t="s">
        <v>174</v>
      </c>
      <c r="BE210" s="249">
        <f>IF(N210="základná",J210,0)</f>
        <v>0</v>
      </c>
      <c r="BF210" s="249">
        <f>IF(N210="znížená",J210,0)</f>
        <v>0</v>
      </c>
      <c r="BG210" s="249">
        <f>IF(N210="zákl. prenesená",J210,0)</f>
        <v>0</v>
      </c>
      <c r="BH210" s="249">
        <f>IF(N210="zníž. prenesená",J210,0)</f>
        <v>0</v>
      </c>
      <c r="BI210" s="249">
        <f>IF(N210="nulová",J210,0)</f>
        <v>0</v>
      </c>
      <c r="BJ210" s="17" t="s">
        <v>90</v>
      </c>
      <c r="BK210" s="249">
        <f>ROUND(I210*H210,2)</f>
        <v>0</v>
      </c>
      <c r="BL210" s="17" t="s">
        <v>181</v>
      </c>
      <c r="BM210" s="248" t="s">
        <v>1714</v>
      </c>
    </row>
    <row r="211" s="2" customFormat="1" ht="14.4" customHeight="1">
      <c r="A211" s="38"/>
      <c r="B211" s="39"/>
      <c r="C211" s="236" t="s">
        <v>663</v>
      </c>
      <c r="D211" s="236" t="s">
        <v>177</v>
      </c>
      <c r="E211" s="237" t="s">
        <v>222</v>
      </c>
      <c r="F211" s="238" t="s">
        <v>223</v>
      </c>
      <c r="G211" s="239" t="s">
        <v>180</v>
      </c>
      <c r="H211" s="240">
        <v>1</v>
      </c>
      <c r="I211" s="241"/>
      <c r="J211" s="242">
        <f>ROUND(I211*H211,2)</f>
        <v>0</v>
      </c>
      <c r="K211" s="243"/>
      <c r="L211" s="44"/>
      <c r="M211" s="244" t="s">
        <v>1</v>
      </c>
      <c r="N211" s="245" t="s">
        <v>43</v>
      </c>
      <c r="O211" s="97"/>
      <c r="P211" s="246">
        <f>O211*H211</f>
        <v>0</v>
      </c>
      <c r="Q211" s="246">
        <v>0</v>
      </c>
      <c r="R211" s="246">
        <f>Q211*H211</f>
        <v>0</v>
      </c>
      <c r="S211" s="246">
        <v>0</v>
      </c>
      <c r="T211" s="246">
        <f>S211*H211</f>
        <v>0</v>
      </c>
      <c r="U211" s="247" t="s">
        <v>1</v>
      </c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48" t="s">
        <v>181</v>
      </c>
      <c r="AT211" s="248" t="s">
        <v>177</v>
      </c>
      <c r="AU211" s="248" t="s">
        <v>90</v>
      </c>
      <c r="AY211" s="17" t="s">
        <v>174</v>
      </c>
      <c r="BE211" s="249">
        <f>IF(N211="základná",J211,0)</f>
        <v>0</v>
      </c>
      <c r="BF211" s="249">
        <f>IF(N211="znížená",J211,0)</f>
        <v>0</v>
      </c>
      <c r="BG211" s="249">
        <f>IF(N211="zákl. prenesená",J211,0)</f>
        <v>0</v>
      </c>
      <c r="BH211" s="249">
        <f>IF(N211="zníž. prenesená",J211,0)</f>
        <v>0</v>
      </c>
      <c r="BI211" s="249">
        <f>IF(N211="nulová",J211,0)</f>
        <v>0</v>
      </c>
      <c r="BJ211" s="17" t="s">
        <v>90</v>
      </c>
      <c r="BK211" s="249">
        <f>ROUND(I211*H211,2)</f>
        <v>0</v>
      </c>
      <c r="BL211" s="17" t="s">
        <v>181</v>
      </c>
      <c r="BM211" s="248" t="s">
        <v>1715</v>
      </c>
    </row>
    <row r="212" s="2" customFormat="1" ht="14.4" customHeight="1">
      <c r="A212" s="38"/>
      <c r="B212" s="39"/>
      <c r="C212" s="236" t="s">
        <v>665</v>
      </c>
      <c r="D212" s="236" t="s">
        <v>177</v>
      </c>
      <c r="E212" s="237" t="s">
        <v>226</v>
      </c>
      <c r="F212" s="238" t="s">
        <v>227</v>
      </c>
      <c r="G212" s="239" t="s">
        <v>180</v>
      </c>
      <c r="H212" s="240">
        <v>1</v>
      </c>
      <c r="I212" s="241"/>
      <c r="J212" s="242">
        <f>ROUND(I212*H212,2)</f>
        <v>0</v>
      </c>
      <c r="K212" s="243"/>
      <c r="L212" s="44"/>
      <c r="M212" s="250" t="s">
        <v>1</v>
      </c>
      <c r="N212" s="251" t="s">
        <v>43</v>
      </c>
      <c r="O212" s="252"/>
      <c r="P212" s="253">
        <f>O212*H212</f>
        <v>0</v>
      </c>
      <c r="Q212" s="253">
        <v>0</v>
      </c>
      <c r="R212" s="253">
        <f>Q212*H212</f>
        <v>0</v>
      </c>
      <c r="S212" s="253">
        <v>0</v>
      </c>
      <c r="T212" s="253">
        <f>S212*H212</f>
        <v>0</v>
      </c>
      <c r="U212" s="254" t="s">
        <v>1</v>
      </c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248" t="s">
        <v>181</v>
      </c>
      <c r="AT212" s="248" t="s">
        <v>177</v>
      </c>
      <c r="AU212" s="248" t="s">
        <v>90</v>
      </c>
      <c r="AY212" s="17" t="s">
        <v>174</v>
      </c>
      <c r="BE212" s="249">
        <f>IF(N212="základná",J212,0)</f>
        <v>0</v>
      </c>
      <c r="BF212" s="249">
        <f>IF(N212="znížená",J212,0)</f>
        <v>0</v>
      </c>
      <c r="BG212" s="249">
        <f>IF(N212="zákl. prenesená",J212,0)</f>
        <v>0</v>
      </c>
      <c r="BH212" s="249">
        <f>IF(N212="zníž. prenesená",J212,0)</f>
        <v>0</v>
      </c>
      <c r="BI212" s="249">
        <f>IF(N212="nulová",J212,0)</f>
        <v>0</v>
      </c>
      <c r="BJ212" s="17" t="s">
        <v>90</v>
      </c>
      <c r="BK212" s="249">
        <f>ROUND(I212*H212,2)</f>
        <v>0</v>
      </c>
      <c r="BL212" s="17" t="s">
        <v>181</v>
      </c>
      <c r="BM212" s="248" t="s">
        <v>1716</v>
      </c>
    </row>
    <row r="213" s="2" customFormat="1" ht="6.96" customHeight="1">
      <c r="A213" s="38"/>
      <c r="B213" s="72"/>
      <c r="C213" s="73"/>
      <c r="D213" s="73"/>
      <c r="E213" s="73"/>
      <c r="F213" s="73"/>
      <c r="G213" s="73"/>
      <c r="H213" s="73"/>
      <c r="I213" s="73"/>
      <c r="J213" s="73"/>
      <c r="K213" s="73"/>
      <c r="L213" s="44"/>
      <c r="M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</row>
  </sheetData>
  <sheetProtection sheet="1" autoFilter="0" formatColumns="0" formatRows="0" objects="1" scenarios="1" spinCount="100000" saltValue="fEgK/4Gvq8YT58r6RzOMMhejhI6PCWk9Hx2szBgBjT6Dy8E1kVmpLR7it/xSzHJ6Q3FXum2UMJOlb+jUR9wPOg==" hashValue="3gZBy24ozFFGvC4I4HDCa7Dz0GuKeNHjvjOilhVAbQr13NeOFDDyKgim4qo8LVU7cVHdPH6fFHjkPvBO1TJIZQ==" algorithmName="SHA-512" password="CC35"/>
  <autoFilter ref="C126:K212"/>
  <mergeCells count="9">
    <mergeCell ref="E7:H7"/>
    <mergeCell ref="E9:H9"/>
    <mergeCell ref="E18:H18"/>
    <mergeCell ref="E27:H27"/>
    <mergeCell ref="E85:H85"/>
    <mergeCell ref="E87:H87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5.14063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131</v>
      </c>
    </row>
    <row r="3" s="1" customFormat="1" ht="6.96" customHeight="1">
      <c r="B3" s="152"/>
      <c r="C3" s="153"/>
      <c r="D3" s="153"/>
      <c r="E3" s="153"/>
      <c r="F3" s="153"/>
      <c r="G3" s="153"/>
      <c r="H3" s="153"/>
      <c r="I3" s="153"/>
      <c r="J3" s="153"/>
      <c r="K3" s="153"/>
      <c r="L3" s="20"/>
      <c r="AT3" s="17" t="s">
        <v>77</v>
      </c>
    </row>
    <row r="4" s="1" customFormat="1" ht="24.96" customHeight="1">
      <c r="B4" s="20"/>
      <c r="D4" s="154" t="s">
        <v>143</v>
      </c>
      <c r="L4" s="20"/>
      <c r="M4" s="155" t="s">
        <v>9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6" t="s">
        <v>15</v>
      </c>
      <c r="L6" s="20"/>
    </row>
    <row r="7" s="1" customFormat="1" ht="27" customHeight="1">
      <c r="B7" s="20"/>
      <c r="E7" s="157" t="str">
        <f>'Rekapitulácia stavby'!K6</f>
        <v>Lyžiarske stredisko MH I. etapa - 8-miestna kabínková lanovka MH-STRÁNE</v>
      </c>
      <c r="F7" s="156"/>
      <c r="G7" s="156"/>
      <c r="H7" s="156"/>
      <c r="L7" s="20"/>
    </row>
    <row r="8" s="2" customFormat="1" ht="12" customHeight="1">
      <c r="A8" s="38"/>
      <c r="B8" s="44"/>
      <c r="C8" s="38"/>
      <c r="D8" s="156" t="s">
        <v>144</v>
      </c>
      <c r="E8" s="38"/>
      <c r="F8" s="38"/>
      <c r="G8" s="38"/>
      <c r="H8" s="38"/>
      <c r="I8" s="38"/>
      <c r="J8" s="38"/>
      <c r="K8" s="38"/>
      <c r="L8" s="69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5.6" customHeight="1">
      <c r="A9" s="38"/>
      <c r="B9" s="44"/>
      <c r="C9" s="38"/>
      <c r="D9" s="38"/>
      <c r="E9" s="158" t="s">
        <v>1717</v>
      </c>
      <c r="F9" s="38"/>
      <c r="G9" s="38"/>
      <c r="H9" s="38"/>
      <c r="I9" s="38"/>
      <c r="J9" s="38"/>
      <c r="K9" s="38"/>
      <c r="L9" s="69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9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56" t="s">
        <v>17</v>
      </c>
      <c r="E11" s="38"/>
      <c r="F11" s="147" t="s">
        <v>1</v>
      </c>
      <c r="G11" s="38"/>
      <c r="H11" s="38"/>
      <c r="I11" s="156" t="s">
        <v>18</v>
      </c>
      <c r="J11" s="147" t="s">
        <v>1</v>
      </c>
      <c r="K11" s="38"/>
      <c r="L11" s="69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56" t="s">
        <v>19</v>
      </c>
      <c r="E12" s="38"/>
      <c r="F12" s="147" t="s">
        <v>20</v>
      </c>
      <c r="G12" s="38"/>
      <c r="H12" s="38"/>
      <c r="I12" s="156" t="s">
        <v>21</v>
      </c>
      <c r="J12" s="159" t="str">
        <f>'Rekapitulácia stavby'!AN8</f>
        <v>23. 7. 2026</v>
      </c>
      <c r="K12" s="38"/>
      <c r="L12" s="69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9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6" t="s">
        <v>23</v>
      </c>
      <c r="E14" s="38"/>
      <c r="F14" s="38"/>
      <c r="G14" s="38"/>
      <c r="H14" s="38"/>
      <c r="I14" s="156" t="s">
        <v>24</v>
      </c>
      <c r="J14" s="147" t="s">
        <v>25</v>
      </c>
      <c r="K14" s="38"/>
      <c r="L14" s="69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7" t="s">
        <v>26</v>
      </c>
      <c r="F15" s="38"/>
      <c r="G15" s="38"/>
      <c r="H15" s="38"/>
      <c r="I15" s="156" t="s">
        <v>27</v>
      </c>
      <c r="J15" s="147" t="s">
        <v>1</v>
      </c>
      <c r="K15" s="38"/>
      <c r="L15" s="69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9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56" t="s">
        <v>28</v>
      </c>
      <c r="E17" s="38"/>
      <c r="F17" s="38"/>
      <c r="G17" s="38"/>
      <c r="H17" s="38"/>
      <c r="I17" s="156" t="s">
        <v>24</v>
      </c>
      <c r="J17" s="33" t="str">
        <f>'Rekapitulácia stavby'!AN13</f>
        <v>Vyplň údaj</v>
      </c>
      <c r="K17" s="38"/>
      <c r="L17" s="69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'Rekapitulácia stavby'!E14</f>
        <v>Vyplň údaj</v>
      </c>
      <c r="F18" s="147"/>
      <c r="G18" s="147"/>
      <c r="H18" s="147"/>
      <c r="I18" s="156" t="s">
        <v>27</v>
      </c>
      <c r="J18" s="33" t="str">
        <f>'Rekapitulácia stavby'!AN14</f>
        <v>Vyplň údaj</v>
      </c>
      <c r="K18" s="38"/>
      <c r="L18" s="69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9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56" t="s">
        <v>30</v>
      </c>
      <c r="E20" s="38"/>
      <c r="F20" s="38"/>
      <c r="G20" s="38"/>
      <c r="H20" s="38"/>
      <c r="I20" s="156" t="s">
        <v>24</v>
      </c>
      <c r="J20" s="147" t="s">
        <v>31</v>
      </c>
      <c r="K20" s="38"/>
      <c r="L20" s="69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7" t="s">
        <v>148</v>
      </c>
      <c r="F21" s="38"/>
      <c r="G21" s="38"/>
      <c r="H21" s="38"/>
      <c r="I21" s="156" t="s">
        <v>27</v>
      </c>
      <c r="J21" s="147" t="s">
        <v>1</v>
      </c>
      <c r="K21" s="38"/>
      <c r="L21" s="69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9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56" t="s">
        <v>34</v>
      </c>
      <c r="E23" s="38"/>
      <c r="F23" s="38"/>
      <c r="G23" s="38"/>
      <c r="H23" s="38"/>
      <c r="I23" s="156" t="s">
        <v>24</v>
      </c>
      <c r="J23" s="147" t="s">
        <v>1</v>
      </c>
      <c r="K23" s="38"/>
      <c r="L23" s="69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7" t="s">
        <v>35</v>
      </c>
      <c r="F24" s="38"/>
      <c r="G24" s="38"/>
      <c r="H24" s="38"/>
      <c r="I24" s="156" t="s">
        <v>27</v>
      </c>
      <c r="J24" s="147" t="s">
        <v>1</v>
      </c>
      <c r="K24" s="38"/>
      <c r="L24" s="69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9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56" t="s">
        <v>36</v>
      </c>
      <c r="E26" s="38"/>
      <c r="F26" s="38"/>
      <c r="G26" s="38"/>
      <c r="H26" s="38"/>
      <c r="I26" s="38"/>
      <c r="J26" s="38"/>
      <c r="K26" s="38"/>
      <c r="L26" s="69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4.4" customHeight="1">
      <c r="A27" s="160"/>
      <c r="B27" s="161"/>
      <c r="C27" s="160"/>
      <c r="D27" s="160"/>
      <c r="E27" s="162" t="s">
        <v>1</v>
      </c>
      <c r="F27" s="162"/>
      <c r="G27" s="162"/>
      <c r="H27" s="162"/>
      <c r="I27" s="160"/>
      <c r="J27" s="160"/>
      <c r="K27" s="160"/>
      <c r="L27" s="163"/>
      <c r="S27" s="160"/>
      <c r="T27" s="160"/>
      <c r="U27" s="160"/>
      <c r="V27" s="160"/>
      <c r="W27" s="160"/>
      <c r="X27" s="160"/>
      <c r="Y27" s="160"/>
      <c r="Z27" s="160"/>
      <c r="AA27" s="160"/>
      <c r="AB27" s="160"/>
      <c r="AC27" s="160"/>
      <c r="AD27" s="160"/>
      <c r="AE27" s="160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9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64"/>
      <c r="E29" s="164"/>
      <c r="F29" s="164"/>
      <c r="G29" s="164"/>
      <c r="H29" s="164"/>
      <c r="I29" s="164"/>
      <c r="J29" s="164"/>
      <c r="K29" s="164"/>
      <c r="L29" s="69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65" t="s">
        <v>37</v>
      </c>
      <c r="E30" s="38"/>
      <c r="F30" s="38"/>
      <c r="G30" s="38"/>
      <c r="H30" s="38"/>
      <c r="I30" s="38"/>
      <c r="J30" s="166">
        <f>ROUND(J124, 2)</f>
        <v>0</v>
      </c>
      <c r="K30" s="38"/>
      <c r="L30" s="69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64"/>
      <c r="E31" s="164"/>
      <c r="F31" s="164"/>
      <c r="G31" s="164"/>
      <c r="H31" s="164"/>
      <c r="I31" s="164"/>
      <c r="J31" s="164"/>
      <c r="K31" s="164"/>
      <c r="L31" s="69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67" t="s">
        <v>39</v>
      </c>
      <c r="G32" s="38"/>
      <c r="H32" s="38"/>
      <c r="I32" s="167" t="s">
        <v>38</v>
      </c>
      <c r="J32" s="167" t="s">
        <v>40</v>
      </c>
      <c r="K32" s="38"/>
      <c r="L32" s="69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68" t="s">
        <v>41</v>
      </c>
      <c r="E33" s="169" t="s">
        <v>42</v>
      </c>
      <c r="F33" s="170">
        <f>ROUND((SUM(BE124:BE180)),  2)</f>
        <v>0</v>
      </c>
      <c r="G33" s="171"/>
      <c r="H33" s="171"/>
      <c r="I33" s="172">
        <v>0.23000000000000001</v>
      </c>
      <c r="J33" s="170">
        <f>ROUND(((SUM(BE124:BE180))*I33),  2)</f>
        <v>0</v>
      </c>
      <c r="K33" s="38"/>
      <c r="L33" s="69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69" t="s">
        <v>43</v>
      </c>
      <c r="F34" s="170">
        <f>ROUND((SUM(BF124:BF180)),  2)</f>
        <v>0</v>
      </c>
      <c r="G34" s="171"/>
      <c r="H34" s="171"/>
      <c r="I34" s="172">
        <v>0.23000000000000001</v>
      </c>
      <c r="J34" s="170">
        <f>ROUND(((SUM(BF124:BF180))*I34),  2)</f>
        <v>0</v>
      </c>
      <c r="K34" s="38"/>
      <c r="L34" s="69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56" t="s">
        <v>44</v>
      </c>
      <c r="F35" s="173">
        <f>ROUND((SUM(BG124:BG180)),  2)</f>
        <v>0</v>
      </c>
      <c r="G35" s="38"/>
      <c r="H35" s="38"/>
      <c r="I35" s="174">
        <v>0.23000000000000001</v>
      </c>
      <c r="J35" s="173">
        <f>0</f>
        <v>0</v>
      </c>
      <c r="K35" s="38"/>
      <c r="L35" s="69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56" t="s">
        <v>45</v>
      </c>
      <c r="F36" s="173">
        <f>ROUND((SUM(BH124:BH180)),  2)</f>
        <v>0</v>
      </c>
      <c r="G36" s="38"/>
      <c r="H36" s="38"/>
      <c r="I36" s="174">
        <v>0.23000000000000001</v>
      </c>
      <c r="J36" s="173">
        <f>0</f>
        <v>0</v>
      </c>
      <c r="K36" s="38"/>
      <c r="L36" s="69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69" t="s">
        <v>46</v>
      </c>
      <c r="F37" s="170">
        <f>ROUND((SUM(BI124:BI180)),  2)</f>
        <v>0</v>
      </c>
      <c r="G37" s="171"/>
      <c r="H37" s="171"/>
      <c r="I37" s="172">
        <v>0</v>
      </c>
      <c r="J37" s="170">
        <f>0</f>
        <v>0</v>
      </c>
      <c r="K37" s="38"/>
      <c r="L37" s="69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9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75"/>
      <c r="D39" s="176" t="s">
        <v>47</v>
      </c>
      <c r="E39" s="177"/>
      <c r="F39" s="177"/>
      <c r="G39" s="178" t="s">
        <v>48</v>
      </c>
      <c r="H39" s="179" t="s">
        <v>49</v>
      </c>
      <c r="I39" s="177"/>
      <c r="J39" s="180">
        <f>SUM(J30:J37)</f>
        <v>0</v>
      </c>
      <c r="K39" s="181"/>
      <c r="L39" s="69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9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9"/>
      <c r="D50" s="182" t="s">
        <v>50</v>
      </c>
      <c r="E50" s="183"/>
      <c r="F50" s="183"/>
      <c r="G50" s="182" t="s">
        <v>51</v>
      </c>
      <c r="H50" s="183"/>
      <c r="I50" s="183"/>
      <c r="J50" s="183"/>
      <c r="K50" s="183"/>
      <c r="L50" s="69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84" t="s">
        <v>52</v>
      </c>
      <c r="E61" s="185"/>
      <c r="F61" s="186" t="s">
        <v>53</v>
      </c>
      <c r="G61" s="184" t="s">
        <v>52</v>
      </c>
      <c r="H61" s="185"/>
      <c r="I61" s="185"/>
      <c r="J61" s="187" t="s">
        <v>53</v>
      </c>
      <c r="K61" s="185"/>
      <c r="L61" s="69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82" t="s">
        <v>54</v>
      </c>
      <c r="E65" s="188"/>
      <c r="F65" s="188"/>
      <c r="G65" s="182" t="s">
        <v>55</v>
      </c>
      <c r="H65" s="188"/>
      <c r="I65" s="188"/>
      <c r="J65" s="188"/>
      <c r="K65" s="188"/>
      <c r="L65" s="69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84" t="s">
        <v>52</v>
      </c>
      <c r="E76" s="185"/>
      <c r="F76" s="186" t="s">
        <v>53</v>
      </c>
      <c r="G76" s="184" t="s">
        <v>52</v>
      </c>
      <c r="H76" s="185"/>
      <c r="I76" s="185"/>
      <c r="J76" s="187" t="s">
        <v>53</v>
      </c>
      <c r="K76" s="185"/>
      <c r="L76" s="69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9"/>
      <c r="C77" s="190"/>
      <c r="D77" s="190"/>
      <c r="E77" s="190"/>
      <c r="F77" s="190"/>
      <c r="G77" s="190"/>
      <c r="H77" s="190"/>
      <c r="I77" s="190"/>
      <c r="J77" s="190"/>
      <c r="K77" s="190"/>
      <c r="L77" s="69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hidden="1" s="2" customFormat="1" ht="6.96" customHeight="1">
      <c r="A81" s="38"/>
      <c r="B81" s="191"/>
      <c r="C81" s="192"/>
      <c r="D81" s="192"/>
      <c r="E81" s="192"/>
      <c r="F81" s="192"/>
      <c r="G81" s="192"/>
      <c r="H81" s="192"/>
      <c r="I81" s="192"/>
      <c r="J81" s="192"/>
      <c r="K81" s="192"/>
      <c r="L81" s="69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hidden="1" s="2" customFormat="1" ht="24.96" customHeight="1">
      <c r="A82" s="38"/>
      <c r="B82" s="39"/>
      <c r="C82" s="23" t="s">
        <v>149</v>
      </c>
      <c r="D82" s="40"/>
      <c r="E82" s="40"/>
      <c r="F82" s="40"/>
      <c r="G82" s="40"/>
      <c r="H82" s="40"/>
      <c r="I82" s="40"/>
      <c r="J82" s="40"/>
      <c r="K82" s="40"/>
      <c r="L82" s="69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hidden="1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9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hidden="1" s="2" customFormat="1" ht="12" customHeight="1">
      <c r="A84" s="38"/>
      <c r="B84" s="39"/>
      <c r="C84" s="32" t="s">
        <v>15</v>
      </c>
      <c r="D84" s="40"/>
      <c r="E84" s="40"/>
      <c r="F84" s="40"/>
      <c r="G84" s="40"/>
      <c r="H84" s="40"/>
      <c r="I84" s="40"/>
      <c r="J84" s="40"/>
      <c r="K84" s="40"/>
      <c r="L84" s="69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hidden="1" s="2" customFormat="1" ht="27" customHeight="1">
      <c r="A85" s="38"/>
      <c r="B85" s="39"/>
      <c r="C85" s="40"/>
      <c r="D85" s="40"/>
      <c r="E85" s="193" t="str">
        <f>E7</f>
        <v>Lyžiarske stredisko MH I. etapa - 8-miestna kabínková lanovka MH-STRÁNE</v>
      </c>
      <c r="F85" s="32"/>
      <c r="G85" s="32"/>
      <c r="H85" s="32"/>
      <c r="I85" s="40"/>
      <c r="J85" s="40"/>
      <c r="K85" s="40"/>
      <c r="L85" s="69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hidden="1" s="2" customFormat="1" ht="12" customHeight="1">
      <c r="A86" s="38"/>
      <c r="B86" s="39"/>
      <c r="C86" s="32" t="s">
        <v>144</v>
      </c>
      <c r="D86" s="40"/>
      <c r="E86" s="40"/>
      <c r="F86" s="40"/>
      <c r="G86" s="40"/>
      <c r="H86" s="40"/>
      <c r="I86" s="40"/>
      <c r="J86" s="40"/>
      <c r="K86" s="40"/>
      <c r="L86" s="69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hidden="1" s="2" customFormat="1" ht="15.6" customHeight="1">
      <c r="A87" s="38"/>
      <c r="B87" s="39"/>
      <c r="C87" s="40"/>
      <c r="D87" s="40"/>
      <c r="E87" s="82" t="str">
        <f>E9</f>
        <v>SO 024 - Splašková kanalizácia</v>
      </c>
      <c r="F87" s="40"/>
      <c r="G87" s="40"/>
      <c r="H87" s="40"/>
      <c r="I87" s="40"/>
      <c r="J87" s="40"/>
      <c r="K87" s="40"/>
      <c r="L87" s="69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hidden="1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9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hidden="1" s="2" customFormat="1" ht="12" customHeight="1">
      <c r="A89" s="38"/>
      <c r="B89" s="39"/>
      <c r="C89" s="32" t="s">
        <v>19</v>
      </c>
      <c r="D89" s="40"/>
      <c r="E89" s="40"/>
      <c r="F89" s="27" t="str">
        <f>F12</f>
        <v>Martin</v>
      </c>
      <c r="G89" s="40"/>
      <c r="H89" s="40"/>
      <c r="I89" s="32" t="s">
        <v>21</v>
      </c>
      <c r="J89" s="85" t="str">
        <f>IF(J12="","",J12)</f>
        <v>23. 7. 2026</v>
      </c>
      <c r="K89" s="40"/>
      <c r="L89" s="69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hidden="1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9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hidden="1" s="2" customFormat="1" ht="15.6" customHeight="1">
      <c r="A91" s="38"/>
      <c r="B91" s="39"/>
      <c r="C91" s="32" t="s">
        <v>23</v>
      </c>
      <c r="D91" s="40"/>
      <c r="E91" s="40"/>
      <c r="F91" s="27" t="str">
        <f>E15</f>
        <v>Mesto Martin</v>
      </c>
      <c r="G91" s="40"/>
      <c r="H91" s="40"/>
      <c r="I91" s="32" t="s">
        <v>30</v>
      </c>
      <c r="J91" s="36" t="str">
        <f>E21</f>
        <v>PROMT, s.r.o. Martin</v>
      </c>
      <c r="K91" s="40"/>
      <c r="L91" s="69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hidden="1" s="2" customFormat="1" ht="15.6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34</v>
      </c>
      <c r="J92" s="36" t="str">
        <f>E24</f>
        <v>Ing. Jaroslav Tomko</v>
      </c>
      <c r="K92" s="40"/>
      <c r="L92" s="69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hidden="1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9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hidden="1" s="2" customFormat="1" ht="29.28" customHeight="1">
      <c r="A94" s="38"/>
      <c r="B94" s="39"/>
      <c r="C94" s="194" t="s">
        <v>150</v>
      </c>
      <c r="D94" s="195"/>
      <c r="E94" s="195"/>
      <c r="F94" s="195"/>
      <c r="G94" s="195"/>
      <c r="H94" s="195"/>
      <c r="I94" s="195"/>
      <c r="J94" s="196" t="s">
        <v>151</v>
      </c>
      <c r="K94" s="195"/>
      <c r="L94" s="69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hidden="1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9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hidden="1" s="2" customFormat="1" ht="22.8" customHeight="1">
      <c r="A96" s="38"/>
      <c r="B96" s="39"/>
      <c r="C96" s="197" t="s">
        <v>152</v>
      </c>
      <c r="D96" s="40"/>
      <c r="E96" s="40"/>
      <c r="F96" s="40"/>
      <c r="G96" s="40"/>
      <c r="H96" s="40"/>
      <c r="I96" s="40"/>
      <c r="J96" s="116">
        <f>J124</f>
        <v>0</v>
      </c>
      <c r="K96" s="40"/>
      <c r="L96" s="69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153</v>
      </c>
    </row>
    <row r="97" hidden="1" s="9" customFormat="1" ht="24.96" customHeight="1">
      <c r="A97" s="9"/>
      <c r="B97" s="198"/>
      <c r="C97" s="199"/>
      <c r="D97" s="200" t="s">
        <v>1119</v>
      </c>
      <c r="E97" s="201"/>
      <c r="F97" s="201"/>
      <c r="G97" s="201"/>
      <c r="H97" s="201"/>
      <c r="I97" s="201"/>
      <c r="J97" s="202">
        <f>J125</f>
        <v>0</v>
      </c>
      <c r="K97" s="199"/>
      <c r="L97" s="20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hidden="1" s="10" customFormat="1" ht="19.92" customHeight="1">
      <c r="A98" s="10"/>
      <c r="B98" s="204"/>
      <c r="C98" s="139"/>
      <c r="D98" s="205" t="s">
        <v>1120</v>
      </c>
      <c r="E98" s="206"/>
      <c r="F98" s="206"/>
      <c r="G98" s="206"/>
      <c r="H98" s="206"/>
      <c r="I98" s="206"/>
      <c r="J98" s="207">
        <f>J126</f>
        <v>0</v>
      </c>
      <c r="K98" s="139"/>
      <c r="L98" s="208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204"/>
      <c r="C99" s="139"/>
      <c r="D99" s="205" t="s">
        <v>231</v>
      </c>
      <c r="E99" s="206"/>
      <c r="F99" s="206"/>
      <c r="G99" s="206"/>
      <c r="H99" s="206"/>
      <c r="I99" s="206"/>
      <c r="J99" s="207">
        <f>J128</f>
        <v>0</v>
      </c>
      <c r="K99" s="139"/>
      <c r="L99" s="208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10" customFormat="1" ht="19.92" customHeight="1">
      <c r="A100" s="10"/>
      <c r="B100" s="204"/>
      <c r="C100" s="139"/>
      <c r="D100" s="205" t="s">
        <v>448</v>
      </c>
      <c r="E100" s="206"/>
      <c r="F100" s="206"/>
      <c r="G100" s="206"/>
      <c r="H100" s="206"/>
      <c r="I100" s="206"/>
      <c r="J100" s="207">
        <f>J154</f>
        <v>0</v>
      </c>
      <c r="K100" s="139"/>
      <c r="L100" s="20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10" customFormat="1" ht="19.92" customHeight="1">
      <c r="A101" s="10"/>
      <c r="B101" s="204"/>
      <c r="C101" s="139"/>
      <c r="D101" s="205" t="s">
        <v>318</v>
      </c>
      <c r="E101" s="206"/>
      <c r="F101" s="206"/>
      <c r="G101" s="206"/>
      <c r="H101" s="206"/>
      <c r="I101" s="206"/>
      <c r="J101" s="207">
        <f>J159</f>
        <v>0</v>
      </c>
      <c r="K101" s="139"/>
      <c r="L101" s="20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10" customFormat="1" ht="19.92" customHeight="1">
      <c r="A102" s="10"/>
      <c r="B102" s="204"/>
      <c r="C102" s="139"/>
      <c r="D102" s="205" t="s">
        <v>233</v>
      </c>
      <c r="E102" s="206"/>
      <c r="F102" s="206"/>
      <c r="G102" s="206"/>
      <c r="H102" s="206"/>
      <c r="I102" s="206"/>
      <c r="J102" s="207">
        <f>J171</f>
        <v>0</v>
      </c>
      <c r="K102" s="139"/>
      <c r="L102" s="20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9" customFormat="1" ht="24.96" customHeight="1">
      <c r="A103" s="9"/>
      <c r="B103" s="198"/>
      <c r="C103" s="199"/>
      <c r="D103" s="200" t="s">
        <v>156</v>
      </c>
      <c r="E103" s="201"/>
      <c r="F103" s="201"/>
      <c r="G103" s="201"/>
      <c r="H103" s="201"/>
      <c r="I103" s="201"/>
      <c r="J103" s="202">
        <f>J174</f>
        <v>0</v>
      </c>
      <c r="K103" s="199"/>
      <c r="L103" s="203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hidden="1" s="10" customFormat="1" ht="19.92" customHeight="1">
      <c r="A104" s="10"/>
      <c r="B104" s="204"/>
      <c r="C104" s="139"/>
      <c r="D104" s="205" t="s">
        <v>157</v>
      </c>
      <c r="E104" s="206"/>
      <c r="F104" s="206"/>
      <c r="G104" s="206"/>
      <c r="H104" s="206"/>
      <c r="I104" s="206"/>
      <c r="J104" s="207">
        <f>J175</f>
        <v>0</v>
      </c>
      <c r="K104" s="139"/>
      <c r="L104" s="208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hidden="1" s="2" customFormat="1" ht="21.84" customHeight="1">
      <c r="A105" s="38"/>
      <c r="B105" s="39"/>
      <c r="C105" s="40"/>
      <c r="D105" s="40"/>
      <c r="E105" s="40"/>
      <c r="F105" s="40"/>
      <c r="G105" s="40"/>
      <c r="H105" s="40"/>
      <c r="I105" s="40"/>
      <c r="J105" s="40"/>
      <c r="K105" s="40"/>
      <c r="L105" s="69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hidden="1" s="2" customFormat="1" ht="6.96" customHeight="1">
      <c r="A106" s="38"/>
      <c r="B106" s="72"/>
      <c r="C106" s="73"/>
      <c r="D106" s="73"/>
      <c r="E106" s="73"/>
      <c r="F106" s="73"/>
      <c r="G106" s="73"/>
      <c r="H106" s="73"/>
      <c r="I106" s="73"/>
      <c r="J106" s="73"/>
      <c r="K106" s="73"/>
      <c r="L106" s="69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hidden="1"/>
    <row r="108" hidden="1"/>
    <row r="109" hidden="1"/>
    <row r="110" s="2" customFormat="1" ht="6.96" customHeight="1">
      <c r="A110" s="38"/>
      <c r="B110" s="74"/>
      <c r="C110" s="75"/>
      <c r="D110" s="75"/>
      <c r="E110" s="75"/>
      <c r="F110" s="75"/>
      <c r="G110" s="75"/>
      <c r="H110" s="75"/>
      <c r="I110" s="75"/>
      <c r="J110" s="75"/>
      <c r="K110" s="75"/>
      <c r="L110" s="69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24.96" customHeight="1">
      <c r="A111" s="38"/>
      <c r="B111" s="39"/>
      <c r="C111" s="23" t="s">
        <v>158</v>
      </c>
      <c r="D111" s="40"/>
      <c r="E111" s="40"/>
      <c r="F111" s="40"/>
      <c r="G111" s="40"/>
      <c r="H111" s="40"/>
      <c r="I111" s="40"/>
      <c r="J111" s="40"/>
      <c r="K111" s="40"/>
      <c r="L111" s="69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6.96" customHeight="1">
      <c r="A112" s="38"/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69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15</v>
      </c>
      <c r="D113" s="40"/>
      <c r="E113" s="40"/>
      <c r="F113" s="40"/>
      <c r="G113" s="40"/>
      <c r="H113" s="40"/>
      <c r="I113" s="40"/>
      <c r="J113" s="40"/>
      <c r="K113" s="40"/>
      <c r="L113" s="69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27" customHeight="1">
      <c r="A114" s="38"/>
      <c r="B114" s="39"/>
      <c r="C114" s="40"/>
      <c r="D114" s="40"/>
      <c r="E114" s="193" t="str">
        <f>E7</f>
        <v>Lyžiarske stredisko MH I. etapa - 8-miestna kabínková lanovka MH-STRÁNE</v>
      </c>
      <c r="F114" s="32"/>
      <c r="G114" s="32"/>
      <c r="H114" s="32"/>
      <c r="I114" s="40"/>
      <c r="J114" s="40"/>
      <c r="K114" s="40"/>
      <c r="L114" s="69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144</v>
      </c>
      <c r="D115" s="40"/>
      <c r="E115" s="40"/>
      <c r="F115" s="40"/>
      <c r="G115" s="40"/>
      <c r="H115" s="40"/>
      <c r="I115" s="40"/>
      <c r="J115" s="40"/>
      <c r="K115" s="40"/>
      <c r="L115" s="69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5.6" customHeight="1">
      <c r="A116" s="38"/>
      <c r="B116" s="39"/>
      <c r="C116" s="40"/>
      <c r="D116" s="40"/>
      <c r="E116" s="82" t="str">
        <f>E9</f>
        <v>SO 024 - Splašková kanalizácia</v>
      </c>
      <c r="F116" s="40"/>
      <c r="G116" s="40"/>
      <c r="H116" s="40"/>
      <c r="I116" s="40"/>
      <c r="J116" s="40"/>
      <c r="K116" s="40"/>
      <c r="L116" s="69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9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2" customHeight="1">
      <c r="A118" s="38"/>
      <c r="B118" s="39"/>
      <c r="C118" s="32" t="s">
        <v>19</v>
      </c>
      <c r="D118" s="40"/>
      <c r="E118" s="40"/>
      <c r="F118" s="27" t="str">
        <f>F12</f>
        <v>Martin</v>
      </c>
      <c r="G118" s="40"/>
      <c r="H118" s="40"/>
      <c r="I118" s="32" t="s">
        <v>21</v>
      </c>
      <c r="J118" s="85" t="str">
        <f>IF(J12="","",J12)</f>
        <v>23. 7. 2026</v>
      </c>
      <c r="K118" s="40"/>
      <c r="L118" s="69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9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6" customHeight="1">
      <c r="A120" s="38"/>
      <c r="B120" s="39"/>
      <c r="C120" s="32" t="s">
        <v>23</v>
      </c>
      <c r="D120" s="40"/>
      <c r="E120" s="40"/>
      <c r="F120" s="27" t="str">
        <f>E15</f>
        <v>Mesto Martin</v>
      </c>
      <c r="G120" s="40"/>
      <c r="H120" s="40"/>
      <c r="I120" s="32" t="s">
        <v>30</v>
      </c>
      <c r="J120" s="36" t="str">
        <f>E21</f>
        <v>PROMT, s.r.o. Martin</v>
      </c>
      <c r="K120" s="40"/>
      <c r="L120" s="69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5.6" customHeight="1">
      <c r="A121" s="38"/>
      <c r="B121" s="39"/>
      <c r="C121" s="32" t="s">
        <v>28</v>
      </c>
      <c r="D121" s="40"/>
      <c r="E121" s="40"/>
      <c r="F121" s="27" t="str">
        <f>IF(E18="","",E18)</f>
        <v>Vyplň údaj</v>
      </c>
      <c r="G121" s="40"/>
      <c r="H121" s="40"/>
      <c r="I121" s="32" t="s">
        <v>34</v>
      </c>
      <c r="J121" s="36" t="str">
        <f>E24</f>
        <v>Ing. Jaroslav Tomko</v>
      </c>
      <c r="K121" s="40"/>
      <c r="L121" s="69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0.32" customHeight="1">
      <c r="A122" s="38"/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69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11" customFormat="1" ht="29.28" customHeight="1">
      <c r="A123" s="209"/>
      <c r="B123" s="210"/>
      <c r="C123" s="211" t="s">
        <v>159</v>
      </c>
      <c r="D123" s="212" t="s">
        <v>62</v>
      </c>
      <c r="E123" s="212" t="s">
        <v>58</v>
      </c>
      <c r="F123" s="212" t="s">
        <v>59</v>
      </c>
      <c r="G123" s="212" t="s">
        <v>160</v>
      </c>
      <c r="H123" s="212" t="s">
        <v>161</v>
      </c>
      <c r="I123" s="212" t="s">
        <v>162</v>
      </c>
      <c r="J123" s="213" t="s">
        <v>151</v>
      </c>
      <c r="K123" s="214" t="s">
        <v>163</v>
      </c>
      <c r="L123" s="215"/>
      <c r="M123" s="106" t="s">
        <v>1</v>
      </c>
      <c r="N123" s="107" t="s">
        <v>41</v>
      </c>
      <c r="O123" s="107" t="s">
        <v>164</v>
      </c>
      <c r="P123" s="107" t="s">
        <v>165</v>
      </c>
      <c r="Q123" s="107" t="s">
        <v>166</v>
      </c>
      <c r="R123" s="107" t="s">
        <v>167</v>
      </c>
      <c r="S123" s="107" t="s">
        <v>168</v>
      </c>
      <c r="T123" s="107" t="s">
        <v>169</v>
      </c>
      <c r="U123" s="108" t="s">
        <v>170</v>
      </c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</row>
    <row r="124" s="2" customFormat="1" ht="22.8" customHeight="1">
      <c r="A124" s="38"/>
      <c r="B124" s="39"/>
      <c r="C124" s="113" t="s">
        <v>152</v>
      </c>
      <c r="D124" s="40"/>
      <c r="E124" s="40"/>
      <c r="F124" s="40"/>
      <c r="G124" s="40"/>
      <c r="H124" s="40"/>
      <c r="I124" s="40"/>
      <c r="J124" s="216">
        <f>BK124</f>
        <v>0</v>
      </c>
      <c r="K124" s="40"/>
      <c r="L124" s="44"/>
      <c r="M124" s="109"/>
      <c r="N124" s="217"/>
      <c r="O124" s="110"/>
      <c r="P124" s="218">
        <f>P125+P174</f>
        <v>0</v>
      </c>
      <c r="Q124" s="110"/>
      <c r="R124" s="218">
        <f>R125+R174</f>
        <v>26.4435695604</v>
      </c>
      <c r="S124" s="110"/>
      <c r="T124" s="218">
        <f>T125+T174</f>
        <v>0</v>
      </c>
      <c r="U124" s="111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76</v>
      </c>
      <c r="AU124" s="17" t="s">
        <v>153</v>
      </c>
      <c r="BK124" s="219">
        <f>BK125+BK174</f>
        <v>0</v>
      </c>
    </row>
    <row r="125" s="12" customFormat="1" ht="25.92" customHeight="1">
      <c r="A125" s="12"/>
      <c r="B125" s="220"/>
      <c r="C125" s="221"/>
      <c r="D125" s="222" t="s">
        <v>76</v>
      </c>
      <c r="E125" s="223" t="s">
        <v>234</v>
      </c>
      <c r="F125" s="223" t="s">
        <v>234</v>
      </c>
      <c r="G125" s="221"/>
      <c r="H125" s="221"/>
      <c r="I125" s="224"/>
      <c r="J125" s="225">
        <f>BK125</f>
        <v>0</v>
      </c>
      <c r="K125" s="221"/>
      <c r="L125" s="226"/>
      <c r="M125" s="227"/>
      <c r="N125" s="228"/>
      <c r="O125" s="228"/>
      <c r="P125" s="229">
        <f>P126+P128+P154+P159+P171</f>
        <v>0</v>
      </c>
      <c r="Q125" s="228"/>
      <c r="R125" s="229">
        <f>R126+R128+R154+R159+R171</f>
        <v>26.4435695604</v>
      </c>
      <c r="S125" s="228"/>
      <c r="T125" s="229">
        <f>T126+T128+T154+T159+T171</f>
        <v>0</v>
      </c>
      <c r="U125" s="230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31" t="s">
        <v>84</v>
      </c>
      <c r="AT125" s="232" t="s">
        <v>76</v>
      </c>
      <c r="AU125" s="232" t="s">
        <v>77</v>
      </c>
      <c r="AY125" s="231" t="s">
        <v>174</v>
      </c>
      <c r="BK125" s="233">
        <f>BK126+BK128+BK154+BK159+BK171</f>
        <v>0</v>
      </c>
    </row>
    <row r="126" s="12" customFormat="1" ht="22.8" customHeight="1">
      <c r="A126" s="12"/>
      <c r="B126" s="220"/>
      <c r="C126" s="221"/>
      <c r="D126" s="222" t="s">
        <v>76</v>
      </c>
      <c r="E126" s="234" t="s">
        <v>1121</v>
      </c>
      <c r="F126" s="234" t="s">
        <v>1122</v>
      </c>
      <c r="G126" s="221"/>
      <c r="H126" s="221"/>
      <c r="I126" s="224"/>
      <c r="J126" s="235">
        <f>BK126</f>
        <v>0</v>
      </c>
      <c r="K126" s="221"/>
      <c r="L126" s="226"/>
      <c r="M126" s="227"/>
      <c r="N126" s="228"/>
      <c r="O126" s="228"/>
      <c r="P126" s="229">
        <f>P127</f>
        <v>0</v>
      </c>
      <c r="Q126" s="228"/>
      <c r="R126" s="229">
        <f>R127</f>
        <v>0</v>
      </c>
      <c r="S126" s="228"/>
      <c r="T126" s="229">
        <f>T127</f>
        <v>0</v>
      </c>
      <c r="U126" s="230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31" t="s">
        <v>84</v>
      </c>
      <c r="AT126" s="232" t="s">
        <v>76</v>
      </c>
      <c r="AU126" s="232" t="s">
        <v>84</v>
      </c>
      <c r="AY126" s="231" t="s">
        <v>174</v>
      </c>
      <c r="BK126" s="233">
        <f>BK127</f>
        <v>0</v>
      </c>
    </row>
    <row r="127" s="2" customFormat="1" ht="14.4" customHeight="1">
      <c r="A127" s="38"/>
      <c r="B127" s="39"/>
      <c r="C127" s="236" t="s">
        <v>84</v>
      </c>
      <c r="D127" s="236" t="s">
        <v>177</v>
      </c>
      <c r="E127" s="237" t="s">
        <v>1718</v>
      </c>
      <c r="F127" s="238" t="s">
        <v>1124</v>
      </c>
      <c r="G127" s="239" t="s">
        <v>643</v>
      </c>
      <c r="H127" s="240">
        <v>1</v>
      </c>
      <c r="I127" s="241"/>
      <c r="J127" s="242">
        <f>ROUND(I127*H127,2)</f>
        <v>0</v>
      </c>
      <c r="K127" s="243"/>
      <c r="L127" s="44"/>
      <c r="M127" s="244" t="s">
        <v>1</v>
      </c>
      <c r="N127" s="245" t="s">
        <v>43</v>
      </c>
      <c r="O127" s="97"/>
      <c r="P127" s="246">
        <f>O127*H127</f>
        <v>0</v>
      </c>
      <c r="Q127" s="246">
        <v>0</v>
      </c>
      <c r="R127" s="246">
        <f>Q127*H127</f>
        <v>0</v>
      </c>
      <c r="S127" s="246">
        <v>0</v>
      </c>
      <c r="T127" s="246">
        <f>S127*H127</f>
        <v>0</v>
      </c>
      <c r="U127" s="247" t="s">
        <v>1</v>
      </c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48" t="s">
        <v>190</v>
      </c>
      <c r="AT127" s="248" t="s">
        <v>177</v>
      </c>
      <c r="AU127" s="248" t="s">
        <v>90</v>
      </c>
      <c r="AY127" s="17" t="s">
        <v>174</v>
      </c>
      <c r="BE127" s="249">
        <f>IF(N127="základná",J127,0)</f>
        <v>0</v>
      </c>
      <c r="BF127" s="249">
        <f>IF(N127="znížená",J127,0)</f>
        <v>0</v>
      </c>
      <c r="BG127" s="249">
        <f>IF(N127="zákl. prenesená",J127,0)</f>
        <v>0</v>
      </c>
      <c r="BH127" s="249">
        <f>IF(N127="zníž. prenesená",J127,0)</f>
        <v>0</v>
      </c>
      <c r="BI127" s="249">
        <f>IF(N127="nulová",J127,0)</f>
        <v>0</v>
      </c>
      <c r="BJ127" s="17" t="s">
        <v>90</v>
      </c>
      <c r="BK127" s="249">
        <f>ROUND(I127*H127,2)</f>
        <v>0</v>
      </c>
      <c r="BL127" s="17" t="s">
        <v>190</v>
      </c>
      <c r="BM127" s="248" t="s">
        <v>1719</v>
      </c>
    </row>
    <row r="128" s="12" customFormat="1" ht="22.8" customHeight="1">
      <c r="A128" s="12"/>
      <c r="B128" s="220"/>
      <c r="C128" s="221"/>
      <c r="D128" s="222" t="s">
        <v>76</v>
      </c>
      <c r="E128" s="234" t="s">
        <v>84</v>
      </c>
      <c r="F128" s="234" t="s">
        <v>236</v>
      </c>
      <c r="G128" s="221"/>
      <c r="H128" s="221"/>
      <c r="I128" s="224"/>
      <c r="J128" s="235">
        <f>BK128</f>
        <v>0</v>
      </c>
      <c r="K128" s="221"/>
      <c r="L128" s="226"/>
      <c r="M128" s="227"/>
      <c r="N128" s="228"/>
      <c r="O128" s="228"/>
      <c r="P128" s="229">
        <f>SUM(P129:P153)</f>
        <v>0</v>
      </c>
      <c r="Q128" s="228"/>
      <c r="R128" s="229">
        <f>SUM(R129:R153)</f>
        <v>16.892041981600002</v>
      </c>
      <c r="S128" s="228"/>
      <c r="T128" s="229">
        <f>SUM(T129:T153)</f>
        <v>0</v>
      </c>
      <c r="U128" s="230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31" t="s">
        <v>84</v>
      </c>
      <c r="AT128" s="232" t="s">
        <v>76</v>
      </c>
      <c r="AU128" s="232" t="s">
        <v>84</v>
      </c>
      <c r="AY128" s="231" t="s">
        <v>174</v>
      </c>
      <c r="BK128" s="233">
        <f>SUM(BK129:BK153)</f>
        <v>0</v>
      </c>
    </row>
    <row r="129" s="2" customFormat="1" ht="22.2" customHeight="1">
      <c r="A129" s="38"/>
      <c r="B129" s="39"/>
      <c r="C129" s="236" t="s">
        <v>90</v>
      </c>
      <c r="D129" s="236" t="s">
        <v>177</v>
      </c>
      <c r="E129" s="237" t="s">
        <v>1720</v>
      </c>
      <c r="F129" s="238" t="s">
        <v>1721</v>
      </c>
      <c r="G129" s="239" t="s">
        <v>243</v>
      </c>
      <c r="H129" s="240">
        <v>33.648000000000003</v>
      </c>
      <c r="I129" s="241"/>
      <c r="J129" s="242">
        <f>ROUND(I129*H129,2)</f>
        <v>0</v>
      </c>
      <c r="K129" s="243"/>
      <c r="L129" s="44"/>
      <c r="M129" s="244" t="s">
        <v>1</v>
      </c>
      <c r="N129" s="245" t="s">
        <v>43</v>
      </c>
      <c r="O129" s="97"/>
      <c r="P129" s="246">
        <f>O129*H129</f>
        <v>0</v>
      </c>
      <c r="Q129" s="246">
        <v>0</v>
      </c>
      <c r="R129" s="246">
        <f>Q129*H129</f>
        <v>0</v>
      </c>
      <c r="S129" s="246">
        <v>0</v>
      </c>
      <c r="T129" s="246">
        <f>S129*H129</f>
        <v>0</v>
      </c>
      <c r="U129" s="247" t="s">
        <v>1</v>
      </c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48" t="s">
        <v>190</v>
      </c>
      <c r="AT129" s="248" t="s">
        <v>177</v>
      </c>
      <c r="AU129" s="248" t="s">
        <v>90</v>
      </c>
      <c r="AY129" s="17" t="s">
        <v>174</v>
      </c>
      <c r="BE129" s="249">
        <f>IF(N129="základná",J129,0)</f>
        <v>0</v>
      </c>
      <c r="BF129" s="249">
        <f>IF(N129="znížená",J129,0)</f>
        <v>0</v>
      </c>
      <c r="BG129" s="249">
        <f>IF(N129="zákl. prenesená",J129,0)</f>
        <v>0</v>
      </c>
      <c r="BH129" s="249">
        <f>IF(N129="zníž. prenesená",J129,0)</f>
        <v>0</v>
      </c>
      <c r="BI129" s="249">
        <f>IF(N129="nulová",J129,0)</f>
        <v>0</v>
      </c>
      <c r="BJ129" s="17" t="s">
        <v>90</v>
      </c>
      <c r="BK129" s="249">
        <f>ROUND(I129*H129,2)</f>
        <v>0</v>
      </c>
      <c r="BL129" s="17" t="s">
        <v>190</v>
      </c>
      <c r="BM129" s="248" t="s">
        <v>1722</v>
      </c>
    </row>
    <row r="130" s="13" customFormat="1">
      <c r="A130" s="13"/>
      <c r="B130" s="255"/>
      <c r="C130" s="256"/>
      <c r="D130" s="257" t="s">
        <v>245</v>
      </c>
      <c r="E130" s="258" t="s">
        <v>1</v>
      </c>
      <c r="F130" s="259" t="s">
        <v>1723</v>
      </c>
      <c r="G130" s="256"/>
      <c r="H130" s="260">
        <v>33.648000000000003</v>
      </c>
      <c r="I130" s="261"/>
      <c r="J130" s="256"/>
      <c r="K130" s="256"/>
      <c r="L130" s="262"/>
      <c r="M130" s="263"/>
      <c r="N130" s="264"/>
      <c r="O130" s="264"/>
      <c r="P130" s="264"/>
      <c r="Q130" s="264"/>
      <c r="R130" s="264"/>
      <c r="S130" s="264"/>
      <c r="T130" s="264"/>
      <c r="U130" s="265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66" t="s">
        <v>245</v>
      </c>
      <c r="AU130" s="266" t="s">
        <v>90</v>
      </c>
      <c r="AV130" s="13" t="s">
        <v>90</v>
      </c>
      <c r="AW130" s="13" t="s">
        <v>33</v>
      </c>
      <c r="AX130" s="13" t="s">
        <v>84</v>
      </c>
      <c r="AY130" s="266" t="s">
        <v>174</v>
      </c>
    </row>
    <row r="131" s="2" customFormat="1" ht="22.2" customHeight="1">
      <c r="A131" s="38"/>
      <c r="B131" s="39"/>
      <c r="C131" s="236" t="s">
        <v>173</v>
      </c>
      <c r="D131" s="236" t="s">
        <v>177</v>
      </c>
      <c r="E131" s="237" t="s">
        <v>967</v>
      </c>
      <c r="F131" s="238" t="s">
        <v>968</v>
      </c>
      <c r="G131" s="239" t="s">
        <v>243</v>
      </c>
      <c r="H131" s="240">
        <v>2</v>
      </c>
      <c r="I131" s="241"/>
      <c r="J131" s="242">
        <f>ROUND(I131*H131,2)</f>
        <v>0</v>
      </c>
      <c r="K131" s="243"/>
      <c r="L131" s="44"/>
      <c r="M131" s="244" t="s">
        <v>1</v>
      </c>
      <c r="N131" s="245" t="s">
        <v>43</v>
      </c>
      <c r="O131" s="97"/>
      <c r="P131" s="246">
        <f>O131*H131</f>
        <v>0</v>
      </c>
      <c r="Q131" s="246">
        <v>0.0035409500000000002</v>
      </c>
      <c r="R131" s="246">
        <f>Q131*H131</f>
        <v>0.0070819000000000003</v>
      </c>
      <c r="S131" s="246">
        <v>0</v>
      </c>
      <c r="T131" s="246">
        <f>S131*H131</f>
        <v>0</v>
      </c>
      <c r="U131" s="247" t="s">
        <v>1</v>
      </c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48" t="s">
        <v>190</v>
      </c>
      <c r="AT131" s="248" t="s">
        <v>177</v>
      </c>
      <c r="AU131" s="248" t="s">
        <v>90</v>
      </c>
      <c r="AY131" s="17" t="s">
        <v>174</v>
      </c>
      <c r="BE131" s="249">
        <f>IF(N131="základná",J131,0)</f>
        <v>0</v>
      </c>
      <c r="BF131" s="249">
        <f>IF(N131="znížená",J131,0)</f>
        <v>0</v>
      </c>
      <c r="BG131" s="249">
        <f>IF(N131="zákl. prenesená",J131,0)</f>
        <v>0</v>
      </c>
      <c r="BH131" s="249">
        <f>IF(N131="zníž. prenesená",J131,0)</f>
        <v>0</v>
      </c>
      <c r="BI131" s="249">
        <f>IF(N131="nulová",J131,0)</f>
        <v>0</v>
      </c>
      <c r="BJ131" s="17" t="s">
        <v>90</v>
      </c>
      <c r="BK131" s="249">
        <f>ROUND(I131*H131,2)</f>
        <v>0</v>
      </c>
      <c r="BL131" s="17" t="s">
        <v>190</v>
      </c>
      <c r="BM131" s="248" t="s">
        <v>1724</v>
      </c>
    </row>
    <row r="132" s="13" customFormat="1">
      <c r="A132" s="13"/>
      <c r="B132" s="255"/>
      <c r="C132" s="256"/>
      <c r="D132" s="257" t="s">
        <v>245</v>
      </c>
      <c r="E132" s="258" t="s">
        <v>1</v>
      </c>
      <c r="F132" s="259" t="s">
        <v>1725</v>
      </c>
      <c r="G132" s="256"/>
      <c r="H132" s="260">
        <v>2</v>
      </c>
      <c r="I132" s="261"/>
      <c r="J132" s="256"/>
      <c r="K132" s="256"/>
      <c r="L132" s="262"/>
      <c r="M132" s="263"/>
      <c r="N132" s="264"/>
      <c r="O132" s="264"/>
      <c r="P132" s="264"/>
      <c r="Q132" s="264"/>
      <c r="R132" s="264"/>
      <c r="S132" s="264"/>
      <c r="T132" s="264"/>
      <c r="U132" s="265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66" t="s">
        <v>245</v>
      </c>
      <c r="AU132" s="266" t="s">
        <v>90</v>
      </c>
      <c r="AV132" s="13" t="s">
        <v>90</v>
      </c>
      <c r="AW132" s="13" t="s">
        <v>33</v>
      </c>
      <c r="AX132" s="13" t="s">
        <v>84</v>
      </c>
      <c r="AY132" s="266" t="s">
        <v>174</v>
      </c>
    </row>
    <row r="133" s="2" customFormat="1" ht="22.2" customHeight="1">
      <c r="A133" s="38"/>
      <c r="B133" s="39"/>
      <c r="C133" s="236" t="s">
        <v>190</v>
      </c>
      <c r="D133" s="236" t="s">
        <v>177</v>
      </c>
      <c r="E133" s="237" t="s">
        <v>970</v>
      </c>
      <c r="F133" s="238" t="s">
        <v>971</v>
      </c>
      <c r="G133" s="239" t="s">
        <v>269</v>
      </c>
      <c r="H133" s="240">
        <v>67.296000000000006</v>
      </c>
      <c r="I133" s="241"/>
      <c r="J133" s="242">
        <f>ROUND(I133*H133,2)</f>
        <v>0</v>
      </c>
      <c r="K133" s="243"/>
      <c r="L133" s="44"/>
      <c r="M133" s="244" t="s">
        <v>1</v>
      </c>
      <c r="N133" s="245" t="s">
        <v>43</v>
      </c>
      <c r="O133" s="97"/>
      <c r="P133" s="246">
        <f>O133*H133</f>
        <v>0</v>
      </c>
      <c r="Q133" s="246">
        <v>0.00090585000000000004</v>
      </c>
      <c r="R133" s="246">
        <f>Q133*H133</f>
        <v>0.060960081600000007</v>
      </c>
      <c r="S133" s="246">
        <v>0</v>
      </c>
      <c r="T133" s="246">
        <f>S133*H133</f>
        <v>0</v>
      </c>
      <c r="U133" s="247" t="s">
        <v>1</v>
      </c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48" t="s">
        <v>190</v>
      </c>
      <c r="AT133" s="248" t="s">
        <v>177</v>
      </c>
      <c r="AU133" s="248" t="s">
        <v>90</v>
      </c>
      <c r="AY133" s="17" t="s">
        <v>174</v>
      </c>
      <c r="BE133" s="249">
        <f>IF(N133="základná",J133,0)</f>
        <v>0</v>
      </c>
      <c r="BF133" s="249">
        <f>IF(N133="znížená",J133,0)</f>
        <v>0</v>
      </c>
      <c r="BG133" s="249">
        <f>IF(N133="zákl. prenesená",J133,0)</f>
        <v>0</v>
      </c>
      <c r="BH133" s="249">
        <f>IF(N133="zníž. prenesená",J133,0)</f>
        <v>0</v>
      </c>
      <c r="BI133" s="249">
        <f>IF(N133="nulová",J133,0)</f>
        <v>0</v>
      </c>
      <c r="BJ133" s="17" t="s">
        <v>90</v>
      </c>
      <c r="BK133" s="249">
        <f>ROUND(I133*H133,2)</f>
        <v>0</v>
      </c>
      <c r="BL133" s="17" t="s">
        <v>190</v>
      </c>
      <c r="BM133" s="248" t="s">
        <v>1726</v>
      </c>
    </row>
    <row r="134" s="13" customFormat="1">
      <c r="A134" s="13"/>
      <c r="B134" s="255"/>
      <c r="C134" s="256"/>
      <c r="D134" s="257" t="s">
        <v>245</v>
      </c>
      <c r="E134" s="258" t="s">
        <v>1</v>
      </c>
      <c r="F134" s="259" t="s">
        <v>1727</v>
      </c>
      <c r="G134" s="256"/>
      <c r="H134" s="260">
        <v>67.296000000000006</v>
      </c>
      <c r="I134" s="261"/>
      <c r="J134" s="256"/>
      <c r="K134" s="256"/>
      <c r="L134" s="262"/>
      <c r="M134" s="263"/>
      <c r="N134" s="264"/>
      <c r="O134" s="264"/>
      <c r="P134" s="264"/>
      <c r="Q134" s="264"/>
      <c r="R134" s="264"/>
      <c r="S134" s="264"/>
      <c r="T134" s="264"/>
      <c r="U134" s="265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66" t="s">
        <v>245</v>
      </c>
      <c r="AU134" s="266" t="s">
        <v>90</v>
      </c>
      <c r="AV134" s="13" t="s">
        <v>90</v>
      </c>
      <c r="AW134" s="13" t="s">
        <v>33</v>
      </c>
      <c r="AX134" s="13" t="s">
        <v>84</v>
      </c>
      <c r="AY134" s="266" t="s">
        <v>174</v>
      </c>
    </row>
    <row r="135" s="2" customFormat="1" ht="22.2" customHeight="1">
      <c r="A135" s="38"/>
      <c r="B135" s="39"/>
      <c r="C135" s="236" t="s">
        <v>194</v>
      </c>
      <c r="D135" s="236" t="s">
        <v>177</v>
      </c>
      <c r="E135" s="237" t="s">
        <v>974</v>
      </c>
      <c r="F135" s="238" t="s">
        <v>975</v>
      </c>
      <c r="G135" s="239" t="s">
        <v>269</v>
      </c>
      <c r="H135" s="240">
        <v>67.296000000000006</v>
      </c>
      <c r="I135" s="241"/>
      <c r="J135" s="242">
        <f>ROUND(I135*H135,2)</f>
        <v>0</v>
      </c>
      <c r="K135" s="243"/>
      <c r="L135" s="44"/>
      <c r="M135" s="244" t="s">
        <v>1</v>
      </c>
      <c r="N135" s="245" t="s">
        <v>43</v>
      </c>
      <c r="O135" s="97"/>
      <c r="P135" s="246">
        <f>O135*H135</f>
        <v>0</v>
      </c>
      <c r="Q135" s="246">
        <v>0</v>
      </c>
      <c r="R135" s="246">
        <f>Q135*H135</f>
        <v>0</v>
      </c>
      <c r="S135" s="246">
        <v>0</v>
      </c>
      <c r="T135" s="246">
        <f>S135*H135</f>
        <v>0</v>
      </c>
      <c r="U135" s="247" t="s">
        <v>1</v>
      </c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48" t="s">
        <v>190</v>
      </c>
      <c r="AT135" s="248" t="s">
        <v>177</v>
      </c>
      <c r="AU135" s="248" t="s">
        <v>90</v>
      </c>
      <c r="AY135" s="17" t="s">
        <v>174</v>
      </c>
      <c r="BE135" s="249">
        <f>IF(N135="základná",J135,0)</f>
        <v>0</v>
      </c>
      <c r="BF135" s="249">
        <f>IF(N135="znížená",J135,0)</f>
        <v>0</v>
      </c>
      <c r="BG135" s="249">
        <f>IF(N135="zákl. prenesená",J135,0)</f>
        <v>0</v>
      </c>
      <c r="BH135" s="249">
        <f>IF(N135="zníž. prenesená",J135,0)</f>
        <v>0</v>
      </c>
      <c r="BI135" s="249">
        <f>IF(N135="nulová",J135,0)</f>
        <v>0</v>
      </c>
      <c r="BJ135" s="17" t="s">
        <v>90</v>
      </c>
      <c r="BK135" s="249">
        <f>ROUND(I135*H135,2)</f>
        <v>0</v>
      </c>
      <c r="BL135" s="17" t="s">
        <v>190</v>
      </c>
      <c r="BM135" s="248" t="s">
        <v>1728</v>
      </c>
    </row>
    <row r="136" s="2" customFormat="1" ht="34.8" customHeight="1">
      <c r="A136" s="38"/>
      <c r="B136" s="39"/>
      <c r="C136" s="236" t="s">
        <v>198</v>
      </c>
      <c r="D136" s="236" t="s">
        <v>177</v>
      </c>
      <c r="E136" s="237" t="s">
        <v>477</v>
      </c>
      <c r="F136" s="238" t="s">
        <v>478</v>
      </c>
      <c r="G136" s="239" t="s">
        <v>243</v>
      </c>
      <c r="H136" s="240">
        <v>58.780999999999999</v>
      </c>
      <c r="I136" s="241"/>
      <c r="J136" s="242">
        <f>ROUND(I136*H136,2)</f>
        <v>0</v>
      </c>
      <c r="K136" s="243"/>
      <c r="L136" s="44"/>
      <c r="M136" s="244" t="s">
        <v>1</v>
      </c>
      <c r="N136" s="245" t="s">
        <v>43</v>
      </c>
      <c r="O136" s="97"/>
      <c r="P136" s="246">
        <f>O136*H136</f>
        <v>0</v>
      </c>
      <c r="Q136" s="246">
        <v>0</v>
      </c>
      <c r="R136" s="246">
        <f>Q136*H136</f>
        <v>0</v>
      </c>
      <c r="S136" s="246">
        <v>0</v>
      </c>
      <c r="T136" s="246">
        <f>S136*H136</f>
        <v>0</v>
      </c>
      <c r="U136" s="247" t="s">
        <v>1</v>
      </c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48" t="s">
        <v>190</v>
      </c>
      <c r="AT136" s="248" t="s">
        <v>177</v>
      </c>
      <c r="AU136" s="248" t="s">
        <v>90</v>
      </c>
      <c r="AY136" s="17" t="s">
        <v>174</v>
      </c>
      <c r="BE136" s="249">
        <f>IF(N136="základná",J136,0)</f>
        <v>0</v>
      </c>
      <c r="BF136" s="249">
        <f>IF(N136="znížená",J136,0)</f>
        <v>0</v>
      </c>
      <c r="BG136" s="249">
        <f>IF(N136="zákl. prenesená",J136,0)</f>
        <v>0</v>
      </c>
      <c r="BH136" s="249">
        <f>IF(N136="zníž. prenesená",J136,0)</f>
        <v>0</v>
      </c>
      <c r="BI136" s="249">
        <f>IF(N136="nulová",J136,0)</f>
        <v>0</v>
      </c>
      <c r="BJ136" s="17" t="s">
        <v>90</v>
      </c>
      <c r="BK136" s="249">
        <f>ROUND(I136*H136,2)</f>
        <v>0</v>
      </c>
      <c r="BL136" s="17" t="s">
        <v>190</v>
      </c>
      <c r="BM136" s="248" t="s">
        <v>1729</v>
      </c>
    </row>
    <row r="137" s="13" customFormat="1">
      <c r="A137" s="13"/>
      <c r="B137" s="255"/>
      <c r="C137" s="256"/>
      <c r="D137" s="257" t="s">
        <v>245</v>
      </c>
      <c r="E137" s="258" t="s">
        <v>1</v>
      </c>
      <c r="F137" s="259" t="s">
        <v>1730</v>
      </c>
      <c r="G137" s="256"/>
      <c r="H137" s="260">
        <v>35.648000000000003</v>
      </c>
      <c r="I137" s="261"/>
      <c r="J137" s="256"/>
      <c r="K137" s="256"/>
      <c r="L137" s="262"/>
      <c r="M137" s="263"/>
      <c r="N137" s="264"/>
      <c r="O137" s="264"/>
      <c r="P137" s="264"/>
      <c r="Q137" s="264"/>
      <c r="R137" s="264"/>
      <c r="S137" s="264"/>
      <c r="T137" s="264"/>
      <c r="U137" s="265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66" t="s">
        <v>245</v>
      </c>
      <c r="AU137" s="266" t="s">
        <v>90</v>
      </c>
      <c r="AV137" s="13" t="s">
        <v>90</v>
      </c>
      <c r="AW137" s="13" t="s">
        <v>33</v>
      </c>
      <c r="AX137" s="13" t="s">
        <v>77</v>
      </c>
      <c r="AY137" s="266" t="s">
        <v>174</v>
      </c>
    </row>
    <row r="138" s="13" customFormat="1">
      <c r="A138" s="13"/>
      <c r="B138" s="255"/>
      <c r="C138" s="256"/>
      <c r="D138" s="257" t="s">
        <v>245</v>
      </c>
      <c r="E138" s="258" t="s">
        <v>1</v>
      </c>
      <c r="F138" s="259" t="s">
        <v>1731</v>
      </c>
      <c r="G138" s="256"/>
      <c r="H138" s="260">
        <v>23.132999999999999</v>
      </c>
      <c r="I138" s="261"/>
      <c r="J138" s="256"/>
      <c r="K138" s="256"/>
      <c r="L138" s="262"/>
      <c r="M138" s="263"/>
      <c r="N138" s="264"/>
      <c r="O138" s="264"/>
      <c r="P138" s="264"/>
      <c r="Q138" s="264"/>
      <c r="R138" s="264"/>
      <c r="S138" s="264"/>
      <c r="T138" s="264"/>
      <c r="U138" s="265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66" t="s">
        <v>245</v>
      </c>
      <c r="AU138" s="266" t="s">
        <v>90</v>
      </c>
      <c r="AV138" s="13" t="s">
        <v>90</v>
      </c>
      <c r="AW138" s="13" t="s">
        <v>33</v>
      </c>
      <c r="AX138" s="13" t="s">
        <v>77</v>
      </c>
      <c r="AY138" s="266" t="s">
        <v>174</v>
      </c>
    </row>
    <row r="139" s="14" customFormat="1">
      <c r="A139" s="14"/>
      <c r="B139" s="267"/>
      <c r="C139" s="268"/>
      <c r="D139" s="257" t="s">
        <v>245</v>
      </c>
      <c r="E139" s="269" t="s">
        <v>1</v>
      </c>
      <c r="F139" s="270" t="s">
        <v>248</v>
      </c>
      <c r="G139" s="268"/>
      <c r="H139" s="271">
        <v>58.780999999999999</v>
      </c>
      <c r="I139" s="272"/>
      <c r="J139" s="268"/>
      <c r="K139" s="268"/>
      <c r="L139" s="273"/>
      <c r="M139" s="274"/>
      <c r="N139" s="275"/>
      <c r="O139" s="275"/>
      <c r="P139" s="275"/>
      <c r="Q139" s="275"/>
      <c r="R139" s="275"/>
      <c r="S139" s="275"/>
      <c r="T139" s="275"/>
      <c r="U139" s="276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77" t="s">
        <v>245</v>
      </c>
      <c r="AU139" s="277" t="s">
        <v>90</v>
      </c>
      <c r="AV139" s="14" t="s">
        <v>190</v>
      </c>
      <c r="AW139" s="14" t="s">
        <v>33</v>
      </c>
      <c r="AX139" s="14" t="s">
        <v>84</v>
      </c>
      <c r="AY139" s="277" t="s">
        <v>174</v>
      </c>
    </row>
    <row r="140" s="2" customFormat="1" ht="40.2" customHeight="1">
      <c r="A140" s="38"/>
      <c r="B140" s="39"/>
      <c r="C140" s="236" t="s">
        <v>202</v>
      </c>
      <c r="D140" s="236" t="s">
        <v>177</v>
      </c>
      <c r="E140" s="237" t="s">
        <v>483</v>
      </c>
      <c r="F140" s="238" t="s">
        <v>484</v>
      </c>
      <c r="G140" s="239" t="s">
        <v>243</v>
      </c>
      <c r="H140" s="240">
        <v>262.815</v>
      </c>
      <c r="I140" s="241"/>
      <c r="J140" s="242">
        <f>ROUND(I140*H140,2)</f>
        <v>0</v>
      </c>
      <c r="K140" s="243"/>
      <c r="L140" s="44"/>
      <c r="M140" s="244" t="s">
        <v>1</v>
      </c>
      <c r="N140" s="245" t="s">
        <v>43</v>
      </c>
      <c r="O140" s="97"/>
      <c r="P140" s="246">
        <f>O140*H140</f>
        <v>0</v>
      </c>
      <c r="Q140" s="246">
        <v>0</v>
      </c>
      <c r="R140" s="246">
        <f>Q140*H140</f>
        <v>0</v>
      </c>
      <c r="S140" s="246">
        <v>0</v>
      </c>
      <c r="T140" s="246">
        <f>S140*H140</f>
        <v>0</v>
      </c>
      <c r="U140" s="247" t="s">
        <v>1</v>
      </c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48" t="s">
        <v>190</v>
      </c>
      <c r="AT140" s="248" t="s">
        <v>177</v>
      </c>
      <c r="AU140" s="248" t="s">
        <v>90</v>
      </c>
      <c r="AY140" s="17" t="s">
        <v>174</v>
      </c>
      <c r="BE140" s="249">
        <f>IF(N140="základná",J140,0)</f>
        <v>0</v>
      </c>
      <c r="BF140" s="249">
        <f>IF(N140="znížená",J140,0)</f>
        <v>0</v>
      </c>
      <c r="BG140" s="249">
        <f>IF(N140="zákl. prenesená",J140,0)</f>
        <v>0</v>
      </c>
      <c r="BH140" s="249">
        <f>IF(N140="zníž. prenesená",J140,0)</f>
        <v>0</v>
      </c>
      <c r="BI140" s="249">
        <f>IF(N140="nulová",J140,0)</f>
        <v>0</v>
      </c>
      <c r="BJ140" s="17" t="s">
        <v>90</v>
      </c>
      <c r="BK140" s="249">
        <f>ROUND(I140*H140,2)</f>
        <v>0</v>
      </c>
      <c r="BL140" s="17" t="s">
        <v>190</v>
      </c>
      <c r="BM140" s="248" t="s">
        <v>1732</v>
      </c>
    </row>
    <row r="141" s="13" customFormat="1">
      <c r="A141" s="13"/>
      <c r="B141" s="255"/>
      <c r="C141" s="256"/>
      <c r="D141" s="257" t="s">
        <v>245</v>
      </c>
      <c r="E141" s="258" t="s">
        <v>1</v>
      </c>
      <c r="F141" s="259" t="s">
        <v>1733</v>
      </c>
      <c r="G141" s="256"/>
      <c r="H141" s="260">
        <v>262.815</v>
      </c>
      <c r="I141" s="261"/>
      <c r="J141" s="256"/>
      <c r="K141" s="256"/>
      <c r="L141" s="262"/>
      <c r="M141" s="263"/>
      <c r="N141" s="264"/>
      <c r="O141" s="264"/>
      <c r="P141" s="264"/>
      <c r="Q141" s="264"/>
      <c r="R141" s="264"/>
      <c r="S141" s="264"/>
      <c r="T141" s="264"/>
      <c r="U141" s="265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66" t="s">
        <v>245</v>
      </c>
      <c r="AU141" s="266" t="s">
        <v>90</v>
      </c>
      <c r="AV141" s="13" t="s">
        <v>90</v>
      </c>
      <c r="AW141" s="13" t="s">
        <v>33</v>
      </c>
      <c r="AX141" s="13" t="s">
        <v>84</v>
      </c>
      <c r="AY141" s="266" t="s">
        <v>174</v>
      </c>
    </row>
    <row r="142" s="2" customFormat="1" ht="22.2" customHeight="1">
      <c r="A142" s="38"/>
      <c r="B142" s="39"/>
      <c r="C142" s="236" t="s">
        <v>209</v>
      </c>
      <c r="D142" s="236" t="s">
        <v>177</v>
      </c>
      <c r="E142" s="237" t="s">
        <v>487</v>
      </c>
      <c r="F142" s="238" t="s">
        <v>488</v>
      </c>
      <c r="G142" s="239" t="s">
        <v>243</v>
      </c>
      <c r="H142" s="240">
        <v>23.132999999999999</v>
      </c>
      <c r="I142" s="241"/>
      <c r="J142" s="242">
        <f>ROUND(I142*H142,2)</f>
        <v>0</v>
      </c>
      <c r="K142" s="243"/>
      <c r="L142" s="44"/>
      <c r="M142" s="244" t="s">
        <v>1</v>
      </c>
      <c r="N142" s="245" t="s">
        <v>43</v>
      </c>
      <c r="O142" s="97"/>
      <c r="P142" s="246">
        <f>O142*H142</f>
        <v>0</v>
      </c>
      <c r="Q142" s="246">
        <v>0</v>
      </c>
      <c r="R142" s="246">
        <f>Q142*H142</f>
        <v>0</v>
      </c>
      <c r="S142" s="246">
        <v>0</v>
      </c>
      <c r="T142" s="246">
        <f>S142*H142</f>
        <v>0</v>
      </c>
      <c r="U142" s="247" t="s">
        <v>1</v>
      </c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48" t="s">
        <v>190</v>
      </c>
      <c r="AT142" s="248" t="s">
        <v>177</v>
      </c>
      <c r="AU142" s="248" t="s">
        <v>90</v>
      </c>
      <c r="AY142" s="17" t="s">
        <v>174</v>
      </c>
      <c r="BE142" s="249">
        <f>IF(N142="základná",J142,0)</f>
        <v>0</v>
      </c>
      <c r="BF142" s="249">
        <f>IF(N142="znížená",J142,0)</f>
        <v>0</v>
      </c>
      <c r="BG142" s="249">
        <f>IF(N142="zákl. prenesená",J142,0)</f>
        <v>0</v>
      </c>
      <c r="BH142" s="249">
        <f>IF(N142="zníž. prenesená",J142,0)</f>
        <v>0</v>
      </c>
      <c r="BI142" s="249">
        <f>IF(N142="nulová",J142,0)</f>
        <v>0</v>
      </c>
      <c r="BJ142" s="17" t="s">
        <v>90</v>
      </c>
      <c r="BK142" s="249">
        <f>ROUND(I142*H142,2)</f>
        <v>0</v>
      </c>
      <c r="BL142" s="17" t="s">
        <v>190</v>
      </c>
      <c r="BM142" s="248" t="s">
        <v>1734</v>
      </c>
    </row>
    <row r="143" s="13" customFormat="1">
      <c r="A143" s="13"/>
      <c r="B143" s="255"/>
      <c r="C143" s="256"/>
      <c r="D143" s="257" t="s">
        <v>245</v>
      </c>
      <c r="E143" s="258" t="s">
        <v>1</v>
      </c>
      <c r="F143" s="259" t="s">
        <v>1735</v>
      </c>
      <c r="G143" s="256"/>
      <c r="H143" s="260">
        <v>23.132999999999999</v>
      </c>
      <c r="I143" s="261"/>
      <c r="J143" s="256"/>
      <c r="K143" s="256"/>
      <c r="L143" s="262"/>
      <c r="M143" s="263"/>
      <c r="N143" s="264"/>
      <c r="O143" s="264"/>
      <c r="P143" s="264"/>
      <c r="Q143" s="264"/>
      <c r="R143" s="264"/>
      <c r="S143" s="264"/>
      <c r="T143" s="264"/>
      <c r="U143" s="265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66" t="s">
        <v>245</v>
      </c>
      <c r="AU143" s="266" t="s">
        <v>90</v>
      </c>
      <c r="AV143" s="13" t="s">
        <v>90</v>
      </c>
      <c r="AW143" s="13" t="s">
        <v>33</v>
      </c>
      <c r="AX143" s="13" t="s">
        <v>84</v>
      </c>
      <c r="AY143" s="266" t="s">
        <v>174</v>
      </c>
    </row>
    <row r="144" s="2" customFormat="1" ht="30" customHeight="1">
      <c r="A144" s="38"/>
      <c r="B144" s="39"/>
      <c r="C144" s="236" t="s">
        <v>213</v>
      </c>
      <c r="D144" s="236" t="s">
        <v>177</v>
      </c>
      <c r="E144" s="237" t="s">
        <v>984</v>
      </c>
      <c r="F144" s="238" t="s">
        <v>985</v>
      </c>
      <c r="G144" s="239" t="s">
        <v>243</v>
      </c>
      <c r="H144" s="240">
        <v>23.132999999999999</v>
      </c>
      <c r="I144" s="241"/>
      <c r="J144" s="242">
        <f>ROUND(I144*H144,2)</f>
        <v>0</v>
      </c>
      <c r="K144" s="243"/>
      <c r="L144" s="44"/>
      <c r="M144" s="244" t="s">
        <v>1</v>
      </c>
      <c r="N144" s="245" t="s">
        <v>43</v>
      </c>
      <c r="O144" s="97"/>
      <c r="P144" s="246">
        <f>O144*H144</f>
        <v>0</v>
      </c>
      <c r="Q144" s="246">
        <v>0</v>
      </c>
      <c r="R144" s="246">
        <f>Q144*H144</f>
        <v>0</v>
      </c>
      <c r="S144" s="246">
        <v>0</v>
      </c>
      <c r="T144" s="246">
        <f>S144*H144</f>
        <v>0</v>
      </c>
      <c r="U144" s="247" t="s">
        <v>1</v>
      </c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48" t="s">
        <v>190</v>
      </c>
      <c r="AT144" s="248" t="s">
        <v>177</v>
      </c>
      <c r="AU144" s="248" t="s">
        <v>90</v>
      </c>
      <c r="AY144" s="17" t="s">
        <v>174</v>
      </c>
      <c r="BE144" s="249">
        <f>IF(N144="základná",J144,0)</f>
        <v>0</v>
      </c>
      <c r="BF144" s="249">
        <f>IF(N144="znížená",J144,0)</f>
        <v>0</v>
      </c>
      <c r="BG144" s="249">
        <f>IF(N144="zákl. prenesená",J144,0)</f>
        <v>0</v>
      </c>
      <c r="BH144" s="249">
        <f>IF(N144="zníž. prenesená",J144,0)</f>
        <v>0</v>
      </c>
      <c r="BI144" s="249">
        <f>IF(N144="nulová",J144,0)</f>
        <v>0</v>
      </c>
      <c r="BJ144" s="17" t="s">
        <v>90</v>
      </c>
      <c r="BK144" s="249">
        <f>ROUND(I144*H144,2)</f>
        <v>0</v>
      </c>
      <c r="BL144" s="17" t="s">
        <v>190</v>
      </c>
      <c r="BM144" s="248" t="s">
        <v>1736</v>
      </c>
    </row>
    <row r="145" s="13" customFormat="1">
      <c r="A145" s="13"/>
      <c r="B145" s="255"/>
      <c r="C145" s="256"/>
      <c r="D145" s="257" t="s">
        <v>245</v>
      </c>
      <c r="E145" s="258" t="s">
        <v>1</v>
      </c>
      <c r="F145" s="259" t="s">
        <v>1737</v>
      </c>
      <c r="G145" s="256"/>
      <c r="H145" s="260">
        <v>23.132999999999999</v>
      </c>
      <c r="I145" s="261"/>
      <c r="J145" s="256"/>
      <c r="K145" s="256"/>
      <c r="L145" s="262"/>
      <c r="M145" s="263"/>
      <c r="N145" s="264"/>
      <c r="O145" s="264"/>
      <c r="P145" s="264"/>
      <c r="Q145" s="264"/>
      <c r="R145" s="264"/>
      <c r="S145" s="264"/>
      <c r="T145" s="264"/>
      <c r="U145" s="265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66" t="s">
        <v>245</v>
      </c>
      <c r="AU145" s="266" t="s">
        <v>90</v>
      </c>
      <c r="AV145" s="13" t="s">
        <v>90</v>
      </c>
      <c r="AW145" s="13" t="s">
        <v>33</v>
      </c>
      <c r="AX145" s="13" t="s">
        <v>84</v>
      </c>
      <c r="AY145" s="266" t="s">
        <v>174</v>
      </c>
    </row>
    <row r="146" s="2" customFormat="1" ht="19.8" customHeight="1">
      <c r="A146" s="38"/>
      <c r="B146" s="39"/>
      <c r="C146" s="236" t="s">
        <v>217</v>
      </c>
      <c r="D146" s="236" t="s">
        <v>177</v>
      </c>
      <c r="E146" s="237" t="s">
        <v>493</v>
      </c>
      <c r="F146" s="238" t="s">
        <v>494</v>
      </c>
      <c r="G146" s="239" t="s">
        <v>293</v>
      </c>
      <c r="H146" s="240">
        <v>25.030000000000001</v>
      </c>
      <c r="I146" s="241"/>
      <c r="J146" s="242">
        <f>ROUND(I146*H146,2)</f>
        <v>0</v>
      </c>
      <c r="K146" s="243"/>
      <c r="L146" s="44"/>
      <c r="M146" s="244" t="s">
        <v>1</v>
      </c>
      <c r="N146" s="245" t="s">
        <v>43</v>
      </c>
      <c r="O146" s="97"/>
      <c r="P146" s="246">
        <f>O146*H146</f>
        <v>0</v>
      </c>
      <c r="Q146" s="246">
        <v>0</v>
      </c>
      <c r="R146" s="246">
        <f>Q146*H146</f>
        <v>0</v>
      </c>
      <c r="S146" s="246">
        <v>0</v>
      </c>
      <c r="T146" s="246">
        <f>S146*H146</f>
        <v>0</v>
      </c>
      <c r="U146" s="247" t="s">
        <v>1</v>
      </c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48" t="s">
        <v>190</v>
      </c>
      <c r="AT146" s="248" t="s">
        <v>177</v>
      </c>
      <c r="AU146" s="248" t="s">
        <v>90</v>
      </c>
      <c r="AY146" s="17" t="s">
        <v>174</v>
      </c>
      <c r="BE146" s="249">
        <f>IF(N146="základná",J146,0)</f>
        <v>0</v>
      </c>
      <c r="BF146" s="249">
        <f>IF(N146="znížená",J146,0)</f>
        <v>0</v>
      </c>
      <c r="BG146" s="249">
        <f>IF(N146="zákl. prenesená",J146,0)</f>
        <v>0</v>
      </c>
      <c r="BH146" s="249">
        <f>IF(N146="zníž. prenesená",J146,0)</f>
        <v>0</v>
      </c>
      <c r="BI146" s="249">
        <f>IF(N146="nulová",J146,0)</f>
        <v>0</v>
      </c>
      <c r="BJ146" s="17" t="s">
        <v>90</v>
      </c>
      <c r="BK146" s="249">
        <f>ROUND(I146*H146,2)</f>
        <v>0</v>
      </c>
      <c r="BL146" s="17" t="s">
        <v>190</v>
      </c>
      <c r="BM146" s="248" t="s">
        <v>1738</v>
      </c>
    </row>
    <row r="147" s="13" customFormat="1">
      <c r="A147" s="13"/>
      <c r="B147" s="255"/>
      <c r="C147" s="256"/>
      <c r="D147" s="257" t="s">
        <v>245</v>
      </c>
      <c r="E147" s="258" t="s">
        <v>1</v>
      </c>
      <c r="F147" s="259" t="s">
        <v>1739</v>
      </c>
      <c r="G147" s="256"/>
      <c r="H147" s="260">
        <v>25.030000000000001</v>
      </c>
      <c r="I147" s="261"/>
      <c r="J147" s="256"/>
      <c r="K147" s="256"/>
      <c r="L147" s="262"/>
      <c r="M147" s="263"/>
      <c r="N147" s="264"/>
      <c r="O147" s="264"/>
      <c r="P147" s="264"/>
      <c r="Q147" s="264"/>
      <c r="R147" s="264"/>
      <c r="S147" s="264"/>
      <c r="T147" s="264"/>
      <c r="U147" s="265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66" t="s">
        <v>245</v>
      </c>
      <c r="AU147" s="266" t="s">
        <v>90</v>
      </c>
      <c r="AV147" s="13" t="s">
        <v>90</v>
      </c>
      <c r="AW147" s="13" t="s">
        <v>33</v>
      </c>
      <c r="AX147" s="13" t="s">
        <v>84</v>
      </c>
      <c r="AY147" s="266" t="s">
        <v>174</v>
      </c>
    </row>
    <row r="148" s="2" customFormat="1" ht="22.2" customHeight="1">
      <c r="A148" s="38"/>
      <c r="B148" s="39"/>
      <c r="C148" s="236" t="s">
        <v>221</v>
      </c>
      <c r="D148" s="236" t="s">
        <v>177</v>
      </c>
      <c r="E148" s="237" t="s">
        <v>261</v>
      </c>
      <c r="F148" s="238" t="s">
        <v>262</v>
      </c>
      <c r="G148" s="239" t="s">
        <v>243</v>
      </c>
      <c r="H148" s="240">
        <v>23.132999999999999</v>
      </c>
      <c r="I148" s="241"/>
      <c r="J148" s="242">
        <f>ROUND(I148*H148,2)</f>
        <v>0</v>
      </c>
      <c r="K148" s="243"/>
      <c r="L148" s="44"/>
      <c r="M148" s="244" t="s">
        <v>1</v>
      </c>
      <c r="N148" s="245" t="s">
        <v>43</v>
      </c>
      <c r="O148" s="97"/>
      <c r="P148" s="246">
        <f>O148*H148</f>
        <v>0</v>
      </c>
      <c r="Q148" s="246">
        <v>0</v>
      </c>
      <c r="R148" s="246">
        <f>Q148*H148</f>
        <v>0</v>
      </c>
      <c r="S148" s="246">
        <v>0</v>
      </c>
      <c r="T148" s="246">
        <f>S148*H148</f>
        <v>0</v>
      </c>
      <c r="U148" s="247" t="s">
        <v>1</v>
      </c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48" t="s">
        <v>190</v>
      </c>
      <c r="AT148" s="248" t="s">
        <v>177</v>
      </c>
      <c r="AU148" s="248" t="s">
        <v>90</v>
      </c>
      <c r="AY148" s="17" t="s">
        <v>174</v>
      </c>
      <c r="BE148" s="249">
        <f>IF(N148="základná",J148,0)</f>
        <v>0</v>
      </c>
      <c r="BF148" s="249">
        <f>IF(N148="znížená",J148,0)</f>
        <v>0</v>
      </c>
      <c r="BG148" s="249">
        <f>IF(N148="zákl. prenesená",J148,0)</f>
        <v>0</v>
      </c>
      <c r="BH148" s="249">
        <f>IF(N148="zníž. prenesená",J148,0)</f>
        <v>0</v>
      </c>
      <c r="BI148" s="249">
        <f>IF(N148="nulová",J148,0)</f>
        <v>0</v>
      </c>
      <c r="BJ148" s="17" t="s">
        <v>90</v>
      </c>
      <c r="BK148" s="249">
        <f>ROUND(I148*H148,2)</f>
        <v>0</v>
      </c>
      <c r="BL148" s="17" t="s">
        <v>190</v>
      </c>
      <c r="BM148" s="248" t="s">
        <v>1740</v>
      </c>
    </row>
    <row r="149" s="13" customFormat="1">
      <c r="A149" s="13"/>
      <c r="B149" s="255"/>
      <c r="C149" s="256"/>
      <c r="D149" s="257" t="s">
        <v>245</v>
      </c>
      <c r="E149" s="258" t="s">
        <v>1</v>
      </c>
      <c r="F149" s="259" t="s">
        <v>1741</v>
      </c>
      <c r="G149" s="256"/>
      <c r="H149" s="260">
        <v>23.132999999999999</v>
      </c>
      <c r="I149" s="261"/>
      <c r="J149" s="256"/>
      <c r="K149" s="256"/>
      <c r="L149" s="262"/>
      <c r="M149" s="263"/>
      <c r="N149" s="264"/>
      <c r="O149" s="264"/>
      <c r="P149" s="264"/>
      <c r="Q149" s="264"/>
      <c r="R149" s="264"/>
      <c r="S149" s="264"/>
      <c r="T149" s="264"/>
      <c r="U149" s="265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66" t="s">
        <v>245</v>
      </c>
      <c r="AU149" s="266" t="s">
        <v>90</v>
      </c>
      <c r="AV149" s="13" t="s">
        <v>90</v>
      </c>
      <c r="AW149" s="13" t="s">
        <v>33</v>
      </c>
      <c r="AX149" s="13" t="s">
        <v>84</v>
      </c>
      <c r="AY149" s="266" t="s">
        <v>174</v>
      </c>
    </row>
    <row r="150" s="2" customFormat="1" ht="22.2" customHeight="1">
      <c r="A150" s="38"/>
      <c r="B150" s="39"/>
      <c r="C150" s="236" t="s">
        <v>225</v>
      </c>
      <c r="D150" s="236" t="s">
        <v>177</v>
      </c>
      <c r="E150" s="237" t="s">
        <v>1742</v>
      </c>
      <c r="F150" s="238" t="s">
        <v>1743</v>
      </c>
      <c r="G150" s="239" t="s">
        <v>243</v>
      </c>
      <c r="H150" s="240">
        <v>8.4120000000000008</v>
      </c>
      <c r="I150" s="241"/>
      <c r="J150" s="242">
        <f>ROUND(I150*H150,2)</f>
        <v>0</v>
      </c>
      <c r="K150" s="243"/>
      <c r="L150" s="44"/>
      <c r="M150" s="244" t="s">
        <v>1</v>
      </c>
      <c r="N150" s="245" t="s">
        <v>43</v>
      </c>
      <c r="O150" s="97"/>
      <c r="P150" s="246">
        <f>O150*H150</f>
        <v>0</v>
      </c>
      <c r="Q150" s="246">
        <v>0</v>
      </c>
      <c r="R150" s="246">
        <f>Q150*H150</f>
        <v>0</v>
      </c>
      <c r="S150" s="246">
        <v>0</v>
      </c>
      <c r="T150" s="246">
        <f>S150*H150</f>
        <v>0</v>
      </c>
      <c r="U150" s="247" t="s">
        <v>1</v>
      </c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48" t="s">
        <v>190</v>
      </c>
      <c r="AT150" s="248" t="s">
        <v>177</v>
      </c>
      <c r="AU150" s="248" t="s">
        <v>90</v>
      </c>
      <c r="AY150" s="17" t="s">
        <v>174</v>
      </c>
      <c r="BE150" s="249">
        <f>IF(N150="základná",J150,0)</f>
        <v>0</v>
      </c>
      <c r="BF150" s="249">
        <f>IF(N150="znížená",J150,0)</f>
        <v>0</v>
      </c>
      <c r="BG150" s="249">
        <f>IF(N150="zákl. prenesená",J150,0)</f>
        <v>0</v>
      </c>
      <c r="BH150" s="249">
        <f>IF(N150="zníž. prenesená",J150,0)</f>
        <v>0</v>
      </c>
      <c r="BI150" s="249">
        <f>IF(N150="nulová",J150,0)</f>
        <v>0</v>
      </c>
      <c r="BJ150" s="17" t="s">
        <v>90</v>
      </c>
      <c r="BK150" s="249">
        <f>ROUND(I150*H150,2)</f>
        <v>0</v>
      </c>
      <c r="BL150" s="17" t="s">
        <v>190</v>
      </c>
      <c r="BM150" s="248" t="s">
        <v>1744</v>
      </c>
    </row>
    <row r="151" s="13" customFormat="1">
      <c r="A151" s="13"/>
      <c r="B151" s="255"/>
      <c r="C151" s="256"/>
      <c r="D151" s="257" t="s">
        <v>245</v>
      </c>
      <c r="E151" s="258" t="s">
        <v>1</v>
      </c>
      <c r="F151" s="259" t="s">
        <v>1745</v>
      </c>
      <c r="G151" s="256"/>
      <c r="H151" s="260">
        <v>8.4120000000000008</v>
      </c>
      <c r="I151" s="261"/>
      <c r="J151" s="256"/>
      <c r="K151" s="256"/>
      <c r="L151" s="262"/>
      <c r="M151" s="263"/>
      <c r="N151" s="264"/>
      <c r="O151" s="264"/>
      <c r="P151" s="264"/>
      <c r="Q151" s="264"/>
      <c r="R151" s="264"/>
      <c r="S151" s="264"/>
      <c r="T151" s="264"/>
      <c r="U151" s="265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66" t="s">
        <v>245</v>
      </c>
      <c r="AU151" s="266" t="s">
        <v>90</v>
      </c>
      <c r="AV151" s="13" t="s">
        <v>90</v>
      </c>
      <c r="AW151" s="13" t="s">
        <v>33</v>
      </c>
      <c r="AX151" s="13" t="s">
        <v>84</v>
      </c>
      <c r="AY151" s="266" t="s">
        <v>174</v>
      </c>
    </row>
    <row r="152" s="2" customFormat="1" ht="14.4" customHeight="1">
      <c r="A152" s="38"/>
      <c r="B152" s="39"/>
      <c r="C152" s="288" t="s">
        <v>298</v>
      </c>
      <c r="D152" s="288" t="s">
        <v>171</v>
      </c>
      <c r="E152" s="289" t="s">
        <v>996</v>
      </c>
      <c r="F152" s="290" t="s">
        <v>997</v>
      </c>
      <c r="G152" s="291" t="s">
        <v>293</v>
      </c>
      <c r="H152" s="292">
        <v>16.824000000000002</v>
      </c>
      <c r="I152" s="293"/>
      <c r="J152" s="294">
        <f>ROUND(I152*H152,2)</f>
        <v>0</v>
      </c>
      <c r="K152" s="295"/>
      <c r="L152" s="296"/>
      <c r="M152" s="297" t="s">
        <v>1</v>
      </c>
      <c r="N152" s="298" t="s">
        <v>43</v>
      </c>
      <c r="O152" s="97"/>
      <c r="P152" s="246">
        <f>O152*H152</f>
        <v>0</v>
      </c>
      <c r="Q152" s="246">
        <v>1</v>
      </c>
      <c r="R152" s="246">
        <f>Q152*H152</f>
        <v>16.824000000000002</v>
      </c>
      <c r="S152" s="246">
        <v>0</v>
      </c>
      <c r="T152" s="246">
        <f>S152*H152</f>
        <v>0</v>
      </c>
      <c r="U152" s="247" t="s">
        <v>1</v>
      </c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48" t="s">
        <v>209</v>
      </c>
      <c r="AT152" s="248" t="s">
        <v>171</v>
      </c>
      <c r="AU152" s="248" t="s">
        <v>90</v>
      </c>
      <c r="AY152" s="17" t="s">
        <v>174</v>
      </c>
      <c r="BE152" s="249">
        <f>IF(N152="základná",J152,0)</f>
        <v>0</v>
      </c>
      <c r="BF152" s="249">
        <f>IF(N152="znížená",J152,0)</f>
        <v>0</v>
      </c>
      <c r="BG152" s="249">
        <f>IF(N152="zákl. prenesená",J152,0)</f>
        <v>0</v>
      </c>
      <c r="BH152" s="249">
        <f>IF(N152="zníž. prenesená",J152,0)</f>
        <v>0</v>
      </c>
      <c r="BI152" s="249">
        <f>IF(N152="nulová",J152,0)</f>
        <v>0</v>
      </c>
      <c r="BJ152" s="17" t="s">
        <v>90</v>
      </c>
      <c r="BK152" s="249">
        <f>ROUND(I152*H152,2)</f>
        <v>0</v>
      </c>
      <c r="BL152" s="17" t="s">
        <v>190</v>
      </c>
      <c r="BM152" s="248" t="s">
        <v>1746</v>
      </c>
    </row>
    <row r="153" s="13" customFormat="1">
      <c r="A153" s="13"/>
      <c r="B153" s="255"/>
      <c r="C153" s="256"/>
      <c r="D153" s="257" t="s">
        <v>245</v>
      </c>
      <c r="E153" s="258" t="s">
        <v>1</v>
      </c>
      <c r="F153" s="259" t="s">
        <v>1747</v>
      </c>
      <c r="G153" s="256"/>
      <c r="H153" s="260">
        <v>16.824000000000002</v>
      </c>
      <c r="I153" s="261"/>
      <c r="J153" s="256"/>
      <c r="K153" s="256"/>
      <c r="L153" s="262"/>
      <c r="M153" s="263"/>
      <c r="N153" s="264"/>
      <c r="O153" s="264"/>
      <c r="P153" s="264"/>
      <c r="Q153" s="264"/>
      <c r="R153" s="264"/>
      <c r="S153" s="264"/>
      <c r="T153" s="264"/>
      <c r="U153" s="265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66" t="s">
        <v>245</v>
      </c>
      <c r="AU153" s="266" t="s">
        <v>90</v>
      </c>
      <c r="AV153" s="13" t="s">
        <v>90</v>
      </c>
      <c r="AW153" s="13" t="s">
        <v>33</v>
      </c>
      <c r="AX153" s="13" t="s">
        <v>84</v>
      </c>
      <c r="AY153" s="266" t="s">
        <v>174</v>
      </c>
    </row>
    <row r="154" s="12" customFormat="1" ht="22.8" customHeight="1">
      <c r="A154" s="12"/>
      <c r="B154" s="220"/>
      <c r="C154" s="221"/>
      <c r="D154" s="222" t="s">
        <v>76</v>
      </c>
      <c r="E154" s="234" t="s">
        <v>190</v>
      </c>
      <c r="F154" s="234" t="s">
        <v>536</v>
      </c>
      <c r="G154" s="221"/>
      <c r="H154" s="221"/>
      <c r="I154" s="224"/>
      <c r="J154" s="235">
        <f>BK154</f>
        <v>0</v>
      </c>
      <c r="K154" s="221"/>
      <c r="L154" s="226"/>
      <c r="M154" s="227"/>
      <c r="N154" s="228"/>
      <c r="O154" s="228"/>
      <c r="P154" s="229">
        <f>SUM(P155:P158)</f>
        <v>0</v>
      </c>
      <c r="Q154" s="228"/>
      <c r="R154" s="229">
        <f>SUM(R155:R158)</f>
        <v>4.6412301600000001</v>
      </c>
      <c r="S154" s="228"/>
      <c r="T154" s="229">
        <f>SUM(T155:T158)</f>
        <v>0</v>
      </c>
      <c r="U154" s="230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31" t="s">
        <v>84</v>
      </c>
      <c r="AT154" s="232" t="s">
        <v>76</v>
      </c>
      <c r="AU154" s="232" t="s">
        <v>84</v>
      </c>
      <c r="AY154" s="231" t="s">
        <v>174</v>
      </c>
      <c r="BK154" s="233">
        <f>SUM(BK155:BK158)</f>
        <v>0</v>
      </c>
    </row>
    <row r="155" s="2" customFormat="1" ht="30" customHeight="1">
      <c r="A155" s="38"/>
      <c r="B155" s="39"/>
      <c r="C155" s="236" t="s">
        <v>302</v>
      </c>
      <c r="D155" s="236" t="s">
        <v>177</v>
      </c>
      <c r="E155" s="237" t="s">
        <v>1004</v>
      </c>
      <c r="F155" s="238" t="s">
        <v>1005</v>
      </c>
      <c r="G155" s="239" t="s">
        <v>243</v>
      </c>
      <c r="H155" s="240">
        <v>2.1030000000000002</v>
      </c>
      <c r="I155" s="241"/>
      <c r="J155" s="242">
        <f>ROUND(I155*H155,2)</f>
        <v>0</v>
      </c>
      <c r="K155" s="243"/>
      <c r="L155" s="44"/>
      <c r="M155" s="244" t="s">
        <v>1</v>
      </c>
      <c r="N155" s="245" t="s">
        <v>43</v>
      </c>
      <c r="O155" s="97"/>
      <c r="P155" s="246">
        <f>O155*H155</f>
        <v>0</v>
      </c>
      <c r="Q155" s="246">
        <v>1.8907700000000001</v>
      </c>
      <c r="R155" s="246">
        <f>Q155*H155</f>
        <v>3.9762893100000003</v>
      </c>
      <c r="S155" s="246">
        <v>0</v>
      </c>
      <c r="T155" s="246">
        <f>S155*H155</f>
        <v>0</v>
      </c>
      <c r="U155" s="247" t="s">
        <v>1</v>
      </c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48" t="s">
        <v>190</v>
      </c>
      <c r="AT155" s="248" t="s">
        <v>177</v>
      </c>
      <c r="AU155" s="248" t="s">
        <v>90</v>
      </c>
      <c r="AY155" s="17" t="s">
        <v>174</v>
      </c>
      <c r="BE155" s="249">
        <f>IF(N155="základná",J155,0)</f>
        <v>0</v>
      </c>
      <c r="BF155" s="249">
        <f>IF(N155="znížená",J155,0)</f>
        <v>0</v>
      </c>
      <c r="BG155" s="249">
        <f>IF(N155="zákl. prenesená",J155,0)</f>
        <v>0</v>
      </c>
      <c r="BH155" s="249">
        <f>IF(N155="zníž. prenesená",J155,0)</f>
        <v>0</v>
      </c>
      <c r="BI155" s="249">
        <f>IF(N155="nulová",J155,0)</f>
        <v>0</v>
      </c>
      <c r="BJ155" s="17" t="s">
        <v>90</v>
      </c>
      <c r="BK155" s="249">
        <f>ROUND(I155*H155,2)</f>
        <v>0</v>
      </c>
      <c r="BL155" s="17" t="s">
        <v>190</v>
      </c>
      <c r="BM155" s="248" t="s">
        <v>1748</v>
      </c>
    </row>
    <row r="156" s="13" customFormat="1">
      <c r="A156" s="13"/>
      <c r="B156" s="255"/>
      <c r="C156" s="256"/>
      <c r="D156" s="257" t="s">
        <v>245</v>
      </c>
      <c r="E156" s="258" t="s">
        <v>1</v>
      </c>
      <c r="F156" s="259" t="s">
        <v>1749</v>
      </c>
      <c r="G156" s="256"/>
      <c r="H156" s="260">
        <v>2.1030000000000002</v>
      </c>
      <c r="I156" s="261"/>
      <c r="J156" s="256"/>
      <c r="K156" s="256"/>
      <c r="L156" s="262"/>
      <c r="M156" s="263"/>
      <c r="N156" s="264"/>
      <c r="O156" s="264"/>
      <c r="P156" s="264"/>
      <c r="Q156" s="264"/>
      <c r="R156" s="264"/>
      <c r="S156" s="264"/>
      <c r="T156" s="264"/>
      <c r="U156" s="265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66" t="s">
        <v>245</v>
      </c>
      <c r="AU156" s="266" t="s">
        <v>90</v>
      </c>
      <c r="AV156" s="13" t="s">
        <v>90</v>
      </c>
      <c r="AW156" s="13" t="s">
        <v>33</v>
      </c>
      <c r="AX156" s="13" t="s">
        <v>84</v>
      </c>
      <c r="AY156" s="266" t="s">
        <v>174</v>
      </c>
    </row>
    <row r="157" s="2" customFormat="1" ht="22.2" customHeight="1">
      <c r="A157" s="38"/>
      <c r="B157" s="39"/>
      <c r="C157" s="236" t="s">
        <v>306</v>
      </c>
      <c r="D157" s="236" t="s">
        <v>177</v>
      </c>
      <c r="E157" s="237" t="s">
        <v>537</v>
      </c>
      <c r="F157" s="238" t="s">
        <v>538</v>
      </c>
      <c r="G157" s="239" t="s">
        <v>243</v>
      </c>
      <c r="H157" s="240">
        <v>0.29999999999999999</v>
      </c>
      <c r="I157" s="241"/>
      <c r="J157" s="242">
        <f>ROUND(I157*H157,2)</f>
        <v>0</v>
      </c>
      <c r="K157" s="243"/>
      <c r="L157" s="44"/>
      <c r="M157" s="244" t="s">
        <v>1</v>
      </c>
      <c r="N157" s="245" t="s">
        <v>43</v>
      </c>
      <c r="O157" s="97"/>
      <c r="P157" s="246">
        <f>O157*H157</f>
        <v>0</v>
      </c>
      <c r="Q157" s="246">
        <v>2.2164695000000001</v>
      </c>
      <c r="R157" s="246">
        <f>Q157*H157</f>
        <v>0.66494085000000003</v>
      </c>
      <c r="S157" s="246">
        <v>0</v>
      </c>
      <c r="T157" s="246">
        <f>S157*H157</f>
        <v>0</v>
      </c>
      <c r="U157" s="247" t="s">
        <v>1</v>
      </c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48" t="s">
        <v>190</v>
      </c>
      <c r="AT157" s="248" t="s">
        <v>177</v>
      </c>
      <c r="AU157" s="248" t="s">
        <v>90</v>
      </c>
      <c r="AY157" s="17" t="s">
        <v>174</v>
      </c>
      <c r="BE157" s="249">
        <f>IF(N157="základná",J157,0)</f>
        <v>0</v>
      </c>
      <c r="BF157" s="249">
        <f>IF(N157="znížená",J157,0)</f>
        <v>0</v>
      </c>
      <c r="BG157" s="249">
        <f>IF(N157="zákl. prenesená",J157,0)</f>
        <v>0</v>
      </c>
      <c r="BH157" s="249">
        <f>IF(N157="zníž. prenesená",J157,0)</f>
        <v>0</v>
      </c>
      <c r="BI157" s="249">
        <f>IF(N157="nulová",J157,0)</f>
        <v>0</v>
      </c>
      <c r="BJ157" s="17" t="s">
        <v>90</v>
      </c>
      <c r="BK157" s="249">
        <f>ROUND(I157*H157,2)</f>
        <v>0</v>
      </c>
      <c r="BL157" s="17" t="s">
        <v>190</v>
      </c>
      <c r="BM157" s="248" t="s">
        <v>1750</v>
      </c>
    </row>
    <row r="158" s="13" customFormat="1">
      <c r="A158" s="13"/>
      <c r="B158" s="255"/>
      <c r="C158" s="256"/>
      <c r="D158" s="257" t="s">
        <v>245</v>
      </c>
      <c r="E158" s="258" t="s">
        <v>1</v>
      </c>
      <c r="F158" s="259" t="s">
        <v>1751</v>
      </c>
      <c r="G158" s="256"/>
      <c r="H158" s="260">
        <v>0.29999999999999999</v>
      </c>
      <c r="I158" s="261"/>
      <c r="J158" s="256"/>
      <c r="K158" s="256"/>
      <c r="L158" s="262"/>
      <c r="M158" s="263"/>
      <c r="N158" s="264"/>
      <c r="O158" s="264"/>
      <c r="P158" s="264"/>
      <c r="Q158" s="264"/>
      <c r="R158" s="264"/>
      <c r="S158" s="264"/>
      <c r="T158" s="264"/>
      <c r="U158" s="265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66" t="s">
        <v>245</v>
      </c>
      <c r="AU158" s="266" t="s">
        <v>90</v>
      </c>
      <c r="AV158" s="13" t="s">
        <v>90</v>
      </c>
      <c r="AW158" s="13" t="s">
        <v>33</v>
      </c>
      <c r="AX158" s="13" t="s">
        <v>84</v>
      </c>
      <c r="AY158" s="266" t="s">
        <v>174</v>
      </c>
    </row>
    <row r="159" s="12" customFormat="1" ht="22.8" customHeight="1">
      <c r="A159" s="12"/>
      <c r="B159" s="220"/>
      <c r="C159" s="221"/>
      <c r="D159" s="222" t="s">
        <v>76</v>
      </c>
      <c r="E159" s="234" t="s">
        <v>209</v>
      </c>
      <c r="F159" s="234" t="s">
        <v>324</v>
      </c>
      <c r="G159" s="221"/>
      <c r="H159" s="221"/>
      <c r="I159" s="224"/>
      <c r="J159" s="235">
        <f>BK159</f>
        <v>0</v>
      </c>
      <c r="K159" s="221"/>
      <c r="L159" s="226"/>
      <c r="M159" s="227"/>
      <c r="N159" s="228"/>
      <c r="O159" s="228"/>
      <c r="P159" s="229">
        <f>SUM(P160:P170)</f>
        <v>0</v>
      </c>
      <c r="Q159" s="228"/>
      <c r="R159" s="229">
        <f>SUM(R160:R170)</f>
        <v>4.9102974187999999</v>
      </c>
      <c r="S159" s="228"/>
      <c r="T159" s="229">
        <f>SUM(T160:T170)</f>
        <v>0</v>
      </c>
      <c r="U159" s="230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231" t="s">
        <v>84</v>
      </c>
      <c r="AT159" s="232" t="s">
        <v>76</v>
      </c>
      <c r="AU159" s="232" t="s">
        <v>84</v>
      </c>
      <c r="AY159" s="231" t="s">
        <v>174</v>
      </c>
      <c r="BK159" s="233">
        <f>SUM(BK160:BK170)</f>
        <v>0</v>
      </c>
    </row>
    <row r="160" s="2" customFormat="1" ht="22.2" customHeight="1">
      <c r="A160" s="38"/>
      <c r="B160" s="39"/>
      <c r="C160" s="236" t="s">
        <v>308</v>
      </c>
      <c r="D160" s="236" t="s">
        <v>177</v>
      </c>
      <c r="E160" s="237" t="s">
        <v>1162</v>
      </c>
      <c r="F160" s="238" t="s">
        <v>1163</v>
      </c>
      <c r="G160" s="239" t="s">
        <v>327</v>
      </c>
      <c r="H160" s="240">
        <v>21.030000000000001</v>
      </c>
      <c r="I160" s="241"/>
      <c r="J160" s="242">
        <f>ROUND(I160*H160,2)</f>
        <v>0</v>
      </c>
      <c r="K160" s="243"/>
      <c r="L160" s="44"/>
      <c r="M160" s="244" t="s">
        <v>1</v>
      </c>
      <c r="N160" s="245" t="s">
        <v>43</v>
      </c>
      <c r="O160" s="97"/>
      <c r="P160" s="246">
        <f>O160*H160</f>
        <v>0</v>
      </c>
      <c r="Q160" s="246">
        <v>0.00368696</v>
      </c>
      <c r="R160" s="246">
        <f>Q160*H160</f>
        <v>0.077536768800000003</v>
      </c>
      <c r="S160" s="246">
        <v>0</v>
      </c>
      <c r="T160" s="246">
        <f>S160*H160</f>
        <v>0</v>
      </c>
      <c r="U160" s="247" t="s">
        <v>1</v>
      </c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48" t="s">
        <v>190</v>
      </c>
      <c r="AT160" s="248" t="s">
        <v>177</v>
      </c>
      <c r="AU160" s="248" t="s">
        <v>90</v>
      </c>
      <c r="AY160" s="17" t="s">
        <v>174</v>
      </c>
      <c r="BE160" s="249">
        <f>IF(N160="základná",J160,0)</f>
        <v>0</v>
      </c>
      <c r="BF160" s="249">
        <f>IF(N160="znížená",J160,0)</f>
        <v>0</v>
      </c>
      <c r="BG160" s="249">
        <f>IF(N160="zákl. prenesená",J160,0)</f>
        <v>0</v>
      </c>
      <c r="BH160" s="249">
        <f>IF(N160="zníž. prenesená",J160,0)</f>
        <v>0</v>
      </c>
      <c r="BI160" s="249">
        <f>IF(N160="nulová",J160,0)</f>
        <v>0</v>
      </c>
      <c r="BJ160" s="17" t="s">
        <v>90</v>
      </c>
      <c r="BK160" s="249">
        <f>ROUND(I160*H160,2)</f>
        <v>0</v>
      </c>
      <c r="BL160" s="17" t="s">
        <v>190</v>
      </c>
      <c r="BM160" s="248" t="s">
        <v>1752</v>
      </c>
    </row>
    <row r="161" s="13" customFormat="1">
      <c r="A161" s="13"/>
      <c r="B161" s="255"/>
      <c r="C161" s="256"/>
      <c r="D161" s="257" t="s">
        <v>245</v>
      </c>
      <c r="E161" s="258" t="s">
        <v>1</v>
      </c>
      <c r="F161" s="259" t="s">
        <v>1753</v>
      </c>
      <c r="G161" s="256"/>
      <c r="H161" s="260">
        <v>21.030000000000001</v>
      </c>
      <c r="I161" s="261"/>
      <c r="J161" s="256"/>
      <c r="K161" s="256"/>
      <c r="L161" s="262"/>
      <c r="M161" s="263"/>
      <c r="N161" s="264"/>
      <c r="O161" s="264"/>
      <c r="P161" s="264"/>
      <c r="Q161" s="264"/>
      <c r="R161" s="264"/>
      <c r="S161" s="264"/>
      <c r="T161" s="264"/>
      <c r="U161" s="265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66" t="s">
        <v>245</v>
      </c>
      <c r="AU161" s="266" t="s">
        <v>90</v>
      </c>
      <c r="AV161" s="13" t="s">
        <v>90</v>
      </c>
      <c r="AW161" s="13" t="s">
        <v>33</v>
      </c>
      <c r="AX161" s="13" t="s">
        <v>84</v>
      </c>
      <c r="AY161" s="266" t="s">
        <v>174</v>
      </c>
    </row>
    <row r="162" s="2" customFormat="1" ht="22.2" customHeight="1">
      <c r="A162" s="38"/>
      <c r="B162" s="39"/>
      <c r="C162" s="236" t="s">
        <v>310</v>
      </c>
      <c r="D162" s="236" t="s">
        <v>177</v>
      </c>
      <c r="E162" s="237" t="s">
        <v>1166</v>
      </c>
      <c r="F162" s="238" t="s">
        <v>1167</v>
      </c>
      <c r="G162" s="239" t="s">
        <v>351</v>
      </c>
      <c r="H162" s="240">
        <v>1</v>
      </c>
      <c r="I162" s="241"/>
      <c r="J162" s="242">
        <f>ROUND(I162*H162,2)</f>
        <v>0</v>
      </c>
      <c r="K162" s="243"/>
      <c r="L162" s="44"/>
      <c r="M162" s="244" t="s">
        <v>1</v>
      </c>
      <c r="N162" s="245" t="s">
        <v>43</v>
      </c>
      <c r="O162" s="97"/>
      <c r="P162" s="246">
        <f>O162*H162</f>
        <v>0</v>
      </c>
      <c r="Q162" s="246">
        <v>0.00011900000000000001</v>
      </c>
      <c r="R162" s="246">
        <f>Q162*H162</f>
        <v>0.00011900000000000001</v>
      </c>
      <c r="S162" s="246">
        <v>0</v>
      </c>
      <c r="T162" s="246">
        <f>S162*H162</f>
        <v>0</v>
      </c>
      <c r="U162" s="247" t="s">
        <v>1</v>
      </c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48" t="s">
        <v>190</v>
      </c>
      <c r="AT162" s="248" t="s">
        <v>177</v>
      </c>
      <c r="AU162" s="248" t="s">
        <v>90</v>
      </c>
      <c r="AY162" s="17" t="s">
        <v>174</v>
      </c>
      <c r="BE162" s="249">
        <f>IF(N162="základná",J162,0)</f>
        <v>0</v>
      </c>
      <c r="BF162" s="249">
        <f>IF(N162="znížená",J162,0)</f>
        <v>0</v>
      </c>
      <c r="BG162" s="249">
        <f>IF(N162="zákl. prenesená",J162,0)</f>
        <v>0</v>
      </c>
      <c r="BH162" s="249">
        <f>IF(N162="zníž. prenesená",J162,0)</f>
        <v>0</v>
      </c>
      <c r="BI162" s="249">
        <f>IF(N162="nulová",J162,0)</f>
        <v>0</v>
      </c>
      <c r="BJ162" s="17" t="s">
        <v>90</v>
      </c>
      <c r="BK162" s="249">
        <f>ROUND(I162*H162,2)</f>
        <v>0</v>
      </c>
      <c r="BL162" s="17" t="s">
        <v>190</v>
      </c>
      <c r="BM162" s="248" t="s">
        <v>1754</v>
      </c>
    </row>
    <row r="163" s="2" customFormat="1" ht="22.2" customHeight="1">
      <c r="A163" s="38"/>
      <c r="B163" s="39"/>
      <c r="C163" s="288" t="s">
        <v>312</v>
      </c>
      <c r="D163" s="288" t="s">
        <v>171</v>
      </c>
      <c r="E163" s="289" t="s">
        <v>1169</v>
      </c>
      <c r="F163" s="290" t="s">
        <v>1170</v>
      </c>
      <c r="G163" s="291" t="s">
        <v>351</v>
      </c>
      <c r="H163" s="292">
        <v>1</v>
      </c>
      <c r="I163" s="293"/>
      <c r="J163" s="294">
        <f>ROUND(I163*H163,2)</f>
        <v>0</v>
      </c>
      <c r="K163" s="295"/>
      <c r="L163" s="296"/>
      <c r="M163" s="297" t="s">
        <v>1</v>
      </c>
      <c r="N163" s="298" t="s">
        <v>43</v>
      </c>
      <c r="O163" s="97"/>
      <c r="P163" s="246">
        <f>O163*H163</f>
        <v>0</v>
      </c>
      <c r="Q163" s="246">
        <v>0.0071999999999999998</v>
      </c>
      <c r="R163" s="246">
        <f>Q163*H163</f>
        <v>0.0071999999999999998</v>
      </c>
      <c r="S163" s="246">
        <v>0</v>
      </c>
      <c r="T163" s="246">
        <f>S163*H163</f>
        <v>0</v>
      </c>
      <c r="U163" s="247" t="s">
        <v>1</v>
      </c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48" t="s">
        <v>209</v>
      </c>
      <c r="AT163" s="248" t="s">
        <v>171</v>
      </c>
      <c r="AU163" s="248" t="s">
        <v>90</v>
      </c>
      <c r="AY163" s="17" t="s">
        <v>174</v>
      </c>
      <c r="BE163" s="249">
        <f>IF(N163="základná",J163,0)</f>
        <v>0</v>
      </c>
      <c r="BF163" s="249">
        <f>IF(N163="znížená",J163,0)</f>
        <v>0</v>
      </c>
      <c r="BG163" s="249">
        <f>IF(N163="zákl. prenesená",J163,0)</f>
        <v>0</v>
      </c>
      <c r="BH163" s="249">
        <f>IF(N163="zníž. prenesená",J163,0)</f>
        <v>0</v>
      </c>
      <c r="BI163" s="249">
        <f>IF(N163="nulová",J163,0)</f>
        <v>0</v>
      </c>
      <c r="BJ163" s="17" t="s">
        <v>90</v>
      </c>
      <c r="BK163" s="249">
        <f>ROUND(I163*H163,2)</f>
        <v>0</v>
      </c>
      <c r="BL163" s="17" t="s">
        <v>190</v>
      </c>
      <c r="BM163" s="248" t="s">
        <v>1755</v>
      </c>
    </row>
    <row r="164" s="2" customFormat="1" ht="22.2" customHeight="1">
      <c r="A164" s="38"/>
      <c r="B164" s="39"/>
      <c r="C164" s="236" t="s">
        <v>315</v>
      </c>
      <c r="D164" s="236" t="s">
        <v>177</v>
      </c>
      <c r="E164" s="237" t="s">
        <v>1172</v>
      </c>
      <c r="F164" s="238" t="s">
        <v>1173</v>
      </c>
      <c r="G164" s="239" t="s">
        <v>351</v>
      </c>
      <c r="H164" s="240">
        <v>1</v>
      </c>
      <c r="I164" s="241"/>
      <c r="J164" s="242">
        <f>ROUND(I164*H164,2)</f>
        <v>0</v>
      </c>
      <c r="K164" s="243"/>
      <c r="L164" s="44"/>
      <c r="M164" s="244" t="s">
        <v>1</v>
      </c>
      <c r="N164" s="245" t="s">
        <v>43</v>
      </c>
      <c r="O164" s="97"/>
      <c r="P164" s="246">
        <f>O164*H164</f>
        <v>0</v>
      </c>
      <c r="Q164" s="246">
        <v>2.2944213499999999</v>
      </c>
      <c r="R164" s="246">
        <f>Q164*H164</f>
        <v>2.2944213499999999</v>
      </c>
      <c r="S164" s="246">
        <v>0</v>
      </c>
      <c r="T164" s="246">
        <f>S164*H164</f>
        <v>0</v>
      </c>
      <c r="U164" s="247" t="s">
        <v>1</v>
      </c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48" t="s">
        <v>190</v>
      </c>
      <c r="AT164" s="248" t="s">
        <v>177</v>
      </c>
      <c r="AU164" s="248" t="s">
        <v>90</v>
      </c>
      <c r="AY164" s="17" t="s">
        <v>174</v>
      </c>
      <c r="BE164" s="249">
        <f>IF(N164="základná",J164,0)</f>
        <v>0</v>
      </c>
      <c r="BF164" s="249">
        <f>IF(N164="znížená",J164,0)</f>
        <v>0</v>
      </c>
      <c r="BG164" s="249">
        <f>IF(N164="zákl. prenesená",J164,0)</f>
        <v>0</v>
      </c>
      <c r="BH164" s="249">
        <f>IF(N164="zníž. prenesená",J164,0)</f>
        <v>0</v>
      </c>
      <c r="BI164" s="249">
        <f>IF(N164="nulová",J164,0)</f>
        <v>0</v>
      </c>
      <c r="BJ164" s="17" t="s">
        <v>90</v>
      </c>
      <c r="BK164" s="249">
        <f>ROUND(I164*H164,2)</f>
        <v>0</v>
      </c>
      <c r="BL164" s="17" t="s">
        <v>190</v>
      </c>
      <c r="BM164" s="248" t="s">
        <v>1756</v>
      </c>
    </row>
    <row r="165" s="2" customFormat="1" ht="22.2" customHeight="1">
      <c r="A165" s="38"/>
      <c r="B165" s="39"/>
      <c r="C165" s="288" t="s">
        <v>406</v>
      </c>
      <c r="D165" s="288" t="s">
        <v>171</v>
      </c>
      <c r="E165" s="289" t="s">
        <v>1175</v>
      </c>
      <c r="F165" s="290" t="s">
        <v>1176</v>
      </c>
      <c r="G165" s="291" t="s">
        <v>351</v>
      </c>
      <c r="H165" s="292">
        <v>1</v>
      </c>
      <c r="I165" s="293"/>
      <c r="J165" s="294">
        <f>ROUND(I165*H165,2)</f>
        <v>0</v>
      </c>
      <c r="K165" s="295"/>
      <c r="L165" s="296"/>
      <c r="M165" s="297" t="s">
        <v>1</v>
      </c>
      <c r="N165" s="298" t="s">
        <v>43</v>
      </c>
      <c r="O165" s="97"/>
      <c r="P165" s="246">
        <f>O165*H165</f>
        <v>0</v>
      </c>
      <c r="Q165" s="246">
        <v>0.36599999999999999</v>
      </c>
      <c r="R165" s="246">
        <f>Q165*H165</f>
        <v>0.36599999999999999</v>
      </c>
      <c r="S165" s="246">
        <v>0</v>
      </c>
      <c r="T165" s="246">
        <f>S165*H165</f>
        <v>0</v>
      </c>
      <c r="U165" s="247" t="s">
        <v>1</v>
      </c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48" t="s">
        <v>209</v>
      </c>
      <c r="AT165" s="248" t="s">
        <v>171</v>
      </c>
      <c r="AU165" s="248" t="s">
        <v>90</v>
      </c>
      <c r="AY165" s="17" t="s">
        <v>174</v>
      </c>
      <c r="BE165" s="249">
        <f>IF(N165="základná",J165,0)</f>
        <v>0</v>
      </c>
      <c r="BF165" s="249">
        <f>IF(N165="znížená",J165,0)</f>
        <v>0</v>
      </c>
      <c r="BG165" s="249">
        <f>IF(N165="zákl. prenesená",J165,0)</f>
        <v>0</v>
      </c>
      <c r="BH165" s="249">
        <f>IF(N165="zníž. prenesená",J165,0)</f>
        <v>0</v>
      </c>
      <c r="BI165" s="249">
        <f>IF(N165="nulová",J165,0)</f>
        <v>0</v>
      </c>
      <c r="BJ165" s="17" t="s">
        <v>90</v>
      </c>
      <c r="BK165" s="249">
        <f>ROUND(I165*H165,2)</f>
        <v>0</v>
      </c>
      <c r="BL165" s="17" t="s">
        <v>190</v>
      </c>
      <c r="BM165" s="248" t="s">
        <v>1757</v>
      </c>
    </row>
    <row r="166" s="2" customFormat="1" ht="22.2" customHeight="1">
      <c r="A166" s="38"/>
      <c r="B166" s="39"/>
      <c r="C166" s="288" t="s">
        <v>408</v>
      </c>
      <c r="D166" s="288" t="s">
        <v>171</v>
      </c>
      <c r="E166" s="289" t="s">
        <v>1178</v>
      </c>
      <c r="F166" s="290" t="s">
        <v>1179</v>
      </c>
      <c r="G166" s="291" t="s">
        <v>351</v>
      </c>
      <c r="H166" s="292">
        <v>1</v>
      </c>
      <c r="I166" s="293"/>
      <c r="J166" s="294">
        <f>ROUND(I166*H166,2)</f>
        <v>0</v>
      </c>
      <c r="K166" s="295"/>
      <c r="L166" s="296"/>
      <c r="M166" s="297" t="s">
        <v>1</v>
      </c>
      <c r="N166" s="298" t="s">
        <v>43</v>
      </c>
      <c r="O166" s="97"/>
      <c r="P166" s="246">
        <f>O166*H166</f>
        <v>0</v>
      </c>
      <c r="Q166" s="246">
        <v>0.42999999999999999</v>
      </c>
      <c r="R166" s="246">
        <f>Q166*H166</f>
        <v>0.42999999999999999</v>
      </c>
      <c r="S166" s="246">
        <v>0</v>
      </c>
      <c r="T166" s="246">
        <f>S166*H166</f>
        <v>0</v>
      </c>
      <c r="U166" s="247" t="s">
        <v>1</v>
      </c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48" t="s">
        <v>209</v>
      </c>
      <c r="AT166" s="248" t="s">
        <v>171</v>
      </c>
      <c r="AU166" s="248" t="s">
        <v>90</v>
      </c>
      <c r="AY166" s="17" t="s">
        <v>174</v>
      </c>
      <c r="BE166" s="249">
        <f>IF(N166="základná",J166,0)</f>
        <v>0</v>
      </c>
      <c r="BF166" s="249">
        <f>IF(N166="znížená",J166,0)</f>
        <v>0</v>
      </c>
      <c r="BG166" s="249">
        <f>IF(N166="zákl. prenesená",J166,0)</f>
        <v>0</v>
      </c>
      <c r="BH166" s="249">
        <f>IF(N166="zníž. prenesená",J166,0)</f>
        <v>0</v>
      </c>
      <c r="BI166" s="249">
        <f>IF(N166="nulová",J166,0)</f>
        <v>0</v>
      </c>
      <c r="BJ166" s="17" t="s">
        <v>90</v>
      </c>
      <c r="BK166" s="249">
        <f>ROUND(I166*H166,2)</f>
        <v>0</v>
      </c>
      <c r="BL166" s="17" t="s">
        <v>190</v>
      </c>
      <c r="BM166" s="248" t="s">
        <v>1758</v>
      </c>
    </row>
    <row r="167" s="2" customFormat="1" ht="30" customHeight="1">
      <c r="A167" s="38"/>
      <c r="B167" s="39"/>
      <c r="C167" s="288" t="s">
        <v>410</v>
      </c>
      <c r="D167" s="288" t="s">
        <v>171</v>
      </c>
      <c r="E167" s="289" t="s">
        <v>1181</v>
      </c>
      <c r="F167" s="290" t="s">
        <v>1182</v>
      </c>
      <c r="G167" s="291" t="s">
        <v>351</v>
      </c>
      <c r="H167" s="292">
        <v>1</v>
      </c>
      <c r="I167" s="293"/>
      <c r="J167" s="294">
        <f>ROUND(I167*H167,2)</f>
        <v>0</v>
      </c>
      <c r="K167" s="295"/>
      <c r="L167" s="296"/>
      <c r="M167" s="297" t="s">
        <v>1</v>
      </c>
      <c r="N167" s="298" t="s">
        <v>43</v>
      </c>
      <c r="O167" s="97"/>
      <c r="P167" s="246">
        <f>O167*H167</f>
        <v>0</v>
      </c>
      <c r="Q167" s="246">
        <v>0.068000000000000005</v>
      </c>
      <c r="R167" s="246">
        <f>Q167*H167</f>
        <v>0.068000000000000005</v>
      </c>
      <c r="S167" s="246">
        <v>0</v>
      </c>
      <c r="T167" s="246">
        <f>S167*H167</f>
        <v>0</v>
      </c>
      <c r="U167" s="247" t="s">
        <v>1</v>
      </c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48" t="s">
        <v>209</v>
      </c>
      <c r="AT167" s="248" t="s">
        <v>171</v>
      </c>
      <c r="AU167" s="248" t="s">
        <v>90</v>
      </c>
      <c r="AY167" s="17" t="s">
        <v>174</v>
      </c>
      <c r="BE167" s="249">
        <f>IF(N167="základná",J167,0)</f>
        <v>0</v>
      </c>
      <c r="BF167" s="249">
        <f>IF(N167="znížená",J167,0)</f>
        <v>0</v>
      </c>
      <c r="BG167" s="249">
        <f>IF(N167="zákl. prenesená",J167,0)</f>
        <v>0</v>
      </c>
      <c r="BH167" s="249">
        <f>IF(N167="zníž. prenesená",J167,0)</f>
        <v>0</v>
      </c>
      <c r="BI167" s="249">
        <f>IF(N167="nulová",J167,0)</f>
        <v>0</v>
      </c>
      <c r="BJ167" s="17" t="s">
        <v>90</v>
      </c>
      <c r="BK167" s="249">
        <f>ROUND(I167*H167,2)</f>
        <v>0</v>
      </c>
      <c r="BL167" s="17" t="s">
        <v>190</v>
      </c>
      <c r="BM167" s="248" t="s">
        <v>1759</v>
      </c>
    </row>
    <row r="168" s="2" customFormat="1" ht="40.2" customHeight="1">
      <c r="A168" s="38"/>
      <c r="B168" s="39"/>
      <c r="C168" s="288" t="s">
        <v>7</v>
      </c>
      <c r="D168" s="288" t="s">
        <v>171</v>
      </c>
      <c r="E168" s="289" t="s">
        <v>1184</v>
      </c>
      <c r="F168" s="290" t="s">
        <v>1185</v>
      </c>
      <c r="G168" s="291" t="s">
        <v>351</v>
      </c>
      <c r="H168" s="292">
        <v>1</v>
      </c>
      <c r="I168" s="293"/>
      <c r="J168" s="294">
        <f>ROUND(I168*H168,2)</f>
        <v>0</v>
      </c>
      <c r="K168" s="295"/>
      <c r="L168" s="296"/>
      <c r="M168" s="297" t="s">
        <v>1</v>
      </c>
      <c r="N168" s="298" t="s">
        <v>43</v>
      </c>
      <c r="O168" s="97"/>
      <c r="P168" s="246">
        <f>O168*H168</f>
        <v>0</v>
      </c>
      <c r="Q168" s="246">
        <v>1.5</v>
      </c>
      <c r="R168" s="246">
        <f>Q168*H168</f>
        <v>1.5</v>
      </c>
      <c r="S168" s="246">
        <v>0</v>
      </c>
      <c r="T168" s="246">
        <f>S168*H168</f>
        <v>0</v>
      </c>
      <c r="U168" s="247" t="s">
        <v>1</v>
      </c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48" t="s">
        <v>209</v>
      </c>
      <c r="AT168" s="248" t="s">
        <v>171</v>
      </c>
      <c r="AU168" s="248" t="s">
        <v>90</v>
      </c>
      <c r="AY168" s="17" t="s">
        <v>174</v>
      </c>
      <c r="BE168" s="249">
        <f>IF(N168="základná",J168,0)</f>
        <v>0</v>
      </c>
      <c r="BF168" s="249">
        <f>IF(N168="znížená",J168,0)</f>
        <v>0</v>
      </c>
      <c r="BG168" s="249">
        <f>IF(N168="zákl. prenesená",J168,0)</f>
        <v>0</v>
      </c>
      <c r="BH168" s="249">
        <f>IF(N168="zníž. prenesená",J168,0)</f>
        <v>0</v>
      </c>
      <c r="BI168" s="249">
        <f>IF(N168="nulová",J168,0)</f>
        <v>0</v>
      </c>
      <c r="BJ168" s="17" t="s">
        <v>90</v>
      </c>
      <c r="BK168" s="249">
        <f>ROUND(I168*H168,2)</f>
        <v>0</v>
      </c>
      <c r="BL168" s="17" t="s">
        <v>190</v>
      </c>
      <c r="BM168" s="248" t="s">
        <v>1760</v>
      </c>
    </row>
    <row r="169" s="2" customFormat="1" ht="22.2" customHeight="1">
      <c r="A169" s="38"/>
      <c r="B169" s="39"/>
      <c r="C169" s="236" t="s">
        <v>549</v>
      </c>
      <c r="D169" s="236" t="s">
        <v>177</v>
      </c>
      <c r="E169" s="237" t="s">
        <v>1214</v>
      </c>
      <c r="F169" s="238" t="s">
        <v>1215</v>
      </c>
      <c r="G169" s="239" t="s">
        <v>351</v>
      </c>
      <c r="H169" s="240">
        <v>1</v>
      </c>
      <c r="I169" s="241"/>
      <c r="J169" s="242">
        <f>ROUND(I169*H169,2)</f>
        <v>0</v>
      </c>
      <c r="K169" s="243"/>
      <c r="L169" s="44"/>
      <c r="M169" s="244" t="s">
        <v>1</v>
      </c>
      <c r="N169" s="245" t="s">
        <v>43</v>
      </c>
      <c r="O169" s="97"/>
      <c r="P169" s="246">
        <f>O169*H169</f>
        <v>0</v>
      </c>
      <c r="Q169" s="246">
        <v>0.0070203000000000002</v>
      </c>
      <c r="R169" s="246">
        <f>Q169*H169</f>
        <v>0.0070203000000000002</v>
      </c>
      <c r="S169" s="246">
        <v>0</v>
      </c>
      <c r="T169" s="246">
        <f>S169*H169</f>
        <v>0</v>
      </c>
      <c r="U169" s="247" t="s">
        <v>1</v>
      </c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48" t="s">
        <v>190</v>
      </c>
      <c r="AT169" s="248" t="s">
        <v>177</v>
      </c>
      <c r="AU169" s="248" t="s">
        <v>90</v>
      </c>
      <c r="AY169" s="17" t="s">
        <v>174</v>
      </c>
      <c r="BE169" s="249">
        <f>IF(N169="základná",J169,0)</f>
        <v>0</v>
      </c>
      <c r="BF169" s="249">
        <f>IF(N169="znížená",J169,0)</f>
        <v>0</v>
      </c>
      <c r="BG169" s="249">
        <f>IF(N169="zákl. prenesená",J169,0)</f>
        <v>0</v>
      </c>
      <c r="BH169" s="249">
        <f>IF(N169="zníž. prenesená",J169,0)</f>
        <v>0</v>
      </c>
      <c r="BI169" s="249">
        <f>IF(N169="nulová",J169,0)</f>
        <v>0</v>
      </c>
      <c r="BJ169" s="17" t="s">
        <v>90</v>
      </c>
      <c r="BK169" s="249">
        <f>ROUND(I169*H169,2)</f>
        <v>0</v>
      </c>
      <c r="BL169" s="17" t="s">
        <v>190</v>
      </c>
      <c r="BM169" s="248" t="s">
        <v>1761</v>
      </c>
    </row>
    <row r="170" s="2" customFormat="1" ht="14.4" customHeight="1">
      <c r="A170" s="38"/>
      <c r="B170" s="39"/>
      <c r="C170" s="288" t="s">
        <v>555</v>
      </c>
      <c r="D170" s="288" t="s">
        <v>171</v>
      </c>
      <c r="E170" s="289" t="s">
        <v>1217</v>
      </c>
      <c r="F170" s="290" t="s">
        <v>1218</v>
      </c>
      <c r="G170" s="291" t="s">
        <v>1219</v>
      </c>
      <c r="H170" s="292">
        <v>1</v>
      </c>
      <c r="I170" s="293"/>
      <c r="J170" s="294">
        <f>ROUND(I170*H170,2)</f>
        <v>0</v>
      </c>
      <c r="K170" s="295"/>
      <c r="L170" s="296"/>
      <c r="M170" s="297" t="s">
        <v>1</v>
      </c>
      <c r="N170" s="298" t="s">
        <v>43</v>
      </c>
      <c r="O170" s="97"/>
      <c r="P170" s="246">
        <f>O170*H170</f>
        <v>0</v>
      </c>
      <c r="Q170" s="246">
        <v>0.16</v>
      </c>
      <c r="R170" s="246">
        <f>Q170*H170</f>
        <v>0.16</v>
      </c>
      <c r="S170" s="246">
        <v>0</v>
      </c>
      <c r="T170" s="246">
        <f>S170*H170</f>
        <v>0</v>
      </c>
      <c r="U170" s="247" t="s">
        <v>1</v>
      </c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48" t="s">
        <v>209</v>
      </c>
      <c r="AT170" s="248" t="s">
        <v>171</v>
      </c>
      <c r="AU170" s="248" t="s">
        <v>90</v>
      </c>
      <c r="AY170" s="17" t="s">
        <v>174</v>
      </c>
      <c r="BE170" s="249">
        <f>IF(N170="základná",J170,0)</f>
        <v>0</v>
      </c>
      <c r="BF170" s="249">
        <f>IF(N170="znížená",J170,0)</f>
        <v>0</v>
      </c>
      <c r="BG170" s="249">
        <f>IF(N170="zákl. prenesená",J170,0)</f>
        <v>0</v>
      </c>
      <c r="BH170" s="249">
        <f>IF(N170="zníž. prenesená",J170,0)</f>
        <v>0</v>
      </c>
      <c r="BI170" s="249">
        <f>IF(N170="nulová",J170,0)</f>
        <v>0</v>
      </c>
      <c r="BJ170" s="17" t="s">
        <v>90</v>
      </c>
      <c r="BK170" s="249">
        <f>ROUND(I170*H170,2)</f>
        <v>0</v>
      </c>
      <c r="BL170" s="17" t="s">
        <v>190</v>
      </c>
      <c r="BM170" s="248" t="s">
        <v>1762</v>
      </c>
    </row>
    <row r="171" s="12" customFormat="1" ht="22.8" customHeight="1">
      <c r="A171" s="12"/>
      <c r="B171" s="220"/>
      <c r="C171" s="221"/>
      <c r="D171" s="222" t="s">
        <v>76</v>
      </c>
      <c r="E171" s="234" t="s">
        <v>296</v>
      </c>
      <c r="F171" s="234" t="s">
        <v>297</v>
      </c>
      <c r="G171" s="221"/>
      <c r="H171" s="221"/>
      <c r="I171" s="224"/>
      <c r="J171" s="235">
        <f>BK171</f>
        <v>0</v>
      </c>
      <c r="K171" s="221"/>
      <c r="L171" s="226"/>
      <c r="M171" s="227"/>
      <c r="N171" s="228"/>
      <c r="O171" s="228"/>
      <c r="P171" s="229">
        <f>SUM(P172:P173)</f>
        <v>0</v>
      </c>
      <c r="Q171" s="228"/>
      <c r="R171" s="229">
        <f>SUM(R172:R173)</f>
        <v>0</v>
      </c>
      <c r="S171" s="228"/>
      <c r="T171" s="229">
        <f>SUM(T172:T173)</f>
        <v>0</v>
      </c>
      <c r="U171" s="230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231" t="s">
        <v>84</v>
      </c>
      <c r="AT171" s="232" t="s">
        <v>76</v>
      </c>
      <c r="AU171" s="232" t="s">
        <v>84</v>
      </c>
      <c r="AY171" s="231" t="s">
        <v>174</v>
      </c>
      <c r="BK171" s="233">
        <f>SUM(BK172:BK173)</f>
        <v>0</v>
      </c>
    </row>
    <row r="172" s="2" customFormat="1" ht="22.2" customHeight="1">
      <c r="A172" s="38"/>
      <c r="B172" s="39"/>
      <c r="C172" s="236" t="s">
        <v>560</v>
      </c>
      <c r="D172" s="236" t="s">
        <v>177</v>
      </c>
      <c r="E172" s="237" t="s">
        <v>1085</v>
      </c>
      <c r="F172" s="238" t="s">
        <v>1086</v>
      </c>
      <c r="G172" s="239" t="s">
        <v>293</v>
      </c>
      <c r="H172" s="240">
        <v>26.443999999999999</v>
      </c>
      <c r="I172" s="241"/>
      <c r="J172" s="242">
        <f>ROUND(I172*H172,2)</f>
        <v>0</v>
      </c>
      <c r="K172" s="243"/>
      <c r="L172" s="44"/>
      <c r="M172" s="244" t="s">
        <v>1</v>
      </c>
      <c r="N172" s="245" t="s">
        <v>43</v>
      </c>
      <c r="O172" s="97"/>
      <c r="P172" s="246">
        <f>O172*H172</f>
        <v>0</v>
      </c>
      <c r="Q172" s="246">
        <v>0</v>
      </c>
      <c r="R172" s="246">
        <f>Q172*H172</f>
        <v>0</v>
      </c>
      <c r="S172" s="246">
        <v>0</v>
      </c>
      <c r="T172" s="246">
        <f>S172*H172</f>
        <v>0</v>
      </c>
      <c r="U172" s="247" t="s">
        <v>1</v>
      </c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48" t="s">
        <v>190</v>
      </c>
      <c r="AT172" s="248" t="s">
        <v>177</v>
      </c>
      <c r="AU172" s="248" t="s">
        <v>90</v>
      </c>
      <c r="AY172" s="17" t="s">
        <v>174</v>
      </c>
      <c r="BE172" s="249">
        <f>IF(N172="základná",J172,0)</f>
        <v>0</v>
      </c>
      <c r="BF172" s="249">
        <f>IF(N172="znížená",J172,0)</f>
        <v>0</v>
      </c>
      <c r="BG172" s="249">
        <f>IF(N172="zákl. prenesená",J172,0)</f>
        <v>0</v>
      </c>
      <c r="BH172" s="249">
        <f>IF(N172="zníž. prenesená",J172,0)</f>
        <v>0</v>
      </c>
      <c r="BI172" s="249">
        <f>IF(N172="nulová",J172,0)</f>
        <v>0</v>
      </c>
      <c r="BJ172" s="17" t="s">
        <v>90</v>
      </c>
      <c r="BK172" s="249">
        <f>ROUND(I172*H172,2)</f>
        <v>0</v>
      </c>
      <c r="BL172" s="17" t="s">
        <v>190</v>
      </c>
      <c r="BM172" s="248" t="s">
        <v>1763</v>
      </c>
    </row>
    <row r="173" s="2" customFormat="1" ht="40.2" customHeight="1">
      <c r="A173" s="38"/>
      <c r="B173" s="39"/>
      <c r="C173" s="236" t="s">
        <v>566</v>
      </c>
      <c r="D173" s="236" t="s">
        <v>177</v>
      </c>
      <c r="E173" s="237" t="s">
        <v>1701</v>
      </c>
      <c r="F173" s="238" t="s">
        <v>1702</v>
      </c>
      <c r="G173" s="239" t="s">
        <v>293</v>
      </c>
      <c r="H173" s="240">
        <v>26.443999999999999</v>
      </c>
      <c r="I173" s="241"/>
      <c r="J173" s="242">
        <f>ROUND(I173*H173,2)</f>
        <v>0</v>
      </c>
      <c r="K173" s="243"/>
      <c r="L173" s="44"/>
      <c r="M173" s="244" t="s">
        <v>1</v>
      </c>
      <c r="N173" s="245" t="s">
        <v>43</v>
      </c>
      <c r="O173" s="97"/>
      <c r="P173" s="246">
        <f>O173*H173</f>
        <v>0</v>
      </c>
      <c r="Q173" s="246">
        <v>0</v>
      </c>
      <c r="R173" s="246">
        <f>Q173*H173</f>
        <v>0</v>
      </c>
      <c r="S173" s="246">
        <v>0</v>
      </c>
      <c r="T173" s="246">
        <f>S173*H173</f>
        <v>0</v>
      </c>
      <c r="U173" s="247" t="s">
        <v>1</v>
      </c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48" t="s">
        <v>190</v>
      </c>
      <c r="AT173" s="248" t="s">
        <v>177</v>
      </c>
      <c r="AU173" s="248" t="s">
        <v>90</v>
      </c>
      <c r="AY173" s="17" t="s">
        <v>174</v>
      </c>
      <c r="BE173" s="249">
        <f>IF(N173="základná",J173,0)</f>
        <v>0</v>
      </c>
      <c r="BF173" s="249">
        <f>IF(N173="znížená",J173,0)</f>
        <v>0</v>
      </c>
      <c r="BG173" s="249">
        <f>IF(N173="zákl. prenesená",J173,0)</f>
        <v>0</v>
      </c>
      <c r="BH173" s="249">
        <f>IF(N173="zníž. prenesená",J173,0)</f>
        <v>0</v>
      </c>
      <c r="BI173" s="249">
        <f>IF(N173="nulová",J173,0)</f>
        <v>0</v>
      </c>
      <c r="BJ173" s="17" t="s">
        <v>90</v>
      </c>
      <c r="BK173" s="249">
        <f>ROUND(I173*H173,2)</f>
        <v>0</v>
      </c>
      <c r="BL173" s="17" t="s">
        <v>190</v>
      </c>
      <c r="BM173" s="248" t="s">
        <v>1764</v>
      </c>
    </row>
    <row r="174" s="12" customFormat="1" ht="25.92" customHeight="1">
      <c r="A174" s="12"/>
      <c r="B174" s="220"/>
      <c r="C174" s="221"/>
      <c r="D174" s="222" t="s">
        <v>76</v>
      </c>
      <c r="E174" s="223" t="s">
        <v>206</v>
      </c>
      <c r="F174" s="223" t="s">
        <v>207</v>
      </c>
      <c r="G174" s="221"/>
      <c r="H174" s="221"/>
      <c r="I174" s="224"/>
      <c r="J174" s="225">
        <f>BK174</f>
        <v>0</v>
      </c>
      <c r="K174" s="221"/>
      <c r="L174" s="226"/>
      <c r="M174" s="227"/>
      <c r="N174" s="228"/>
      <c r="O174" s="228"/>
      <c r="P174" s="229">
        <f>P175</f>
        <v>0</v>
      </c>
      <c r="Q174" s="228"/>
      <c r="R174" s="229">
        <f>R175</f>
        <v>0</v>
      </c>
      <c r="S174" s="228"/>
      <c r="T174" s="229">
        <f>T175</f>
        <v>0</v>
      </c>
      <c r="U174" s="230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31" t="s">
        <v>190</v>
      </c>
      <c r="AT174" s="232" t="s">
        <v>76</v>
      </c>
      <c r="AU174" s="232" t="s">
        <v>77</v>
      </c>
      <c r="AY174" s="231" t="s">
        <v>174</v>
      </c>
      <c r="BK174" s="233">
        <f>BK175</f>
        <v>0</v>
      </c>
    </row>
    <row r="175" s="12" customFormat="1" ht="22.8" customHeight="1">
      <c r="A175" s="12"/>
      <c r="B175" s="220"/>
      <c r="C175" s="221"/>
      <c r="D175" s="222" t="s">
        <v>76</v>
      </c>
      <c r="E175" s="234" t="s">
        <v>207</v>
      </c>
      <c r="F175" s="234" t="s">
        <v>208</v>
      </c>
      <c r="G175" s="221"/>
      <c r="H175" s="221"/>
      <c r="I175" s="224"/>
      <c r="J175" s="235">
        <f>BK175</f>
        <v>0</v>
      </c>
      <c r="K175" s="221"/>
      <c r="L175" s="226"/>
      <c r="M175" s="227"/>
      <c r="N175" s="228"/>
      <c r="O175" s="228"/>
      <c r="P175" s="229">
        <f>SUM(P176:P180)</f>
        <v>0</v>
      </c>
      <c r="Q175" s="228"/>
      <c r="R175" s="229">
        <f>SUM(R176:R180)</f>
        <v>0</v>
      </c>
      <c r="S175" s="228"/>
      <c r="T175" s="229">
        <f>SUM(T176:T180)</f>
        <v>0</v>
      </c>
      <c r="U175" s="230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R175" s="231" t="s">
        <v>190</v>
      </c>
      <c r="AT175" s="232" t="s">
        <v>76</v>
      </c>
      <c r="AU175" s="232" t="s">
        <v>84</v>
      </c>
      <c r="AY175" s="231" t="s">
        <v>174</v>
      </c>
      <c r="BK175" s="233">
        <f>SUM(BK176:BK180)</f>
        <v>0</v>
      </c>
    </row>
    <row r="176" s="2" customFormat="1" ht="14.4" customHeight="1">
      <c r="A176" s="38"/>
      <c r="B176" s="39"/>
      <c r="C176" s="236" t="s">
        <v>573</v>
      </c>
      <c r="D176" s="236" t="s">
        <v>177</v>
      </c>
      <c r="E176" s="237" t="s">
        <v>210</v>
      </c>
      <c r="F176" s="238" t="s">
        <v>211</v>
      </c>
      <c r="G176" s="239" t="s">
        <v>180</v>
      </c>
      <c r="H176" s="240">
        <v>1</v>
      </c>
      <c r="I176" s="241"/>
      <c r="J176" s="242">
        <f>ROUND(I176*H176,2)</f>
        <v>0</v>
      </c>
      <c r="K176" s="243"/>
      <c r="L176" s="44"/>
      <c r="M176" s="244" t="s">
        <v>1</v>
      </c>
      <c r="N176" s="245" t="s">
        <v>43</v>
      </c>
      <c r="O176" s="97"/>
      <c r="P176" s="246">
        <f>O176*H176</f>
        <v>0</v>
      </c>
      <c r="Q176" s="246">
        <v>0</v>
      </c>
      <c r="R176" s="246">
        <f>Q176*H176</f>
        <v>0</v>
      </c>
      <c r="S176" s="246">
        <v>0</v>
      </c>
      <c r="T176" s="246">
        <f>S176*H176</f>
        <v>0</v>
      </c>
      <c r="U176" s="247" t="s">
        <v>1</v>
      </c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48" t="s">
        <v>181</v>
      </c>
      <c r="AT176" s="248" t="s">
        <v>177</v>
      </c>
      <c r="AU176" s="248" t="s">
        <v>90</v>
      </c>
      <c r="AY176" s="17" t="s">
        <v>174</v>
      </c>
      <c r="BE176" s="249">
        <f>IF(N176="základná",J176,0)</f>
        <v>0</v>
      </c>
      <c r="BF176" s="249">
        <f>IF(N176="znížená",J176,0)</f>
        <v>0</v>
      </c>
      <c r="BG176" s="249">
        <f>IF(N176="zákl. prenesená",J176,0)</f>
        <v>0</v>
      </c>
      <c r="BH176" s="249">
        <f>IF(N176="zníž. prenesená",J176,0)</f>
        <v>0</v>
      </c>
      <c r="BI176" s="249">
        <f>IF(N176="nulová",J176,0)</f>
        <v>0</v>
      </c>
      <c r="BJ176" s="17" t="s">
        <v>90</v>
      </c>
      <c r="BK176" s="249">
        <f>ROUND(I176*H176,2)</f>
        <v>0</v>
      </c>
      <c r="BL176" s="17" t="s">
        <v>181</v>
      </c>
      <c r="BM176" s="248" t="s">
        <v>1765</v>
      </c>
    </row>
    <row r="177" s="2" customFormat="1" ht="14.4" customHeight="1">
      <c r="A177" s="38"/>
      <c r="B177" s="39"/>
      <c r="C177" s="236" t="s">
        <v>578</v>
      </c>
      <c r="D177" s="236" t="s">
        <v>177</v>
      </c>
      <c r="E177" s="237" t="s">
        <v>214</v>
      </c>
      <c r="F177" s="238" t="s">
        <v>215</v>
      </c>
      <c r="G177" s="239" t="s">
        <v>180</v>
      </c>
      <c r="H177" s="240">
        <v>1</v>
      </c>
      <c r="I177" s="241"/>
      <c r="J177" s="242">
        <f>ROUND(I177*H177,2)</f>
        <v>0</v>
      </c>
      <c r="K177" s="243"/>
      <c r="L177" s="44"/>
      <c r="M177" s="244" t="s">
        <v>1</v>
      </c>
      <c r="N177" s="245" t="s">
        <v>43</v>
      </c>
      <c r="O177" s="97"/>
      <c r="P177" s="246">
        <f>O177*H177</f>
        <v>0</v>
      </c>
      <c r="Q177" s="246">
        <v>0</v>
      </c>
      <c r="R177" s="246">
        <f>Q177*H177</f>
        <v>0</v>
      </c>
      <c r="S177" s="246">
        <v>0</v>
      </c>
      <c r="T177" s="246">
        <f>S177*H177</f>
        <v>0</v>
      </c>
      <c r="U177" s="247" t="s">
        <v>1</v>
      </c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48" t="s">
        <v>181</v>
      </c>
      <c r="AT177" s="248" t="s">
        <v>177</v>
      </c>
      <c r="AU177" s="248" t="s">
        <v>90</v>
      </c>
      <c r="AY177" s="17" t="s">
        <v>174</v>
      </c>
      <c r="BE177" s="249">
        <f>IF(N177="základná",J177,0)</f>
        <v>0</v>
      </c>
      <c r="BF177" s="249">
        <f>IF(N177="znížená",J177,0)</f>
        <v>0</v>
      </c>
      <c r="BG177" s="249">
        <f>IF(N177="zákl. prenesená",J177,0)</f>
        <v>0</v>
      </c>
      <c r="BH177" s="249">
        <f>IF(N177="zníž. prenesená",J177,0)</f>
        <v>0</v>
      </c>
      <c r="BI177" s="249">
        <f>IF(N177="nulová",J177,0)</f>
        <v>0</v>
      </c>
      <c r="BJ177" s="17" t="s">
        <v>90</v>
      </c>
      <c r="BK177" s="249">
        <f>ROUND(I177*H177,2)</f>
        <v>0</v>
      </c>
      <c r="BL177" s="17" t="s">
        <v>181</v>
      </c>
      <c r="BM177" s="248" t="s">
        <v>1766</v>
      </c>
    </row>
    <row r="178" s="2" customFormat="1" ht="14.4" customHeight="1">
      <c r="A178" s="38"/>
      <c r="B178" s="39"/>
      <c r="C178" s="236" t="s">
        <v>583</v>
      </c>
      <c r="D178" s="236" t="s">
        <v>177</v>
      </c>
      <c r="E178" s="237" t="s">
        <v>218</v>
      </c>
      <c r="F178" s="238" t="s">
        <v>219</v>
      </c>
      <c r="G178" s="239" t="s">
        <v>180</v>
      </c>
      <c r="H178" s="240">
        <v>1</v>
      </c>
      <c r="I178" s="241"/>
      <c r="J178" s="242">
        <f>ROUND(I178*H178,2)</f>
        <v>0</v>
      </c>
      <c r="K178" s="243"/>
      <c r="L178" s="44"/>
      <c r="M178" s="244" t="s">
        <v>1</v>
      </c>
      <c r="N178" s="245" t="s">
        <v>43</v>
      </c>
      <c r="O178" s="97"/>
      <c r="P178" s="246">
        <f>O178*H178</f>
        <v>0</v>
      </c>
      <c r="Q178" s="246">
        <v>0</v>
      </c>
      <c r="R178" s="246">
        <f>Q178*H178</f>
        <v>0</v>
      </c>
      <c r="S178" s="246">
        <v>0</v>
      </c>
      <c r="T178" s="246">
        <f>S178*H178</f>
        <v>0</v>
      </c>
      <c r="U178" s="247" t="s">
        <v>1</v>
      </c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48" t="s">
        <v>181</v>
      </c>
      <c r="AT178" s="248" t="s">
        <v>177</v>
      </c>
      <c r="AU178" s="248" t="s">
        <v>90</v>
      </c>
      <c r="AY178" s="17" t="s">
        <v>174</v>
      </c>
      <c r="BE178" s="249">
        <f>IF(N178="základná",J178,0)</f>
        <v>0</v>
      </c>
      <c r="BF178" s="249">
        <f>IF(N178="znížená",J178,0)</f>
        <v>0</v>
      </c>
      <c r="BG178" s="249">
        <f>IF(N178="zákl. prenesená",J178,0)</f>
        <v>0</v>
      </c>
      <c r="BH178" s="249">
        <f>IF(N178="zníž. prenesená",J178,0)</f>
        <v>0</v>
      </c>
      <c r="BI178" s="249">
        <f>IF(N178="nulová",J178,0)</f>
        <v>0</v>
      </c>
      <c r="BJ178" s="17" t="s">
        <v>90</v>
      </c>
      <c r="BK178" s="249">
        <f>ROUND(I178*H178,2)</f>
        <v>0</v>
      </c>
      <c r="BL178" s="17" t="s">
        <v>181</v>
      </c>
      <c r="BM178" s="248" t="s">
        <v>1767</v>
      </c>
    </row>
    <row r="179" s="2" customFormat="1" ht="14.4" customHeight="1">
      <c r="A179" s="38"/>
      <c r="B179" s="39"/>
      <c r="C179" s="236" t="s">
        <v>589</v>
      </c>
      <c r="D179" s="236" t="s">
        <v>177</v>
      </c>
      <c r="E179" s="237" t="s">
        <v>222</v>
      </c>
      <c r="F179" s="238" t="s">
        <v>223</v>
      </c>
      <c r="G179" s="239" t="s">
        <v>180</v>
      </c>
      <c r="H179" s="240">
        <v>1</v>
      </c>
      <c r="I179" s="241"/>
      <c r="J179" s="242">
        <f>ROUND(I179*H179,2)</f>
        <v>0</v>
      </c>
      <c r="K179" s="243"/>
      <c r="L179" s="44"/>
      <c r="M179" s="244" t="s">
        <v>1</v>
      </c>
      <c r="N179" s="245" t="s">
        <v>43</v>
      </c>
      <c r="O179" s="97"/>
      <c r="P179" s="246">
        <f>O179*H179</f>
        <v>0</v>
      </c>
      <c r="Q179" s="246">
        <v>0</v>
      </c>
      <c r="R179" s="246">
        <f>Q179*H179</f>
        <v>0</v>
      </c>
      <c r="S179" s="246">
        <v>0</v>
      </c>
      <c r="T179" s="246">
        <f>S179*H179</f>
        <v>0</v>
      </c>
      <c r="U179" s="247" t="s">
        <v>1</v>
      </c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48" t="s">
        <v>181</v>
      </c>
      <c r="AT179" s="248" t="s">
        <v>177</v>
      </c>
      <c r="AU179" s="248" t="s">
        <v>90</v>
      </c>
      <c r="AY179" s="17" t="s">
        <v>174</v>
      </c>
      <c r="BE179" s="249">
        <f>IF(N179="základná",J179,0)</f>
        <v>0</v>
      </c>
      <c r="BF179" s="249">
        <f>IF(N179="znížená",J179,0)</f>
        <v>0</v>
      </c>
      <c r="BG179" s="249">
        <f>IF(N179="zákl. prenesená",J179,0)</f>
        <v>0</v>
      </c>
      <c r="BH179" s="249">
        <f>IF(N179="zníž. prenesená",J179,0)</f>
        <v>0</v>
      </c>
      <c r="BI179" s="249">
        <f>IF(N179="nulová",J179,0)</f>
        <v>0</v>
      </c>
      <c r="BJ179" s="17" t="s">
        <v>90</v>
      </c>
      <c r="BK179" s="249">
        <f>ROUND(I179*H179,2)</f>
        <v>0</v>
      </c>
      <c r="BL179" s="17" t="s">
        <v>181</v>
      </c>
      <c r="BM179" s="248" t="s">
        <v>1768</v>
      </c>
    </row>
    <row r="180" s="2" customFormat="1" ht="14.4" customHeight="1">
      <c r="A180" s="38"/>
      <c r="B180" s="39"/>
      <c r="C180" s="236" t="s">
        <v>563</v>
      </c>
      <c r="D180" s="236" t="s">
        <v>177</v>
      </c>
      <c r="E180" s="237" t="s">
        <v>226</v>
      </c>
      <c r="F180" s="238" t="s">
        <v>227</v>
      </c>
      <c r="G180" s="239" t="s">
        <v>180</v>
      </c>
      <c r="H180" s="240">
        <v>1</v>
      </c>
      <c r="I180" s="241"/>
      <c r="J180" s="242">
        <f>ROUND(I180*H180,2)</f>
        <v>0</v>
      </c>
      <c r="K180" s="243"/>
      <c r="L180" s="44"/>
      <c r="M180" s="250" t="s">
        <v>1</v>
      </c>
      <c r="N180" s="251" t="s">
        <v>43</v>
      </c>
      <c r="O180" s="252"/>
      <c r="P180" s="253">
        <f>O180*H180</f>
        <v>0</v>
      </c>
      <c r="Q180" s="253">
        <v>0</v>
      </c>
      <c r="R180" s="253">
        <f>Q180*H180</f>
        <v>0</v>
      </c>
      <c r="S180" s="253">
        <v>0</v>
      </c>
      <c r="T180" s="253">
        <f>S180*H180</f>
        <v>0</v>
      </c>
      <c r="U180" s="254" t="s">
        <v>1</v>
      </c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48" t="s">
        <v>181</v>
      </c>
      <c r="AT180" s="248" t="s">
        <v>177</v>
      </c>
      <c r="AU180" s="248" t="s">
        <v>90</v>
      </c>
      <c r="AY180" s="17" t="s">
        <v>174</v>
      </c>
      <c r="BE180" s="249">
        <f>IF(N180="základná",J180,0)</f>
        <v>0</v>
      </c>
      <c r="BF180" s="249">
        <f>IF(N180="znížená",J180,0)</f>
        <v>0</v>
      </c>
      <c r="BG180" s="249">
        <f>IF(N180="zákl. prenesená",J180,0)</f>
        <v>0</v>
      </c>
      <c r="BH180" s="249">
        <f>IF(N180="zníž. prenesená",J180,0)</f>
        <v>0</v>
      </c>
      <c r="BI180" s="249">
        <f>IF(N180="nulová",J180,0)</f>
        <v>0</v>
      </c>
      <c r="BJ180" s="17" t="s">
        <v>90</v>
      </c>
      <c r="BK180" s="249">
        <f>ROUND(I180*H180,2)</f>
        <v>0</v>
      </c>
      <c r="BL180" s="17" t="s">
        <v>181</v>
      </c>
      <c r="BM180" s="248" t="s">
        <v>1769</v>
      </c>
    </row>
    <row r="181" s="2" customFormat="1" ht="6.96" customHeight="1">
      <c r="A181" s="38"/>
      <c r="B181" s="72"/>
      <c r="C181" s="73"/>
      <c r="D181" s="73"/>
      <c r="E181" s="73"/>
      <c r="F181" s="73"/>
      <c r="G181" s="73"/>
      <c r="H181" s="73"/>
      <c r="I181" s="73"/>
      <c r="J181" s="73"/>
      <c r="K181" s="73"/>
      <c r="L181" s="44"/>
      <c r="M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</row>
  </sheetData>
  <sheetProtection sheet="1" autoFilter="0" formatColumns="0" formatRows="0" objects="1" scenarios="1" spinCount="100000" saltValue="K3P/k/l6kwHl3X7X2I0CeJmQEz0DXo2HqxsEeoolQiJp7V/FSy7fHzFSl2hsOmkr6E5C94prP9p/7Wn30D27ow==" hashValue="oLZ4Vi2+caCWSoemMPoepvLNIupPuBCXNwqT+3B6fOkzS2mKzxxciZU++Hsas2PuVDX/VxGxXemRTh7EGu3Vcg==" algorithmName="SHA-512" password="CC35"/>
  <autoFilter ref="C123:K180"/>
  <mergeCells count="9">
    <mergeCell ref="E7:H7"/>
    <mergeCell ref="E9:H9"/>
    <mergeCell ref="E18:H18"/>
    <mergeCell ref="E27:H27"/>
    <mergeCell ref="E85:H85"/>
    <mergeCell ref="E87:H87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5.14063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134</v>
      </c>
    </row>
    <row r="3" s="1" customFormat="1" ht="6.96" customHeight="1">
      <c r="B3" s="152"/>
      <c r="C3" s="153"/>
      <c r="D3" s="153"/>
      <c r="E3" s="153"/>
      <c r="F3" s="153"/>
      <c r="G3" s="153"/>
      <c r="H3" s="153"/>
      <c r="I3" s="153"/>
      <c r="J3" s="153"/>
      <c r="K3" s="153"/>
      <c r="L3" s="20"/>
      <c r="AT3" s="17" t="s">
        <v>77</v>
      </c>
    </row>
    <row r="4" s="1" customFormat="1" ht="24.96" customHeight="1">
      <c r="B4" s="20"/>
      <c r="D4" s="154" t="s">
        <v>143</v>
      </c>
      <c r="L4" s="20"/>
      <c r="M4" s="155" t="s">
        <v>9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6" t="s">
        <v>15</v>
      </c>
      <c r="L6" s="20"/>
    </row>
    <row r="7" s="1" customFormat="1" ht="27" customHeight="1">
      <c r="B7" s="20"/>
      <c r="E7" s="157" t="str">
        <f>'Rekapitulácia stavby'!K6</f>
        <v>Lyžiarske stredisko MH I. etapa - 8-miestna kabínková lanovka MH-STRÁNE</v>
      </c>
      <c r="F7" s="156"/>
      <c r="G7" s="156"/>
      <c r="H7" s="156"/>
      <c r="L7" s="20"/>
    </row>
    <row r="8" s="2" customFormat="1" ht="12" customHeight="1">
      <c r="A8" s="38"/>
      <c r="B8" s="44"/>
      <c r="C8" s="38"/>
      <c r="D8" s="156" t="s">
        <v>144</v>
      </c>
      <c r="E8" s="38"/>
      <c r="F8" s="38"/>
      <c r="G8" s="38"/>
      <c r="H8" s="38"/>
      <c r="I8" s="38"/>
      <c r="J8" s="38"/>
      <c r="K8" s="38"/>
      <c r="L8" s="69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5.6" customHeight="1">
      <c r="A9" s="38"/>
      <c r="B9" s="44"/>
      <c r="C9" s="38"/>
      <c r="D9" s="38"/>
      <c r="E9" s="158" t="s">
        <v>1770</v>
      </c>
      <c r="F9" s="38"/>
      <c r="G9" s="38"/>
      <c r="H9" s="38"/>
      <c r="I9" s="38"/>
      <c r="J9" s="38"/>
      <c r="K9" s="38"/>
      <c r="L9" s="69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9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56" t="s">
        <v>17</v>
      </c>
      <c r="E11" s="38"/>
      <c r="F11" s="147" t="s">
        <v>1</v>
      </c>
      <c r="G11" s="38"/>
      <c r="H11" s="38"/>
      <c r="I11" s="156" t="s">
        <v>18</v>
      </c>
      <c r="J11" s="147" t="s">
        <v>1</v>
      </c>
      <c r="K11" s="38"/>
      <c r="L11" s="69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56" t="s">
        <v>19</v>
      </c>
      <c r="E12" s="38"/>
      <c r="F12" s="147" t="s">
        <v>20</v>
      </c>
      <c r="G12" s="38"/>
      <c r="H12" s="38"/>
      <c r="I12" s="156" t="s">
        <v>21</v>
      </c>
      <c r="J12" s="159" t="str">
        <f>'Rekapitulácia stavby'!AN8</f>
        <v>23. 7. 2026</v>
      </c>
      <c r="K12" s="38"/>
      <c r="L12" s="69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9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6" t="s">
        <v>23</v>
      </c>
      <c r="E14" s="38"/>
      <c r="F14" s="38"/>
      <c r="G14" s="38"/>
      <c r="H14" s="38"/>
      <c r="I14" s="156" t="s">
        <v>24</v>
      </c>
      <c r="J14" s="147" t="s">
        <v>25</v>
      </c>
      <c r="K14" s="38"/>
      <c r="L14" s="69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7" t="s">
        <v>26</v>
      </c>
      <c r="F15" s="38"/>
      <c r="G15" s="38"/>
      <c r="H15" s="38"/>
      <c r="I15" s="156" t="s">
        <v>27</v>
      </c>
      <c r="J15" s="147" t="s">
        <v>1</v>
      </c>
      <c r="K15" s="38"/>
      <c r="L15" s="69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9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56" t="s">
        <v>28</v>
      </c>
      <c r="E17" s="38"/>
      <c r="F17" s="38"/>
      <c r="G17" s="38"/>
      <c r="H17" s="38"/>
      <c r="I17" s="156" t="s">
        <v>24</v>
      </c>
      <c r="J17" s="33" t="str">
        <f>'Rekapitulácia stavby'!AN13</f>
        <v>Vyplň údaj</v>
      </c>
      <c r="K17" s="38"/>
      <c r="L17" s="69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'Rekapitulácia stavby'!E14</f>
        <v>Vyplň údaj</v>
      </c>
      <c r="F18" s="147"/>
      <c r="G18" s="147"/>
      <c r="H18" s="147"/>
      <c r="I18" s="156" t="s">
        <v>27</v>
      </c>
      <c r="J18" s="33" t="str">
        <f>'Rekapitulácia stavby'!AN14</f>
        <v>Vyplň údaj</v>
      </c>
      <c r="K18" s="38"/>
      <c r="L18" s="69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9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56" t="s">
        <v>30</v>
      </c>
      <c r="E20" s="38"/>
      <c r="F20" s="38"/>
      <c r="G20" s="38"/>
      <c r="H20" s="38"/>
      <c r="I20" s="156" t="s">
        <v>24</v>
      </c>
      <c r="J20" s="147" t="s">
        <v>31</v>
      </c>
      <c r="K20" s="38"/>
      <c r="L20" s="69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7" t="s">
        <v>148</v>
      </c>
      <c r="F21" s="38"/>
      <c r="G21" s="38"/>
      <c r="H21" s="38"/>
      <c r="I21" s="156" t="s">
        <v>27</v>
      </c>
      <c r="J21" s="147" t="s">
        <v>1</v>
      </c>
      <c r="K21" s="38"/>
      <c r="L21" s="69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9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56" t="s">
        <v>34</v>
      </c>
      <c r="E23" s="38"/>
      <c r="F23" s="38"/>
      <c r="G23" s="38"/>
      <c r="H23" s="38"/>
      <c r="I23" s="156" t="s">
        <v>24</v>
      </c>
      <c r="J23" s="147" t="s">
        <v>1</v>
      </c>
      <c r="K23" s="38"/>
      <c r="L23" s="69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7" t="s">
        <v>35</v>
      </c>
      <c r="F24" s="38"/>
      <c r="G24" s="38"/>
      <c r="H24" s="38"/>
      <c r="I24" s="156" t="s">
        <v>27</v>
      </c>
      <c r="J24" s="147" t="s">
        <v>1</v>
      </c>
      <c r="K24" s="38"/>
      <c r="L24" s="69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9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56" t="s">
        <v>36</v>
      </c>
      <c r="E26" s="38"/>
      <c r="F26" s="38"/>
      <c r="G26" s="38"/>
      <c r="H26" s="38"/>
      <c r="I26" s="38"/>
      <c r="J26" s="38"/>
      <c r="K26" s="38"/>
      <c r="L26" s="69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4.4" customHeight="1">
      <c r="A27" s="160"/>
      <c r="B27" s="161"/>
      <c r="C27" s="160"/>
      <c r="D27" s="160"/>
      <c r="E27" s="162" t="s">
        <v>1</v>
      </c>
      <c r="F27" s="162"/>
      <c r="G27" s="162"/>
      <c r="H27" s="162"/>
      <c r="I27" s="160"/>
      <c r="J27" s="160"/>
      <c r="K27" s="160"/>
      <c r="L27" s="163"/>
      <c r="S27" s="160"/>
      <c r="T27" s="160"/>
      <c r="U27" s="160"/>
      <c r="V27" s="160"/>
      <c r="W27" s="160"/>
      <c r="X27" s="160"/>
      <c r="Y27" s="160"/>
      <c r="Z27" s="160"/>
      <c r="AA27" s="160"/>
      <c r="AB27" s="160"/>
      <c r="AC27" s="160"/>
      <c r="AD27" s="160"/>
      <c r="AE27" s="160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9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64"/>
      <c r="E29" s="164"/>
      <c r="F29" s="164"/>
      <c r="G29" s="164"/>
      <c r="H29" s="164"/>
      <c r="I29" s="164"/>
      <c r="J29" s="164"/>
      <c r="K29" s="164"/>
      <c r="L29" s="69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65" t="s">
        <v>37</v>
      </c>
      <c r="E30" s="38"/>
      <c r="F30" s="38"/>
      <c r="G30" s="38"/>
      <c r="H30" s="38"/>
      <c r="I30" s="38"/>
      <c r="J30" s="166">
        <f>ROUND(J123, 2)</f>
        <v>0</v>
      </c>
      <c r="K30" s="38"/>
      <c r="L30" s="69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64"/>
      <c r="E31" s="164"/>
      <c r="F31" s="164"/>
      <c r="G31" s="164"/>
      <c r="H31" s="164"/>
      <c r="I31" s="164"/>
      <c r="J31" s="164"/>
      <c r="K31" s="164"/>
      <c r="L31" s="69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67" t="s">
        <v>39</v>
      </c>
      <c r="G32" s="38"/>
      <c r="H32" s="38"/>
      <c r="I32" s="167" t="s">
        <v>38</v>
      </c>
      <c r="J32" s="167" t="s">
        <v>40</v>
      </c>
      <c r="K32" s="38"/>
      <c r="L32" s="69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68" t="s">
        <v>41</v>
      </c>
      <c r="E33" s="169" t="s">
        <v>42</v>
      </c>
      <c r="F33" s="170">
        <f>ROUND((SUM(BE123:BE173)),  2)</f>
        <v>0</v>
      </c>
      <c r="G33" s="171"/>
      <c r="H33" s="171"/>
      <c r="I33" s="172">
        <v>0.23000000000000001</v>
      </c>
      <c r="J33" s="170">
        <f>ROUND(((SUM(BE123:BE173))*I33),  2)</f>
        <v>0</v>
      </c>
      <c r="K33" s="38"/>
      <c r="L33" s="69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69" t="s">
        <v>43</v>
      </c>
      <c r="F34" s="170">
        <f>ROUND((SUM(BF123:BF173)),  2)</f>
        <v>0</v>
      </c>
      <c r="G34" s="171"/>
      <c r="H34" s="171"/>
      <c r="I34" s="172">
        <v>0.23000000000000001</v>
      </c>
      <c r="J34" s="170">
        <f>ROUND(((SUM(BF123:BF173))*I34),  2)</f>
        <v>0</v>
      </c>
      <c r="K34" s="38"/>
      <c r="L34" s="69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56" t="s">
        <v>44</v>
      </c>
      <c r="F35" s="173">
        <f>ROUND((SUM(BG123:BG173)),  2)</f>
        <v>0</v>
      </c>
      <c r="G35" s="38"/>
      <c r="H35" s="38"/>
      <c r="I35" s="174">
        <v>0.23000000000000001</v>
      </c>
      <c r="J35" s="173">
        <f>0</f>
        <v>0</v>
      </c>
      <c r="K35" s="38"/>
      <c r="L35" s="69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56" t="s">
        <v>45</v>
      </c>
      <c r="F36" s="173">
        <f>ROUND((SUM(BH123:BH173)),  2)</f>
        <v>0</v>
      </c>
      <c r="G36" s="38"/>
      <c r="H36" s="38"/>
      <c r="I36" s="174">
        <v>0.23000000000000001</v>
      </c>
      <c r="J36" s="173">
        <f>0</f>
        <v>0</v>
      </c>
      <c r="K36" s="38"/>
      <c r="L36" s="69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69" t="s">
        <v>46</v>
      </c>
      <c r="F37" s="170">
        <f>ROUND((SUM(BI123:BI173)),  2)</f>
        <v>0</v>
      </c>
      <c r="G37" s="171"/>
      <c r="H37" s="171"/>
      <c r="I37" s="172">
        <v>0</v>
      </c>
      <c r="J37" s="170">
        <f>0</f>
        <v>0</v>
      </c>
      <c r="K37" s="38"/>
      <c r="L37" s="69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9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75"/>
      <c r="D39" s="176" t="s">
        <v>47</v>
      </c>
      <c r="E39" s="177"/>
      <c r="F39" s="177"/>
      <c r="G39" s="178" t="s">
        <v>48</v>
      </c>
      <c r="H39" s="179" t="s">
        <v>49</v>
      </c>
      <c r="I39" s="177"/>
      <c r="J39" s="180">
        <f>SUM(J30:J37)</f>
        <v>0</v>
      </c>
      <c r="K39" s="181"/>
      <c r="L39" s="69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9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9"/>
      <c r="D50" s="182" t="s">
        <v>50</v>
      </c>
      <c r="E50" s="183"/>
      <c r="F50" s="183"/>
      <c r="G50" s="182" t="s">
        <v>51</v>
      </c>
      <c r="H50" s="183"/>
      <c r="I50" s="183"/>
      <c r="J50" s="183"/>
      <c r="K50" s="183"/>
      <c r="L50" s="69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84" t="s">
        <v>52</v>
      </c>
      <c r="E61" s="185"/>
      <c r="F61" s="186" t="s">
        <v>53</v>
      </c>
      <c r="G61" s="184" t="s">
        <v>52</v>
      </c>
      <c r="H61" s="185"/>
      <c r="I61" s="185"/>
      <c r="J61" s="187" t="s">
        <v>53</v>
      </c>
      <c r="K61" s="185"/>
      <c r="L61" s="69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82" t="s">
        <v>54</v>
      </c>
      <c r="E65" s="188"/>
      <c r="F65" s="188"/>
      <c r="G65" s="182" t="s">
        <v>55</v>
      </c>
      <c r="H65" s="188"/>
      <c r="I65" s="188"/>
      <c r="J65" s="188"/>
      <c r="K65" s="188"/>
      <c r="L65" s="69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84" t="s">
        <v>52</v>
      </c>
      <c r="E76" s="185"/>
      <c r="F76" s="186" t="s">
        <v>53</v>
      </c>
      <c r="G76" s="184" t="s">
        <v>52</v>
      </c>
      <c r="H76" s="185"/>
      <c r="I76" s="185"/>
      <c r="J76" s="187" t="s">
        <v>53</v>
      </c>
      <c r="K76" s="185"/>
      <c r="L76" s="69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9"/>
      <c r="C77" s="190"/>
      <c r="D77" s="190"/>
      <c r="E77" s="190"/>
      <c r="F77" s="190"/>
      <c r="G77" s="190"/>
      <c r="H77" s="190"/>
      <c r="I77" s="190"/>
      <c r="J77" s="190"/>
      <c r="K77" s="190"/>
      <c r="L77" s="69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hidden="1" s="2" customFormat="1" ht="6.96" customHeight="1">
      <c r="A81" s="38"/>
      <c r="B81" s="191"/>
      <c r="C81" s="192"/>
      <c r="D81" s="192"/>
      <c r="E81" s="192"/>
      <c r="F81" s="192"/>
      <c r="G81" s="192"/>
      <c r="H81" s="192"/>
      <c r="I81" s="192"/>
      <c r="J81" s="192"/>
      <c r="K81" s="192"/>
      <c r="L81" s="69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hidden="1" s="2" customFormat="1" ht="24.96" customHeight="1">
      <c r="A82" s="38"/>
      <c r="B82" s="39"/>
      <c r="C82" s="23" t="s">
        <v>149</v>
      </c>
      <c r="D82" s="40"/>
      <c r="E82" s="40"/>
      <c r="F82" s="40"/>
      <c r="G82" s="40"/>
      <c r="H82" s="40"/>
      <c r="I82" s="40"/>
      <c r="J82" s="40"/>
      <c r="K82" s="40"/>
      <c r="L82" s="69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hidden="1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9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hidden="1" s="2" customFormat="1" ht="12" customHeight="1">
      <c r="A84" s="38"/>
      <c r="B84" s="39"/>
      <c r="C84" s="32" t="s">
        <v>15</v>
      </c>
      <c r="D84" s="40"/>
      <c r="E84" s="40"/>
      <c r="F84" s="40"/>
      <c r="G84" s="40"/>
      <c r="H84" s="40"/>
      <c r="I84" s="40"/>
      <c r="J84" s="40"/>
      <c r="K84" s="40"/>
      <c r="L84" s="69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hidden="1" s="2" customFormat="1" ht="27" customHeight="1">
      <c r="A85" s="38"/>
      <c r="B85" s="39"/>
      <c r="C85" s="40"/>
      <c r="D85" s="40"/>
      <c r="E85" s="193" t="str">
        <f>E7</f>
        <v>Lyžiarske stredisko MH I. etapa - 8-miestna kabínková lanovka MH-STRÁNE</v>
      </c>
      <c r="F85" s="32"/>
      <c r="G85" s="32"/>
      <c r="H85" s="32"/>
      <c r="I85" s="40"/>
      <c r="J85" s="40"/>
      <c r="K85" s="40"/>
      <c r="L85" s="69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hidden="1" s="2" customFormat="1" ht="12" customHeight="1">
      <c r="A86" s="38"/>
      <c r="B86" s="39"/>
      <c r="C86" s="32" t="s">
        <v>144</v>
      </c>
      <c r="D86" s="40"/>
      <c r="E86" s="40"/>
      <c r="F86" s="40"/>
      <c r="G86" s="40"/>
      <c r="H86" s="40"/>
      <c r="I86" s="40"/>
      <c r="J86" s="40"/>
      <c r="K86" s="40"/>
      <c r="L86" s="69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hidden="1" s="2" customFormat="1" ht="15.6" customHeight="1">
      <c r="A87" s="38"/>
      <c r="B87" s="39"/>
      <c r="C87" s="40"/>
      <c r="D87" s="40"/>
      <c r="E87" s="82" t="str">
        <f>E9</f>
        <v>SO 026 - VN prípojka a technológia trafostanice</v>
      </c>
      <c r="F87" s="40"/>
      <c r="G87" s="40"/>
      <c r="H87" s="40"/>
      <c r="I87" s="40"/>
      <c r="J87" s="40"/>
      <c r="K87" s="40"/>
      <c r="L87" s="69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hidden="1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9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hidden="1" s="2" customFormat="1" ht="12" customHeight="1">
      <c r="A89" s="38"/>
      <c r="B89" s="39"/>
      <c r="C89" s="32" t="s">
        <v>19</v>
      </c>
      <c r="D89" s="40"/>
      <c r="E89" s="40"/>
      <c r="F89" s="27" t="str">
        <f>F12</f>
        <v>Martin</v>
      </c>
      <c r="G89" s="40"/>
      <c r="H89" s="40"/>
      <c r="I89" s="32" t="s">
        <v>21</v>
      </c>
      <c r="J89" s="85" t="str">
        <f>IF(J12="","",J12)</f>
        <v>23. 7. 2026</v>
      </c>
      <c r="K89" s="40"/>
      <c r="L89" s="69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hidden="1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9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hidden="1" s="2" customFormat="1" ht="15.6" customHeight="1">
      <c r="A91" s="38"/>
      <c r="B91" s="39"/>
      <c r="C91" s="32" t="s">
        <v>23</v>
      </c>
      <c r="D91" s="40"/>
      <c r="E91" s="40"/>
      <c r="F91" s="27" t="str">
        <f>E15</f>
        <v>Mesto Martin</v>
      </c>
      <c r="G91" s="40"/>
      <c r="H91" s="40"/>
      <c r="I91" s="32" t="s">
        <v>30</v>
      </c>
      <c r="J91" s="36" t="str">
        <f>E21</f>
        <v>PROMT, s.r.o. Martin</v>
      </c>
      <c r="K91" s="40"/>
      <c r="L91" s="69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hidden="1" s="2" customFormat="1" ht="15.6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34</v>
      </c>
      <c r="J92" s="36" t="str">
        <f>E24</f>
        <v>Ing. Jaroslav Tomko</v>
      </c>
      <c r="K92" s="40"/>
      <c r="L92" s="69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hidden="1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9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hidden="1" s="2" customFormat="1" ht="29.28" customHeight="1">
      <c r="A94" s="38"/>
      <c r="B94" s="39"/>
      <c r="C94" s="194" t="s">
        <v>150</v>
      </c>
      <c r="D94" s="195"/>
      <c r="E94" s="195"/>
      <c r="F94" s="195"/>
      <c r="G94" s="195"/>
      <c r="H94" s="195"/>
      <c r="I94" s="195"/>
      <c r="J94" s="196" t="s">
        <v>151</v>
      </c>
      <c r="K94" s="195"/>
      <c r="L94" s="69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hidden="1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9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hidden="1" s="2" customFormat="1" ht="22.8" customHeight="1">
      <c r="A96" s="38"/>
      <c r="B96" s="39"/>
      <c r="C96" s="197" t="s">
        <v>152</v>
      </c>
      <c r="D96" s="40"/>
      <c r="E96" s="40"/>
      <c r="F96" s="40"/>
      <c r="G96" s="40"/>
      <c r="H96" s="40"/>
      <c r="I96" s="40"/>
      <c r="J96" s="116">
        <f>J123</f>
        <v>0</v>
      </c>
      <c r="K96" s="40"/>
      <c r="L96" s="69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153</v>
      </c>
    </row>
    <row r="97" hidden="1" s="9" customFormat="1" ht="24.96" customHeight="1">
      <c r="A97" s="9"/>
      <c r="B97" s="198"/>
      <c r="C97" s="199"/>
      <c r="D97" s="200" t="s">
        <v>154</v>
      </c>
      <c r="E97" s="201"/>
      <c r="F97" s="201"/>
      <c r="G97" s="201"/>
      <c r="H97" s="201"/>
      <c r="I97" s="201"/>
      <c r="J97" s="202">
        <f>J124</f>
        <v>0</v>
      </c>
      <c r="K97" s="199"/>
      <c r="L97" s="20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hidden="1" s="10" customFormat="1" ht="19.92" customHeight="1">
      <c r="A98" s="10"/>
      <c r="B98" s="204"/>
      <c r="C98" s="139"/>
      <c r="D98" s="205" t="s">
        <v>319</v>
      </c>
      <c r="E98" s="206"/>
      <c r="F98" s="206"/>
      <c r="G98" s="206"/>
      <c r="H98" s="206"/>
      <c r="I98" s="206"/>
      <c r="J98" s="207">
        <f>J125</f>
        <v>0</v>
      </c>
      <c r="K98" s="139"/>
      <c r="L98" s="208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204"/>
      <c r="C99" s="139"/>
      <c r="D99" s="205" t="s">
        <v>321</v>
      </c>
      <c r="E99" s="206"/>
      <c r="F99" s="206"/>
      <c r="G99" s="206"/>
      <c r="H99" s="206"/>
      <c r="I99" s="206"/>
      <c r="J99" s="207">
        <f>J154</f>
        <v>0</v>
      </c>
      <c r="K99" s="139"/>
      <c r="L99" s="208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10" customFormat="1" ht="19.92" customHeight="1">
      <c r="A100" s="10"/>
      <c r="B100" s="204"/>
      <c r="C100" s="139"/>
      <c r="D100" s="205" t="s">
        <v>322</v>
      </c>
      <c r="E100" s="206"/>
      <c r="F100" s="206"/>
      <c r="G100" s="206"/>
      <c r="H100" s="206"/>
      <c r="I100" s="206"/>
      <c r="J100" s="207">
        <f>J163</f>
        <v>0</v>
      </c>
      <c r="K100" s="139"/>
      <c r="L100" s="20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9" customFormat="1" ht="24.96" customHeight="1">
      <c r="A101" s="9"/>
      <c r="B101" s="198"/>
      <c r="C101" s="199"/>
      <c r="D101" s="200" t="s">
        <v>323</v>
      </c>
      <c r="E101" s="201"/>
      <c r="F101" s="201"/>
      <c r="G101" s="201"/>
      <c r="H101" s="201"/>
      <c r="I101" s="201"/>
      <c r="J101" s="202">
        <f>J165</f>
        <v>0</v>
      </c>
      <c r="K101" s="199"/>
      <c r="L101" s="203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hidden="1" s="9" customFormat="1" ht="24.96" customHeight="1">
      <c r="A102" s="9"/>
      <c r="B102" s="198"/>
      <c r="C102" s="199"/>
      <c r="D102" s="200" t="s">
        <v>156</v>
      </c>
      <c r="E102" s="201"/>
      <c r="F102" s="201"/>
      <c r="G102" s="201"/>
      <c r="H102" s="201"/>
      <c r="I102" s="201"/>
      <c r="J102" s="202">
        <f>J167</f>
        <v>0</v>
      </c>
      <c r="K102" s="199"/>
      <c r="L102" s="203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hidden="1" s="10" customFormat="1" ht="19.92" customHeight="1">
      <c r="A103" s="10"/>
      <c r="B103" s="204"/>
      <c r="C103" s="139"/>
      <c r="D103" s="205" t="s">
        <v>157</v>
      </c>
      <c r="E103" s="206"/>
      <c r="F103" s="206"/>
      <c r="G103" s="206"/>
      <c r="H103" s="206"/>
      <c r="I103" s="206"/>
      <c r="J103" s="207">
        <f>J168</f>
        <v>0</v>
      </c>
      <c r="K103" s="139"/>
      <c r="L103" s="208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2" customFormat="1" ht="21.84" customHeight="1">
      <c r="A104" s="38"/>
      <c r="B104" s="39"/>
      <c r="C104" s="40"/>
      <c r="D104" s="40"/>
      <c r="E104" s="40"/>
      <c r="F104" s="40"/>
      <c r="G104" s="40"/>
      <c r="H104" s="40"/>
      <c r="I104" s="40"/>
      <c r="J104" s="40"/>
      <c r="K104" s="40"/>
      <c r="L104" s="69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hidden="1" s="2" customFormat="1" ht="6.96" customHeight="1">
      <c r="A105" s="38"/>
      <c r="B105" s="72"/>
      <c r="C105" s="73"/>
      <c r="D105" s="73"/>
      <c r="E105" s="73"/>
      <c r="F105" s="73"/>
      <c r="G105" s="73"/>
      <c r="H105" s="73"/>
      <c r="I105" s="73"/>
      <c r="J105" s="73"/>
      <c r="K105" s="73"/>
      <c r="L105" s="69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hidden="1"/>
    <row r="107" hidden="1"/>
    <row r="108" hidden="1"/>
    <row r="109" s="2" customFormat="1" ht="6.96" customHeight="1">
      <c r="A109" s="38"/>
      <c r="B109" s="74"/>
      <c r="C109" s="75"/>
      <c r="D109" s="75"/>
      <c r="E109" s="75"/>
      <c r="F109" s="75"/>
      <c r="G109" s="75"/>
      <c r="H109" s="75"/>
      <c r="I109" s="75"/>
      <c r="J109" s="75"/>
      <c r="K109" s="75"/>
      <c r="L109" s="69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24.96" customHeight="1">
      <c r="A110" s="38"/>
      <c r="B110" s="39"/>
      <c r="C110" s="23" t="s">
        <v>158</v>
      </c>
      <c r="D110" s="40"/>
      <c r="E110" s="40"/>
      <c r="F110" s="40"/>
      <c r="G110" s="40"/>
      <c r="H110" s="40"/>
      <c r="I110" s="40"/>
      <c r="J110" s="40"/>
      <c r="K110" s="40"/>
      <c r="L110" s="69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69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15</v>
      </c>
      <c r="D112" s="40"/>
      <c r="E112" s="40"/>
      <c r="F112" s="40"/>
      <c r="G112" s="40"/>
      <c r="H112" s="40"/>
      <c r="I112" s="40"/>
      <c r="J112" s="40"/>
      <c r="K112" s="40"/>
      <c r="L112" s="69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27" customHeight="1">
      <c r="A113" s="38"/>
      <c r="B113" s="39"/>
      <c r="C113" s="40"/>
      <c r="D113" s="40"/>
      <c r="E113" s="193" t="str">
        <f>E7</f>
        <v>Lyžiarske stredisko MH I. etapa - 8-miestna kabínková lanovka MH-STRÁNE</v>
      </c>
      <c r="F113" s="32"/>
      <c r="G113" s="32"/>
      <c r="H113" s="32"/>
      <c r="I113" s="40"/>
      <c r="J113" s="40"/>
      <c r="K113" s="40"/>
      <c r="L113" s="69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144</v>
      </c>
      <c r="D114" s="40"/>
      <c r="E114" s="40"/>
      <c r="F114" s="40"/>
      <c r="G114" s="40"/>
      <c r="H114" s="40"/>
      <c r="I114" s="40"/>
      <c r="J114" s="40"/>
      <c r="K114" s="40"/>
      <c r="L114" s="69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5.6" customHeight="1">
      <c r="A115" s="38"/>
      <c r="B115" s="39"/>
      <c r="C115" s="40"/>
      <c r="D115" s="40"/>
      <c r="E115" s="82" t="str">
        <f>E9</f>
        <v>SO 026 - VN prípojka a technológia trafostanice</v>
      </c>
      <c r="F115" s="40"/>
      <c r="G115" s="40"/>
      <c r="H115" s="40"/>
      <c r="I115" s="40"/>
      <c r="J115" s="40"/>
      <c r="K115" s="40"/>
      <c r="L115" s="69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9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19</v>
      </c>
      <c r="D117" s="40"/>
      <c r="E117" s="40"/>
      <c r="F117" s="27" t="str">
        <f>F12</f>
        <v>Martin</v>
      </c>
      <c r="G117" s="40"/>
      <c r="H117" s="40"/>
      <c r="I117" s="32" t="s">
        <v>21</v>
      </c>
      <c r="J117" s="85" t="str">
        <f>IF(J12="","",J12)</f>
        <v>23. 7. 2026</v>
      </c>
      <c r="K117" s="40"/>
      <c r="L117" s="69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9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6" customHeight="1">
      <c r="A119" s="38"/>
      <c r="B119" s="39"/>
      <c r="C119" s="32" t="s">
        <v>23</v>
      </c>
      <c r="D119" s="40"/>
      <c r="E119" s="40"/>
      <c r="F119" s="27" t="str">
        <f>E15</f>
        <v>Mesto Martin</v>
      </c>
      <c r="G119" s="40"/>
      <c r="H119" s="40"/>
      <c r="I119" s="32" t="s">
        <v>30</v>
      </c>
      <c r="J119" s="36" t="str">
        <f>E21</f>
        <v>PROMT, s.r.o. Martin</v>
      </c>
      <c r="K119" s="40"/>
      <c r="L119" s="69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6" customHeight="1">
      <c r="A120" s="38"/>
      <c r="B120" s="39"/>
      <c r="C120" s="32" t="s">
        <v>28</v>
      </c>
      <c r="D120" s="40"/>
      <c r="E120" s="40"/>
      <c r="F120" s="27" t="str">
        <f>IF(E18="","",E18)</f>
        <v>Vyplň údaj</v>
      </c>
      <c r="G120" s="40"/>
      <c r="H120" s="40"/>
      <c r="I120" s="32" t="s">
        <v>34</v>
      </c>
      <c r="J120" s="36" t="str">
        <f>E24</f>
        <v>Ing. Jaroslav Tomko</v>
      </c>
      <c r="K120" s="40"/>
      <c r="L120" s="69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0.32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9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1" customFormat="1" ht="29.28" customHeight="1">
      <c r="A122" s="209"/>
      <c r="B122" s="210"/>
      <c r="C122" s="211" t="s">
        <v>159</v>
      </c>
      <c r="D122" s="212" t="s">
        <v>62</v>
      </c>
      <c r="E122" s="212" t="s">
        <v>58</v>
      </c>
      <c r="F122" s="212" t="s">
        <v>59</v>
      </c>
      <c r="G122" s="212" t="s">
        <v>160</v>
      </c>
      <c r="H122" s="212" t="s">
        <v>161</v>
      </c>
      <c r="I122" s="212" t="s">
        <v>162</v>
      </c>
      <c r="J122" s="213" t="s">
        <v>151</v>
      </c>
      <c r="K122" s="214" t="s">
        <v>163</v>
      </c>
      <c r="L122" s="215"/>
      <c r="M122" s="106" t="s">
        <v>1</v>
      </c>
      <c r="N122" s="107" t="s">
        <v>41</v>
      </c>
      <c r="O122" s="107" t="s">
        <v>164</v>
      </c>
      <c r="P122" s="107" t="s">
        <v>165</v>
      </c>
      <c r="Q122" s="107" t="s">
        <v>166</v>
      </c>
      <c r="R122" s="107" t="s">
        <v>167</v>
      </c>
      <c r="S122" s="107" t="s">
        <v>168</v>
      </c>
      <c r="T122" s="107" t="s">
        <v>169</v>
      </c>
      <c r="U122" s="108" t="s">
        <v>170</v>
      </c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</row>
    <row r="123" s="2" customFormat="1" ht="22.8" customHeight="1">
      <c r="A123" s="38"/>
      <c r="B123" s="39"/>
      <c r="C123" s="113" t="s">
        <v>152</v>
      </c>
      <c r="D123" s="40"/>
      <c r="E123" s="40"/>
      <c r="F123" s="40"/>
      <c r="G123" s="40"/>
      <c r="H123" s="40"/>
      <c r="I123" s="40"/>
      <c r="J123" s="216">
        <f>BK123</f>
        <v>0</v>
      </c>
      <c r="K123" s="40"/>
      <c r="L123" s="44"/>
      <c r="M123" s="109"/>
      <c r="N123" s="217"/>
      <c r="O123" s="110"/>
      <c r="P123" s="218">
        <f>P124+P165+P167</f>
        <v>0</v>
      </c>
      <c r="Q123" s="110"/>
      <c r="R123" s="218">
        <f>R124+R165+R167</f>
        <v>18.144003999999999</v>
      </c>
      <c r="S123" s="110"/>
      <c r="T123" s="218">
        <f>T124+T165+T167</f>
        <v>0</v>
      </c>
      <c r="U123" s="111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76</v>
      </c>
      <c r="AU123" s="17" t="s">
        <v>153</v>
      </c>
      <c r="BK123" s="219">
        <f>BK124+BK165+BK167</f>
        <v>0</v>
      </c>
    </row>
    <row r="124" s="12" customFormat="1" ht="25.92" customHeight="1">
      <c r="A124" s="12"/>
      <c r="B124" s="220"/>
      <c r="C124" s="221"/>
      <c r="D124" s="222" t="s">
        <v>76</v>
      </c>
      <c r="E124" s="223" t="s">
        <v>171</v>
      </c>
      <c r="F124" s="223" t="s">
        <v>172</v>
      </c>
      <c r="G124" s="221"/>
      <c r="H124" s="221"/>
      <c r="I124" s="224"/>
      <c r="J124" s="225">
        <f>BK124</f>
        <v>0</v>
      </c>
      <c r="K124" s="221"/>
      <c r="L124" s="226"/>
      <c r="M124" s="227"/>
      <c r="N124" s="228"/>
      <c r="O124" s="228"/>
      <c r="P124" s="229">
        <f>P125+P154+P163</f>
        <v>0</v>
      </c>
      <c r="Q124" s="228"/>
      <c r="R124" s="229">
        <f>R125+R154+R163</f>
        <v>18.144003999999999</v>
      </c>
      <c r="S124" s="228"/>
      <c r="T124" s="229">
        <f>T125+T154+T163</f>
        <v>0</v>
      </c>
      <c r="U124" s="230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31" t="s">
        <v>173</v>
      </c>
      <c r="AT124" s="232" t="s">
        <v>76</v>
      </c>
      <c r="AU124" s="232" t="s">
        <v>77</v>
      </c>
      <c r="AY124" s="231" t="s">
        <v>174</v>
      </c>
      <c r="BK124" s="233">
        <f>BK125+BK154+BK163</f>
        <v>0</v>
      </c>
    </row>
    <row r="125" s="12" customFormat="1" ht="22.8" customHeight="1">
      <c r="A125" s="12"/>
      <c r="B125" s="220"/>
      <c r="C125" s="221"/>
      <c r="D125" s="222" t="s">
        <v>76</v>
      </c>
      <c r="E125" s="234" t="s">
        <v>330</v>
      </c>
      <c r="F125" s="234" t="s">
        <v>331</v>
      </c>
      <c r="G125" s="221"/>
      <c r="H125" s="221"/>
      <c r="I125" s="224"/>
      <c r="J125" s="235">
        <f>BK125</f>
        <v>0</v>
      </c>
      <c r="K125" s="221"/>
      <c r="L125" s="226"/>
      <c r="M125" s="227"/>
      <c r="N125" s="228"/>
      <c r="O125" s="228"/>
      <c r="P125" s="229">
        <f>SUM(P126:P153)</f>
        <v>0</v>
      </c>
      <c r="Q125" s="228"/>
      <c r="R125" s="229">
        <f>SUM(R126:R153)</f>
        <v>18.144003999999999</v>
      </c>
      <c r="S125" s="228"/>
      <c r="T125" s="229">
        <f>SUM(T126:T153)</f>
        <v>0</v>
      </c>
      <c r="U125" s="230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31" t="s">
        <v>173</v>
      </c>
      <c r="AT125" s="232" t="s">
        <v>76</v>
      </c>
      <c r="AU125" s="232" t="s">
        <v>84</v>
      </c>
      <c r="AY125" s="231" t="s">
        <v>174</v>
      </c>
      <c r="BK125" s="233">
        <f>SUM(BK126:BK153)</f>
        <v>0</v>
      </c>
    </row>
    <row r="126" s="2" customFormat="1" ht="22.2" customHeight="1">
      <c r="A126" s="38"/>
      <c r="B126" s="39"/>
      <c r="C126" s="236" t="s">
        <v>84</v>
      </c>
      <c r="D126" s="236" t="s">
        <v>177</v>
      </c>
      <c r="E126" s="237" t="s">
        <v>1771</v>
      </c>
      <c r="F126" s="238" t="s">
        <v>1772</v>
      </c>
      <c r="G126" s="239" t="s">
        <v>351</v>
      </c>
      <c r="H126" s="240">
        <v>1</v>
      </c>
      <c r="I126" s="241"/>
      <c r="J126" s="242">
        <f>ROUND(I126*H126,2)</f>
        <v>0</v>
      </c>
      <c r="K126" s="243"/>
      <c r="L126" s="44"/>
      <c r="M126" s="244" t="s">
        <v>1</v>
      </c>
      <c r="N126" s="245" t="s">
        <v>43</v>
      </c>
      <c r="O126" s="97"/>
      <c r="P126" s="246">
        <f>O126*H126</f>
        <v>0</v>
      </c>
      <c r="Q126" s="246">
        <v>0</v>
      </c>
      <c r="R126" s="246">
        <f>Q126*H126</f>
        <v>0</v>
      </c>
      <c r="S126" s="246">
        <v>0</v>
      </c>
      <c r="T126" s="246">
        <f>S126*H126</f>
        <v>0</v>
      </c>
      <c r="U126" s="247" t="s">
        <v>1</v>
      </c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48" t="s">
        <v>181</v>
      </c>
      <c r="AT126" s="248" t="s">
        <v>177</v>
      </c>
      <c r="AU126" s="248" t="s">
        <v>90</v>
      </c>
      <c r="AY126" s="17" t="s">
        <v>174</v>
      </c>
      <c r="BE126" s="249">
        <f>IF(N126="základná",J126,0)</f>
        <v>0</v>
      </c>
      <c r="BF126" s="249">
        <f>IF(N126="znížená",J126,0)</f>
        <v>0</v>
      </c>
      <c r="BG126" s="249">
        <f>IF(N126="zákl. prenesená",J126,0)</f>
        <v>0</v>
      </c>
      <c r="BH126" s="249">
        <f>IF(N126="zníž. prenesená",J126,0)</f>
        <v>0</v>
      </c>
      <c r="BI126" s="249">
        <f>IF(N126="nulová",J126,0)</f>
        <v>0</v>
      </c>
      <c r="BJ126" s="17" t="s">
        <v>90</v>
      </c>
      <c r="BK126" s="249">
        <f>ROUND(I126*H126,2)</f>
        <v>0</v>
      </c>
      <c r="BL126" s="17" t="s">
        <v>181</v>
      </c>
      <c r="BM126" s="248" t="s">
        <v>1773</v>
      </c>
    </row>
    <row r="127" s="2" customFormat="1" ht="22.2" customHeight="1">
      <c r="A127" s="38"/>
      <c r="B127" s="39"/>
      <c r="C127" s="288" t="s">
        <v>90</v>
      </c>
      <c r="D127" s="288" t="s">
        <v>171</v>
      </c>
      <c r="E127" s="289" t="s">
        <v>1774</v>
      </c>
      <c r="F127" s="290" t="s">
        <v>1775</v>
      </c>
      <c r="G127" s="291" t="s">
        <v>351</v>
      </c>
      <c r="H127" s="292">
        <v>1</v>
      </c>
      <c r="I127" s="293"/>
      <c r="J127" s="294">
        <f>ROUND(I127*H127,2)</f>
        <v>0</v>
      </c>
      <c r="K127" s="295"/>
      <c r="L127" s="296"/>
      <c r="M127" s="297" t="s">
        <v>1</v>
      </c>
      <c r="N127" s="298" t="s">
        <v>43</v>
      </c>
      <c r="O127" s="97"/>
      <c r="P127" s="246">
        <f>O127*H127</f>
        <v>0</v>
      </c>
      <c r="Q127" s="246">
        <v>18</v>
      </c>
      <c r="R127" s="246">
        <f>Q127*H127</f>
        <v>18</v>
      </c>
      <c r="S127" s="246">
        <v>0</v>
      </c>
      <c r="T127" s="246">
        <f>S127*H127</f>
        <v>0</v>
      </c>
      <c r="U127" s="247" t="s">
        <v>1</v>
      </c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48" t="s">
        <v>338</v>
      </c>
      <c r="AT127" s="248" t="s">
        <v>171</v>
      </c>
      <c r="AU127" s="248" t="s">
        <v>90</v>
      </c>
      <c r="AY127" s="17" t="s">
        <v>174</v>
      </c>
      <c r="BE127" s="249">
        <f>IF(N127="základná",J127,0)</f>
        <v>0</v>
      </c>
      <c r="BF127" s="249">
        <f>IF(N127="znížená",J127,0)</f>
        <v>0</v>
      </c>
      <c r="BG127" s="249">
        <f>IF(N127="zákl. prenesená",J127,0)</f>
        <v>0</v>
      </c>
      <c r="BH127" s="249">
        <f>IF(N127="zníž. prenesená",J127,0)</f>
        <v>0</v>
      </c>
      <c r="BI127" s="249">
        <f>IF(N127="nulová",J127,0)</f>
        <v>0</v>
      </c>
      <c r="BJ127" s="17" t="s">
        <v>90</v>
      </c>
      <c r="BK127" s="249">
        <f>ROUND(I127*H127,2)</f>
        <v>0</v>
      </c>
      <c r="BL127" s="17" t="s">
        <v>338</v>
      </c>
      <c r="BM127" s="248" t="s">
        <v>1776</v>
      </c>
    </row>
    <row r="128" s="2" customFormat="1" ht="22.2" customHeight="1">
      <c r="A128" s="38"/>
      <c r="B128" s="39"/>
      <c r="C128" s="236" t="s">
        <v>173</v>
      </c>
      <c r="D128" s="236" t="s">
        <v>177</v>
      </c>
      <c r="E128" s="237" t="s">
        <v>1293</v>
      </c>
      <c r="F128" s="238" t="s">
        <v>1294</v>
      </c>
      <c r="G128" s="239" t="s">
        <v>327</v>
      </c>
      <c r="H128" s="240">
        <v>34</v>
      </c>
      <c r="I128" s="241"/>
      <c r="J128" s="242">
        <f>ROUND(I128*H128,2)</f>
        <v>0</v>
      </c>
      <c r="K128" s="243"/>
      <c r="L128" s="44"/>
      <c r="M128" s="244" t="s">
        <v>1</v>
      </c>
      <c r="N128" s="245" t="s">
        <v>43</v>
      </c>
      <c r="O128" s="97"/>
      <c r="P128" s="246">
        <f>O128*H128</f>
        <v>0</v>
      </c>
      <c r="Q128" s="246">
        <v>0</v>
      </c>
      <c r="R128" s="246">
        <f>Q128*H128</f>
        <v>0</v>
      </c>
      <c r="S128" s="246">
        <v>0</v>
      </c>
      <c r="T128" s="246">
        <f>S128*H128</f>
        <v>0</v>
      </c>
      <c r="U128" s="247" t="s">
        <v>1</v>
      </c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48" t="s">
        <v>181</v>
      </c>
      <c r="AT128" s="248" t="s">
        <v>177</v>
      </c>
      <c r="AU128" s="248" t="s">
        <v>90</v>
      </c>
      <c r="AY128" s="17" t="s">
        <v>174</v>
      </c>
      <c r="BE128" s="249">
        <f>IF(N128="základná",J128,0)</f>
        <v>0</v>
      </c>
      <c r="BF128" s="249">
        <f>IF(N128="znížená",J128,0)</f>
        <v>0</v>
      </c>
      <c r="BG128" s="249">
        <f>IF(N128="zákl. prenesená",J128,0)</f>
        <v>0</v>
      </c>
      <c r="BH128" s="249">
        <f>IF(N128="zníž. prenesená",J128,0)</f>
        <v>0</v>
      </c>
      <c r="BI128" s="249">
        <f>IF(N128="nulová",J128,0)</f>
        <v>0</v>
      </c>
      <c r="BJ128" s="17" t="s">
        <v>90</v>
      </c>
      <c r="BK128" s="249">
        <f>ROUND(I128*H128,2)</f>
        <v>0</v>
      </c>
      <c r="BL128" s="17" t="s">
        <v>181</v>
      </c>
      <c r="BM128" s="248" t="s">
        <v>1777</v>
      </c>
    </row>
    <row r="129" s="2" customFormat="1" ht="14.4" customHeight="1">
      <c r="A129" s="38"/>
      <c r="B129" s="39"/>
      <c r="C129" s="288" t="s">
        <v>190</v>
      </c>
      <c r="D129" s="288" t="s">
        <v>171</v>
      </c>
      <c r="E129" s="289" t="s">
        <v>344</v>
      </c>
      <c r="F129" s="290" t="s">
        <v>345</v>
      </c>
      <c r="G129" s="291" t="s">
        <v>337</v>
      </c>
      <c r="H129" s="292">
        <v>21.25</v>
      </c>
      <c r="I129" s="293"/>
      <c r="J129" s="294">
        <f>ROUND(I129*H129,2)</f>
        <v>0</v>
      </c>
      <c r="K129" s="295"/>
      <c r="L129" s="296"/>
      <c r="M129" s="297" t="s">
        <v>1</v>
      </c>
      <c r="N129" s="298" t="s">
        <v>43</v>
      </c>
      <c r="O129" s="97"/>
      <c r="P129" s="246">
        <f>O129*H129</f>
        <v>0</v>
      </c>
      <c r="Q129" s="246">
        <v>0.001</v>
      </c>
      <c r="R129" s="246">
        <f>Q129*H129</f>
        <v>0.021250000000000002</v>
      </c>
      <c r="S129" s="246">
        <v>0</v>
      </c>
      <c r="T129" s="246">
        <f>S129*H129</f>
        <v>0</v>
      </c>
      <c r="U129" s="247" t="s">
        <v>1</v>
      </c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48" t="s">
        <v>338</v>
      </c>
      <c r="AT129" s="248" t="s">
        <v>171</v>
      </c>
      <c r="AU129" s="248" t="s">
        <v>90</v>
      </c>
      <c r="AY129" s="17" t="s">
        <v>174</v>
      </c>
      <c r="BE129" s="249">
        <f>IF(N129="základná",J129,0)</f>
        <v>0</v>
      </c>
      <c r="BF129" s="249">
        <f>IF(N129="znížená",J129,0)</f>
        <v>0</v>
      </c>
      <c r="BG129" s="249">
        <f>IF(N129="zákl. prenesená",J129,0)</f>
        <v>0</v>
      </c>
      <c r="BH129" s="249">
        <f>IF(N129="zníž. prenesená",J129,0)</f>
        <v>0</v>
      </c>
      <c r="BI129" s="249">
        <f>IF(N129="nulová",J129,0)</f>
        <v>0</v>
      </c>
      <c r="BJ129" s="17" t="s">
        <v>90</v>
      </c>
      <c r="BK129" s="249">
        <f>ROUND(I129*H129,2)</f>
        <v>0</v>
      </c>
      <c r="BL129" s="17" t="s">
        <v>338</v>
      </c>
      <c r="BM129" s="248" t="s">
        <v>1778</v>
      </c>
    </row>
    <row r="130" s="13" customFormat="1">
      <c r="A130" s="13"/>
      <c r="B130" s="255"/>
      <c r="C130" s="256"/>
      <c r="D130" s="257" t="s">
        <v>245</v>
      </c>
      <c r="E130" s="256"/>
      <c r="F130" s="259" t="s">
        <v>1297</v>
      </c>
      <c r="G130" s="256"/>
      <c r="H130" s="260">
        <v>21.25</v>
      </c>
      <c r="I130" s="261"/>
      <c r="J130" s="256"/>
      <c r="K130" s="256"/>
      <c r="L130" s="262"/>
      <c r="M130" s="263"/>
      <c r="N130" s="264"/>
      <c r="O130" s="264"/>
      <c r="P130" s="264"/>
      <c r="Q130" s="264"/>
      <c r="R130" s="264"/>
      <c r="S130" s="264"/>
      <c r="T130" s="264"/>
      <c r="U130" s="265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66" t="s">
        <v>245</v>
      </c>
      <c r="AU130" s="266" t="s">
        <v>90</v>
      </c>
      <c r="AV130" s="13" t="s">
        <v>90</v>
      </c>
      <c r="AW130" s="13" t="s">
        <v>4</v>
      </c>
      <c r="AX130" s="13" t="s">
        <v>84</v>
      </c>
      <c r="AY130" s="266" t="s">
        <v>174</v>
      </c>
    </row>
    <row r="131" s="2" customFormat="1" ht="22.2" customHeight="1">
      <c r="A131" s="38"/>
      <c r="B131" s="39"/>
      <c r="C131" s="236" t="s">
        <v>194</v>
      </c>
      <c r="D131" s="236" t="s">
        <v>177</v>
      </c>
      <c r="E131" s="237" t="s">
        <v>332</v>
      </c>
      <c r="F131" s="238" t="s">
        <v>333</v>
      </c>
      <c r="G131" s="239" t="s">
        <v>327</v>
      </c>
      <c r="H131" s="240">
        <v>80</v>
      </c>
      <c r="I131" s="241"/>
      <c r="J131" s="242">
        <f>ROUND(I131*H131,2)</f>
        <v>0</v>
      </c>
      <c r="K131" s="243"/>
      <c r="L131" s="44"/>
      <c r="M131" s="244" t="s">
        <v>1</v>
      </c>
      <c r="N131" s="245" t="s">
        <v>43</v>
      </c>
      <c r="O131" s="97"/>
      <c r="P131" s="246">
        <f>O131*H131</f>
        <v>0</v>
      </c>
      <c r="Q131" s="246">
        <v>0</v>
      </c>
      <c r="R131" s="246">
        <f>Q131*H131</f>
        <v>0</v>
      </c>
      <c r="S131" s="246">
        <v>0</v>
      </c>
      <c r="T131" s="246">
        <f>S131*H131</f>
        <v>0</v>
      </c>
      <c r="U131" s="247" t="s">
        <v>1</v>
      </c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48" t="s">
        <v>181</v>
      </c>
      <c r="AT131" s="248" t="s">
        <v>177</v>
      </c>
      <c r="AU131" s="248" t="s">
        <v>90</v>
      </c>
      <c r="AY131" s="17" t="s">
        <v>174</v>
      </c>
      <c r="BE131" s="249">
        <f>IF(N131="základná",J131,0)</f>
        <v>0</v>
      </c>
      <c r="BF131" s="249">
        <f>IF(N131="znížená",J131,0)</f>
        <v>0</v>
      </c>
      <c r="BG131" s="249">
        <f>IF(N131="zákl. prenesená",J131,0)</f>
        <v>0</v>
      </c>
      <c r="BH131" s="249">
        <f>IF(N131="zníž. prenesená",J131,0)</f>
        <v>0</v>
      </c>
      <c r="BI131" s="249">
        <f>IF(N131="nulová",J131,0)</f>
        <v>0</v>
      </c>
      <c r="BJ131" s="17" t="s">
        <v>90</v>
      </c>
      <c r="BK131" s="249">
        <f>ROUND(I131*H131,2)</f>
        <v>0</v>
      </c>
      <c r="BL131" s="17" t="s">
        <v>181</v>
      </c>
      <c r="BM131" s="248" t="s">
        <v>1779</v>
      </c>
    </row>
    <row r="132" s="2" customFormat="1" ht="14.4" customHeight="1">
      <c r="A132" s="38"/>
      <c r="B132" s="39"/>
      <c r="C132" s="288" t="s">
        <v>198</v>
      </c>
      <c r="D132" s="288" t="s">
        <v>171</v>
      </c>
      <c r="E132" s="289" t="s">
        <v>335</v>
      </c>
      <c r="F132" s="290" t="s">
        <v>336</v>
      </c>
      <c r="G132" s="291" t="s">
        <v>337</v>
      </c>
      <c r="H132" s="292">
        <v>86.664000000000001</v>
      </c>
      <c r="I132" s="293"/>
      <c r="J132" s="294">
        <f>ROUND(I132*H132,2)</f>
        <v>0</v>
      </c>
      <c r="K132" s="295"/>
      <c r="L132" s="296"/>
      <c r="M132" s="297" t="s">
        <v>1</v>
      </c>
      <c r="N132" s="298" t="s">
        <v>43</v>
      </c>
      <c r="O132" s="97"/>
      <c r="P132" s="246">
        <f>O132*H132</f>
        <v>0</v>
      </c>
      <c r="Q132" s="246">
        <v>0.001</v>
      </c>
      <c r="R132" s="246">
        <f>Q132*H132</f>
        <v>0.086664000000000005</v>
      </c>
      <c r="S132" s="246">
        <v>0</v>
      </c>
      <c r="T132" s="246">
        <f>S132*H132</f>
        <v>0</v>
      </c>
      <c r="U132" s="247" t="s">
        <v>1</v>
      </c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R132" s="248" t="s">
        <v>338</v>
      </c>
      <c r="AT132" s="248" t="s">
        <v>171</v>
      </c>
      <c r="AU132" s="248" t="s">
        <v>90</v>
      </c>
      <c r="AY132" s="17" t="s">
        <v>174</v>
      </c>
      <c r="BE132" s="249">
        <f>IF(N132="základná",J132,0)</f>
        <v>0</v>
      </c>
      <c r="BF132" s="249">
        <f>IF(N132="znížená",J132,0)</f>
        <v>0</v>
      </c>
      <c r="BG132" s="249">
        <f>IF(N132="zákl. prenesená",J132,0)</f>
        <v>0</v>
      </c>
      <c r="BH132" s="249">
        <f>IF(N132="zníž. prenesená",J132,0)</f>
        <v>0</v>
      </c>
      <c r="BI132" s="249">
        <f>IF(N132="nulová",J132,0)</f>
        <v>0</v>
      </c>
      <c r="BJ132" s="17" t="s">
        <v>90</v>
      </c>
      <c r="BK132" s="249">
        <f>ROUND(I132*H132,2)</f>
        <v>0</v>
      </c>
      <c r="BL132" s="17" t="s">
        <v>338</v>
      </c>
      <c r="BM132" s="248" t="s">
        <v>1780</v>
      </c>
    </row>
    <row r="133" s="13" customFormat="1">
      <c r="A133" s="13"/>
      <c r="B133" s="255"/>
      <c r="C133" s="256"/>
      <c r="D133" s="257" t="s">
        <v>245</v>
      </c>
      <c r="E133" s="256"/>
      <c r="F133" s="259" t="s">
        <v>1300</v>
      </c>
      <c r="G133" s="256"/>
      <c r="H133" s="260">
        <v>86.664000000000001</v>
      </c>
      <c r="I133" s="261"/>
      <c r="J133" s="256"/>
      <c r="K133" s="256"/>
      <c r="L133" s="262"/>
      <c r="M133" s="263"/>
      <c r="N133" s="264"/>
      <c r="O133" s="264"/>
      <c r="P133" s="264"/>
      <c r="Q133" s="264"/>
      <c r="R133" s="264"/>
      <c r="S133" s="264"/>
      <c r="T133" s="264"/>
      <c r="U133" s="265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66" t="s">
        <v>245</v>
      </c>
      <c r="AU133" s="266" t="s">
        <v>90</v>
      </c>
      <c r="AV133" s="13" t="s">
        <v>90</v>
      </c>
      <c r="AW133" s="13" t="s">
        <v>4</v>
      </c>
      <c r="AX133" s="13" t="s">
        <v>84</v>
      </c>
      <c r="AY133" s="266" t="s">
        <v>174</v>
      </c>
    </row>
    <row r="134" s="2" customFormat="1" ht="22.2" customHeight="1">
      <c r="A134" s="38"/>
      <c r="B134" s="39"/>
      <c r="C134" s="236" t="s">
        <v>202</v>
      </c>
      <c r="D134" s="236" t="s">
        <v>177</v>
      </c>
      <c r="E134" s="237" t="s">
        <v>341</v>
      </c>
      <c r="F134" s="238" t="s">
        <v>342</v>
      </c>
      <c r="G134" s="239" t="s">
        <v>327</v>
      </c>
      <c r="H134" s="240">
        <v>10</v>
      </c>
      <c r="I134" s="241"/>
      <c r="J134" s="242">
        <f>ROUND(I134*H134,2)</f>
        <v>0</v>
      </c>
      <c r="K134" s="243"/>
      <c r="L134" s="44"/>
      <c r="M134" s="244" t="s">
        <v>1</v>
      </c>
      <c r="N134" s="245" t="s">
        <v>43</v>
      </c>
      <c r="O134" s="97"/>
      <c r="P134" s="246">
        <f>O134*H134</f>
        <v>0</v>
      </c>
      <c r="Q134" s="246">
        <v>0</v>
      </c>
      <c r="R134" s="246">
        <f>Q134*H134</f>
        <v>0</v>
      </c>
      <c r="S134" s="246">
        <v>0</v>
      </c>
      <c r="T134" s="246">
        <f>S134*H134</f>
        <v>0</v>
      </c>
      <c r="U134" s="247" t="s">
        <v>1</v>
      </c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48" t="s">
        <v>181</v>
      </c>
      <c r="AT134" s="248" t="s">
        <v>177</v>
      </c>
      <c r="AU134" s="248" t="s">
        <v>90</v>
      </c>
      <c r="AY134" s="17" t="s">
        <v>174</v>
      </c>
      <c r="BE134" s="249">
        <f>IF(N134="základná",J134,0)</f>
        <v>0</v>
      </c>
      <c r="BF134" s="249">
        <f>IF(N134="znížená",J134,0)</f>
        <v>0</v>
      </c>
      <c r="BG134" s="249">
        <f>IF(N134="zákl. prenesená",J134,0)</f>
        <v>0</v>
      </c>
      <c r="BH134" s="249">
        <f>IF(N134="zníž. prenesená",J134,0)</f>
        <v>0</v>
      </c>
      <c r="BI134" s="249">
        <f>IF(N134="nulová",J134,0)</f>
        <v>0</v>
      </c>
      <c r="BJ134" s="17" t="s">
        <v>90</v>
      </c>
      <c r="BK134" s="249">
        <f>ROUND(I134*H134,2)</f>
        <v>0</v>
      </c>
      <c r="BL134" s="17" t="s">
        <v>181</v>
      </c>
      <c r="BM134" s="248" t="s">
        <v>1781</v>
      </c>
    </row>
    <row r="135" s="2" customFormat="1" ht="14.4" customHeight="1">
      <c r="A135" s="38"/>
      <c r="B135" s="39"/>
      <c r="C135" s="288" t="s">
        <v>209</v>
      </c>
      <c r="D135" s="288" t="s">
        <v>171</v>
      </c>
      <c r="E135" s="289" t="s">
        <v>344</v>
      </c>
      <c r="F135" s="290" t="s">
        <v>345</v>
      </c>
      <c r="G135" s="291" t="s">
        <v>337</v>
      </c>
      <c r="H135" s="292">
        <v>6.25</v>
      </c>
      <c r="I135" s="293"/>
      <c r="J135" s="294">
        <f>ROUND(I135*H135,2)</f>
        <v>0</v>
      </c>
      <c r="K135" s="295"/>
      <c r="L135" s="296"/>
      <c r="M135" s="297" t="s">
        <v>1</v>
      </c>
      <c r="N135" s="298" t="s">
        <v>43</v>
      </c>
      <c r="O135" s="97"/>
      <c r="P135" s="246">
        <f>O135*H135</f>
        <v>0</v>
      </c>
      <c r="Q135" s="246">
        <v>0.001</v>
      </c>
      <c r="R135" s="246">
        <f>Q135*H135</f>
        <v>0.0062500000000000003</v>
      </c>
      <c r="S135" s="246">
        <v>0</v>
      </c>
      <c r="T135" s="246">
        <f>S135*H135</f>
        <v>0</v>
      </c>
      <c r="U135" s="247" t="s">
        <v>1</v>
      </c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48" t="s">
        <v>338</v>
      </c>
      <c r="AT135" s="248" t="s">
        <v>171</v>
      </c>
      <c r="AU135" s="248" t="s">
        <v>90</v>
      </c>
      <c r="AY135" s="17" t="s">
        <v>174</v>
      </c>
      <c r="BE135" s="249">
        <f>IF(N135="základná",J135,0)</f>
        <v>0</v>
      </c>
      <c r="BF135" s="249">
        <f>IF(N135="znížená",J135,0)</f>
        <v>0</v>
      </c>
      <c r="BG135" s="249">
        <f>IF(N135="zákl. prenesená",J135,0)</f>
        <v>0</v>
      </c>
      <c r="BH135" s="249">
        <f>IF(N135="zníž. prenesená",J135,0)</f>
        <v>0</v>
      </c>
      <c r="BI135" s="249">
        <f>IF(N135="nulová",J135,0)</f>
        <v>0</v>
      </c>
      <c r="BJ135" s="17" t="s">
        <v>90</v>
      </c>
      <c r="BK135" s="249">
        <f>ROUND(I135*H135,2)</f>
        <v>0</v>
      </c>
      <c r="BL135" s="17" t="s">
        <v>338</v>
      </c>
      <c r="BM135" s="248" t="s">
        <v>1782</v>
      </c>
    </row>
    <row r="136" s="13" customFormat="1">
      <c r="A136" s="13"/>
      <c r="B136" s="255"/>
      <c r="C136" s="256"/>
      <c r="D136" s="257" t="s">
        <v>245</v>
      </c>
      <c r="E136" s="258" t="s">
        <v>1</v>
      </c>
      <c r="F136" s="259" t="s">
        <v>217</v>
      </c>
      <c r="G136" s="256"/>
      <c r="H136" s="260">
        <v>10</v>
      </c>
      <c r="I136" s="261"/>
      <c r="J136" s="256"/>
      <c r="K136" s="256"/>
      <c r="L136" s="262"/>
      <c r="M136" s="263"/>
      <c r="N136" s="264"/>
      <c r="O136" s="264"/>
      <c r="P136" s="264"/>
      <c r="Q136" s="264"/>
      <c r="R136" s="264"/>
      <c r="S136" s="264"/>
      <c r="T136" s="264"/>
      <c r="U136" s="265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66" t="s">
        <v>245</v>
      </c>
      <c r="AU136" s="266" t="s">
        <v>90</v>
      </c>
      <c r="AV136" s="13" t="s">
        <v>90</v>
      </c>
      <c r="AW136" s="13" t="s">
        <v>33</v>
      </c>
      <c r="AX136" s="13" t="s">
        <v>84</v>
      </c>
      <c r="AY136" s="266" t="s">
        <v>174</v>
      </c>
    </row>
    <row r="137" s="13" customFormat="1">
      <c r="A137" s="13"/>
      <c r="B137" s="255"/>
      <c r="C137" s="256"/>
      <c r="D137" s="257" t="s">
        <v>245</v>
      </c>
      <c r="E137" s="256"/>
      <c r="F137" s="259" t="s">
        <v>1303</v>
      </c>
      <c r="G137" s="256"/>
      <c r="H137" s="260">
        <v>6.25</v>
      </c>
      <c r="I137" s="261"/>
      <c r="J137" s="256"/>
      <c r="K137" s="256"/>
      <c r="L137" s="262"/>
      <c r="M137" s="263"/>
      <c r="N137" s="264"/>
      <c r="O137" s="264"/>
      <c r="P137" s="264"/>
      <c r="Q137" s="264"/>
      <c r="R137" s="264"/>
      <c r="S137" s="264"/>
      <c r="T137" s="264"/>
      <c r="U137" s="265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66" t="s">
        <v>245</v>
      </c>
      <c r="AU137" s="266" t="s">
        <v>90</v>
      </c>
      <c r="AV137" s="13" t="s">
        <v>90</v>
      </c>
      <c r="AW137" s="13" t="s">
        <v>4</v>
      </c>
      <c r="AX137" s="13" t="s">
        <v>84</v>
      </c>
      <c r="AY137" s="266" t="s">
        <v>174</v>
      </c>
    </row>
    <row r="138" s="2" customFormat="1" ht="19.8" customHeight="1">
      <c r="A138" s="38"/>
      <c r="B138" s="39"/>
      <c r="C138" s="236" t="s">
        <v>213</v>
      </c>
      <c r="D138" s="236" t="s">
        <v>177</v>
      </c>
      <c r="E138" s="237" t="s">
        <v>1304</v>
      </c>
      <c r="F138" s="238" t="s">
        <v>1305</v>
      </c>
      <c r="G138" s="239" t="s">
        <v>351</v>
      </c>
      <c r="H138" s="240">
        <v>4</v>
      </c>
      <c r="I138" s="241"/>
      <c r="J138" s="242">
        <f>ROUND(I138*H138,2)</f>
        <v>0</v>
      </c>
      <c r="K138" s="243"/>
      <c r="L138" s="44"/>
      <c r="M138" s="244" t="s">
        <v>1</v>
      </c>
      <c r="N138" s="245" t="s">
        <v>43</v>
      </c>
      <c r="O138" s="97"/>
      <c r="P138" s="246">
        <f>O138*H138</f>
        <v>0</v>
      </c>
      <c r="Q138" s="246">
        <v>0</v>
      </c>
      <c r="R138" s="246">
        <f>Q138*H138</f>
        <v>0</v>
      </c>
      <c r="S138" s="246">
        <v>0</v>
      </c>
      <c r="T138" s="246">
        <f>S138*H138</f>
        <v>0</v>
      </c>
      <c r="U138" s="247" t="s">
        <v>1</v>
      </c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48" t="s">
        <v>181</v>
      </c>
      <c r="AT138" s="248" t="s">
        <v>177</v>
      </c>
      <c r="AU138" s="248" t="s">
        <v>90</v>
      </c>
      <c r="AY138" s="17" t="s">
        <v>174</v>
      </c>
      <c r="BE138" s="249">
        <f>IF(N138="základná",J138,0)</f>
        <v>0</v>
      </c>
      <c r="BF138" s="249">
        <f>IF(N138="znížená",J138,0)</f>
        <v>0</v>
      </c>
      <c r="BG138" s="249">
        <f>IF(N138="zákl. prenesená",J138,0)</f>
        <v>0</v>
      </c>
      <c r="BH138" s="249">
        <f>IF(N138="zníž. prenesená",J138,0)</f>
        <v>0</v>
      </c>
      <c r="BI138" s="249">
        <f>IF(N138="nulová",J138,0)</f>
        <v>0</v>
      </c>
      <c r="BJ138" s="17" t="s">
        <v>90</v>
      </c>
      <c r="BK138" s="249">
        <f>ROUND(I138*H138,2)</f>
        <v>0</v>
      </c>
      <c r="BL138" s="17" t="s">
        <v>181</v>
      </c>
      <c r="BM138" s="248" t="s">
        <v>1783</v>
      </c>
    </row>
    <row r="139" s="2" customFormat="1" ht="14.4" customHeight="1">
      <c r="A139" s="38"/>
      <c r="B139" s="39"/>
      <c r="C139" s="288" t="s">
        <v>217</v>
      </c>
      <c r="D139" s="288" t="s">
        <v>171</v>
      </c>
      <c r="E139" s="289" t="s">
        <v>1307</v>
      </c>
      <c r="F139" s="290" t="s">
        <v>1308</v>
      </c>
      <c r="G139" s="291" t="s">
        <v>351</v>
      </c>
      <c r="H139" s="292">
        <v>4</v>
      </c>
      <c r="I139" s="293"/>
      <c r="J139" s="294">
        <f>ROUND(I139*H139,2)</f>
        <v>0</v>
      </c>
      <c r="K139" s="295"/>
      <c r="L139" s="296"/>
      <c r="M139" s="297" t="s">
        <v>1</v>
      </c>
      <c r="N139" s="298" t="s">
        <v>43</v>
      </c>
      <c r="O139" s="97"/>
      <c r="P139" s="246">
        <f>O139*H139</f>
        <v>0</v>
      </c>
      <c r="Q139" s="246">
        <v>3.0000000000000001E-05</v>
      </c>
      <c r="R139" s="246">
        <f>Q139*H139</f>
        <v>0.00012</v>
      </c>
      <c r="S139" s="246">
        <v>0</v>
      </c>
      <c r="T139" s="246">
        <f>S139*H139</f>
        <v>0</v>
      </c>
      <c r="U139" s="247" t="s">
        <v>1</v>
      </c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48" t="s">
        <v>338</v>
      </c>
      <c r="AT139" s="248" t="s">
        <v>171</v>
      </c>
      <c r="AU139" s="248" t="s">
        <v>90</v>
      </c>
      <c r="AY139" s="17" t="s">
        <v>174</v>
      </c>
      <c r="BE139" s="249">
        <f>IF(N139="základná",J139,0)</f>
        <v>0</v>
      </c>
      <c r="BF139" s="249">
        <f>IF(N139="znížená",J139,0)</f>
        <v>0</v>
      </c>
      <c r="BG139" s="249">
        <f>IF(N139="zákl. prenesená",J139,0)</f>
        <v>0</v>
      </c>
      <c r="BH139" s="249">
        <f>IF(N139="zníž. prenesená",J139,0)</f>
        <v>0</v>
      </c>
      <c r="BI139" s="249">
        <f>IF(N139="nulová",J139,0)</f>
        <v>0</v>
      </c>
      <c r="BJ139" s="17" t="s">
        <v>90</v>
      </c>
      <c r="BK139" s="249">
        <f>ROUND(I139*H139,2)</f>
        <v>0</v>
      </c>
      <c r="BL139" s="17" t="s">
        <v>338</v>
      </c>
      <c r="BM139" s="248" t="s">
        <v>1784</v>
      </c>
    </row>
    <row r="140" s="2" customFormat="1" ht="22.2" customHeight="1">
      <c r="A140" s="38"/>
      <c r="B140" s="39"/>
      <c r="C140" s="236" t="s">
        <v>221</v>
      </c>
      <c r="D140" s="236" t="s">
        <v>177</v>
      </c>
      <c r="E140" s="237" t="s">
        <v>1310</v>
      </c>
      <c r="F140" s="238" t="s">
        <v>1311</v>
      </c>
      <c r="G140" s="239" t="s">
        <v>351</v>
      </c>
      <c r="H140" s="240">
        <v>8</v>
      </c>
      <c r="I140" s="241"/>
      <c r="J140" s="242">
        <f>ROUND(I140*H140,2)</f>
        <v>0</v>
      </c>
      <c r="K140" s="243"/>
      <c r="L140" s="44"/>
      <c r="M140" s="244" t="s">
        <v>1</v>
      </c>
      <c r="N140" s="245" t="s">
        <v>43</v>
      </c>
      <c r="O140" s="97"/>
      <c r="P140" s="246">
        <f>O140*H140</f>
        <v>0</v>
      </c>
      <c r="Q140" s="246">
        <v>0</v>
      </c>
      <c r="R140" s="246">
        <f>Q140*H140</f>
        <v>0</v>
      </c>
      <c r="S140" s="246">
        <v>0</v>
      </c>
      <c r="T140" s="246">
        <f>S140*H140</f>
        <v>0</v>
      </c>
      <c r="U140" s="247" t="s">
        <v>1</v>
      </c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48" t="s">
        <v>181</v>
      </c>
      <c r="AT140" s="248" t="s">
        <v>177</v>
      </c>
      <c r="AU140" s="248" t="s">
        <v>90</v>
      </c>
      <c r="AY140" s="17" t="s">
        <v>174</v>
      </c>
      <c r="BE140" s="249">
        <f>IF(N140="základná",J140,0)</f>
        <v>0</v>
      </c>
      <c r="BF140" s="249">
        <f>IF(N140="znížená",J140,0)</f>
        <v>0</v>
      </c>
      <c r="BG140" s="249">
        <f>IF(N140="zákl. prenesená",J140,0)</f>
        <v>0</v>
      </c>
      <c r="BH140" s="249">
        <f>IF(N140="zníž. prenesená",J140,0)</f>
        <v>0</v>
      </c>
      <c r="BI140" s="249">
        <f>IF(N140="nulová",J140,0)</f>
        <v>0</v>
      </c>
      <c r="BJ140" s="17" t="s">
        <v>90</v>
      </c>
      <c r="BK140" s="249">
        <f>ROUND(I140*H140,2)</f>
        <v>0</v>
      </c>
      <c r="BL140" s="17" t="s">
        <v>181</v>
      </c>
      <c r="BM140" s="248" t="s">
        <v>1785</v>
      </c>
    </row>
    <row r="141" s="2" customFormat="1" ht="22.2" customHeight="1">
      <c r="A141" s="38"/>
      <c r="B141" s="39"/>
      <c r="C141" s="288" t="s">
        <v>225</v>
      </c>
      <c r="D141" s="288" t="s">
        <v>171</v>
      </c>
      <c r="E141" s="289" t="s">
        <v>1313</v>
      </c>
      <c r="F141" s="290" t="s">
        <v>1314</v>
      </c>
      <c r="G141" s="291" t="s">
        <v>351</v>
      </c>
      <c r="H141" s="292">
        <v>8</v>
      </c>
      <c r="I141" s="293"/>
      <c r="J141" s="294">
        <f>ROUND(I141*H141,2)</f>
        <v>0</v>
      </c>
      <c r="K141" s="295"/>
      <c r="L141" s="296"/>
      <c r="M141" s="297" t="s">
        <v>1</v>
      </c>
      <c r="N141" s="298" t="s">
        <v>43</v>
      </c>
      <c r="O141" s="97"/>
      <c r="P141" s="246">
        <f>O141*H141</f>
        <v>0</v>
      </c>
      <c r="Q141" s="246">
        <v>0.00106</v>
      </c>
      <c r="R141" s="246">
        <f>Q141*H141</f>
        <v>0.0084799999999999997</v>
      </c>
      <c r="S141" s="246">
        <v>0</v>
      </c>
      <c r="T141" s="246">
        <f>S141*H141</f>
        <v>0</v>
      </c>
      <c r="U141" s="247" t="s">
        <v>1</v>
      </c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48" t="s">
        <v>338</v>
      </c>
      <c r="AT141" s="248" t="s">
        <v>171</v>
      </c>
      <c r="AU141" s="248" t="s">
        <v>90</v>
      </c>
      <c r="AY141" s="17" t="s">
        <v>174</v>
      </c>
      <c r="BE141" s="249">
        <f>IF(N141="základná",J141,0)</f>
        <v>0</v>
      </c>
      <c r="BF141" s="249">
        <f>IF(N141="znížená",J141,0)</f>
        <v>0</v>
      </c>
      <c r="BG141" s="249">
        <f>IF(N141="zákl. prenesená",J141,0)</f>
        <v>0</v>
      </c>
      <c r="BH141" s="249">
        <f>IF(N141="zníž. prenesená",J141,0)</f>
        <v>0</v>
      </c>
      <c r="BI141" s="249">
        <f>IF(N141="nulová",J141,0)</f>
        <v>0</v>
      </c>
      <c r="BJ141" s="17" t="s">
        <v>90</v>
      </c>
      <c r="BK141" s="249">
        <f>ROUND(I141*H141,2)</f>
        <v>0</v>
      </c>
      <c r="BL141" s="17" t="s">
        <v>338</v>
      </c>
      <c r="BM141" s="248" t="s">
        <v>1786</v>
      </c>
    </row>
    <row r="142" s="2" customFormat="1" ht="22.2" customHeight="1">
      <c r="A142" s="38"/>
      <c r="B142" s="39"/>
      <c r="C142" s="288" t="s">
        <v>298</v>
      </c>
      <c r="D142" s="288" t="s">
        <v>171</v>
      </c>
      <c r="E142" s="289" t="s">
        <v>1316</v>
      </c>
      <c r="F142" s="290" t="s">
        <v>1317</v>
      </c>
      <c r="G142" s="291" t="s">
        <v>351</v>
      </c>
      <c r="H142" s="292">
        <v>8</v>
      </c>
      <c r="I142" s="293"/>
      <c r="J142" s="294">
        <f>ROUND(I142*H142,2)</f>
        <v>0</v>
      </c>
      <c r="K142" s="295"/>
      <c r="L142" s="296"/>
      <c r="M142" s="297" t="s">
        <v>1</v>
      </c>
      <c r="N142" s="298" t="s">
        <v>43</v>
      </c>
      <c r="O142" s="97"/>
      <c r="P142" s="246">
        <f>O142*H142</f>
        <v>0</v>
      </c>
      <c r="Q142" s="246">
        <v>0.00010000000000000001</v>
      </c>
      <c r="R142" s="246">
        <f>Q142*H142</f>
        <v>0.00080000000000000004</v>
      </c>
      <c r="S142" s="246">
        <v>0</v>
      </c>
      <c r="T142" s="246">
        <f>S142*H142</f>
        <v>0</v>
      </c>
      <c r="U142" s="247" t="s">
        <v>1</v>
      </c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48" t="s">
        <v>338</v>
      </c>
      <c r="AT142" s="248" t="s">
        <v>171</v>
      </c>
      <c r="AU142" s="248" t="s">
        <v>90</v>
      </c>
      <c r="AY142" s="17" t="s">
        <v>174</v>
      </c>
      <c r="BE142" s="249">
        <f>IF(N142="základná",J142,0)</f>
        <v>0</v>
      </c>
      <c r="BF142" s="249">
        <f>IF(N142="znížená",J142,0)</f>
        <v>0</v>
      </c>
      <c r="BG142" s="249">
        <f>IF(N142="zákl. prenesená",J142,0)</f>
        <v>0</v>
      </c>
      <c r="BH142" s="249">
        <f>IF(N142="zníž. prenesená",J142,0)</f>
        <v>0</v>
      </c>
      <c r="BI142" s="249">
        <f>IF(N142="nulová",J142,0)</f>
        <v>0</v>
      </c>
      <c r="BJ142" s="17" t="s">
        <v>90</v>
      </c>
      <c r="BK142" s="249">
        <f>ROUND(I142*H142,2)</f>
        <v>0</v>
      </c>
      <c r="BL142" s="17" t="s">
        <v>338</v>
      </c>
      <c r="BM142" s="248" t="s">
        <v>1787</v>
      </c>
    </row>
    <row r="143" s="2" customFormat="1" ht="22.2" customHeight="1">
      <c r="A143" s="38"/>
      <c r="B143" s="39"/>
      <c r="C143" s="236" t="s">
        <v>302</v>
      </c>
      <c r="D143" s="236" t="s">
        <v>177</v>
      </c>
      <c r="E143" s="237" t="s">
        <v>1319</v>
      </c>
      <c r="F143" s="238" t="s">
        <v>1320</v>
      </c>
      <c r="G143" s="239" t="s">
        <v>351</v>
      </c>
      <c r="H143" s="240">
        <v>8</v>
      </c>
      <c r="I143" s="241"/>
      <c r="J143" s="242">
        <f>ROUND(I143*H143,2)</f>
        <v>0</v>
      </c>
      <c r="K143" s="243"/>
      <c r="L143" s="44"/>
      <c r="M143" s="244" t="s">
        <v>1</v>
      </c>
      <c r="N143" s="245" t="s">
        <v>43</v>
      </c>
      <c r="O143" s="97"/>
      <c r="P143" s="246">
        <f>O143*H143</f>
        <v>0</v>
      </c>
      <c r="Q143" s="246">
        <v>0</v>
      </c>
      <c r="R143" s="246">
        <f>Q143*H143</f>
        <v>0</v>
      </c>
      <c r="S143" s="246">
        <v>0</v>
      </c>
      <c r="T143" s="246">
        <f>S143*H143</f>
        <v>0</v>
      </c>
      <c r="U143" s="247" t="s">
        <v>1</v>
      </c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48" t="s">
        <v>181</v>
      </c>
      <c r="AT143" s="248" t="s">
        <v>177</v>
      </c>
      <c r="AU143" s="248" t="s">
        <v>90</v>
      </c>
      <c r="AY143" s="17" t="s">
        <v>174</v>
      </c>
      <c r="BE143" s="249">
        <f>IF(N143="základná",J143,0)</f>
        <v>0</v>
      </c>
      <c r="BF143" s="249">
        <f>IF(N143="znížená",J143,0)</f>
        <v>0</v>
      </c>
      <c r="BG143" s="249">
        <f>IF(N143="zákl. prenesená",J143,0)</f>
        <v>0</v>
      </c>
      <c r="BH143" s="249">
        <f>IF(N143="zníž. prenesená",J143,0)</f>
        <v>0</v>
      </c>
      <c r="BI143" s="249">
        <f>IF(N143="nulová",J143,0)</f>
        <v>0</v>
      </c>
      <c r="BJ143" s="17" t="s">
        <v>90</v>
      </c>
      <c r="BK143" s="249">
        <f>ROUND(I143*H143,2)</f>
        <v>0</v>
      </c>
      <c r="BL143" s="17" t="s">
        <v>181</v>
      </c>
      <c r="BM143" s="248" t="s">
        <v>1788</v>
      </c>
    </row>
    <row r="144" s="2" customFormat="1" ht="14.4" customHeight="1">
      <c r="A144" s="38"/>
      <c r="B144" s="39"/>
      <c r="C144" s="288" t="s">
        <v>306</v>
      </c>
      <c r="D144" s="288" t="s">
        <v>171</v>
      </c>
      <c r="E144" s="289" t="s">
        <v>1322</v>
      </c>
      <c r="F144" s="290" t="s">
        <v>1323</v>
      </c>
      <c r="G144" s="291" t="s">
        <v>351</v>
      </c>
      <c r="H144" s="292">
        <v>8</v>
      </c>
      <c r="I144" s="293"/>
      <c r="J144" s="294">
        <f>ROUND(I144*H144,2)</f>
        <v>0</v>
      </c>
      <c r="K144" s="295"/>
      <c r="L144" s="296"/>
      <c r="M144" s="297" t="s">
        <v>1</v>
      </c>
      <c r="N144" s="298" t="s">
        <v>43</v>
      </c>
      <c r="O144" s="97"/>
      <c r="P144" s="246">
        <f>O144*H144</f>
        <v>0</v>
      </c>
      <c r="Q144" s="246">
        <v>0</v>
      </c>
      <c r="R144" s="246">
        <f>Q144*H144</f>
        <v>0</v>
      </c>
      <c r="S144" s="246">
        <v>0</v>
      </c>
      <c r="T144" s="246">
        <f>S144*H144</f>
        <v>0</v>
      </c>
      <c r="U144" s="247" t="s">
        <v>1</v>
      </c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48" t="s">
        <v>338</v>
      </c>
      <c r="AT144" s="248" t="s">
        <v>171</v>
      </c>
      <c r="AU144" s="248" t="s">
        <v>90</v>
      </c>
      <c r="AY144" s="17" t="s">
        <v>174</v>
      </c>
      <c r="BE144" s="249">
        <f>IF(N144="základná",J144,0)</f>
        <v>0</v>
      </c>
      <c r="BF144" s="249">
        <f>IF(N144="znížená",J144,0)</f>
        <v>0</v>
      </c>
      <c r="BG144" s="249">
        <f>IF(N144="zákl. prenesená",J144,0)</f>
        <v>0</v>
      </c>
      <c r="BH144" s="249">
        <f>IF(N144="zníž. prenesená",J144,0)</f>
        <v>0</v>
      </c>
      <c r="BI144" s="249">
        <f>IF(N144="nulová",J144,0)</f>
        <v>0</v>
      </c>
      <c r="BJ144" s="17" t="s">
        <v>90</v>
      </c>
      <c r="BK144" s="249">
        <f>ROUND(I144*H144,2)</f>
        <v>0</v>
      </c>
      <c r="BL144" s="17" t="s">
        <v>338</v>
      </c>
      <c r="BM144" s="248" t="s">
        <v>1789</v>
      </c>
    </row>
    <row r="145" s="2" customFormat="1" ht="22.2" customHeight="1">
      <c r="A145" s="38"/>
      <c r="B145" s="39"/>
      <c r="C145" s="288" t="s">
        <v>308</v>
      </c>
      <c r="D145" s="288" t="s">
        <v>171</v>
      </c>
      <c r="E145" s="289" t="s">
        <v>1325</v>
      </c>
      <c r="F145" s="290" t="s">
        <v>1326</v>
      </c>
      <c r="G145" s="291" t="s">
        <v>351</v>
      </c>
      <c r="H145" s="292">
        <v>8</v>
      </c>
      <c r="I145" s="293"/>
      <c r="J145" s="294">
        <f>ROUND(I145*H145,2)</f>
        <v>0</v>
      </c>
      <c r="K145" s="295"/>
      <c r="L145" s="296"/>
      <c r="M145" s="297" t="s">
        <v>1</v>
      </c>
      <c r="N145" s="298" t="s">
        <v>43</v>
      </c>
      <c r="O145" s="97"/>
      <c r="P145" s="246">
        <f>O145*H145</f>
        <v>0</v>
      </c>
      <c r="Q145" s="246">
        <v>0.00012</v>
      </c>
      <c r="R145" s="246">
        <f>Q145*H145</f>
        <v>0.00096000000000000002</v>
      </c>
      <c r="S145" s="246">
        <v>0</v>
      </c>
      <c r="T145" s="246">
        <f>S145*H145</f>
        <v>0</v>
      </c>
      <c r="U145" s="247" t="s">
        <v>1</v>
      </c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48" t="s">
        <v>338</v>
      </c>
      <c r="AT145" s="248" t="s">
        <v>171</v>
      </c>
      <c r="AU145" s="248" t="s">
        <v>90</v>
      </c>
      <c r="AY145" s="17" t="s">
        <v>174</v>
      </c>
      <c r="BE145" s="249">
        <f>IF(N145="základná",J145,0)</f>
        <v>0</v>
      </c>
      <c r="BF145" s="249">
        <f>IF(N145="znížená",J145,0)</f>
        <v>0</v>
      </c>
      <c r="BG145" s="249">
        <f>IF(N145="zákl. prenesená",J145,0)</f>
        <v>0</v>
      </c>
      <c r="BH145" s="249">
        <f>IF(N145="zníž. prenesená",J145,0)</f>
        <v>0</v>
      </c>
      <c r="BI145" s="249">
        <f>IF(N145="nulová",J145,0)</f>
        <v>0</v>
      </c>
      <c r="BJ145" s="17" t="s">
        <v>90</v>
      </c>
      <c r="BK145" s="249">
        <f>ROUND(I145*H145,2)</f>
        <v>0</v>
      </c>
      <c r="BL145" s="17" t="s">
        <v>338</v>
      </c>
      <c r="BM145" s="248" t="s">
        <v>1790</v>
      </c>
    </row>
    <row r="146" s="2" customFormat="1" ht="19.8" customHeight="1">
      <c r="A146" s="38"/>
      <c r="B146" s="39"/>
      <c r="C146" s="288" t="s">
        <v>310</v>
      </c>
      <c r="D146" s="288" t="s">
        <v>171</v>
      </c>
      <c r="E146" s="289" t="s">
        <v>1328</v>
      </c>
      <c r="F146" s="290" t="s">
        <v>1329</v>
      </c>
      <c r="G146" s="291" t="s">
        <v>351</v>
      </c>
      <c r="H146" s="292">
        <v>8</v>
      </c>
      <c r="I146" s="293"/>
      <c r="J146" s="294">
        <f>ROUND(I146*H146,2)</f>
        <v>0</v>
      </c>
      <c r="K146" s="295"/>
      <c r="L146" s="296"/>
      <c r="M146" s="297" t="s">
        <v>1</v>
      </c>
      <c r="N146" s="298" t="s">
        <v>43</v>
      </c>
      <c r="O146" s="97"/>
      <c r="P146" s="246">
        <f>O146*H146</f>
        <v>0</v>
      </c>
      <c r="Q146" s="246">
        <v>0.00014999999999999999</v>
      </c>
      <c r="R146" s="246">
        <f>Q146*H146</f>
        <v>0.0011999999999999999</v>
      </c>
      <c r="S146" s="246">
        <v>0</v>
      </c>
      <c r="T146" s="246">
        <f>S146*H146</f>
        <v>0</v>
      </c>
      <c r="U146" s="247" t="s">
        <v>1</v>
      </c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48" t="s">
        <v>338</v>
      </c>
      <c r="AT146" s="248" t="s">
        <v>171</v>
      </c>
      <c r="AU146" s="248" t="s">
        <v>90</v>
      </c>
      <c r="AY146" s="17" t="s">
        <v>174</v>
      </c>
      <c r="BE146" s="249">
        <f>IF(N146="základná",J146,0)</f>
        <v>0</v>
      </c>
      <c r="BF146" s="249">
        <f>IF(N146="znížená",J146,0)</f>
        <v>0</v>
      </c>
      <c r="BG146" s="249">
        <f>IF(N146="zákl. prenesená",J146,0)</f>
        <v>0</v>
      </c>
      <c r="BH146" s="249">
        <f>IF(N146="zníž. prenesená",J146,0)</f>
        <v>0</v>
      </c>
      <c r="BI146" s="249">
        <f>IF(N146="nulová",J146,0)</f>
        <v>0</v>
      </c>
      <c r="BJ146" s="17" t="s">
        <v>90</v>
      </c>
      <c r="BK146" s="249">
        <f>ROUND(I146*H146,2)</f>
        <v>0</v>
      </c>
      <c r="BL146" s="17" t="s">
        <v>338</v>
      </c>
      <c r="BM146" s="248" t="s">
        <v>1791</v>
      </c>
    </row>
    <row r="147" s="2" customFormat="1" ht="19.8" customHeight="1">
      <c r="A147" s="38"/>
      <c r="B147" s="39"/>
      <c r="C147" s="236" t="s">
        <v>312</v>
      </c>
      <c r="D147" s="236" t="s">
        <v>177</v>
      </c>
      <c r="E147" s="237" t="s">
        <v>349</v>
      </c>
      <c r="F147" s="238" t="s">
        <v>350</v>
      </c>
      <c r="G147" s="239" t="s">
        <v>351</v>
      </c>
      <c r="H147" s="240">
        <v>8</v>
      </c>
      <c r="I147" s="241"/>
      <c r="J147" s="242">
        <f>ROUND(I147*H147,2)</f>
        <v>0</v>
      </c>
      <c r="K147" s="243"/>
      <c r="L147" s="44"/>
      <c r="M147" s="244" t="s">
        <v>1</v>
      </c>
      <c r="N147" s="245" t="s">
        <v>43</v>
      </c>
      <c r="O147" s="97"/>
      <c r="P147" s="246">
        <f>O147*H147</f>
        <v>0</v>
      </c>
      <c r="Q147" s="246">
        <v>0</v>
      </c>
      <c r="R147" s="246">
        <f>Q147*H147</f>
        <v>0</v>
      </c>
      <c r="S147" s="246">
        <v>0</v>
      </c>
      <c r="T147" s="246">
        <f>S147*H147</f>
        <v>0</v>
      </c>
      <c r="U147" s="247" t="s">
        <v>1</v>
      </c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48" t="s">
        <v>181</v>
      </c>
      <c r="AT147" s="248" t="s">
        <v>177</v>
      </c>
      <c r="AU147" s="248" t="s">
        <v>90</v>
      </c>
      <c r="AY147" s="17" t="s">
        <v>174</v>
      </c>
      <c r="BE147" s="249">
        <f>IF(N147="základná",J147,0)</f>
        <v>0</v>
      </c>
      <c r="BF147" s="249">
        <f>IF(N147="znížená",J147,0)</f>
        <v>0</v>
      </c>
      <c r="BG147" s="249">
        <f>IF(N147="zákl. prenesená",J147,0)</f>
        <v>0</v>
      </c>
      <c r="BH147" s="249">
        <f>IF(N147="zníž. prenesená",J147,0)</f>
        <v>0</v>
      </c>
      <c r="BI147" s="249">
        <f>IF(N147="nulová",J147,0)</f>
        <v>0</v>
      </c>
      <c r="BJ147" s="17" t="s">
        <v>90</v>
      </c>
      <c r="BK147" s="249">
        <f>ROUND(I147*H147,2)</f>
        <v>0</v>
      </c>
      <c r="BL147" s="17" t="s">
        <v>181</v>
      </c>
      <c r="BM147" s="248" t="s">
        <v>1792</v>
      </c>
    </row>
    <row r="148" s="2" customFormat="1" ht="14.4" customHeight="1">
      <c r="A148" s="38"/>
      <c r="B148" s="39"/>
      <c r="C148" s="288" t="s">
        <v>315</v>
      </c>
      <c r="D148" s="288" t="s">
        <v>171</v>
      </c>
      <c r="E148" s="289" t="s">
        <v>353</v>
      </c>
      <c r="F148" s="290" t="s">
        <v>354</v>
      </c>
      <c r="G148" s="291" t="s">
        <v>351</v>
      </c>
      <c r="H148" s="292">
        <v>40</v>
      </c>
      <c r="I148" s="293"/>
      <c r="J148" s="294">
        <f>ROUND(I148*H148,2)</f>
        <v>0</v>
      </c>
      <c r="K148" s="295"/>
      <c r="L148" s="296"/>
      <c r="M148" s="297" t="s">
        <v>1</v>
      </c>
      <c r="N148" s="298" t="s">
        <v>43</v>
      </c>
      <c r="O148" s="97"/>
      <c r="P148" s="246">
        <f>O148*H148</f>
        <v>0</v>
      </c>
      <c r="Q148" s="246">
        <v>0.00021000000000000001</v>
      </c>
      <c r="R148" s="246">
        <f>Q148*H148</f>
        <v>0.0084000000000000012</v>
      </c>
      <c r="S148" s="246">
        <v>0</v>
      </c>
      <c r="T148" s="246">
        <f>S148*H148</f>
        <v>0</v>
      </c>
      <c r="U148" s="247" t="s">
        <v>1</v>
      </c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48" t="s">
        <v>338</v>
      </c>
      <c r="AT148" s="248" t="s">
        <v>171</v>
      </c>
      <c r="AU148" s="248" t="s">
        <v>90</v>
      </c>
      <c r="AY148" s="17" t="s">
        <v>174</v>
      </c>
      <c r="BE148" s="249">
        <f>IF(N148="základná",J148,0)</f>
        <v>0</v>
      </c>
      <c r="BF148" s="249">
        <f>IF(N148="znížená",J148,0)</f>
        <v>0</v>
      </c>
      <c r="BG148" s="249">
        <f>IF(N148="zákl. prenesená",J148,0)</f>
        <v>0</v>
      </c>
      <c r="BH148" s="249">
        <f>IF(N148="zníž. prenesená",J148,0)</f>
        <v>0</v>
      </c>
      <c r="BI148" s="249">
        <f>IF(N148="nulová",J148,0)</f>
        <v>0</v>
      </c>
      <c r="BJ148" s="17" t="s">
        <v>90</v>
      </c>
      <c r="BK148" s="249">
        <f>ROUND(I148*H148,2)</f>
        <v>0</v>
      </c>
      <c r="BL148" s="17" t="s">
        <v>338</v>
      </c>
      <c r="BM148" s="248" t="s">
        <v>1793</v>
      </c>
    </row>
    <row r="149" s="2" customFormat="1" ht="22.2" customHeight="1">
      <c r="A149" s="38"/>
      <c r="B149" s="39"/>
      <c r="C149" s="288" t="s">
        <v>406</v>
      </c>
      <c r="D149" s="288" t="s">
        <v>171</v>
      </c>
      <c r="E149" s="289" t="s">
        <v>1333</v>
      </c>
      <c r="F149" s="290" t="s">
        <v>1334</v>
      </c>
      <c r="G149" s="291" t="s">
        <v>351</v>
      </c>
      <c r="H149" s="292">
        <v>4</v>
      </c>
      <c r="I149" s="293"/>
      <c r="J149" s="294">
        <f>ROUND(I149*H149,2)</f>
        <v>0</v>
      </c>
      <c r="K149" s="295"/>
      <c r="L149" s="296"/>
      <c r="M149" s="297" t="s">
        <v>1</v>
      </c>
      <c r="N149" s="298" t="s">
        <v>43</v>
      </c>
      <c r="O149" s="97"/>
      <c r="P149" s="246">
        <f>O149*H149</f>
        <v>0</v>
      </c>
      <c r="Q149" s="246">
        <v>0.00022000000000000001</v>
      </c>
      <c r="R149" s="246">
        <f>Q149*H149</f>
        <v>0.00088000000000000003</v>
      </c>
      <c r="S149" s="246">
        <v>0</v>
      </c>
      <c r="T149" s="246">
        <f>S149*H149</f>
        <v>0</v>
      </c>
      <c r="U149" s="247" t="s">
        <v>1</v>
      </c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48" t="s">
        <v>338</v>
      </c>
      <c r="AT149" s="248" t="s">
        <v>171</v>
      </c>
      <c r="AU149" s="248" t="s">
        <v>90</v>
      </c>
      <c r="AY149" s="17" t="s">
        <v>174</v>
      </c>
      <c r="BE149" s="249">
        <f>IF(N149="základná",J149,0)</f>
        <v>0</v>
      </c>
      <c r="BF149" s="249">
        <f>IF(N149="znížená",J149,0)</f>
        <v>0</v>
      </c>
      <c r="BG149" s="249">
        <f>IF(N149="zákl. prenesená",J149,0)</f>
        <v>0</v>
      </c>
      <c r="BH149" s="249">
        <f>IF(N149="zníž. prenesená",J149,0)</f>
        <v>0</v>
      </c>
      <c r="BI149" s="249">
        <f>IF(N149="nulová",J149,0)</f>
        <v>0</v>
      </c>
      <c r="BJ149" s="17" t="s">
        <v>90</v>
      </c>
      <c r="BK149" s="249">
        <f>ROUND(I149*H149,2)</f>
        <v>0</v>
      </c>
      <c r="BL149" s="17" t="s">
        <v>338</v>
      </c>
      <c r="BM149" s="248" t="s">
        <v>1794</v>
      </c>
    </row>
    <row r="150" s="2" customFormat="1" ht="14.4" customHeight="1">
      <c r="A150" s="38"/>
      <c r="B150" s="39"/>
      <c r="C150" s="236" t="s">
        <v>408</v>
      </c>
      <c r="D150" s="236" t="s">
        <v>177</v>
      </c>
      <c r="E150" s="237" t="s">
        <v>1336</v>
      </c>
      <c r="F150" s="238" t="s">
        <v>1337</v>
      </c>
      <c r="G150" s="239" t="s">
        <v>351</v>
      </c>
      <c r="H150" s="240">
        <v>4</v>
      </c>
      <c r="I150" s="241"/>
      <c r="J150" s="242">
        <f>ROUND(I150*H150,2)</f>
        <v>0</v>
      </c>
      <c r="K150" s="243"/>
      <c r="L150" s="44"/>
      <c r="M150" s="244" t="s">
        <v>1</v>
      </c>
      <c r="N150" s="245" t="s">
        <v>43</v>
      </c>
      <c r="O150" s="97"/>
      <c r="P150" s="246">
        <f>O150*H150</f>
        <v>0</v>
      </c>
      <c r="Q150" s="246">
        <v>0</v>
      </c>
      <c r="R150" s="246">
        <f>Q150*H150</f>
        <v>0</v>
      </c>
      <c r="S150" s="246">
        <v>0</v>
      </c>
      <c r="T150" s="246">
        <f>S150*H150</f>
        <v>0</v>
      </c>
      <c r="U150" s="247" t="s">
        <v>1</v>
      </c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48" t="s">
        <v>181</v>
      </c>
      <c r="AT150" s="248" t="s">
        <v>177</v>
      </c>
      <c r="AU150" s="248" t="s">
        <v>90</v>
      </c>
      <c r="AY150" s="17" t="s">
        <v>174</v>
      </c>
      <c r="BE150" s="249">
        <f>IF(N150="základná",J150,0)</f>
        <v>0</v>
      </c>
      <c r="BF150" s="249">
        <f>IF(N150="znížená",J150,0)</f>
        <v>0</v>
      </c>
      <c r="BG150" s="249">
        <f>IF(N150="zákl. prenesená",J150,0)</f>
        <v>0</v>
      </c>
      <c r="BH150" s="249">
        <f>IF(N150="zníž. prenesená",J150,0)</f>
        <v>0</v>
      </c>
      <c r="BI150" s="249">
        <f>IF(N150="nulová",J150,0)</f>
        <v>0</v>
      </c>
      <c r="BJ150" s="17" t="s">
        <v>90</v>
      </c>
      <c r="BK150" s="249">
        <f>ROUND(I150*H150,2)</f>
        <v>0</v>
      </c>
      <c r="BL150" s="17" t="s">
        <v>181</v>
      </c>
      <c r="BM150" s="248" t="s">
        <v>1795</v>
      </c>
    </row>
    <row r="151" s="2" customFormat="1" ht="14.4" customHeight="1">
      <c r="A151" s="38"/>
      <c r="B151" s="39"/>
      <c r="C151" s="288" t="s">
        <v>410</v>
      </c>
      <c r="D151" s="288" t="s">
        <v>171</v>
      </c>
      <c r="E151" s="289" t="s">
        <v>1339</v>
      </c>
      <c r="F151" s="290" t="s">
        <v>1340</v>
      </c>
      <c r="G151" s="291" t="s">
        <v>351</v>
      </c>
      <c r="H151" s="292">
        <v>4</v>
      </c>
      <c r="I151" s="293"/>
      <c r="J151" s="294">
        <f>ROUND(I151*H151,2)</f>
        <v>0</v>
      </c>
      <c r="K151" s="295"/>
      <c r="L151" s="296"/>
      <c r="M151" s="297" t="s">
        <v>1</v>
      </c>
      <c r="N151" s="298" t="s">
        <v>43</v>
      </c>
      <c r="O151" s="97"/>
      <c r="P151" s="246">
        <f>O151*H151</f>
        <v>0</v>
      </c>
      <c r="Q151" s="246">
        <v>0.0017700000000000001</v>
      </c>
      <c r="R151" s="246">
        <f>Q151*H151</f>
        <v>0.0070800000000000004</v>
      </c>
      <c r="S151" s="246">
        <v>0</v>
      </c>
      <c r="T151" s="246">
        <f>S151*H151</f>
        <v>0</v>
      </c>
      <c r="U151" s="247" t="s">
        <v>1</v>
      </c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48" t="s">
        <v>338</v>
      </c>
      <c r="AT151" s="248" t="s">
        <v>171</v>
      </c>
      <c r="AU151" s="248" t="s">
        <v>90</v>
      </c>
      <c r="AY151" s="17" t="s">
        <v>174</v>
      </c>
      <c r="BE151" s="249">
        <f>IF(N151="základná",J151,0)</f>
        <v>0</v>
      </c>
      <c r="BF151" s="249">
        <f>IF(N151="znížená",J151,0)</f>
        <v>0</v>
      </c>
      <c r="BG151" s="249">
        <f>IF(N151="zákl. prenesená",J151,0)</f>
        <v>0</v>
      </c>
      <c r="BH151" s="249">
        <f>IF(N151="zníž. prenesená",J151,0)</f>
        <v>0</v>
      </c>
      <c r="BI151" s="249">
        <f>IF(N151="nulová",J151,0)</f>
        <v>0</v>
      </c>
      <c r="BJ151" s="17" t="s">
        <v>90</v>
      </c>
      <c r="BK151" s="249">
        <f>ROUND(I151*H151,2)</f>
        <v>0</v>
      </c>
      <c r="BL151" s="17" t="s">
        <v>338</v>
      </c>
      <c r="BM151" s="248" t="s">
        <v>1796</v>
      </c>
    </row>
    <row r="152" s="2" customFormat="1" ht="22.2" customHeight="1">
      <c r="A152" s="38"/>
      <c r="B152" s="39"/>
      <c r="C152" s="236" t="s">
        <v>7</v>
      </c>
      <c r="D152" s="236" t="s">
        <v>177</v>
      </c>
      <c r="E152" s="237" t="s">
        <v>1342</v>
      </c>
      <c r="F152" s="238" t="s">
        <v>1343</v>
      </c>
      <c r="G152" s="239" t="s">
        <v>351</v>
      </c>
      <c r="H152" s="240">
        <v>8</v>
      </c>
      <c r="I152" s="241"/>
      <c r="J152" s="242">
        <f>ROUND(I152*H152,2)</f>
        <v>0</v>
      </c>
      <c r="K152" s="243"/>
      <c r="L152" s="44"/>
      <c r="M152" s="244" t="s">
        <v>1</v>
      </c>
      <c r="N152" s="245" t="s">
        <v>43</v>
      </c>
      <c r="O152" s="97"/>
      <c r="P152" s="246">
        <f>O152*H152</f>
        <v>0</v>
      </c>
      <c r="Q152" s="246">
        <v>0</v>
      </c>
      <c r="R152" s="246">
        <f>Q152*H152</f>
        <v>0</v>
      </c>
      <c r="S152" s="246">
        <v>0</v>
      </c>
      <c r="T152" s="246">
        <f>S152*H152</f>
        <v>0</v>
      </c>
      <c r="U152" s="247" t="s">
        <v>1</v>
      </c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48" t="s">
        <v>181</v>
      </c>
      <c r="AT152" s="248" t="s">
        <v>177</v>
      </c>
      <c r="AU152" s="248" t="s">
        <v>90</v>
      </c>
      <c r="AY152" s="17" t="s">
        <v>174</v>
      </c>
      <c r="BE152" s="249">
        <f>IF(N152="základná",J152,0)</f>
        <v>0</v>
      </c>
      <c r="BF152" s="249">
        <f>IF(N152="znížená",J152,0)</f>
        <v>0</v>
      </c>
      <c r="BG152" s="249">
        <f>IF(N152="zákl. prenesená",J152,0)</f>
        <v>0</v>
      </c>
      <c r="BH152" s="249">
        <f>IF(N152="zníž. prenesená",J152,0)</f>
        <v>0</v>
      </c>
      <c r="BI152" s="249">
        <f>IF(N152="nulová",J152,0)</f>
        <v>0</v>
      </c>
      <c r="BJ152" s="17" t="s">
        <v>90</v>
      </c>
      <c r="BK152" s="249">
        <f>ROUND(I152*H152,2)</f>
        <v>0</v>
      </c>
      <c r="BL152" s="17" t="s">
        <v>181</v>
      </c>
      <c r="BM152" s="248" t="s">
        <v>1797</v>
      </c>
    </row>
    <row r="153" s="2" customFormat="1" ht="22.2" customHeight="1">
      <c r="A153" s="38"/>
      <c r="B153" s="39"/>
      <c r="C153" s="288" t="s">
        <v>549</v>
      </c>
      <c r="D153" s="288" t="s">
        <v>171</v>
      </c>
      <c r="E153" s="289" t="s">
        <v>1345</v>
      </c>
      <c r="F153" s="290" t="s">
        <v>1346</v>
      </c>
      <c r="G153" s="291" t="s">
        <v>351</v>
      </c>
      <c r="H153" s="292">
        <v>8</v>
      </c>
      <c r="I153" s="293"/>
      <c r="J153" s="294">
        <f>ROUND(I153*H153,2)</f>
        <v>0</v>
      </c>
      <c r="K153" s="295"/>
      <c r="L153" s="296"/>
      <c r="M153" s="297" t="s">
        <v>1</v>
      </c>
      <c r="N153" s="298" t="s">
        <v>43</v>
      </c>
      <c r="O153" s="97"/>
      <c r="P153" s="246">
        <f>O153*H153</f>
        <v>0</v>
      </c>
      <c r="Q153" s="246">
        <v>0.00024000000000000001</v>
      </c>
      <c r="R153" s="246">
        <f>Q153*H153</f>
        <v>0.0019200000000000001</v>
      </c>
      <c r="S153" s="246">
        <v>0</v>
      </c>
      <c r="T153" s="246">
        <f>S153*H153</f>
        <v>0</v>
      </c>
      <c r="U153" s="247" t="s">
        <v>1</v>
      </c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48" t="s">
        <v>338</v>
      </c>
      <c r="AT153" s="248" t="s">
        <v>171</v>
      </c>
      <c r="AU153" s="248" t="s">
        <v>90</v>
      </c>
      <c r="AY153" s="17" t="s">
        <v>174</v>
      </c>
      <c r="BE153" s="249">
        <f>IF(N153="základná",J153,0)</f>
        <v>0</v>
      </c>
      <c r="BF153" s="249">
        <f>IF(N153="znížená",J153,0)</f>
        <v>0</v>
      </c>
      <c r="BG153" s="249">
        <f>IF(N153="zákl. prenesená",J153,0)</f>
        <v>0</v>
      </c>
      <c r="BH153" s="249">
        <f>IF(N153="zníž. prenesená",J153,0)</f>
        <v>0</v>
      </c>
      <c r="BI153" s="249">
        <f>IF(N153="nulová",J153,0)</f>
        <v>0</v>
      </c>
      <c r="BJ153" s="17" t="s">
        <v>90</v>
      </c>
      <c r="BK153" s="249">
        <f>ROUND(I153*H153,2)</f>
        <v>0</v>
      </c>
      <c r="BL153" s="17" t="s">
        <v>338</v>
      </c>
      <c r="BM153" s="248" t="s">
        <v>1798</v>
      </c>
    </row>
    <row r="154" s="12" customFormat="1" ht="22.8" customHeight="1">
      <c r="A154" s="12"/>
      <c r="B154" s="220"/>
      <c r="C154" s="221"/>
      <c r="D154" s="222" t="s">
        <v>76</v>
      </c>
      <c r="E154" s="234" t="s">
        <v>365</v>
      </c>
      <c r="F154" s="234" t="s">
        <v>366</v>
      </c>
      <c r="G154" s="221"/>
      <c r="H154" s="221"/>
      <c r="I154" s="224"/>
      <c r="J154" s="235">
        <f>BK154</f>
        <v>0</v>
      </c>
      <c r="K154" s="221"/>
      <c r="L154" s="226"/>
      <c r="M154" s="227"/>
      <c r="N154" s="228"/>
      <c r="O154" s="228"/>
      <c r="P154" s="229">
        <f>SUM(P155:P162)</f>
        <v>0</v>
      </c>
      <c r="Q154" s="228"/>
      <c r="R154" s="229">
        <f>SUM(R155:R162)</f>
        <v>0</v>
      </c>
      <c r="S154" s="228"/>
      <c r="T154" s="229">
        <f>SUM(T155:T162)</f>
        <v>0</v>
      </c>
      <c r="U154" s="230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31" t="s">
        <v>173</v>
      </c>
      <c r="AT154" s="232" t="s">
        <v>76</v>
      </c>
      <c r="AU154" s="232" t="s">
        <v>84</v>
      </c>
      <c r="AY154" s="231" t="s">
        <v>174</v>
      </c>
      <c r="BK154" s="233">
        <f>SUM(BK155:BK162)</f>
        <v>0</v>
      </c>
    </row>
    <row r="155" s="2" customFormat="1" ht="22.2" customHeight="1">
      <c r="A155" s="38"/>
      <c r="B155" s="39"/>
      <c r="C155" s="236" t="s">
        <v>555</v>
      </c>
      <c r="D155" s="236" t="s">
        <v>177</v>
      </c>
      <c r="E155" s="237" t="s">
        <v>1348</v>
      </c>
      <c r="F155" s="238" t="s">
        <v>1349</v>
      </c>
      <c r="G155" s="239" t="s">
        <v>327</v>
      </c>
      <c r="H155" s="240">
        <v>30</v>
      </c>
      <c r="I155" s="241"/>
      <c r="J155" s="242">
        <f>ROUND(I155*H155,2)</f>
        <v>0</v>
      </c>
      <c r="K155" s="243"/>
      <c r="L155" s="44"/>
      <c r="M155" s="244" t="s">
        <v>1</v>
      </c>
      <c r="N155" s="245" t="s">
        <v>43</v>
      </c>
      <c r="O155" s="97"/>
      <c r="P155" s="246">
        <f>O155*H155</f>
        <v>0</v>
      </c>
      <c r="Q155" s="246">
        <v>0</v>
      </c>
      <c r="R155" s="246">
        <f>Q155*H155</f>
        <v>0</v>
      </c>
      <c r="S155" s="246">
        <v>0</v>
      </c>
      <c r="T155" s="246">
        <f>S155*H155</f>
        <v>0</v>
      </c>
      <c r="U155" s="247" t="s">
        <v>1</v>
      </c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48" t="s">
        <v>181</v>
      </c>
      <c r="AT155" s="248" t="s">
        <v>177</v>
      </c>
      <c r="AU155" s="248" t="s">
        <v>90</v>
      </c>
      <c r="AY155" s="17" t="s">
        <v>174</v>
      </c>
      <c r="BE155" s="249">
        <f>IF(N155="základná",J155,0)</f>
        <v>0</v>
      </c>
      <c r="BF155" s="249">
        <f>IF(N155="znížená",J155,0)</f>
        <v>0</v>
      </c>
      <c r="BG155" s="249">
        <f>IF(N155="zákl. prenesená",J155,0)</f>
        <v>0</v>
      </c>
      <c r="BH155" s="249">
        <f>IF(N155="zníž. prenesená",J155,0)</f>
        <v>0</v>
      </c>
      <c r="BI155" s="249">
        <f>IF(N155="nulová",J155,0)</f>
        <v>0</v>
      </c>
      <c r="BJ155" s="17" t="s">
        <v>90</v>
      </c>
      <c r="BK155" s="249">
        <f>ROUND(I155*H155,2)</f>
        <v>0</v>
      </c>
      <c r="BL155" s="17" t="s">
        <v>181</v>
      </c>
      <c r="BM155" s="248" t="s">
        <v>1799</v>
      </c>
    </row>
    <row r="156" s="2" customFormat="1" ht="22.2" customHeight="1">
      <c r="A156" s="38"/>
      <c r="B156" s="39"/>
      <c r="C156" s="236" t="s">
        <v>560</v>
      </c>
      <c r="D156" s="236" t="s">
        <v>177</v>
      </c>
      <c r="E156" s="237" t="s">
        <v>1351</v>
      </c>
      <c r="F156" s="238" t="s">
        <v>1352</v>
      </c>
      <c r="G156" s="239" t="s">
        <v>327</v>
      </c>
      <c r="H156" s="240">
        <v>40</v>
      </c>
      <c r="I156" s="241"/>
      <c r="J156" s="242">
        <f>ROUND(I156*H156,2)</f>
        <v>0</v>
      </c>
      <c r="K156" s="243"/>
      <c r="L156" s="44"/>
      <c r="M156" s="244" t="s">
        <v>1</v>
      </c>
      <c r="N156" s="245" t="s">
        <v>43</v>
      </c>
      <c r="O156" s="97"/>
      <c r="P156" s="246">
        <f>O156*H156</f>
        <v>0</v>
      </c>
      <c r="Q156" s="246">
        <v>0</v>
      </c>
      <c r="R156" s="246">
        <f>Q156*H156</f>
        <v>0</v>
      </c>
      <c r="S156" s="246">
        <v>0</v>
      </c>
      <c r="T156" s="246">
        <f>S156*H156</f>
        <v>0</v>
      </c>
      <c r="U156" s="247" t="s">
        <v>1</v>
      </c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48" t="s">
        <v>181</v>
      </c>
      <c r="AT156" s="248" t="s">
        <v>177</v>
      </c>
      <c r="AU156" s="248" t="s">
        <v>90</v>
      </c>
      <c r="AY156" s="17" t="s">
        <v>174</v>
      </c>
      <c r="BE156" s="249">
        <f>IF(N156="základná",J156,0)</f>
        <v>0</v>
      </c>
      <c r="BF156" s="249">
        <f>IF(N156="znížená",J156,0)</f>
        <v>0</v>
      </c>
      <c r="BG156" s="249">
        <f>IF(N156="zákl. prenesená",J156,0)</f>
        <v>0</v>
      </c>
      <c r="BH156" s="249">
        <f>IF(N156="zníž. prenesená",J156,0)</f>
        <v>0</v>
      </c>
      <c r="BI156" s="249">
        <f>IF(N156="nulová",J156,0)</f>
        <v>0</v>
      </c>
      <c r="BJ156" s="17" t="s">
        <v>90</v>
      </c>
      <c r="BK156" s="249">
        <f>ROUND(I156*H156,2)</f>
        <v>0</v>
      </c>
      <c r="BL156" s="17" t="s">
        <v>181</v>
      </c>
      <c r="BM156" s="248" t="s">
        <v>1800</v>
      </c>
    </row>
    <row r="157" s="2" customFormat="1" ht="22.2" customHeight="1">
      <c r="A157" s="38"/>
      <c r="B157" s="39"/>
      <c r="C157" s="236" t="s">
        <v>566</v>
      </c>
      <c r="D157" s="236" t="s">
        <v>177</v>
      </c>
      <c r="E157" s="237" t="s">
        <v>1354</v>
      </c>
      <c r="F157" s="238" t="s">
        <v>1355</v>
      </c>
      <c r="G157" s="239" t="s">
        <v>327</v>
      </c>
      <c r="H157" s="240">
        <v>10</v>
      </c>
      <c r="I157" s="241"/>
      <c r="J157" s="242">
        <f>ROUND(I157*H157,2)</f>
        <v>0</v>
      </c>
      <c r="K157" s="243"/>
      <c r="L157" s="44"/>
      <c r="M157" s="244" t="s">
        <v>1</v>
      </c>
      <c r="N157" s="245" t="s">
        <v>43</v>
      </c>
      <c r="O157" s="97"/>
      <c r="P157" s="246">
        <f>O157*H157</f>
        <v>0</v>
      </c>
      <c r="Q157" s="246">
        <v>0</v>
      </c>
      <c r="R157" s="246">
        <f>Q157*H157</f>
        <v>0</v>
      </c>
      <c r="S157" s="246">
        <v>0</v>
      </c>
      <c r="T157" s="246">
        <f>S157*H157</f>
        <v>0</v>
      </c>
      <c r="U157" s="247" t="s">
        <v>1</v>
      </c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48" t="s">
        <v>181</v>
      </c>
      <c r="AT157" s="248" t="s">
        <v>177</v>
      </c>
      <c r="AU157" s="248" t="s">
        <v>90</v>
      </c>
      <c r="AY157" s="17" t="s">
        <v>174</v>
      </c>
      <c r="BE157" s="249">
        <f>IF(N157="základná",J157,0)</f>
        <v>0</v>
      </c>
      <c r="BF157" s="249">
        <f>IF(N157="znížená",J157,0)</f>
        <v>0</v>
      </c>
      <c r="BG157" s="249">
        <f>IF(N157="zákl. prenesená",J157,0)</f>
        <v>0</v>
      </c>
      <c r="BH157" s="249">
        <f>IF(N157="zníž. prenesená",J157,0)</f>
        <v>0</v>
      </c>
      <c r="BI157" s="249">
        <f>IF(N157="nulová",J157,0)</f>
        <v>0</v>
      </c>
      <c r="BJ157" s="17" t="s">
        <v>90</v>
      </c>
      <c r="BK157" s="249">
        <f>ROUND(I157*H157,2)</f>
        <v>0</v>
      </c>
      <c r="BL157" s="17" t="s">
        <v>181</v>
      </c>
      <c r="BM157" s="248" t="s">
        <v>1801</v>
      </c>
    </row>
    <row r="158" s="2" customFormat="1" ht="22.2" customHeight="1">
      <c r="A158" s="38"/>
      <c r="B158" s="39"/>
      <c r="C158" s="236" t="s">
        <v>573</v>
      </c>
      <c r="D158" s="236" t="s">
        <v>177</v>
      </c>
      <c r="E158" s="237" t="s">
        <v>1802</v>
      </c>
      <c r="F158" s="238" t="s">
        <v>1803</v>
      </c>
      <c r="G158" s="239" t="s">
        <v>327</v>
      </c>
      <c r="H158" s="240">
        <v>100</v>
      </c>
      <c r="I158" s="241"/>
      <c r="J158" s="242">
        <f>ROUND(I158*H158,2)</f>
        <v>0</v>
      </c>
      <c r="K158" s="243"/>
      <c r="L158" s="44"/>
      <c r="M158" s="244" t="s">
        <v>1</v>
      </c>
      <c r="N158" s="245" t="s">
        <v>43</v>
      </c>
      <c r="O158" s="97"/>
      <c r="P158" s="246">
        <f>O158*H158</f>
        <v>0</v>
      </c>
      <c r="Q158" s="246">
        <v>0</v>
      </c>
      <c r="R158" s="246">
        <f>Q158*H158</f>
        <v>0</v>
      </c>
      <c r="S158" s="246">
        <v>0</v>
      </c>
      <c r="T158" s="246">
        <f>S158*H158</f>
        <v>0</v>
      </c>
      <c r="U158" s="247" t="s">
        <v>1</v>
      </c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48" t="s">
        <v>181</v>
      </c>
      <c r="AT158" s="248" t="s">
        <v>177</v>
      </c>
      <c r="AU158" s="248" t="s">
        <v>90</v>
      </c>
      <c r="AY158" s="17" t="s">
        <v>174</v>
      </c>
      <c r="BE158" s="249">
        <f>IF(N158="základná",J158,0)</f>
        <v>0</v>
      </c>
      <c r="BF158" s="249">
        <f>IF(N158="znížená",J158,0)</f>
        <v>0</v>
      </c>
      <c r="BG158" s="249">
        <f>IF(N158="zákl. prenesená",J158,0)</f>
        <v>0</v>
      </c>
      <c r="BH158" s="249">
        <f>IF(N158="zníž. prenesená",J158,0)</f>
        <v>0</v>
      </c>
      <c r="BI158" s="249">
        <f>IF(N158="nulová",J158,0)</f>
        <v>0</v>
      </c>
      <c r="BJ158" s="17" t="s">
        <v>90</v>
      </c>
      <c r="BK158" s="249">
        <f>ROUND(I158*H158,2)</f>
        <v>0</v>
      </c>
      <c r="BL158" s="17" t="s">
        <v>181</v>
      </c>
      <c r="BM158" s="248" t="s">
        <v>1804</v>
      </c>
    </row>
    <row r="159" s="2" customFormat="1" ht="30" customHeight="1">
      <c r="A159" s="38"/>
      <c r="B159" s="39"/>
      <c r="C159" s="236" t="s">
        <v>578</v>
      </c>
      <c r="D159" s="236" t="s">
        <v>177</v>
      </c>
      <c r="E159" s="237" t="s">
        <v>1357</v>
      </c>
      <c r="F159" s="238" t="s">
        <v>1358</v>
      </c>
      <c r="G159" s="239" t="s">
        <v>327</v>
      </c>
      <c r="H159" s="240">
        <v>30</v>
      </c>
      <c r="I159" s="241"/>
      <c r="J159" s="242">
        <f>ROUND(I159*H159,2)</f>
        <v>0</v>
      </c>
      <c r="K159" s="243"/>
      <c r="L159" s="44"/>
      <c r="M159" s="244" t="s">
        <v>1</v>
      </c>
      <c r="N159" s="245" t="s">
        <v>43</v>
      </c>
      <c r="O159" s="97"/>
      <c r="P159" s="246">
        <f>O159*H159</f>
        <v>0</v>
      </c>
      <c r="Q159" s="246">
        <v>0</v>
      </c>
      <c r="R159" s="246">
        <f>Q159*H159</f>
        <v>0</v>
      </c>
      <c r="S159" s="246">
        <v>0</v>
      </c>
      <c r="T159" s="246">
        <f>S159*H159</f>
        <v>0</v>
      </c>
      <c r="U159" s="247" t="s">
        <v>1</v>
      </c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48" t="s">
        <v>181</v>
      </c>
      <c r="AT159" s="248" t="s">
        <v>177</v>
      </c>
      <c r="AU159" s="248" t="s">
        <v>90</v>
      </c>
      <c r="AY159" s="17" t="s">
        <v>174</v>
      </c>
      <c r="BE159" s="249">
        <f>IF(N159="základná",J159,0)</f>
        <v>0</v>
      </c>
      <c r="BF159" s="249">
        <f>IF(N159="znížená",J159,0)</f>
        <v>0</v>
      </c>
      <c r="BG159" s="249">
        <f>IF(N159="zákl. prenesená",J159,0)</f>
        <v>0</v>
      </c>
      <c r="BH159" s="249">
        <f>IF(N159="zníž. prenesená",J159,0)</f>
        <v>0</v>
      </c>
      <c r="BI159" s="249">
        <f>IF(N159="nulová",J159,0)</f>
        <v>0</v>
      </c>
      <c r="BJ159" s="17" t="s">
        <v>90</v>
      </c>
      <c r="BK159" s="249">
        <f>ROUND(I159*H159,2)</f>
        <v>0</v>
      </c>
      <c r="BL159" s="17" t="s">
        <v>181</v>
      </c>
      <c r="BM159" s="248" t="s">
        <v>1805</v>
      </c>
    </row>
    <row r="160" s="2" customFormat="1" ht="30" customHeight="1">
      <c r="A160" s="38"/>
      <c r="B160" s="39"/>
      <c r="C160" s="236" t="s">
        <v>583</v>
      </c>
      <c r="D160" s="236" t="s">
        <v>177</v>
      </c>
      <c r="E160" s="237" t="s">
        <v>1360</v>
      </c>
      <c r="F160" s="238" t="s">
        <v>1361</v>
      </c>
      <c r="G160" s="239" t="s">
        <v>327</v>
      </c>
      <c r="H160" s="240">
        <v>40</v>
      </c>
      <c r="I160" s="241"/>
      <c r="J160" s="242">
        <f>ROUND(I160*H160,2)</f>
        <v>0</v>
      </c>
      <c r="K160" s="243"/>
      <c r="L160" s="44"/>
      <c r="M160" s="244" t="s">
        <v>1</v>
      </c>
      <c r="N160" s="245" t="s">
        <v>43</v>
      </c>
      <c r="O160" s="97"/>
      <c r="P160" s="246">
        <f>O160*H160</f>
        <v>0</v>
      </c>
      <c r="Q160" s="246">
        <v>0</v>
      </c>
      <c r="R160" s="246">
        <f>Q160*H160</f>
        <v>0</v>
      </c>
      <c r="S160" s="246">
        <v>0</v>
      </c>
      <c r="T160" s="246">
        <f>S160*H160</f>
        <v>0</v>
      </c>
      <c r="U160" s="247" t="s">
        <v>1</v>
      </c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48" t="s">
        <v>181</v>
      </c>
      <c r="AT160" s="248" t="s">
        <v>177</v>
      </c>
      <c r="AU160" s="248" t="s">
        <v>90</v>
      </c>
      <c r="AY160" s="17" t="s">
        <v>174</v>
      </c>
      <c r="BE160" s="249">
        <f>IF(N160="základná",J160,0)</f>
        <v>0</v>
      </c>
      <c r="BF160" s="249">
        <f>IF(N160="znížená",J160,0)</f>
        <v>0</v>
      </c>
      <c r="BG160" s="249">
        <f>IF(N160="zákl. prenesená",J160,0)</f>
        <v>0</v>
      </c>
      <c r="BH160" s="249">
        <f>IF(N160="zníž. prenesená",J160,0)</f>
        <v>0</v>
      </c>
      <c r="BI160" s="249">
        <f>IF(N160="nulová",J160,0)</f>
        <v>0</v>
      </c>
      <c r="BJ160" s="17" t="s">
        <v>90</v>
      </c>
      <c r="BK160" s="249">
        <f>ROUND(I160*H160,2)</f>
        <v>0</v>
      </c>
      <c r="BL160" s="17" t="s">
        <v>181</v>
      </c>
      <c r="BM160" s="248" t="s">
        <v>1806</v>
      </c>
    </row>
    <row r="161" s="2" customFormat="1" ht="30" customHeight="1">
      <c r="A161" s="38"/>
      <c r="B161" s="39"/>
      <c r="C161" s="236" t="s">
        <v>589</v>
      </c>
      <c r="D161" s="236" t="s">
        <v>177</v>
      </c>
      <c r="E161" s="237" t="s">
        <v>1363</v>
      </c>
      <c r="F161" s="238" t="s">
        <v>1364</v>
      </c>
      <c r="G161" s="239" t="s">
        <v>327</v>
      </c>
      <c r="H161" s="240">
        <v>10</v>
      </c>
      <c r="I161" s="241"/>
      <c r="J161" s="242">
        <f>ROUND(I161*H161,2)</f>
        <v>0</v>
      </c>
      <c r="K161" s="243"/>
      <c r="L161" s="44"/>
      <c r="M161" s="244" t="s">
        <v>1</v>
      </c>
      <c r="N161" s="245" t="s">
        <v>43</v>
      </c>
      <c r="O161" s="97"/>
      <c r="P161" s="246">
        <f>O161*H161</f>
        <v>0</v>
      </c>
      <c r="Q161" s="246">
        <v>0</v>
      </c>
      <c r="R161" s="246">
        <f>Q161*H161</f>
        <v>0</v>
      </c>
      <c r="S161" s="246">
        <v>0</v>
      </c>
      <c r="T161" s="246">
        <f>S161*H161</f>
        <v>0</v>
      </c>
      <c r="U161" s="247" t="s">
        <v>1</v>
      </c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48" t="s">
        <v>181</v>
      </c>
      <c r="AT161" s="248" t="s">
        <v>177</v>
      </c>
      <c r="AU161" s="248" t="s">
        <v>90</v>
      </c>
      <c r="AY161" s="17" t="s">
        <v>174</v>
      </c>
      <c r="BE161" s="249">
        <f>IF(N161="základná",J161,0)</f>
        <v>0</v>
      </c>
      <c r="BF161" s="249">
        <f>IF(N161="znížená",J161,0)</f>
        <v>0</v>
      </c>
      <c r="BG161" s="249">
        <f>IF(N161="zákl. prenesená",J161,0)</f>
        <v>0</v>
      </c>
      <c r="BH161" s="249">
        <f>IF(N161="zníž. prenesená",J161,0)</f>
        <v>0</v>
      </c>
      <c r="BI161" s="249">
        <f>IF(N161="nulová",J161,0)</f>
        <v>0</v>
      </c>
      <c r="BJ161" s="17" t="s">
        <v>90</v>
      </c>
      <c r="BK161" s="249">
        <f>ROUND(I161*H161,2)</f>
        <v>0</v>
      </c>
      <c r="BL161" s="17" t="s">
        <v>181</v>
      </c>
      <c r="BM161" s="248" t="s">
        <v>1807</v>
      </c>
    </row>
    <row r="162" s="2" customFormat="1" ht="30" customHeight="1">
      <c r="A162" s="38"/>
      <c r="B162" s="39"/>
      <c r="C162" s="236" t="s">
        <v>563</v>
      </c>
      <c r="D162" s="236" t="s">
        <v>177</v>
      </c>
      <c r="E162" s="237" t="s">
        <v>1808</v>
      </c>
      <c r="F162" s="238" t="s">
        <v>1809</v>
      </c>
      <c r="G162" s="239" t="s">
        <v>327</v>
      </c>
      <c r="H162" s="240">
        <v>90</v>
      </c>
      <c r="I162" s="241"/>
      <c r="J162" s="242">
        <f>ROUND(I162*H162,2)</f>
        <v>0</v>
      </c>
      <c r="K162" s="243"/>
      <c r="L162" s="44"/>
      <c r="M162" s="244" t="s">
        <v>1</v>
      </c>
      <c r="N162" s="245" t="s">
        <v>43</v>
      </c>
      <c r="O162" s="97"/>
      <c r="P162" s="246">
        <f>O162*H162</f>
        <v>0</v>
      </c>
      <c r="Q162" s="246">
        <v>0</v>
      </c>
      <c r="R162" s="246">
        <f>Q162*H162</f>
        <v>0</v>
      </c>
      <c r="S162" s="246">
        <v>0</v>
      </c>
      <c r="T162" s="246">
        <f>S162*H162</f>
        <v>0</v>
      </c>
      <c r="U162" s="247" t="s">
        <v>1</v>
      </c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48" t="s">
        <v>181</v>
      </c>
      <c r="AT162" s="248" t="s">
        <v>177</v>
      </c>
      <c r="AU162" s="248" t="s">
        <v>90</v>
      </c>
      <c r="AY162" s="17" t="s">
        <v>174</v>
      </c>
      <c r="BE162" s="249">
        <f>IF(N162="základná",J162,0)</f>
        <v>0</v>
      </c>
      <c r="BF162" s="249">
        <f>IF(N162="znížená",J162,0)</f>
        <v>0</v>
      </c>
      <c r="BG162" s="249">
        <f>IF(N162="zákl. prenesená",J162,0)</f>
        <v>0</v>
      </c>
      <c r="BH162" s="249">
        <f>IF(N162="zníž. prenesená",J162,0)</f>
        <v>0</v>
      </c>
      <c r="BI162" s="249">
        <f>IF(N162="nulová",J162,0)</f>
        <v>0</v>
      </c>
      <c r="BJ162" s="17" t="s">
        <v>90</v>
      </c>
      <c r="BK162" s="249">
        <f>ROUND(I162*H162,2)</f>
        <v>0</v>
      </c>
      <c r="BL162" s="17" t="s">
        <v>181</v>
      </c>
      <c r="BM162" s="248" t="s">
        <v>1810</v>
      </c>
    </row>
    <row r="163" s="12" customFormat="1" ht="22.8" customHeight="1">
      <c r="A163" s="12"/>
      <c r="B163" s="220"/>
      <c r="C163" s="221"/>
      <c r="D163" s="222" t="s">
        <v>76</v>
      </c>
      <c r="E163" s="234" t="s">
        <v>392</v>
      </c>
      <c r="F163" s="234" t="s">
        <v>393</v>
      </c>
      <c r="G163" s="221"/>
      <c r="H163" s="221"/>
      <c r="I163" s="224"/>
      <c r="J163" s="235">
        <f>BK163</f>
        <v>0</v>
      </c>
      <c r="K163" s="221"/>
      <c r="L163" s="226"/>
      <c r="M163" s="227"/>
      <c r="N163" s="228"/>
      <c r="O163" s="228"/>
      <c r="P163" s="229">
        <f>P164</f>
        <v>0</v>
      </c>
      <c r="Q163" s="228"/>
      <c r="R163" s="229">
        <f>R164</f>
        <v>0</v>
      </c>
      <c r="S163" s="228"/>
      <c r="T163" s="229">
        <f>T164</f>
        <v>0</v>
      </c>
      <c r="U163" s="230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231" t="s">
        <v>173</v>
      </c>
      <c r="AT163" s="232" t="s">
        <v>76</v>
      </c>
      <c r="AU163" s="232" t="s">
        <v>84</v>
      </c>
      <c r="AY163" s="231" t="s">
        <v>174</v>
      </c>
      <c r="BK163" s="233">
        <f>BK164</f>
        <v>0</v>
      </c>
    </row>
    <row r="164" s="2" customFormat="1" ht="14.4" customHeight="1">
      <c r="A164" s="38"/>
      <c r="B164" s="39"/>
      <c r="C164" s="236" t="s">
        <v>597</v>
      </c>
      <c r="D164" s="236" t="s">
        <v>177</v>
      </c>
      <c r="E164" s="237" t="s">
        <v>394</v>
      </c>
      <c r="F164" s="238" t="s">
        <v>1811</v>
      </c>
      <c r="G164" s="239" t="s">
        <v>396</v>
      </c>
      <c r="H164" s="240">
        <v>0.12</v>
      </c>
      <c r="I164" s="241"/>
      <c r="J164" s="242">
        <f>ROUND(I164*H164,2)</f>
        <v>0</v>
      </c>
      <c r="K164" s="243"/>
      <c r="L164" s="44"/>
      <c r="M164" s="244" t="s">
        <v>1</v>
      </c>
      <c r="N164" s="245" t="s">
        <v>43</v>
      </c>
      <c r="O164" s="97"/>
      <c r="P164" s="246">
        <f>O164*H164</f>
        <v>0</v>
      </c>
      <c r="Q164" s="246">
        <v>0</v>
      </c>
      <c r="R164" s="246">
        <f>Q164*H164</f>
        <v>0</v>
      </c>
      <c r="S164" s="246">
        <v>0</v>
      </c>
      <c r="T164" s="246">
        <f>S164*H164</f>
        <v>0</v>
      </c>
      <c r="U164" s="247" t="s">
        <v>1</v>
      </c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48" t="s">
        <v>181</v>
      </c>
      <c r="AT164" s="248" t="s">
        <v>177</v>
      </c>
      <c r="AU164" s="248" t="s">
        <v>90</v>
      </c>
      <c r="AY164" s="17" t="s">
        <v>174</v>
      </c>
      <c r="BE164" s="249">
        <f>IF(N164="základná",J164,0)</f>
        <v>0</v>
      </c>
      <c r="BF164" s="249">
        <f>IF(N164="znížená",J164,0)</f>
        <v>0</v>
      </c>
      <c r="BG164" s="249">
        <f>IF(N164="zákl. prenesená",J164,0)</f>
        <v>0</v>
      </c>
      <c r="BH164" s="249">
        <f>IF(N164="zníž. prenesená",J164,0)</f>
        <v>0</v>
      </c>
      <c r="BI164" s="249">
        <f>IF(N164="nulová",J164,0)</f>
        <v>0</v>
      </c>
      <c r="BJ164" s="17" t="s">
        <v>90</v>
      </c>
      <c r="BK164" s="249">
        <f>ROUND(I164*H164,2)</f>
        <v>0</v>
      </c>
      <c r="BL164" s="17" t="s">
        <v>181</v>
      </c>
      <c r="BM164" s="248" t="s">
        <v>1812</v>
      </c>
    </row>
    <row r="165" s="12" customFormat="1" ht="25.92" customHeight="1">
      <c r="A165" s="12"/>
      <c r="B165" s="220"/>
      <c r="C165" s="221"/>
      <c r="D165" s="222" t="s">
        <v>76</v>
      </c>
      <c r="E165" s="223" t="s">
        <v>398</v>
      </c>
      <c r="F165" s="223" t="s">
        <v>399</v>
      </c>
      <c r="G165" s="221"/>
      <c r="H165" s="221"/>
      <c r="I165" s="224"/>
      <c r="J165" s="225">
        <f>BK165</f>
        <v>0</v>
      </c>
      <c r="K165" s="221"/>
      <c r="L165" s="226"/>
      <c r="M165" s="227"/>
      <c r="N165" s="228"/>
      <c r="O165" s="228"/>
      <c r="P165" s="229">
        <f>P166</f>
        <v>0</v>
      </c>
      <c r="Q165" s="228"/>
      <c r="R165" s="229">
        <f>R166</f>
        <v>0</v>
      </c>
      <c r="S165" s="228"/>
      <c r="T165" s="229">
        <f>T166</f>
        <v>0</v>
      </c>
      <c r="U165" s="230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R165" s="231" t="s">
        <v>190</v>
      </c>
      <c r="AT165" s="232" t="s">
        <v>76</v>
      </c>
      <c r="AU165" s="232" t="s">
        <v>77</v>
      </c>
      <c r="AY165" s="231" t="s">
        <v>174</v>
      </c>
      <c r="BK165" s="233">
        <f>BK166</f>
        <v>0</v>
      </c>
    </row>
    <row r="166" s="2" customFormat="1" ht="34.8" customHeight="1">
      <c r="A166" s="38"/>
      <c r="B166" s="39"/>
      <c r="C166" s="236" t="s">
        <v>601</v>
      </c>
      <c r="D166" s="236" t="s">
        <v>177</v>
      </c>
      <c r="E166" s="237" t="s">
        <v>400</v>
      </c>
      <c r="F166" s="238" t="s">
        <v>401</v>
      </c>
      <c r="G166" s="239" t="s">
        <v>402</v>
      </c>
      <c r="H166" s="240">
        <v>32</v>
      </c>
      <c r="I166" s="241"/>
      <c r="J166" s="242">
        <f>ROUND(I166*H166,2)</f>
        <v>0</v>
      </c>
      <c r="K166" s="243"/>
      <c r="L166" s="44"/>
      <c r="M166" s="244" t="s">
        <v>1</v>
      </c>
      <c r="N166" s="245" t="s">
        <v>43</v>
      </c>
      <c r="O166" s="97"/>
      <c r="P166" s="246">
        <f>O166*H166</f>
        <v>0</v>
      </c>
      <c r="Q166" s="246">
        <v>0</v>
      </c>
      <c r="R166" s="246">
        <f>Q166*H166</f>
        <v>0</v>
      </c>
      <c r="S166" s="246">
        <v>0</v>
      </c>
      <c r="T166" s="246">
        <f>S166*H166</f>
        <v>0</v>
      </c>
      <c r="U166" s="247" t="s">
        <v>1</v>
      </c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48" t="s">
        <v>403</v>
      </c>
      <c r="AT166" s="248" t="s">
        <v>177</v>
      </c>
      <c r="AU166" s="248" t="s">
        <v>84</v>
      </c>
      <c r="AY166" s="17" t="s">
        <v>174</v>
      </c>
      <c r="BE166" s="249">
        <f>IF(N166="základná",J166,0)</f>
        <v>0</v>
      </c>
      <c r="BF166" s="249">
        <f>IF(N166="znížená",J166,0)</f>
        <v>0</v>
      </c>
      <c r="BG166" s="249">
        <f>IF(N166="zákl. prenesená",J166,0)</f>
        <v>0</v>
      </c>
      <c r="BH166" s="249">
        <f>IF(N166="zníž. prenesená",J166,0)</f>
        <v>0</v>
      </c>
      <c r="BI166" s="249">
        <f>IF(N166="nulová",J166,0)</f>
        <v>0</v>
      </c>
      <c r="BJ166" s="17" t="s">
        <v>90</v>
      </c>
      <c r="BK166" s="249">
        <f>ROUND(I166*H166,2)</f>
        <v>0</v>
      </c>
      <c r="BL166" s="17" t="s">
        <v>403</v>
      </c>
      <c r="BM166" s="248" t="s">
        <v>1813</v>
      </c>
    </row>
    <row r="167" s="12" customFormat="1" ht="25.92" customHeight="1">
      <c r="A167" s="12"/>
      <c r="B167" s="220"/>
      <c r="C167" s="221"/>
      <c r="D167" s="222" t="s">
        <v>76</v>
      </c>
      <c r="E167" s="223" t="s">
        <v>206</v>
      </c>
      <c r="F167" s="223" t="s">
        <v>207</v>
      </c>
      <c r="G167" s="221"/>
      <c r="H167" s="221"/>
      <c r="I167" s="224"/>
      <c r="J167" s="225">
        <f>BK167</f>
        <v>0</v>
      </c>
      <c r="K167" s="221"/>
      <c r="L167" s="226"/>
      <c r="M167" s="227"/>
      <c r="N167" s="228"/>
      <c r="O167" s="228"/>
      <c r="P167" s="229">
        <f>P168</f>
        <v>0</v>
      </c>
      <c r="Q167" s="228"/>
      <c r="R167" s="229">
        <f>R168</f>
        <v>0</v>
      </c>
      <c r="S167" s="228"/>
      <c r="T167" s="229">
        <f>T168</f>
        <v>0</v>
      </c>
      <c r="U167" s="230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231" t="s">
        <v>190</v>
      </c>
      <c r="AT167" s="232" t="s">
        <v>76</v>
      </c>
      <c r="AU167" s="232" t="s">
        <v>77</v>
      </c>
      <c r="AY167" s="231" t="s">
        <v>174</v>
      </c>
      <c r="BK167" s="233">
        <f>BK168</f>
        <v>0</v>
      </c>
    </row>
    <row r="168" s="12" customFormat="1" ht="22.8" customHeight="1">
      <c r="A168" s="12"/>
      <c r="B168" s="220"/>
      <c r="C168" s="221"/>
      <c r="D168" s="222" t="s">
        <v>76</v>
      </c>
      <c r="E168" s="234" t="s">
        <v>207</v>
      </c>
      <c r="F168" s="234" t="s">
        <v>208</v>
      </c>
      <c r="G168" s="221"/>
      <c r="H168" s="221"/>
      <c r="I168" s="224"/>
      <c r="J168" s="235">
        <f>BK168</f>
        <v>0</v>
      </c>
      <c r="K168" s="221"/>
      <c r="L168" s="226"/>
      <c r="M168" s="227"/>
      <c r="N168" s="228"/>
      <c r="O168" s="228"/>
      <c r="P168" s="229">
        <f>SUM(P169:P173)</f>
        <v>0</v>
      </c>
      <c r="Q168" s="228"/>
      <c r="R168" s="229">
        <f>SUM(R169:R173)</f>
        <v>0</v>
      </c>
      <c r="S168" s="228"/>
      <c r="T168" s="229">
        <f>SUM(T169:T173)</f>
        <v>0</v>
      </c>
      <c r="U168" s="230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R168" s="231" t="s">
        <v>190</v>
      </c>
      <c r="AT168" s="232" t="s">
        <v>76</v>
      </c>
      <c r="AU168" s="232" t="s">
        <v>84</v>
      </c>
      <c r="AY168" s="231" t="s">
        <v>174</v>
      </c>
      <c r="BK168" s="233">
        <f>SUM(BK169:BK173)</f>
        <v>0</v>
      </c>
    </row>
    <row r="169" s="2" customFormat="1" ht="14.4" customHeight="1">
      <c r="A169" s="38"/>
      <c r="B169" s="39"/>
      <c r="C169" s="236" t="s">
        <v>605</v>
      </c>
      <c r="D169" s="236" t="s">
        <v>177</v>
      </c>
      <c r="E169" s="237" t="s">
        <v>210</v>
      </c>
      <c r="F169" s="238" t="s">
        <v>211</v>
      </c>
      <c r="G169" s="239" t="s">
        <v>180</v>
      </c>
      <c r="H169" s="240">
        <v>1</v>
      </c>
      <c r="I169" s="241"/>
      <c r="J169" s="242">
        <f>ROUND(I169*H169,2)</f>
        <v>0</v>
      </c>
      <c r="K169" s="243"/>
      <c r="L169" s="44"/>
      <c r="M169" s="244" t="s">
        <v>1</v>
      </c>
      <c r="N169" s="245" t="s">
        <v>43</v>
      </c>
      <c r="O169" s="97"/>
      <c r="P169" s="246">
        <f>O169*H169</f>
        <v>0</v>
      </c>
      <c r="Q169" s="246">
        <v>0</v>
      </c>
      <c r="R169" s="246">
        <f>Q169*H169</f>
        <v>0</v>
      </c>
      <c r="S169" s="246">
        <v>0</v>
      </c>
      <c r="T169" s="246">
        <f>S169*H169</f>
        <v>0</v>
      </c>
      <c r="U169" s="247" t="s">
        <v>1</v>
      </c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48" t="s">
        <v>181</v>
      </c>
      <c r="AT169" s="248" t="s">
        <v>177</v>
      </c>
      <c r="AU169" s="248" t="s">
        <v>90</v>
      </c>
      <c r="AY169" s="17" t="s">
        <v>174</v>
      </c>
      <c r="BE169" s="249">
        <f>IF(N169="základná",J169,0)</f>
        <v>0</v>
      </c>
      <c r="BF169" s="249">
        <f>IF(N169="znížená",J169,0)</f>
        <v>0</v>
      </c>
      <c r="BG169" s="249">
        <f>IF(N169="zákl. prenesená",J169,0)</f>
        <v>0</v>
      </c>
      <c r="BH169" s="249">
        <f>IF(N169="zníž. prenesená",J169,0)</f>
        <v>0</v>
      </c>
      <c r="BI169" s="249">
        <f>IF(N169="nulová",J169,0)</f>
        <v>0</v>
      </c>
      <c r="BJ169" s="17" t="s">
        <v>90</v>
      </c>
      <c r="BK169" s="249">
        <f>ROUND(I169*H169,2)</f>
        <v>0</v>
      </c>
      <c r="BL169" s="17" t="s">
        <v>181</v>
      </c>
      <c r="BM169" s="248" t="s">
        <v>1814</v>
      </c>
    </row>
    <row r="170" s="2" customFormat="1" ht="14.4" customHeight="1">
      <c r="A170" s="38"/>
      <c r="B170" s="39"/>
      <c r="C170" s="236" t="s">
        <v>610</v>
      </c>
      <c r="D170" s="236" t="s">
        <v>177</v>
      </c>
      <c r="E170" s="237" t="s">
        <v>214</v>
      </c>
      <c r="F170" s="238" t="s">
        <v>215</v>
      </c>
      <c r="G170" s="239" t="s">
        <v>180</v>
      </c>
      <c r="H170" s="240">
        <v>1</v>
      </c>
      <c r="I170" s="241"/>
      <c r="J170" s="242">
        <f>ROUND(I170*H170,2)</f>
        <v>0</v>
      </c>
      <c r="K170" s="243"/>
      <c r="L170" s="44"/>
      <c r="M170" s="244" t="s">
        <v>1</v>
      </c>
      <c r="N170" s="245" t="s">
        <v>43</v>
      </c>
      <c r="O170" s="97"/>
      <c r="P170" s="246">
        <f>O170*H170</f>
        <v>0</v>
      </c>
      <c r="Q170" s="246">
        <v>0</v>
      </c>
      <c r="R170" s="246">
        <f>Q170*H170</f>
        <v>0</v>
      </c>
      <c r="S170" s="246">
        <v>0</v>
      </c>
      <c r="T170" s="246">
        <f>S170*H170</f>
        <v>0</v>
      </c>
      <c r="U170" s="247" t="s">
        <v>1</v>
      </c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R170" s="248" t="s">
        <v>181</v>
      </c>
      <c r="AT170" s="248" t="s">
        <v>177</v>
      </c>
      <c r="AU170" s="248" t="s">
        <v>90</v>
      </c>
      <c r="AY170" s="17" t="s">
        <v>174</v>
      </c>
      <c r="BE170" s="249">
        <f>IF(N170="základná",J170,0)</f>
        <v>0</v>
      </c>
      <c r="BF170" s="249">
        <f>IF(N170="znížená",J170,0)</f>
        <v>0</v>
      </c>
      <c r="BG170" s="249">
        <f>IF(N170="zákl. prenesená",J170,0)</f>
        <v>0</v>
      </c>
      <c r="BH170" s="249">
        <f>IF(N170="zníž. prenesená",J170,0)</f>
        <v>0</v>
      </c>
      <c r="BI170" s="249">
        <f>IF(N170="nulová",J170,0)</f>
        <v>0</v>
      </c>
      <c r="BJ170" s="17" t="s">
        <v>90</v>
      </c>
      <c r="BK170" s="249">
        <f>ROUND(I170*H170,2)</f>
        <v>0</v>
      </c>
      <c r="BL170" s="17" t="s">
        <v>181</v>
      </c>
      <c r="BM170" s="248" t="s">
        <v>1815</v>
      </c>
    </row>
    <row r="171" s="2" customFormat="1" ht="14.4" customHeight="1">
      <c r="A171" s="38"/>
      <c r="B171" s="39"/>
      <c r="C171" s="236" t="s">
        <v>615</v>
      </c>
      <c r="D171" s="236" t="s">
        <v>177</v>
      </c>
      <c r="E171" s="237" t="s">
        <v>218</v>
      </c>
      <c r="F171" s="238" t="s">
        <v>219</v>
      </c>
      <c r="G171" s="239" t="s">
        <v>180</v>
      </c>
      <c r="H171" s="240">
        <v>1</v>
      </c>
      <c r="I171" s="241"/>
      <c r="J171" s="242">
        <f>ROUND(I171*H171,2)</f>
        <v>0</v>
      </c>
      <c r="K171" s="243"/>
      <c r="L171" s="44"/>
      <c r="M171" s="244" t="s">
        <v>1</v>
      </c>
      <c r="N171" s="245" t="s">
        <v>43</v>
      </c>
      <c r="O171" s="97"/>
      <c r="P171" s="246">
        <f>O171*H171</f>
        <v>0</v>
      </c>
      <c r="Q171" s="246">
        <v>0</v>
      </c>
      <c r="R171" s="246">
        <f>Q171*H171</f>
        <v>0</v>
      </c>
      <c r="S171" s="246">
        <v>0</v>
      </c>
      <c r="T171" s="246">
        <f>S171*H171</f>
        <v>0</v>
      </c>
      <c r="U171" s="247" t="s">
        <v>1</v>
      </c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48" t="s">
        <v>181</v>
      </c>
      <c r="AT171" s="248" t="s">
        <v>177</v>
      </c>
      <c r="AU171" s="248" t="s">
        <v>90</v>
      </c>
      <c r="AY171" s="17" t="s">
        <v>174</v>
      </c>
      <c r="BE171" s="249">
        <f>IF(N171="základná",J171,0)</f>
        <v>0</v>
      </c>
      <c r="BF171" s="249">
        <f>IF(N171="znížená",J171,0)</f>
        <v>0</v>
      </c>
      <c r="BG171" s="249">
        <f>IF(N171="zákl. prenesená",J171,0)</f>
        <v>0</v>
      </c>
      <c r="BH171" s="249">
        <f>IF(N171="zníž. prenesená",J171,0)</f>
        <v>0</v>
      </c>
      <c r="BI171" s="249">
        <f>IF(N171="nulová",J171,0)</f>
        <v>0</v>
      </c>
      <c r="BJ171" s="17" t="s">
        <v>90</v>
      </c>
      <c r="BK171" s="249">
        <f>ROUND(I171*H171,2)</f>
        <v>0</v>
      </c>
      <c r="BL171" s="17" t="s">
        <v>181</v>
      </c>
      <c r="BM171" s="248" t="s">
        <v>1816</v>
      </c>
    </row>
    <row r="172" s="2" customFormat="1" ht="14.4" customHeight="1">
      <c r="A172" s="38"/>
      <c r="B172" s="39"/>
      <c r="C172" s="236" t="s">
        <v>619</v>
      </c>
      <c r="D172" s="236" t="s">
        <v>177</v>
      </c>
      <c r="E172" s="237" t="s">
        <v>222</v>
      </c>
      <c r="F172" s="238" t="s">
        <v>223</v>
      </c>
      <c r="G172" s="239" t="s">
        <v>180</v>
      </c>
      <c r="H172" s="240">
        <v>1</v>
      </c>
      <c r="I172" s="241"/>
      <c r="J172" s="242">
        <f>ROUND(I172*H172,2)</f>
        <v>0</v>
      </c>
      <c r="K172" s="243"/>
      <c r="L172" s="44"/>
      <c r="M172" s="244" t="s">
        <v>1</v>
      </c>
      <c r="N172" s="245" t="s">
        <v>43</v>
      </c>
      <c r="O172" s="97"/>
      <c r="P172" s="246">
        <f>O172*H172</f>
        <v>0</v>
      </c>
      <c r="Q172" s="246">
        <v>0</v>
      </c>
      <c r="R172" s="246">
        <f>Q172*H172</f>
        <v>0</v>
      </c>
      <c r="S172" s="246">
        <v>0</v>
      </c>
      <c r="T172" s="246">
        <f>S172*H172</f>
        <v>0</v>
      </c>
      <c r="U172" s="247" t="s">
        <v>1</v>
      </c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48" t="s">
        <v>181</v>
      </c>
      <c r="AT172" s="248" t="s">
        <v>177</v>
      </c>
      <c r="AU172" s="248" t="s">
        <v>90</v>
      </c>
      <c r="AY172" s="17" t="s">
        <v>174</v>
      </c>
      <c r="BE172" s="249">
        <f>IF(N172="základná",J172,0)</f>
        <v>0</v>
      </c>
      <c r="BF172" s="249">
        <f>IF(N172="znížená",J172,0)</f>
        <v>0</v>
      </c>
      <c r="BG172" s="249">
        <f>IF(N172="zákl. prenesená",J172,0)</f>
        <v>0</v>
      </c>
      <c r="BH172" s="249">
        <f>IF(N172="zníž. prenesená",J172,0)</f>
        <v>0</v>
      </c>
      <c r="BI172" s="249">
        <f>IF(N172="nulová",J172,0)</f>
        <v>0</v>
      </c>
      <c r="BJ172" s="17" t="s">
        <v>90</v>
      </c>
      <c r="BK172" s="249">
        <f>ROUND(I172*H172,2)</f>
        <v>0</v>
      </c>
      <c r="BL172" s="17" t="s">
        <v>181</v>
      </c>
      <c r="BM172" s="248" t="s">
        <v>1817</v>
      </c>
    </row>
    <row r="173" s="2" customFormat="1" ht="14.4" customHeight="1">
      <c r="A173" s="38"/>
      <c r="B173" s="39"/>
      <c r="C173" s="236" t="s">
        <v>625</v>
      </c>
      <c r="D173" s="236" t="s">
        <v>177</v>
      </c>
      <c r="E173" s="237" t="s">
        <v>226</v>
      </c>
      <c r="F173" s="238" t="s">
        <v>227</v>
      </c>
      <c r="G173" s="239" t="s">
        <v>180</v>
      </c>
      <c r="H173" s="240">
        <v>1</v>
      </c>
      <c r="I173" s="241"/>
      <c r="J173" s="242">
        <f>ROUND(I173*H173,2)</f>
        <v>0</v>
      </c>
      <c r="K173" s="243"/>
      <c r="L173" s="44"/>
      <c r="M173" s="250" t="s">
        <v>1</v>
      </c>
      <c r="N173" s="251" t="s">
        <v>43</v>
      </c>
      <c r="O173" s="252"/>
      <c r="P173" s="253">
        <f>O173*H173</f>
        <v>0</v>
      </c>
      <c r="Q173" s="253">
        <v>0</v>
      </c>
      <c r="R173" s="253">
        <f>Q173*H173</f>
        <v>0</v>
      </c>
      <c r="S173" s="253">
        <v>0</v>
      </c>
      <c r="T173" s="253">
        <f>S173*H173</f>
        <v>0</v>
      </c>
      <c r="U173" s="254" t="s">
        <v>1</v>
      </c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48" t="s">
        <v>181</v>
      </c>
      <c r="AT173" s="248" t="s">
        <v>177</v>
      </c>
      <c r="AU173" s="248" t="s">
        <v>90</v>
      </c>
      <c r="AY173" s="17" t="s">
        <v>174</v>
      </c>
      <c r="BE173" s="249">
        <f>IF(N173="základná",J173,0)</f>
        <v>0</v>
      </c>
      <c r="BF173" s="249">
        <f>IF(N173="znížená",J173,0)</f>
        <v>0</v>
      </c>
      <c r="BG173" s="249">
        <f>IF(N173="zákl. prenesená",J173,0)</f>
        <v>0</v>
      </c>
      <c r="BH173" s="249">
        <f>IF(N173="zníž. prenesená",J173,0)</f>
        <v>0</v>
      </c>
      <c r="BI173" s="249">
        <f>IF(N173="nulová",J173,0)</f>
        <v>0</v>
      </c>
      <c r="BJ173" s="17" t="s">
        <v>90</v>
      </c>
      <c r="BK173" s="249">
        <f>ROUND(I173*H173,2)</f>
        <v>0</v>
      </c>
      <c r="BL173" s="17" t="s">
        <v>181</v>
      </c>
      <c r="BM173" s="248" t="s">
        <v>1818</v>
      </c>
    </row>
    <row r="174" s="2" customFormat="1" ht="6.96" customHeight="1">
      <c r="A174" s="38"/>
      <c r="B174" s="72"/>
      <c r="C174" s="73"/>
      <c r="D174" s="73"/>
      <c r="E174" s="73"/>
      <c r="F174" s="73"/>
      <c r="G174" s="73"/>
      <c r="H174" s="73"/>
      <c r="I174" s="73"/>
      <c r="J174" s="73"/>
      <c r="K174" s="73"/>
      <c r="L174" s="44"/>
      <c r="M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</row>
  </sheetData>
  <sheetProtection sheet="1" autoFilter="0" formatColumns="0" formatRows="0" objects="1" scenarios="1" spinCount="100000" saltValue="1/f3Wg7x1p+VMhhQ5MTz4SrLheGxqq7/T5lDYGaeiXNkt4jeoKDbz8VK0VH98Gb53mPKTYd63yKesO8quGNFug==" hashValue="FM0BIVGNSwRFhY854TOoGcKi4+eWTbvXkZRG2G1yDtiCo9X8OEYuaeQe8+6DZ3erWmq/wzDPYrBP1BMai1iBfA==" algorithmName="SHA-512" password="CC35"/>
  <autoFilter ref="C122:K173"/>
  <mergeCells count="9">
    <mergeCell ref="E7:H7"/>
    <mergeCell ref="E9:H9"/>
    <mergeCell ref="E18:H18"/>
    <mergeCell ref="E27:H27"/>
    <mergeCell ref="E85:H85"/>
    <mergeCell ref="E87:H87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1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5.14063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140</v>
      </c>
    </row>
    <row r="3" s="1" customFormat="1" ht="6.96" customHeight="1">
      <c r="B3" s="152"/>
      <c r="C3" s="153"/>
      <c r="D3" s="153"/>
      <c r="E3" s="153"/>
      <c r="F3" s="153"/>
      <c r="G3" s="153"/>
      <c r="H3" s="153"/>
      <c r="I3" s="153"/>
      <c r="J3" s="153"/>
      <c r="K3" s="153"/>
      <c r="L3" s="20"/>
      <c r="AT3" s="17" t="s">
        <v>77</v>
      </c>
    </row>
    <row r="4" s="1" customFormat="1" ht="24.96" customHeight="1">
      <c r="B4" s="20"/>
      <c r="D4" s="154" t="s">
        <v>143</v>
      </c>
      <c r="L4" s="20"/>
      <c r="M4" s="155" t="s">
        <v>9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6" t="s">
        <v>15</v>
      </c>
      <c r="L6" s="20"/>
    </row>
    <row r="7" s="1" customFormat="1" ht="27" customHeight="1">
      <c r="B7" s="20"/>
      <c r="E7" s="157" t="str">
        <f>'Rekapitulácia stavby'!K6</f>
        <v>Lyžiarske stredisko MH I. etapa - 8-miestna kabínková lanovka MH-STRÁNE</v>
      </c>
      <c r="F7" s="156"/>
      <c r="G7" s="156"/>
      <c r="H7" s="156"/>
      <c r="L7" s="20"/>
    </row>
    <row r="8" s="1" customFormat="1" ht="12" customHeight="1">
      <c r="B8" s="20"/>
      <c r="D8" s="156" t="s">
        <v>144</v>
      </c>
      <c r="L8" s="20"/>
    </row>
    <row r="9" s="2" customFormat="1" ht="14.4" customHeight="1">
      <c r="A9" s="38"/>
      <c r="B9" s="44"/>
      <c r="C9" s="38"/>
      <c r="D9" s="38"/>
      <c r="E9" s="157" t="s">
        <v>1819</v>
      </c>
      <c r="F9" s="38"/>
      <c r="G9" s="38"/>
      <c r="H9" s="38"/>
      <c r="I9" s="38"/>
      <c r="J9" s="38"/>
      <c r="K9" s="38"/>
      <c r="L9" s="69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6" t="s">
        <v>146</v>
      </c>
      <c r="E10" s="38"/>
      <c r="F10" s="38"/>
      <c r="G10" s="38"/>
      <c r="H10" s="38"/>
      <c r="I10" s="38"/>
      <c r="J10" s="38"/>
      <c r="K10" s="38"/>
      <c r="L10" s="69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5.6" customHeight="1">
      <c r="A11" s="38"/>
      <c r="B11" s="44"/>
      <c r="C11" s="38"/>
      <c r="D11" s="38"/>
      <c r="E11" s="158" t="s">
        <v>1820</v>
      </c>
      <c r="F11" s="38"/>
      <c r="G11" s="38"/>
      <c r="H11" s="38"/>
      <c r="I11" s="38"/>
      <c r="J11" s="38"/>
      <c r="K11" s="38"/>
      <c r="L11" s="69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9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6" t="s">
        <v>17</v>
      </c>
      <c r="E13" s="38"/>
      <c r="F13" s="147" t="s">
        <v>1</v>
      </c>
      <c r="G13" s="38"/>
      <c r="H13" s="38"/>
      <c r="I13" s="156" t="s">
        <v>18</v>
      </c>
      <c r="J13" s="147" t="s">
        <v>1</v>
      </c>
      <c r="K13" s="38"/>
      <c r="L13" s="69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6" t="s">
        <v>19</v>
      </c>
      <c r="E14" s="38"/>
      <c r="F14" s="147" t="s">
        <v>1821</v>
      </c>
      <c r="G14" s="38"/>
      <c r="H14" s="38"/>
      <c r="I14" s="156" t="s">
        <v>21</v>
      </c>
      <c r="J14" s="159" t="str">
        <f>'Rekapitulácia stavby'!AN8</f>
        <v>23. 7. 2026</v>
      </c>
      <c r="K14" s="38"/>
      <c r="L14" s="69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9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6" t="s">
        <v>23</v>
      </c>
      <c r="E16" s="38"/>
      <c r="F16" s="38"/>
      <c r="G16" s="38"/>
      <c r="H16" s="38"/>
      <c r="I16" s="156" t="s">
        <v>24</v>
      </c>
      <c r="J16" s="147" t="str">
        <f>IF('Rekapitulácia stavby'!AN10="","",'Rekapitulácia stavby'!AN10)</f>
        <v>00316792</v>
      </c>
      <c r="K16" s="38"/>
      <c r="L16" s="69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7" t="str">
        <f>IF('Rekapitulácia stavby'!E11="","",'Rekapitulácia stavby'!E11)</f>
        <v>Mesto Martin</v>
      </c>
      <c r="F17" s="38"/>
      <c r="G17" s="38"/>
      <c r="H17" s="38"/>
      <c r="I17" s="156" t="s">
        <v>27</v>
      </c>
      <c r="J17" s="147" t="str">
        <f>IF('Rekapitulácia stavby'!AN11="","",'Rekapitulácia stavby'!AN11)</f>
        <v/>
      </c>
      <c r="K17" s="38"/>
      <c r="L17" s="69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9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6" t="s">
        <v>28</v>
      </c>
      <c r="E19" s="38"/>
      <c r="F19" s="38"/>
      <c r="G19" s="38"/>
      <c r="H19" s="38"/>
      <c r="I19" s="156" t="s">
        <v>24</v>
      </c>
      <c r="J19" s="33" t="str">
        <f>'Rekapitulácia stavby'!AN13</f>
        <v>Vyplň údaj</v>
      </c>
      <c r="K19" s="38"/>
      <c r="L19" s="69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'Rekapitulácia stavby'!E14</f>
        <v>Vyplň údaj</v>
      </c>
      <c r="F20" s="147"/>
      <c r="G20" s="147"/>
      <c r="H20" s="147"/>
      <c r="I20" s="156" t="s">
        <v>27</v>
      </c>
      <c r="J20" s="33" t="str">
        <f>'Rekapitulácia stavby'!AN14</f>
        <v>Vyplň údaj</v>
      </c>
      <c r="K20" s="38"/>
      <c r="L20" s="69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9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6" t="s">
        <v>30</v>
      </c>
      <c r="E22" s="38"/>
      <c r="F22" s="38"/>
      <c r="G22" s="38"/>
      <c r="H22" s="38"/>
      <c r="I22" s="156" t="s">
        <v>24</v>
      </c>
      <c r="J22" s="147" t="str">
        <f>IF('Rekapitulácia stavby'!AN16="","",'Rekapitulácia stavby'!AN16)</f>
        <v>36401391</v>
      </c>
      <c r="K22" s="38"/>
      <c r="L22" s="69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7" t="str">
        <f>IF('Rekapitulácia stavby'!E17="","",'Rekapitulácia stavby'!E17)</f>
        <v>PROMT, s.r.o.</v>
      </c>
      <c r="F23" s="38"/>
      <c r="G23" s="38"/>
      <c r="H23" s="38"/>
      <c r="I23" s="156" t="s">
        <v>27</v>
      </c>
      <c r="J23" s="147" t="str">
        <f>IF('Rekapitulácia stavby'!AN17="","",'Rekapitulácia stavby'!AN17)</f>
        <v/>
      </c>
      <c r="K23" s="38"/>
      <c r="L23" s="69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9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6" t="s">
        <v>34</v>
      </c>
      <c r="E25" s="38"/>
      <c r="F25" s="38"/>
      <c r="G25" s="38"/>
      <c r="H25" s="38"/>
      <c r="I25" s="156" t="s">
        <v>24</v>
      </c>
      <c r="J25" s="147" t="str">
        <f>IF('Rekapitulácia stavby'!AN19="","",'Rekapitulácia stavby'!AN19)</f>
        <v/>
      </c>
      <c r="K25" s="38"/>
      <c r="L25" s="69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7" t="str">
        <f>IF('Rekapitulácia stavby'!E20="","",'Rekapitulácia stavby'!E20)</f>
        <v>Ing. Jaroslav Tomko</v>
      </c>
      <c r="F26" s="38"/>
      <c r="G26" s="38"/>
      <c r="H26" s="38"/>
      <c r="I26" s="156" t="s">
        <v>27</v>
      </c>
      <c r="J26" s="147" t="str">
        <f>IF('Rekapitulácia stavby'!AN20="","",'Rekapitulácia stavby'!AN20)</f>
        <v/>
      </c>
      <c r="K26" s="38"/>
      <c r="L26" s="69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9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6" t="s">
        <v>36</v>
      </c>
      <c r="E28" s="38"/>
      <c r="F28" s="38"/>
      <c r="G28" s="38"/>
      <c r="H28" s="38"/>
      <c r="I28" s="38"/>
      <c r="J28" s="38"/>
      <c r="K28" s="38"/>
      <c r="L28" s="69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4.4" customHeight="1">
      <c r="A29" s="160"/>
      <c r="B29" s="161"/>
      <c r="C29" s="160"/>
      <c r="D29" s="160"/>
      <c r="E29" s="162" t="s">
        <v>1</v>
      </c>
      <c r="F29" s="162"/>
      <c r="G29" s="162"/>
      <c r="H29" s="162"/>
      <c r="I29" s="160"/>
      <c r="J29" s="160"/>
      <c r="K29" s="160"/>
      <c r="L29" s="163"/>
      <c r="S29" s="160"/>
      <c r="T29" s="160"/>
      <c r="U29" s="160"/>
      <c r="V29" s="160"/>
      <c r="W29" s="160"/>
      <c r="X29" s="160"/>
      <c r="Y29" s="160"/>
      <c r="Z29" s="160"/>
      <c r="AA29" s="160"/>
      <c r="AB29" s="160"/>
      <c r="AC29" s="160"/>
      <c r="AD29" s="160"/>
      <c r="AE29" s="160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9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64"/>
      <c r="E31" s="164"/>
      <c r="F31" s="164"/>
      <c r="G31" s="164"/>
      <c r="H31" s="164"/>
      <c r="I31" s="164"/>
      <c r="J31" s="164"/>
      <c r="K31" s="164"/>
      <c r="L31" s="69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65" t="s">
        <v>37</v>
      </c>
      <c r="E32" s="38"/>
      <c r="F32" s="38"/>
      <c r="G32" s="38"/>
      <c r="H32" s="38"/>
      <c r="I32" s="38"/>
      <c r="J32" s="166">
        <f>ROUND(J130, 2)</f>
        <v>0</v>
      </c>
      <c r="K32" s="38"/>
      <c r="L32" s="69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64"/>
      <c r="E33" s="164"/>
      <c r="F33" s="164"/>
      <c r="G33" s="164"/>
      <c r="H33" s="164"/>
      <c r="I33" s="164"/>
      <c r="J33" s="164"/>
      <c r="K33" s="164"/>
      <c r="L33" s="69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7" t="s">
        <v>39</v>
      </c>
      <c r="G34" s="38"/>
      <c r="H34" s="38"/>
      <c r="I34" s="167" t="s">
        <v>38</v>
      </c>
      <c r="J34" s="167" t="s">
        <v>40</v>
      </c>
      <c r="K34" s="38"/>
      <c r="L34" s="69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8" t="s">
        <v>41</v>
      </c>
      <c r="E35" s="169" t="s">
        <v>42</v>
      </c>
      <c r="F35" s="170">
        <f>ROUND((SUM(BE130:BE214)),  2)</f>
        <v>0</v>
      </c>
      <c r="G35" s="171"/>
      <c r="H35" s="171"/>
      <c r="I35" s="172">
        <v>0.23000000000000001</v>
      </c>
      <c r="J35" s="170">
        <f>ROUND(((SUM(BE130:BE214))*I35),  2)</f>
        <v>0</v>
      </c>
      <c r="K35" s="38"/>
      <c r="L35" s="69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69" t="s">
        <v>43</v>
      </c>
      <c r="F36" s="170">
        <f>ROUND((SUM(BF130:BF214)),  2)</f>
        <v>0</v>
      </c>
      <c r="G36" s="171"/>
      <c r="H36" s="171"/>
      <c r="I36" s="172">
        <v>0.23000000000000001</v>
      </c>
      <c r="J36" s="170">
        <f>ROUND(((SUM(BF130:BF214))*I36),  2)</f>
        <v>0</v>
      </c>
      <c r="K36" s="38"/>
      <c r="L36" s="69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6" t="s">
        <v>44</v>
      </c>
      <c r="F37" s="173">
        <f>ROUND((SUM(BG130:BG214)),  2)</f>
        <v>0</v>
      </c>
      <c r="G37" s="38"/>
      <c r="H37" s="38"/>
      <c r="I37" s="174">
        <v>0.23000000000000001</v>
      </c>
      <c r="J37" s="173">
        <f>0</f>
        <v>0</v>
      </c>
      <c r="K37" s="38"/>
      <c r="L37" s="69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6" t="s">
        <v>45</v>
      </c>
      <c r="F38" s="173">
        <f>ROUND((SUM(BH130:BH214)),  2)</f>
        <v>0</v>
      </c>
      <c r="G38" s="38"/>
      <c r="H38" s="38"/>
      <c r="I38" s="174">
        <v>0.23000000000000001</v>
      </c>
      <c r="J38" s="173">
        <f>0</f>
        <v>0</v>
      </c>
      <c r="K38" s="38"/>
      <c r="L38" s="69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69" t="s">
        <v>46</v>
      </c>
      <c r="F39" s="170">
        <f>ROUND((SUM(BI130:BI214)),  2)</f>
        <v>0</v>
      </c>
      <c r="G39" s="171"/>
      <c r="H39" s="171"/>
      <c r="I39" s="172">
        <v>0</v>
      </c>
      <c r="J39" s="170">
        <f>0</f>
        <v>0</v>
      </c>
      <c r="K39" s="38"/>
      <c r="L39" s="69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9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75"/>
      <c r="D41" s="176" t="s">
        <v>47</v>
      </c>
      <c r="E41" s="177"/>
      <c r="F41" s="177"/>
      <c r="G41" s="178" t="s">
        <v>48</v>
      </c>
      <c r="H41" s="179" t="s">
        <v>49</v>
      </c>
      <c r="I41" s="177"/>
      <c r="J41" s="180">
        <f>SUM(J32:J39)</f>
        <v>0</v>
      </c>
      <c r="K41" s="181"/>
      <c r="L41" s="69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9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9"/>
      <c r="D50" s="182" t="s">
        <v>50</v>
      </c>
      <c r="E50" s="183"/>
      <c r="F50" s="183"/>
      <c r="G50" s="182" t="s">
        <v>51</v>
      </c>
      <c r="H50" s="183"/>
      <c r="I50" s="183"/>
      <c r="J50" s="183"/>
      <c r="K50" s="183"/>
      <c r="L50" s="69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84" t="s">
        <v>52</v>
      </c>
      <c r="E61" s="185"/>
      <c r="F61" s="186" t="s">
        <v>53</v>
      </c>
      <c r="G61" s="184" t="s">
        <v>52</v>
      </c>
      <c r="H61" s="185"/>
      <c r="I61" s="185"/>
      <c r="J61" s="187" t="s">
        <v>53</v>
      </c>
      <c r="K61" s="185"/>
      <c r="L61" s="69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82" t="s">
        <v>54</v>
      </c>
      <c r="E65" s="188"/>
      <c r="F65" s="188"/>
      <c r="G65" s="182" t="s">
        <v>55</v>
      </c>
      <c r="H65" s="188"/>
      <c r="I65" s="188"/>
      <c r="J65" s="188"/>
      <c r="K65" s="188"/>
      <c r="L65" s="69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84" t="s">
        <v>52</v>
      </c>
      <c r="E76" s="185"/>
      <c r="F76" s="186" t="s">
        <v>53</v>
      </c>
      <c r="G76" s="184" t="s">
        <v>52</v>
      </c>
      <c r="H76" s="185"/>
      <c r="I76" s="185"/>
      <c r="J76" s="187" t="s">
        <v>53</v>
      </c>
      <c r="K76" s="185"/>
      <c r="L76" s="69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9"/>
      <c r="C77" s="190"/>
      <c r="D77" s="190"/>
      <c r="E77" s="190"/>
      <c r="F77" s="190"/>
      <c r="G77" s="190"/>
      <c r="H77" s="190"/>
      <c r="I77" s="190"/>
      <c r="J77" s="190"/>
      <c r="K77" s="190"/>
      <c r="L77" s="69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hidden="1" s="2" customFormat="1" ht="6.96" customHeight="1">
      <c r="A81" s="38"/>
      <c r="B81" s="191"/>
      <c r="C81" s="192"/>
      <c r="D81" s="192"/>
      <c r="E81" s="192"/>
      <c r="F81" s="192"/>
      <c r="G81" s="192"/>
      <c r="H81" s="192"/>
      <c r="I81" s="192"/>
      <c r="J81" s="192"/>
      <c r="K81" s="192"/>
      <c r="L81" s="69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hidden="1" s="2" customFormat="1" ht="24.96" customHeight="1">
      <c r="A82" s="38"/>
      <c r="B82" s="39"/>
      <c r="C82" s="23" t="s">
        <v>149</v>
      </c>
      <c r="D82" s="40"/>
      <c r="E82" s="40"/>
      <c r="F82" s="40"/>
      <c r="G82" s="40"/>
      <c r="H82" s="40"/>
      <c r="I82" s="40"/>
      <c r="J82" s="40"/>
      <c r="K82" s="40"/>
      <c r="L82" s="69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hidden="1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9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hidden="1" s="2" customFormat="1" ht="12" customHeight="1">
      <c r="A84" s="38"/>
      <c r="B84" s="39"/>
      <c r="C84" s="32" t="s">
        <v>15</v>
      </c>
      <c r="D84" s="40"/>
      <c r="E84" s="40"/>
      <c r="F84" s="40"/>
      <c r="G84" s="40"/>
      <c r="H84" s="40"/>
      <c r="I84" s="40"/>
      <c r="J84" s="40"/>
      <c r="K84" s="40"/>
      <c r="L84" s="69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hidden="1" s="2" customFormat="1" ht="27" customHeight="1">
      <c r="A85" s="38"/>
      <c r="B85" s="39"/>
      <c r="C85" s="40"/>
      <c r="D85" s="40"/>
      <c r="E85" s="193" t="str">
        <f>E7</f>
        <v>Lyžiarske stredisko MH I. etapa - 8-miestna kabínková lanovka MH-STRÁNE</v>
      </c>
      <c r="F85" s="32"/>
      <c r="G85" s="32"/>
      <c r="H85" s="32"/>
      <c r="I85" s="40"/>
      <c r="J85" s="40"/>
      <c r="K85" s="40"/>
      <c r="L85" s="69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hidden="1" s="1" customFormat="1" ht="12" customHeight="1">
      <c r="B86" s="21"/>
      <c r="C86" s="32" t="s">
        <v>144</v>
      </c>
      <c r="D86" s="22"/>
      <c r="E86" s="22"/>
      <c r="F86" s="22"/>
      <c r="G86" s="22"/>
      <c r="H86" s="22"/>
      <c r="I86" s="22"/>
      <c r="J86" s="22"/>
      <c r="K86" s="22"/>
      <c r="L86" s="20"/>
    </row>
    <row r="87" hidden="1" s="2" customFormat="1" ht="14.4" customHeight="1">
      <c r="A87" s="38"/>
      <c r="B87" s="39"/>
      <c r="C87" s="40"/>
      <c r="D87" s="40"/>
      <c r="E87" s="193" t="s">
        <v>1819</v>
      </c>
      <c r="F87" s="40"/>
      <c r="G87" s="40"/>
      <c r="H87" s="40"/>
      <c r="I87" s="40"/>
      <c r="J87" s="40"/>
      <c r="K87" s="40"/>
      <c r="L87" s="69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hidden="1" s="2" customFormat="1" ht="12" customHeight="1">
      <c r="A88" s="38"/>
      <c r="B88" s="39"/>
      <c r="C88" s="32" t="s">
        <v>146</v>
      </c>
      <c r="D88" s="40"/>
      <c r="E88" s="40"/>
      <c r="F88" s="40"/>
      <c r="G88" s="40"/>
      <c r="H88" s="40"/>
      <c r="I88" s="40"/>
      <c r="J88" s="40"/>
      <c r="K88" s="40"/>
      <c r="L88" s="69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hidden="1" s="2" customFormat="1" ht="15.6" customHeight="1">
      <c r="A89" s="38"/>
      <c r="B89" s="39"/>
      <c r="C89" s="40"/>
      <c r="D89" s="40"/>
      <c r="E89" s="82" t="str">
        <f>E11</f>
        <v>SO 029.1 - Údolná stanica -...</v>
      </c>
      <c r="F89" s="40"/>
      <c r="G89" s="40"/>
      <c r="H89" s="40"/>
      <c r="I89" s="40"/>
      <c r="J89" s="40"/>
      <c r="K89" s="40"/>
      <c r="L89" s="69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hidden="1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9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hidden="1" s="2" customFormat="1" ht="12" customHeight="1">
      <c r="A91" s="38"/>
      <c r="B91" s="39"/>
      <c r="C91" s="32" t="s">
        <v>19</v>
      </c>
      <c r="D91" s="40"/>
      <c r="E91" s="40"/>
      <c r="F91" s="27" t="str">
        <f>F14</f>
        <v xml:space="preserve"> </v>
      </c>
      <c r="G91" s="40"/>
      <c r="H91" s="40"/>
      <c r="I91" s="32" t="s">
        <v>21</v>
      </c>
      <c r="J91" s="85" t="str">
        <f>IF(J14="","",J14)</f>
        <v>23. 7. 2026</v>
      </c>
      <c r="K91" s="40"/>
      <c r="L91" s="69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hidden="1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9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hidden="1" s="2" customFormat="1" ht="15.6" customHeight="1">
      <c r="A93" s="38"/>
      <c r="B93" s="39"/>
      <c r="C93" s="32" t="s">
        <v>23</v>
      </c>
      <c r="D93" s="40"/>
      <c r="E93" s="40"/>
      <c r="F93" s="27" t="str">
        <f>E17</f>
        <v>Mesto Martin</v>
      </c>
      <c r="G93" s="40"/>
      <c r="H93" s="40"/>
      <c r="I93" s="32" t="s">
        <v>30</v>
      </c>
      <c r="J93" s="36" t="str">
        <f>E23</f>
        <v>PROMT, s.r.o.</v>
      </c>
      <c r="K93" s="40"/>
      <c r="L93" s="69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hidden="1" s="2" customFormat="1" ht="15.6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34</v>
      </c>
      <c r="J94" s="36" t="str">
        <f>E26</f>
        <v>Ing. Jaroslav Tomko</v>
      </c>
      <c r="K94" s="40"/>
      <c r="L94" s="69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hidden="1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9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hidden="1" s="2" customFormat="1" ht="29.28" customHeight="1">
      <c r="A96" s="38"/>
      <c r="B96" s="39"/>
      <c r="C96" s="194" t="s">
        <v>150</v>
      </c>
      <c r="D96" s="195"/>
      <c r="E96" s="195"/>
      <c r="F96" s="195"/>
      <c r="G96" s="195"/>
      <c r="H96" s="195"/>
      <c r="I96" s="195"/>
      <c r="J96" s="196" t="s">
        <v>151</v>
      </c>
      <c r="K96" s="195"/>
      <c r="L96" s="69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hidden="1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9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hidden="1" s="2" customFormat="1" ht="22.8" customHeight="1">
      <c r="A98" s="38"/>
      <c r="B98" s="39"/>
      <c r="C98" s="197" t="s">
        <v>152</v>
      </c>
      <c r="D98" s="40"/>
      <c r="E98" s="40"/>
      <c r="F98" s="40"/>
      <c r="G98" s="40"/>
      <c r="H98" s="40"/>
      <c r="I98" s="40"/>
      <c r="J98" s="116">
        <f>J130</f>
        <v>0</v>
      </c>
      <c r="K98" s="40"/>
      <c r="L98" s="69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153</v>
      </c>
    </row>
    <row r="99" hidden="1" s="9" customFormat="1" ht="24.96" customHeight="1">
      <c r="A99" s="9"/>
      <c r="B99" s="198"/>
      <c r="C99" s="199"/>
      <c r="D99" s="200" t="s">
        <v>1822</v>
      </c>
      <c r="E99" s="201"/>
      <c r="F99" s="201"/>
      <c r="G99" s="201"/>
      <c r="H99" s="201"/>
      <c r="I99" s="201"/>
      <c r="J99" s="202">
        <f>J131</f>
        <v>0</v>
      </c>
      <c r="K99" s="199"/>
      <c r="L99" s="20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hidden="1" s="10" customFormat="1" ht="19.92" customHeight="1">
      <c r="A100" s="10"/>
      <c r="B100" s="204"/>
      <c r="C100" s="139"/>
      <c r="D100" s="205" t="s">
        <v>1823</v>
      </c>
      <c r="E100" s="206"/>
      <c r="F100" s="206"/>
      <c r="G100" s="206"/>
      <c r="H100" s="206"/>
      <c r="I100" s="206"/>
      <c r="J100" s="207">
        <f>J132</f>
        <v>0</v>
      </c>
      <c r="K100" s="139"/>
      <c r="L100" s="20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10" customFormat="1" ht="19.92" customHeight="1">
      <c r="A101" s="10"/>
      <c r="B101" s="204"/>
      <c r="C101" s="139"/>
      <c r="D101" s="205" t="s">
        <v>1824</v>
      </c>
      <c r="E101" s="206"/>
      <c r="F101" s="206"/>
      <c r="G101" s="206"/>
      <c r="H101" s="206"/>
      <c r="I101" s="206"/>
      <c r="J101" s="207">
        <f>J153</f>
        <v>0</v>
      </c>
      <c r="K101" s="139"/>
      <c r="L101" s="20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10" customFormat="1" ht="19.92" customHeight="1">
      <c r="A102" s="10"/>
      <c r="B102" s="204"/>
      <c r="C102" s="139"/>
      <c r="D102" s="205" t="s">
        <v>1825</v>
      </c>
      <c r="E102" s="206"/>
      <c r="F102" s="206"/>
      <c r="G102" s="206"/>
      <c r="H102" s="206"/>
      <c r="I102" s="206"/>
      <c r="J102" s="207">
        <f>J170</f>
        <v>0</v>
      </c>
      <c r="K102" s="139"/>
      <c r="L102" s="20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10" customFormat="1" ht="19.92" customHeight="1">
      <c r="A103" s="10"/>
      <c r="B103" s="204"/>
      <c r="C103" s="139"/>
      <c r="D103" s="205" t="s">
        <v>1826</v>
      </c>
      <c r="E103" s="206"/>
      <c r="F103" s="206"/>
      <c r="G103" s="206"/>
      <c r="H103" s="206"/>
      <c r="I103" s="206"/>
      <c r="J103" s="207">
        <f>J184</f>
        <v>0</v>
      </c>
      <c r="K103" s="139"/>
      <c r="L103" s="208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10" customFormat="1" ht="19.92" customHeight="1">
      <c r="A104" s="10"/>
      <c r="B104" s="204"/>
      <c r="C104" s="139"/>
      <c r="D104" s="205" t="s">
        <v>1827</v>
      </c>
      <c r="E104" s="206"/>
      <c r="F104" s="206"/>
      <c r="G104" s="206"/>
      <c r="H104" s="206"/>
      <c r="I104" s="206"/>
      <c r="J104" s="207">
        <f>J192</f>
        <v>0</v>
      </c>
      <c r="K104" s="139"/>
      <c r="L104" s="208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hidden="1" s="9" customFormat="1" ht="24.96" customHeight="1">
      <c r="A105" s="9"/>
      <c r="B105" s="198"/>
      <c r="C105" s="199"/>
      <c r="D105" s="200" t="s">
        <v>1828</v>
      </c>
      <c r="E105" s="201"/>
      <c r="F105" s="201"/>
      <c r="G105" s="201"/>
      <c r="H105" s="201"/>
      <c r="I105" s="201"/>
      <c r="J105" s="202">
        <f>J194</f>
        <v>0</v>
      </c>
      <c r="K105" s="199"/>
      <c r="L105" s="203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hidden="1" s="10" customFormat="1" ht="19.92" customHeight="1">
      <c r="A106" s="10"/>
      <c r="B106" s="204"/>
      <c r="C106" s="139"/>
      <c r="D106" s="205" t="s">
        <v>1829</v>
      </c>
      <c r="E106" s="206"/>
      <c r="F106" s="206"/>
      <c r="G106" s="206"/>
      <c r="H106" s="206"/>
      <c r="I106" s="206"/>
      <c r="J106" s="207">
        <f>J195</f>
        <v>0</v>
      </c>
      <c r="K106" s="139"/>
      <c r="L106" s="208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hidden="1" s="9" customFormat="1" ht="24.96" customHeight="1">
      <c r="A107" s="9"/>
      <c r="B107" s="198"/>
      <c r="C107" s="199"/>
      <c r="D107" s="200" t="s">
        <v>156</v>
      </c>
      <c r="E107" s="201"/>
      <c r="F107" s="201"/>
      <c r="G107" s="201"/>
      <c r="H107" s="201"/>
      <c r="I107" s="201"/>
      <c r="J107" s="202">
        <f>J208</f>
        <v>0</v>
      </c>
      <c r="K107" s="199"/>
      <c r="L107" s="203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hidden="1" s="10" customFormat="1" ht="19.92" customHeight="1">
      <c r="A108" s="10"/>
      <c r="B108" s="204"/>
      <c r="C108" s="139"/>
      <c r="D108" s="205" t="s">
        <v>157</v>
      </c>
      <c r="E108" s="206"/>
      <c r="F108" s="206"/>
      <c r="G108" s="206"/>
      <c r="H108" s="206"/>
      <c r="I108" s="206"/>
      <c r="J108" s="207">
        <f>J209</f>
        <v>0</v>
      </c>
      <c r="K108" s="139"/>
      <c r="L108" s="208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hidden="1" s="2" customFormat="1" ht="21.84" customHeight="1">
      <c r="A109" s="38"/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69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hidden="1" s="2" customFormat="1" ht="6.96" customHeight="1">
      <c r="A110" s="38"/>
      <c r="B110" s="72"/>
      <c r="C110" s="73"/>
      <c r="D110" s="73"/>
      <c r="E110" s="73"/>
      <c r="F110" s="73"/>
      <c r="G110" s="73"/>
      <c r="H110" s="73"/>
      <c r="I110" s="73"/>
      <c r="J110" s="73"/>
      <c r="K110" s="73"/>
      <c r="L110" s="69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hidden="1"/>
    <row r="112" hidden="1"/>
    <row r="113" hidden="1"/>
    <row r="114" s="2" customFormat="1" ht="6.96" customHeight="1">
      <c r="A114" s="38"/>
      <c r="B114" s="74"/>
      <c r="C114" s="75"/>
      <c r="D114" s="75"/>
      <c r="E114" s="75"/>
      <c r="F114" s="75"/>
      <c r="G114" s="75"/>
      <c r="H114" s="75"/>
      <c r="I114" s="75"/>
      <c r="J114" s="75"/>
      <c r="K114" s="75"/>
      <c r="L114" s="69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24.96" customHeight="1">
      <c r="A115" s="38"/>
      <c r="B115" s="39"/>
      <c r="C115" s="23" t="s">
        <v>158</v>
      </c>
      <c r="D115" s="40"/>
      <c r="E115" s="40"/>
      <c r="F115" s="40"/>
      <c r="G115" s="40"/>
      <c r="H115" s="40"/>
      <c r="I115" s="40"/>
      <c r="J115" s="40"/>
      <c r="K115" s="40"/>
      <c r="L115" s="69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9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15</v>
      </c>
      <c r="D117" s="40"/>
      <c r="E117" s="40"/>
      <c r="F117" s="40"/>
      <c r="G117" s="40"/>
      <c r="H117" s="40"/>
      <c r="I117" s="40"/>
      <c r="J117" s="40"/>
      <c r="K117" s="40"/>
      <c r="L117" s="69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7" customHeight="1">
      <c r="A118" s="38"/>
      <c r="B118" s="39"/>
      <c r="C118" s="40"/>
      <c r="D118" s="40"/>
      <c r="E118" s="193" t="str">
        <f>E7</f>
        <v>Lyžiarske stredisko MH I. etapa - 8-miestna kabínková lanovka MH-STRÁNE</v>
      </c>
      <c r="F118" s="32"/>
      <c r="G118" s="32"/>
      <c r="H118" s="32"/>
      <c r="I118" s="40"/>
      <c r="J118" s="40"/>
      <c r="K118" s="40"/>
      <c r="L118" s="69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1" customFormat="1" ht="12" customHeight="1">
      <c r="B119" s="21"/>
      <c r="C119" s="32" t="s">
        <v>144</v>
      </c>
      <c r="D119" s="22"/>
      <c r="E119" s="22"/>
      <c r="F119" s="22"/>
      <c r="G119" s="22"/>
      <c r="H119" s="22"/>
      <c r="I119" s="22"/>
      <c r="J119" s="22"/>
      <c r="K119" s="22"/>
      <c r="L119" s="20"/>
    </row>
    <row r="120" s="2" customFormat="1" ht="14.4" customHeight="1">
      <c r="A120" s="38"/>
      <c r="B120" s="39"/>
      <c r="C120" s="40"/>
      <c r="D120" s="40"/>
      <c r="E120" s="193" t="s">
        <v>1819</v>
      </c>
      <c r="F120" s="40"/>
      <c r="G120" s="40"/>
      <c r="H120" s="40"/>
      <c r="I120" s="40"/>
      <c r="J120" s="40"/>
      <c r="K120" s="40"/>
      <c r="L120" s="69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2" customHeight="1">
      <c r="A121" s="38"/>
      <c r="B121" s="39"/>
      <c r="C121" s="32" t="s">
        <v>146</v>
      </c>
      <c r="D121" s="40"/>
      <c r="E121" s="40"/>
      <c r="F121" s="40"/>
      <c r="G121" s="40"/>
      <c r="H121" s="40"/>
      <c r="I121" s="40"/>
      <c r="J121" s="40"/>
      <c r="K121" s="40"/>
      <c r="L121" s="69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6" customHeight="1">
      <c r="A122" s="38"/>
      <c r="B122" s="39"/>
      <c r="C122" s="40"/>
      <c r="D122" s="40"/>
      <c r="E122" s="82" t="str">
        <f>E11</f>
        <v>SO 029.1 - Údolná stanica -...</v>
      </c>
      <c r="F122" s="40"/>
      <c r="G122" s="40"/>
      <c r="H122" s="40"/>
      <c r="I122" s="40"/>
      <c r="J122" s="40"/>
      <c r="K122" s="40"/>
      <c r="L122" s="69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6.96" customHeight="1">
      <c r="A123" s="38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69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12" customHeight="1">
      <c r="A124" s="38"/>
      <c r="B124" s="39"/>
      <c r="C124" s="32" t="s">
        <v>19</v>
      </c>
      <c r="D124" s="40"/>
      <c r="E124" s="40"/>
      <c r="F124" s="27" t="str">
        <f>F14</f>
        <v xml:space="preserve"> </v>
      </c>
      <c r="G124" s="40"/>
      <c r="H124" s="40"/>
      <c r="I124" s="32" t="s">
        <v>21</v>
      </c>
      <c r="J124" s="85" t="str">
        <f>IF(J14="","",J14)</f>
        <v>23. 7. 2026</v>
      </c>
      <c r="K124" s="40"/>
      <c r="L124" s="69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6.96" customHeight="1">
      <c r="A125" s="38"/>
      <c r="B125" s="39"/>
      <c r="C125" s="40"/>
      <c r="D125" s="40"/>
      <c r="E125" s="40"/>
      <c r="F125" s="40"/>
      <c r="G125" s="40"/>
      <c r="H125" s="40"/>
      <c r="I125" s="40"/>
      <c r="J125" s="40"/>
      <c r="K125" s="40"/>
      <c r="L125" s="69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5.6" customHeight="1">
      <c r="A126" s="38"/>
      <c r="B126" s="39"/>
      <c r="C126" s="32" t="s">
        <v>23</v>
      </c>
      <c r="D126" s="40"/>
      <c r="E126" s="40"/>
      <c r="F126" s="27" t="str">
        <f>E17</f>
        <v>Mesto Martin</v>
      </c>
      <c r="G126" s="40"/>
      <c r="H126" s="40"/>
      <c r="I126" s="32" t="s">
        <v>30</v>
      </c>
      <c r="J126" s="36" t="str">
        <f>E23</f>
        <v>PROMT, s.r.o.</v>
      </c>
      <c r="K126" s="40"/>
      <c r="L126" s="69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15.6" customHeight="1">
      <c r="A127" s="38"/>
      <c r="B127" s="39"/>
      <c r="C127" s="32" t="s">
        <v>28</v>
      </c>
      <c r="D127" s="40"/>
      <c r="E127" s="40"/>
      <c r="F127" s="27" t="str">
        <f>IF(E20="","",E20)</f>
        <v>Vyplň údaj</v>
      </c>
      <c r="G127" s="40"/>
      <c r="H127" s="40"/>
      <c r="I127" s="32" t="s">
        <v>34</v>
      </c>
      <c r="J127" s="36" t="str">
        <f>E26</f>
        <v>Ing. Jaroslav Tomko</v>
      </c>
      <c r="K127" s="40"/>
      <c r="L127" s="69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10.32" customHeight="1">
      <c r="A128" s="38"/>
      <c r="B128" s="39"/>
      <c r="C128" s="40"/>
      <c r="D128" s="40"/>
      <c r="E128" s="40"/>
      <c r="F128" s="40"/>
      <c r="G128" s="40"/>
      <c r="H128" s="40"/>
      <c r="I128" s="40"/>
      <c r="J128" s="40"/>
      <c r="K128" s="40"/>
      <c r="L128" s="69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11" customFormat="1" ht="29.28" customHeight="1">
      <c r="A129" s="209"/>
      <c r="B129" s="210"/>
      <c r="C129" s="211" t="s">
        <v>159</v>
      </c>
      <c r="D129" s="212" t="s">
        <v>62</v>
      </c>
      <c r="E129" s="212" t="s">
        <v>58</v>
      </c>
      <c r="F129" s="212" t="s">
        <v>59</v>
      </c>
      <c r="G129" s="212" t="s">
        <v>160</v>
      </c>
      <c r="H129" s="212" t="s">
        <v>161</v>
      </c>
      <c r="I129" s="212" t="s">
        <v>162</v>
      </c>
      <c r="J129" s="213" t="s">
        <v>151</v>
      </c>
      <c r="K129" s="214" t="s">
        <v>163</v>
      </c>
      <c r="L129" s="215"/>
      <c r="M129" s="106" t="s">
        <v>1</v>
      </c>
      <c r="N129" s="107" t="s">
        <v>41</v>
      </c>
      <c r="O129" s="107" t="s">
        <v>164</v>
      </c>
      <c r="P129" s="107" t="s">
        <v>165</v>
      </c>
      <c r="Q129" s="107" t="s">
        <v>166</v>
      </c>
      <c r="R129" s="107" t="s">
        <v>167</v>
      </c>
      <c r="S129" s="107" t="s">
        <v>168</v>
      </c>
      <c r="T129" s="107" t="s">
        <v>169</v>
      </c>
      <c r="U129" s="108" t="s">
        <v>170</v>
      </c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</row>
    <row r="130" s="2" customFormat="1" ht="22.8" customHeight="1">
      <c r="A130" s="38"/>
      <c r="B130" s="39"/>
      <c r="C130" s="113" t="s">
        <v>152</v>
      </c>
      <c r="D130" s="40"/>
      <c r="E130" s="40"/>
      <c r="F130" s="40"/>
      <c r="G130" s="40"/>
      <c r="H130" s="40"/>
      <c r="I130" s="40"/>
      <c r="J130" s="216">
        <f>BK130</f>
        <v>0</v>
      </c>
      <c r="K130" s="40"/>
      <c r="L130" s="44"/>
      <c r="M130" s="109"/>
      <c r="N130" s="217"/>
      <c r="O130" s="110"/>
      <c r="P130" s="218">
        <f>P131+P194+P208</f>
        <v>0</v>
      </c>
      <c r="Q130" s="110"/>
      <c r="R130" s="218">
        <f>R131+R194+R208</f>
        <v>15.010693437705001</v>
      </c>
      <c r="S130" s="110"/>
      <c r="T130" s="218">
        <f>T131+T194+T208</f>
        <v>0</v>
      </c>
      <c r="U130" s="111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7" t="s">
        <v>76</v>
      </c>
      <c r="AU130" s="17" t="s">
        <v>153</v>
      </c>
      <c r="BK130" s="219">
        <f>BK131+BK194+BK208</f>
        <v>0</v>
      </c>
    </row>
    <row r="131" s="12" customFormat="1" ht="25.92" customHeight="1">
      <c r="A131" s="12"/>
      <c r="B131" s="220"/>
      <c r="C131" s="221"/>
      <c r="D131" s="222" t="s">
        <v>76</v>
      </c>
      <c r="E131" s="223" t="s">
        <v>836</v>
      </c>
      <c r="F131" s="223" t="s">
        <v>235</v>
      </c>
      <c r="G131" s="221"/>
      <c r="H131" s="221"/>
      <c r="I131" s="224"/>
      <c r="J131" s="225">
        <f>BK131</f>
        <v>0</v>
      </c>
      <c r="K131" s="221"/>
      <c r="L131" s="226"/>
      <c r="M131" s="227"/>
      <c r="N131" s="228"/>
      <c r="O131" s="228"/>
      <c r="P131" s="229">
        <f>P132+P153+P170+P184+P192</f>
        <v>0</v>
      </c>
      <c r="Q131" s="228"/>
      <c r="R131" s="229">
        <f>R132+R153+R170+R184+R192</f>
        <v>15.010693437705001</v>
      </c>
      <c r="S131" s="228"/>
      <c r="T131" s="229">
        <f>T132+T153+T170+T184+T192</f>
        <v>0</v>
      </c>
      <c r="U131" s="230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31" t="s">
        <v>84</v>
      </c>
      <c r="AT131" s="232" t="s">
        <v>76</v>
      </c>
      <c r="AU131" s="232" t="s">
        <v>77</v>
      </c>
      <c r="AY131" s="231" t="s">
        <v>174</v>
      </c>
      <c r="BK131" s="233">
        <f>BK132+BK153+BK170+BK184+BK192</f>
        <v>0</v>
      </c>
    </row>
    <row r="132" s="12" customFormat="1" ht="22.8" customHeight="1">
      <c r="A132" s="12"/>
      <c r="B132" s="220"/>
      <c r="C132" s="221"/>
      <c r="D132" s="222" t="s">
        <v>76</v>
      </c>
      <c r="E132" s="234" t="s">
        <v>933</v>
      </c>
      <c r="F132" s="234" t="s">
        <v>236</v>
      </c>
      <c r="G132" s="221"/>
      <c r="H132" s="221"/>
      <c r="I132" s="224"/>
      <c r="J132" s="235">
        <f>BK132</f>
        <v>0</v>
      </c>
      <c r="K132" s="221"/>
      <c r="L132" s="226"/>
      <c r="M132" s="227"/>
      <c r="N132" s="228"/>
      <c r="O132" s="228"/>
      <c r="P132" s="229">
        <f>SUM(P133:P152)</f>
        <v>0</v>
      </c>
      <c r="Q132" s="228"/>
      <c r="R132" s="229">
        <f>SUM(R133:R152)</f>
        <v>0</v>
      </c>
      <c r="S132" s="228"/>
      <c r="T132" s="229">
        <f>SUM(T133:T152)</f>
        <v>0</v>
      </c>
      <c r="U132" s="230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31" t="s">
        <v>84</v>
      </c>
      <c r="AT132" s="232" t="s">
        <v>76</v>
      </c>
      <c r="AU132" s="232" t="s">
        <v>84</v>
      </c>
      <c r="AY132" s="231" t="s">
        <v>174</v>
      </c>
      <c r="BK132" s="233">
        <f>SUM(BK133:BK152)</f>
        <v>0</v>
      </c>
    </row>
    <row r="133" s="2" customFormat="1" ht="30" customHeight="1">
      <c r="A133" s="38"/>
      <c r="B133" s="39"/>
      <c r="C133" s="236" t="s">
        <v>77</v>
      </c>
      <c r="D133" s="236" t="s">
        <v>177</v>
      </c>
      <c r="E133" s="237" t="s">
        <v>851</v>
      </c>
      <c r="F133" s="238" t="s">
        <v>1830</v>
      </c>
      <c r="G133" s="239" t="s">
        <v>243</v>
      </c>
      <c r="H133" s="240">
        <v>3.3799999999999999</v>
      </c>
      <c r="I133" s="241"/>
      <c r="J133" s="242">
        <f>ROUND(I133*H133,2)</f>
        <v>0</v>
      </c>
      <c r="K133" s="243"/>
      <c r="L133" s="44"/>
      <c r="M133" s="244" t="s">
        <v>1</v>
      </c>
      <c r="N133" s="245" t="s">
        <v>43</v>
      </c>
      <c r="O133" s="97"/>
      <c r="P133" s="246">
        <f>O133*H133</f>
        <v>0</v>
      </c>
      <c r="Q133" s="246">
        <v>0</v>
      </c>
      <c r="R133" s="246">
        <f>Q133*H133</f>
        <v>0</v>
      </c>
      <c r="S133" s="246">
        <v>0</v>
      </c>
      <c r="T133" s="246">
        <f>S133*H133</f>
        <v>0</v>
      </c>
      <c r="U133" s="247" t="s">
        <v>1</v>
      </c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48" t="s">
        <v>190</v>
      </c>
      <c r="AT133" s="248" t="s">
        <v>177</v>
      </c>
      <c r="AU133" s="248" t="s">
        <v>90</v>
      </c>
      <c r="AY133" s="17" t="s">
        <v>174</v>
      </c>
      <c r="BE133" s="249">
        <f>IF(N133="základná",J133,0)</f>
        <v>0</v>
      </c>
      <c r="BF133" s="249">
        <f>IF(N133="znížená",J133,0)</f>
        <v>0</v>
      </c>
      <c r="BG133" s="249">
        <f>IF(N133="zákl. prenesená",J133,0)</f>
        <v>0</v>
      </c>
      <c r="BH133" s="249">
        <f>IF(N133="zníž. prenesená",J133,0)</f>
        <v>0</v>
      </c>
      <c r="BI133" s="249">
        <f>IF(N133="nulová",J133,0)</f>
        <v>0</v>
      </c>
      <c r="BJ133" s="17" t="s">
        <v>90</v>
      </c>
      <c r="BK133" s="249">
        <f>ROUND(I133*H133,2)</f>
        <v>0</v>
      </c>
      <c r="BL133" s="17" t="s">
        <v>190</v>
      </c>
      <c r="BM133" s="248" t="s">
        <v>90</v>
      </c>
    </row>
    <row r="134" s="13" customFormat="1">
      <c r="A134" s="13"/>
      <c r="B134" s="255"/>
      <c r="C134" s="256"/>
      <c r="D134" s="257" t="s">
        <v>245</v>
      </c>
      <c r="E134" s="258" t="s">
        <v>1</v>
      </c>
      <c r="F134" s="259" t="s">
        <v>1831</v>
      </c>
      <c r="G134" s="256"/>
      <c r="H134" s="260">
        <v>3.3799999999999999</v>
      </c>
      <c r="I134" s="261"/>
      <c r="J134" s="256"/>
      <c r="K134" s="256"/>
      <c r="L134" s="262"/>
      <c r="M134" s="263"/>
      <c r="N134" s="264"/>
      <c r="O134" s="264"/>
      <c r="P134" s="264"/>
      <c r="Q134" s="264"/>
      <c r="R134" s="264"/>
      <c r="S134" s="264"/>
      <c r="T134" s="264"/>
      <c r="U134" s="265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66" t="s">
        <v>245</v>
      </c>
      <c r="AU134" s="266" t="s">
        <v>90</v>
      </c>
      <c r="AV134" s="13" t="s">
        <v>90</v>
      </c>
      <c r="AW134" s="13" t="s">
        <v>33</v>
      </c>
      <c r="AX134" s="13" t="s">
        <v>77</v>
      </c>
      <c r="AY134" s="266" t="s">
        <v>174</v>
      </c>
    </row>
    <row r="135" s="14" customFormat="1">
      <c r="A135" s="14"/>
      <c r="B135" s="267"/>
      <c r="C135" s="268"/>
      <c r="D135" s="257" t="s">
        <v>245</v>
      </c>
      <c r="E135" s="269" t="s">
        <v>1</v>
      </c>
      <c r="F135" s="270" t="s">
        <v>248</v>
      </c>
      <c r="G135" s="268"/>
      <c r="H135" s="271">
        <v>3.3799999999999999</v>
      </c>
      <c r="I135" s="272"/>
      <c r="J135" s="268"/>
      <c r="K135" s="268"/>
      <c r="L135" s="273"/>
      <c r="M135" s="274"/>
      <c r="N135" s="275"/>
      <c r="O135" s="275"/>
      <c r="P135" s="275"/>
      <c r="Q135" s="275"/>
      <c r="R135" s="275"/>
      <c r="S135" s="275"/>
      <c r="T135" s="275"/>
      <c r="U135" s="276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77" t="s">
        <v>245</v>
      </c>
      <c r="AU135" s="277" t="s">
        <v>90</v>
      </c>
      <c r="AV135" s="14" t="s">
        <v>190</v>
      </c>
      <c r="AW135" s="14" t="s">
        <v>33</v>
      </c>
      <c r="AX135" s="14" t="s">
        <v>84</v>
      </c>
      <c r="AY135" s="277" t="s">
        <v>174</v>
      </c>
    </row>
    <row r="136" s="2" customFormat="1" ht="19.8" customHeight="1">
      <c r="A136" s="38"/>
      <c r="B136" s="39"/>
      <c r="C136" s="236" t="s">
        <v>77</v>
      </c>
      <c r="D136" s="236" t="s">
        <v>177</v>
      </c>
      <c r="E136" s="237" t="s">
        <v>855</v>
      </c>
      <c r="F136" s="238" t="s">
        <v>1832</v>
      </c>
      <c r="G136" s="239" t="s">
        <v>243</v>
      </c>
      <c r="H136" s="240">
        <v>13.255000000000001</v>
      </c>
      <c r="I136" s="241"/>
      <c r="J136" s="242">
        <f>ROUND(I136*H136,2)</f>
        <v>0</v>
      </c>
      <c r="K136" s="243"/>
      <c r="L136" s="44"/>
      <c r="M136" s="244" t="s">
        <v>1</v>
      </c>
      <c r="N136" s="245" t="s">
        <v>43</v>
      </c>
      <c r="O136" s="97"/>
      <c r="P136" s="246">
        <f>O136*H136</f>
        <v>0</v>
      </c>
      <c r="Q136" s="246">
        <v>0</v>
      </c>
      <c r="R136" s="246">
        <f>Q136*H136</f>
        <v>0</v>
      </c>
      <c r="S136" s="246">
        <v>0</v>
      </c>
      <c r="T136" s="246">
        <f>S136*H136</f>
        <v>0</v>
      </c>
      <c r="U136" s="247" t="s">
        <v>1</v>
      </c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48" t="s">
        <v>190</v>
      </c>
      <c r="AT136" s="248" t="s">
        <v>177</v>
      </c>
      <c r="AU136" s="248" t="s">
        <v>90</v>
      </c>
      <c r="AY136" s="17" t="s">
        <v>174</v>
      </c>
      <c r="BE136" s="249">
        <f>IF(N136="základná",J136,0)</f>
        <v>0</v>
      </c>
      <c r="BF136" s="249">
        <f>IF(N136="znížená",J136,0)</f>
        <v>0</v>
      </c>
      <c r="BG136" s="249">
        <f>IF(N136="zákl. prenesená",J136,0)</f>
        <v>0</v>
      </c>
      <c r="BH136" s="249">
        <f>IF(N136="zníž. prenesená",J136,0)</f>
        <v>0</v>
      </c>
      <c r="BI136" s="249">
        <f>IF(N136="nulová",J136,0)</f>
        <v>0</v>
      </c>
      <c r="BJ136" s="17" t="s">
        <v>90</v>
      </c>
      <c r="BK136" s="249">
        <f>ROUND(I136*H136,2)</f>
        <v>0</v>
      </c>
      <c r="BL136" s="17" t="s">
        <v>190</v>
      </c>
      <c r="BM136" s="248" t="s">
        <v>190</v>
      </c>
    </row>
    <row r="137" s="13" customFormat="1">
      <c r="A137" s="13"/>
      <c r="B137" s="255"/>
      <c r="C137" s="256"/>
      <c r="D137" s="257" t="s">
        <v>245</v>
      </c>
      <c r="E137" s="258" t="s">
        <v>1</v>
      </c>
      <c r="F137" s="259" t="s">
        <v>1833</v>
      </c>
      <c r="G137" s="256"/>
      <c r="H137" s="260">
        <v>13.255000000000001</v>
      </c>
      <c r="I137" s="261"/>
      <c r="J137" s="256"/>
      <c r="K137" s="256"/>
      <c r="L137" s="262"/>
      <c r="M137" s="263"/>
      <c r="N137" s="264"/>
      <c r="O137" s="264"/>
      <c r="P137" s="264"/>
      <c r="Q137" s="264"/>
      <c r="R137" s="264"/>
      <c r="S137" s="264"/>
      <c r="T137" s="264"/>
      <c r="U137" s="265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66" t="s">
        <v>245</v>
      </c>
      <c r="AU137" s="266" t="s">
        <v>90</v>
      </c>
      <c r="AV137" s="13" t="s">
        <v>90</v>
      </c>
      <c r="AW137" s="13" t="s">
        <v>33</v>
      </c>
      <c r="AX137" s="13" t="s">
        <v>77</v>
      </c>
      <c r="AY137" s="266" t="s">
        <v>174</v>
      </c>
    </row>
    <row r="138" s="14" customFormat="1">
      <c r="A138" s="14"/>
      <c r="B138" s="267"/>
      <c r="C138" s="268"/>
      <c r="D138" s="257" t="s">
        <v>245</v>
      </c>
      <c r="E138" s="269" t="s">
        <v>1</v>
      </c>
      <c r="F138" s="270" t="s">
        <v>248</v>
      </c>
      <c r="G138" s="268"/>
      <c r="H138" s="271">
        <v>13.255000000000001</v>
      </c>
      <c r="I138" s="272"/>
      <c r="J138" s="268"/>
      <c r="K138" s="268"/>
      <c r="L138" s="273"/>
      <c r="M138" s="274"/>
      <c r="N138" s="275"/>
      <c r="O138" s="275"/>
      <c r="P138" s="275"/>
      <c r="Q138" s="275"/>
      <c r="R138" s="275"/>
      <c r="S138" s="275"/>
      <c r="T138" s="275"/>
      <c r="U138" s="276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77" t="s">
        <v>245</v>
      </c>
      <c r="AU138" s="277" t="s">
        <v>90</v>
      </c>
      <c r="AV138" s="14" t="s">
        <v>190</v>
      </c>
      <c r="AW138" s="14" t="s">
        <v>33</v>
      </c>
      <c r="AX138" s="14" t="s">
        <v>84</v>
      </c>
      <c r="AY138" s="277" t="s">
        <v>174</v>
      </c>
    </row>
    <row r="139" s="2" customFormat="1" ht="22.2" customHeight="1">
      <c r="A139" s="38"/>
      <c r="B139" s="39"/>
      <c r="C139" s="236" t="s">
        <v>77</v>
      </c>
      <c r="D139" s="236" t="s">
        <v>177</v>
      </c>
      <c r="E139" s="237" t="s">
        <v>859</v>
      </c>
      <c r="F139" s="238" t="s">
        <v>1834</v>
      </c>
      <c r="G139" s="239" t="s">
        <v>243</v>
      </c>
      <c r="H139" s="240">
        <v>13.255000000000001</v>
      </c>
      <c r="I139" s="241"/>
      <c r="J139" s="242">
        <f>ROUND(I139*H139,2)</f>
        <v>0</v>
      </c>
      <c r="K139" s="243"/>
      <c r="L139" s="44"/>
      <c r="M139" s="244" t="s">
        <v>1</v>
      </c>
      <c r="N139" s="245" t="s">
        <v>43</v>
      </c>
      <c r="O139" s="97"/>
      <c r="P139" s="246">
        <f>O139*H139</f>
        <v>0</v>
      </c>
      <c r="Q139" s="246">
        <v>0</v>
      </c>
      <c r="R139" s="246">
        <f>Q139*H139</f>
        <v>0</v>
      </c>
      <c r="S139" s="246">
        <v>0</v>
      </c>
      <c r="T139" s="246">
        <f>S139*H139</f>
        <v>0</v>
      </c>
      <c r="U139" s="247" t="s">
        <v>1</v>
      </c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48" t="s">
        <v>190</v>
      </c>
      <c r="AT139" s="248" t="s">
        <v>177</v>
      </c>
      <c r="AU139" s="248" t="s">
        <v>90</v>
      </c>
      <c r="AY139" s="17" t="s">
        <v>174</v>
      </c>
      <c r="BE139" s="249">
        <f>IF(N139="základná",J139,0)</f>
        <v>0</v>
      </c>
      <c r="BF139" s="249">
        <f>IF(N139="znížená",J139,0)</f>
        <v>0</v>
      </c>
      <c r="BG139" s="249">
        <f>IF(N139="zákl. prenesená",J139,0)</f>
        <v>0</v>
      </c>
      <c r="BH139" s="249">
        <f>IF(N139="zníž. prenesená",J139,0)</f>
        <v>0</v>
      </c>
      <c r="BI139" s="249">
        <f>IF(N139="nulová",J139,0)</f>
        <v>0</v>
      </c>
      <c r="BJ139" s="17" t="s">
        <v>90</v>
      </c>
      <c r="BK139" s="249">
        <f>ROUND(I139*H139,2)</f>
        <v>0</v>
      </c>
      <c r="BL139" s="17" t="s">
        <v>190</v>
      </c>
      <c r="BM139" s="248" t="s">
        <v>198</v>
      </c>
    </row>
    <row r="140" s="2" customFormat="1" ht="30" customHeight="1">
      <c r="A140" s="38"/>
      <c r="B140" s="39"/>
      <c r="C140" s="236" t="s">
        <v>77</v>
      </c>
      <c r="D140" s="236" t="s">
        <v>177</v>
      </c>
      <c r="E140" s="237" t="s">
        <v>863</v>
      </c>
      <c r="F140" s="238" t="s">
        <v>1276</v>
      </c>
      <c r="G140" s="239" t="s">
        <v>243</v>
      </c>
      <c r="H140" s="240">
        <v>20.757999999999999</v>
      </c>
      <c r="I140" s="241"/>
      <c r="J140" s="242">
        <f>ROUND(I140*H140,2)</f>
        <v>0</v>
      </c>
      <c r="K140" s="243"/>
      <c r="L140" s="44"/>
      <c r="M140" s="244" t="s">
        <v>1</v>
      </c>
      <c r="N140" s="245" t="s">
        <v>43</v>
      </c>
      <c r="O140" s="97"/>
      <c r="P140" s="246">
        <f>O140*H140</f>
        <v>0</v>
      </c>
      <c r="Q140" s="246">
        <v>0</v>
      </c>
      <c r="R140" s="246">
        <f>Q140*H140</f>
        <v>0</v>
      </c>
      <c r="S140" s="246">
        <v>0</v>
      </c>
      <c r="T140" s="246">
        <f>S140*H140</f>
        <v>0</v>
      </c>
      <c r="U140" s="247" t="s">
        <v>1</v>
      </c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48" t="s">
        <v>190</v>
      </c>
      <c r="AT140" s="248" t="s">
        <v>177</v>
      </c>
      <c r="AU140" s="248" t="s">
        <v>90</v>
      </c>
      <c r="AY140" s="17" t="s">
        <v>174</v>
      </c>
      <c r="BE140" s="249">
        <f>IF(N140="základná",J140,0)</f>
        <v>0</v>
      </c>
      <c r="BF140" s="249">
        <f>IF(N140="znížená",J140,0)</f>
        <v>0</v>
      </c>
      <c r="BG140" s="249">
        <f>IF(N140="zákl. prenesená",J140,0)</f>
        <v>0</v>
      </c>
      <c r="BH140" s="249">
        <f>IF(N140="zníž. prenesená",J140,0)</f>
        <v>0</v>
      </c>
      <c r="BI140" s="249">
        <f>IF(N140="nulová",J140,0)</f>
        <v>0</v>
      </c>
      <c r="BJ140" s="17" t="s">
        <v>90</v>
      </c>
      <c r="BK140" s="249">
        <f>ROUND(I140*H140,2)</f>
        <v>0</v>
      </c>
      <c r="BL140" s="17" t="s">
        <v>190</v>
      </c>
      <c r="BM140" s="248" t="s">
        <v>209</v>
      </c>
    </row>
    <row r="141" s="13" customFormat="1">
      <c r="A141" s="13"/>
      <c r="B141" s="255"/>
      <c r="C141" s="256"/>
      <c r="D141" s="257" t="s">
        <v>245</v>
      </c>
      <c r="E141" s="258" t="s">
        <v>1</v>
      </c>
      <c r="F141" s="259" t="s">
        <v>1835</v>
      </c>
      <c r="G141" s="256"/>
      <c r="H141" s="260">
        <v>3.3799999999999999</v>
      </c>
      <c r="I141" s="261"/>
      <c r="J141" s="256"/>
      <c r="K141" s="256"/>
      <c r="L141" s="262"/>
      <c r="M141" s="263"/>
      <c r="N141" s="264"/>
      <c r="O141" s="264"/>
      <c r="P141" s="264"/>
      <c r="Q141" s="264"/>
      <c r="R141" s="264"/>
      <c r="S141" s="264"/>
      <c r="T141" s="264"/>
      <c r="U141" s="265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66" t="s">
        <v>245</v>
      </c>
      <c r="AU141" s="266" t="s">
        <v>90</v>
      </c>
      <c r="AV141" s="13" t="s">
        <v>90</v>
      </c>
      <c r="AW141" s="13" t="s">
        <v>33</v>
      </c>
      <c r="AX141" s="13" t="s">
        <v>77</v>
      </c>
      <c r="AY141" s="266" t="s">
        <v>174</v>
      </c>
    </row>
    <row r="142" s="13" customFormat="1">
      <c r="A142" s="13"/>
      <c r="B142" s="255"/>
      <c r="C142" s="256"/>
      <c r="D142" s="257" t="s">
        <v>245</v>
      </c>
      <c r="E142" s="258" t="s">
        <v>1</v>
      </c>
      <c r="F142" s="259" t="s">
        <v>1836</v>
      </c>
      <c r="G142" s="256"/>
      <c r="H142" s="260">
        <v>13.255000000000001</v>
      </c>
      <c r="I142" s="261"/>
      <c r="J142" s="256"/>
      <c r="K142" s="256"/>
      <c r="L142" s="262"/>
      <c r="M142" s="263"/>
      <c r="N142" s="264"/>
      <c r="O142" s="264"/>
      <c r="P142" s="264"/>
      <c r="Q142" s="264"/>
      <c r="R142" s="264"/>
      <c r="S142" s="264"/>
      <c r="T142" s="264"/>
      <c r="U142" s="265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66" t="s">
        <v>245</v>
      </c>
      <c r="AU142" s="266" t="s">
        <v>90</v>
      </c>
      <c r="AV142" s="13" t="s">
        <v>90</v>
      </c>
      <c r="AW142" s="13" t="s">
        <v>33</v>
      </c>
      <c r="AX142" s="13" t="s">
        <v>77</v>
      </c>
      <c r="AY142" s="266" t="s">
        <v>174</v>
      </c>
    </row>
    <row r="143" s="13" customFormat="1">
      <c r="A143" s="13"/>
      <c r="B143" s="255"/>
      <c r="C143" s="256"/>
      <c r="D143" s="257" t="s">
        <v>245</v>
      </c>
      <c r="E143" s="258" t="s">
        <v>1</v>
      </c>
      <c r="F143" s="259" t="s">
        <v>1837</v>
      </c>
      <c r="G143" s="256"/>
      <c r="H143" s="260">
        <v>4.1230000000000002</v>
      </c>
      <c r="I143" s="261"/>
      <c r="J143" s="256"/>
      <c r="K143" s="256"/>
      <c r="L143" s="262"/>
      <c r="M143" s="263"/>
      <c r="N143" s="264"/>
      <c r="O143" s="264"/>
      <c r="P143" s="264"/>
      <c r="Q143" s="264"/>
      <c r="R143" s="264"/>
      <c r="S143" s="264"/>
      <c r="T143" s="264"/>
      <c r="U143" s="265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66" t="s">
        <v>245</v>
      </c>
      <c r="AU143" s="266" t="s">
        <v>90</v>
      </c>
      <c r="AV143" s="13" t="s">
        <v>90</v>
      </c>
      <c r="AW143" s="13" t="s">
        <v>33</v>
      </c>
      <c r="AX143" s="13" t="s">
        <v>77</v>
      </c>
      <c r="AY143" s="266" t="s">
        <v>174</v>
      </c>
    </row>
    <row r="144" s="14" customFormat="1">
      <c r="A144" s="14"/>
      <c r="B144" s="267"/>
      <c r="C144" s="268"/>
      <c r="D144" s="257" t="s">
        <v>245</v>
      </c>
      <c r="E144" s="269" t="s">
        <v>1</v>
      </c>
      <c r="F144" s="270" t="s">
        <v>248</v>
      </c>
      <c r="G144" s="268"/>
      <c r="H144" s="271">
        <v>20.758000000000003</v>
      </c>
      <c r="I144" s="272"/>
      <c r="J144" s="268"/>
      <c r="K144" s="268"/>
      <c r="L144" s="273"/>
      <c r="M144" s="274"/>
      <c r="N144" s="275"/>
      <c r="O144" s="275"/>
      <c r="P144" s="275"/>
      <c r="Q144" s="275"/>
      <c r="R144" s="275"/>
      <c r="S144" s="275"/>
      <c r="T144" s="275"/>
      <c r="U144" s="276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77" t="s">
        <v>245</v>
      </c>
      <c r="AU144" s="277" t="s">
        <v>90</v>
      </c>
      <c r="AV144" s="14" t="s">
        <v>190</v>
      </c>
      <c r="AW144" s="14" t="s">
        <v>33</v>
      </c>
      <c r="AX144" s="14" t="s">
        <v>84</v>
      </c>
      <c r="AY144" s="277" t="s">
        <v>174</v>
      </c>
    </row>
    <row r="145" s="2" customFormat="1" ht="34.8" customHeight="1">
      <c r="A145" s="38"/>
      <c r="B145" s="39"/>
      <c r="C145" s="236" t="s">
        <v>77</v>
      </c>
      <c r="D145" s="236" t="s">
        <v>177</v>
      </c>
      <c r="E145" s="237" t="s">
        <v>867</v>
      </c>
      <c r="F145" s="238" t="s">
        <v>1838</v>
      </c>
      <c r="G145" s="239" t="s">
        <v>243</v>
      </c>
      <c r="H145" s="240">
        <v>109.59</v>
      </c>
      <c r="I145" s="241"/>
      <c r="J145" s="242">
        <f>ROUND(I145*H145,2)</f>
        <v>0</v>
      </c>
      <c r="K145" s="243"/>
      <c r="L145" s="44"/>
      <c r="M145" s="244" t="s">
        <v>1</v>
      </c>
      <c r="N145" s="245" t="s">
        <v>43</v>
      </c>
      <c r="O145" s="97"/>
      <c r="P145" s="246">
        <f>O145*H145</f>
        <v>0</v>
      </c>
      <c r="Q145" s="246">
        <v>0</v>
      </c>
      <c r="R145" s="246">
        <f>Q145*H145</f>
        <v>0</v>
      </c>
      <c r="S145" s="246">
        <v>0</v>
      </c>
      <c r="T145" s="246">
        <f>S145*H145</f>
        <v>0</v>
      </c>
      <c r="U145" s="247" t="s">
        <v>1</v>
      </c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48" t="s">
        <v>190</v>
      </c>
      <c r="AT145" s="248" t="s">
        <v>177</v>
      </c>
      <c r="AU145" s="248" t="s">
        <v>90</v>
      </c>
      <c r="AY145" s="17" t="s">
        <v>174</v>
      </c>
      <c r="BE145" s="249">
        <f>IF(N145="základná",J145,0)</f>
        <v>0</v>
      </c>
      <c r="BF145" s="249">
        <f>IF(N145="znížená",J145,0)</f>
        <v>0</v>
      </c>
      <c r="BG145" s="249">
        <f>IF(N145="zákl. prenesená",J145,0)</f>
        <v>0</v>
      </c>
      <c r="BH145" s="249">
        <f>IF(N145="zníž. prenesená",J145,0)</f>
        <v>0</v>
      </c>
      <c r="BI145" s="249">
        <f>IF(N145="nulová",J145,0)</f>
        <v>0</v>
      </c>
      <c r="BJ145" s="17" t="s">
        <v>90</v>
      </c>
      <c r="BK145" s="249">
        <f>ROUND(I145*H145,2)</f>
        <v>0</v>
      </c>
      <c r="BL145" s="17" t="s">
        <v>190</v>
      </c>
      <c r="BM145" s="248" t="s">
        <v>217</v>
      </c>
    </row>
    <row r="146" s="13" customFormat="1">
      <c r="A146" s="13"/>
      <c r="B146" s="255"/>
      <c r="C146" s="256"/>
      <c r="D146" s="257" t="s">
        <v>245</v>
      </c>
      <c r="E146" s="258" t="s">
        <v>1</v>
      </c>
      <c r="F146" s="259" t="s">
        <v>1839</v>
      </c>
      <c r="G146" s="256"/>
      <c r="H146" s="260">
        <v>109.59</v>
      </c>
      <c r="I146" s="261"/>
      <c r="J146" s="256"/>
      <c r="K146" s="256"/>
      <c r="L146" s="262"/>
      <c r="M146" s="263"/>
      <c r="N146" s="264"/>
      <c r="O146" s="264"/>
      <c r="P146" s="264"/>
      <c r="Q146" s="264"/>
      <c r="R146" s="264"/>
      <c r="S146" s="264"/>
      <c r="T146" s="264"/>
      <c r="U146" s="265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66" t="s">
        <v>245</v>
      </c>
      <c r="AU146" s="266" t="s">
        <v>90</v>
      </c>
      <c r="AV146" s="13" t="s">
        <v>90</v>
      </c>
      <c r="AW146" s="13" t="s">
        <v>33</v>
      </c>
      <c r="AX146" s="13" t="s">
        <v>77</v>
      </c>
      <c r="AY146" s="266" t="s">
        <v>174</v>
      </c>
    </row>
    <row r="147" s="14" customFormat="1">
      <c r="A147" s="14"/>
      <c r="B147" s="267"/>
      <c r="C147" s="268"/>
      <c r="D147" s="257" t="s">
        <v>245</v>
      </c>
      <c r="E147" s="269" t="s">
        <v>1</v>
      </c>
      <c r="F147" s="270" t="s">
        <v>248</v>
      </c>
      <c r="G147" s="268"/>
      <c r="H147" s="271">
        <v>109.59</v>
      </c>
      <c r="I147" s="272"/>
      <c r="J147" s="268"/>
      <c r="K147" s="268"/>
      <c r="L147" s="273"/>
      <c r="M147" s="274"/>
      <c r="N147" s="275"/>
      <c r="O147" s="275"/>
      <c r="P147" s="275"/>
      <c r="Q147" s="275"/>
      <c r="R147" s="275"/>
      <c r="S147" s="275"/>
      <c r="T147" s="275"/>
      <c r="U147" s="276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77" t="s">
        <v>245</v>
      </c>
      <c r="AU147" s="277" t="s">
        <v>90</v>
      </c>
      <c r="AV147" s="14" t="s">
        <v>190</v>
      </c>
      <c r="AW147" s="14" t="s">
        <v>33</v>
      </c>
      <c r="AX147" s="14" t="s">
        <v>84</v>
      </c>
      <c r="AY147" s="277" t="s">
        <v>174</v>
      </c>
    </row>
    <row r="148" s="2" customFormat="1" ht="22.2" customHeight="1">
      <c r="A148" s="38"/>
      <c r="B148" s="39"/>
      <c r="C148" s="236" t="s">
        <v>77</v>
      </c>
      <c r="D148" s="236" t="s">
        <v>177</v>
      </c>
      <c r="E148" s="237" t="s">
        <v>871</v>
      </c>
      <c r="F148" s="238" t="s">
        <v>1840</v>
      </c>
      <c r="G148" s="239" t="s">
        <v>243</v>
      </c>
      <c r="H148" s="240">
        <v>4.1230000000000002</v>
      </c>
      <c r="I148" s="241"/>
      <c r="J148" s="242">
        <f>ROUND(I148*H148,2)</f>
        <v>0</v>
      </c>
      <c r="K148" s="243"/>
      <c r="L148" s="44"/>
      <c r="M148" s="244" t="s">
        <v>1</v>
      </c>
      <c r="N148" s="245" t="s">
        <v>43</v>
      </c>
      <c r="O148" s="97"/>
      <c r="P148" s="246">
        <f>O148*H148</f>
        <v>0</v>
      </c>
      <c r="Q148" s="246">
        <v>0</v>
      </c>
      <c r="R148" s="246">
        <f>Q148*H148</f>
        <v>0</v>
      </c>
      <c r="S148" s="246">
        <v>0</v>
      </c>
      <c r="T148" s="246">
        <f>S148*H148</f>
        <v>0</v>
      </c>
      <c r="U148" s="247" t="s">
        <v>1</v>
      </c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48" t="s">
        <v>190</v>
      </c>
      <c r="AT148" s="248" t="s">
        <v>177</v>
      </c>
      <c r="AU148" s="248" t="s">
        <v>90</v>
      </c>
      <c r="AY148" s="17" t="s">
        <v>174</v>
      </c>
      <c r="BE148" s="249">
        <f>IF(N148="základná",J148,0)</f>
        <v>0</v>
      </c>
      <c r="BF148" s="249">
        <f>IF(N148="znížená",J148,0)</f>
        <v>0</v>
      </c>
      <c r="BG148" s="249">
        <f>IF(N148="zákl. prenesená",J148,0)</f>
        <v>0</v>
      </c>
      <c r="BH148" s="249">
        <f>IF(N148="zníž. prenesená",J148,0)</f>
        <v>0</v>
      </c>
      <c r="BI148" s="249">
        <f>IF(N148="nulová",J148,0)</f>
        <v>0</v>
      </c>
      <c r="BJ148" s="17" t="s">
        <v>90</v>
      </c>
      <c r="BK148" s="249">
        <f>ROUND(I148*H148,2)</f>
        <v>0</v>
      </c>
      <c r="BL148" s="17" t="s">
        <v>190</v>
      </c>
      <c r="BM148" s="248" t="s">
        <v>225</v>
      </c>
    </row>
    <row r="149" s="13" customFormat="1">
      <c r="A149" s="13"/>
      <c r="B149" s="255"/>
      <c r="C149" s="256"/>
      <c r="D149" s="257" t="s">
        <v>245</v>
      </c>
      <c r="E149" s="258" t="s">
        <v>1</v>
      </c>
      <c r="F149" s="259" t="s">
        <v>1837</v>
      </c>
      <c r="G149" s="256"/>
      <c r="H149" s="260">
        <v>4.1230000000000002</v>
      </c>
      <c r="I149" s="261"/>
      <c r="J149" s="256"/>
      <c r="K149" s="256"/>
      <c r="L149" s="262"/>
      <c r="M149" s="263"/>
      <c r="N149" s="264"/>
      <c r="O149" s="264"/>
      <c r="P149" s="264"/>
      <c r="Q149" s="264"/>
      <c r="R149" s="264"/>
      <c r="S149" s="264"/>
      <c r="T149" s="264"/>
      <c r="U149" s="265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66" t="s">
        <v>245</v>
      </c>
      <c r="AU149" s="266" t="s">
        <v>90</v>
      </c>
      <c r="AV149" s="13" t="s">
        <v>90</v>
      </c>
      <c r="AW149" s="13" t="s">
        <v>33</v>
      </c>
      <c r="AX149" s="13" t="s">
        <v>77</v>
      </c>
      <c r="AY149" s="266" t="s">
        <v>174</v>
      </c>
    </row>
    <row r="150" s="14" customFormat="1">
      <c r="A150" s="14"/>
      <c r="B150" s="267"/>
      <c r="C150" s="268"/>
      <c r="D150" s="257" t="s">
        <v>245</v>
      </c>
      <c r="E150" s="269" t="s">
        <v>1</v>
      </c>
      <c r="F150" s="270" t="s">
        <v>248</v>
      </c>
      <c r="G150" s="268"/>
      <c r="H150" s="271">
        <v>4.1230000000000002</v>
      </c>
      <c r="I150" s="272"/>
      <c r="J150" s="268"/>
      <c r="K150" s="268"/>
      <c r="L150" s="273"/>
      <c r="M150" s="274"/>
      <c r="N150" s="275"/>
      <c r="O150" s="275"/>
      <c r="P150" s="275"/>
      <c r="Q150" s="275"/>
      <c r="R150" s="275"/>
      <c r="S150" s="275"/>
      <c r="T150" s="275"/>
      <c r="U150" s="276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77" t="s">
        <v>245</v>
      </c>
      <c r="AU150" s="277" t="s">
        <v>90</v>
      </c>
      <c r="AV150" s="14" t="s">
        <v>190</v>
      </c>
      <c r="AW150" s="14" t="s">
        <v>33</v>
      </c>
      <c r="AX150" s="14" t="s">
        <v>84</v>
      </c>
      <c r="AY150" s="277" t="s">
        <v>174</v>
      </c>
    </row>
    <row r="151" s="2" customFormat="1" ht="14.4" customHeight="1">
      <c r="A151" s="38"/>
      <c r="B151" s="39"/>
      <c r="C151" s="236" t="s">
        <v>77</v>
      </c>
      <c r="D151" s="236" t="s">
        <v>177</v>
      </c>
      <c r="E151" s="237" t="s">
        <v>875</v>
      </c>
      <c r="F151" s="238" t="s">
        <v>1841</v>
      </c>
      <c r="G151" s="239" t="s">
        <v>243</v>
      </c>
      <c r="H151" s="240">
        <v>20.785</v>
      </c>
      <c r="I151" s="241"/>
      <c r="J151" s="242">
        <f>ROUND(I151*H151,2)</f>
        <v>0</v>
      </c>
      <c r="K151" s="243"/>
      <c r="L151" s="44"/>
      <c r="M151" s="244" t="s">
        <v>1</v>
      </c>
      <c r="N151" s="245" t="s">
        <v>43</v>
      </c>
      <c r="O151" s="97"/>
      <c r="P151" s="246">
        <f>O151*H151</f>
        <v>0</v>
      </c>
      <c r="Q151" s="246">
        <v>0</v>
      </c>
      <c r="R151" s="246">
        <f>Q151*H151</f>
        <v>0</v>
      </c>
      <c r="S151" s="246">
        <v>0</v>
      </c>
      <c r="T151" s="246">
        <f>S151*H151</f>
        <v>0</v>
      </c>
      <c r="U151" s="247" t="s">
        <v>1</v>
      </c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48" t="s">
        <v>190</v>
      </c>
      <c r="AT151" s="248" t="s">
        <v>177</v>
      </c>
      <c r="AU151" s="248" t="s">
        <v>90</v>
      </c>
      <c r="AY151" s="17" t="s">
        <v>174</v>
      </c>
      <c r="BE151" s="249">
        <f>IF(N151="základná",J151,0)</f>
        <v>0</v>
      </c>
      <c r="BF151" s="249">
        <f>IF(N151="znížená",J151,0)</f>
        <v>0</v>
      </c>
      <c r="BG151" s="249">
        <f>IF(N151="zákl. prenesená",J151,0)</f>
        <v>0</v>
      </c>
      <c r="BH151" s="249">
        <f>IF(N151="zníž. prenesená",J151,0)</f>
        <v>0</v>
      </c>
      <c r="BI151" s="249">
        <f>IF(N151="nulová",J151,0)</f>
        <v>0</v>
      </c>
      <c r="BJ151" s="17" t="s">
        <v>90</v>
      </c>
      <c r="BK151" s="249">
        <f>ROUND(I151*H151,2)</f>
        <v>0</v>
      </c>
      <c r="BL151" s="17" t="s">
        <v>190</v>
      </c>
      <c r="BM151" s="248" t="s">
        <v>302</v>
      </c>
    </row>
    <row r="152" s="2" customFormat="1" ht="22.2" customHeight="1">
      <c r="A152" s="38"/>
      <c r="B152" s="39"/>
      <c r="C152" s="236" t="s">
        <v>77</v>
      </c>
      <c r="D152" s="236" t="s">
        <v>177</v>
      </c>
      <c r="E152" s="237" t="s">
        <v>879</v>
      </c>
      <c r="F152" s="238" t="s">
        <v>262</v>
      </c>
      <c r="G152" s="239" t="s">
        <v>243</v>
      </c>
      <c r="H152" s="240">
        <v>4.1230000000000002</v>
      </c>
      <c r="I152" s="241"/>
      <c r="J152" s="242">
        <f>ROUND(I152*H152,2)</f>
        <v>0</v>
      </c>
      <c r="K152" s="243"/>
      <c r="L152" s="44"/>
      <c r="M152" s="244" t="s">
        <v>1</v>
      </c>
      <c r="N152" s="245" t="s">
        <v>43</v>
      </c>
      <c r="O152" s="97"/>
      <c r="P152" s="246">
        <f>O152*H152</f>
        <v>0</v>
      </c>
      <c r="Q152" s="246">
        <v>0</v>
      </c>
      <c r="R152" s="246">
        <f>Q152*H152</f>
        <v>0</v>
      </c>
      <c r="S152" s="246">
        <v>0</v>
      </c>
      <c r="T152" s="246">
        <f>S152*H152</f>
        <v>0</v>
      </c>
      <c r="U152" s="247" t="s">
        <v>1</v>
      </c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48" t="s">
        <v>190</v>
      </c>
      <c r="AT152" s="248" t="s">
        <v>177</v>
      </c>
      <c r="AU152" s="248" t="s">
        <v>90</v>
      </c>
      <c r="AY152" s="17" t="s">
        <v>174</v>
      </c>
      <c r="BE152" s="249">
        <f>IF(N152="základná",J152,0)</f>
        <v>0</v>
      </c>
      <c r="BF152" s="249">
        <f>IF(N152="znížená",J152,0)</f>
        <v>0</v>
      </c>
      <c r="BG152" s="249">
        <f>IF(N152="zákl. prenesená",J152,0)</f>
        <v>0</v>
      </c>
      <c r="BH152" s="249">
        <f>IF(N152="zníž. prenesená",J152,0)</f>
        <v>0</v>
      </c>
      <c r="BI152" s="249">
        <f>IF(N152="nulová",J152,0)</f>
        <v>0</v>
      </c>
      <c r="BJ152" s="17" t="s">
        <v>90</v>
      </c>
      <c r="BK152" s="249">
        <f>ROUND(I152*H152,2)</f>
        <v>0</v>
      </c>
      <c r="BL152" s="17" t="s">
        <v>190</v>
      </c>
      <c r="BM152" s="248" t="s">
        <v>308</v>
      </c>
    </row>
    <row r="153" s="12" customFormat="1" ht="22.8" customHeight="1">
      <c r="A153" s="12"/>
      <c r="B153" s="220"/>
      <c r="C153" s="221"/>
      <c r="D153" s="222" t="s">
        <v>76</v>
      </c>
      <c r="E153" s="234" t="s">
        <v>1619</v>
      </c>
      <c r="F153" s="234" t="s">
        <v>272</v>
      </c>
      <c r="G153" s="221"/>
      <c r="H153" s="221"/>
      <c r="I153" s="224"/>
      <c r="J153" s="235">
        <f>BK153</f>
        <v>0</v>
      </c>
      <c r="K153" s="221"/>
      <c r="L153" s="226"/>
      <c r="M153" s="227"/>
      <c r="N153" s="228"/>
      <c r="O153" s="228"/>
      <c r="P153" s="229">
        <f>SUM(P154:P169)</f>
        <v>0</v>
      </c>
      <c r="Q153" s="228"/>
      <c r="R153" s="229">
        <f>SUM(R154:R169)</f>
        <v>7.0192957879740003</v>
      </c>
      <c r="S153" s="228"/>
      <c r="T153" s="229">
        <f>SUM(T154:T169)</f>
        <v>0</v>
      </c>
      <c r="U153" s="230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31" t="s">
        <v>84</v>
      </c>
      <c r="AT153" s="232" t="s">
        <v>76</v>
      </c>
      <c r="AU153" s="232" t="s">
        <v>84</v>
      </c>
      <c r="AY153" s="231" t="s">
        <v>174</v>
      </c>
      <c r="BK153" s="233">
        <f>SUM(BK154:BK169)</f>
        <v>0</v>
      </c>
    </row>
    <row r="154" s="2" customFormat="1" ht="22.2" customHeight="1">
      <c r="A154" s="38"/>
      <c r="B154" s="39"/>
      <c r="C154" s="236" t="s">
        <v>77</v>
      </c>
      <c r="D154" s="236" t="s">
        <v>177</v>
      </c>
      <c r="E154" s="237" t="s">
        <v>885</v>
      </c>
      <c r="F154" s="238" t="s">
        <v>1842</v>
      </c>
      <c r="G154" s="239" t="s">
        <v>243</v>
      </c>
      <c r="H154" s="240">
        <v>0.71999999999999997</v>
      </c>
      <c r="I154" s="241"/>
      <c r="J154" s="242">
        <f>ROUND(I154*H154,2)</f>
        <v>0</v>
      </c>
      <c r="K154" s="243"/>
      <c r="L154" s="44"/>
      <c r="M154" s="244" t="s">
        <v>1</v>
      </c>
      <c r="N154" s="245" t="s">
        <v>43</v>
      </c>
      <c r="O154" s="97"/>
      <c r="P154" s="246">
        <f>O154*H154</f>
        <v>0</v>
      </c>
      <c r="Q154" s="246">
        <v>2.0699999999999998</v>
      </c>
      <c r="R154" s="246">
        <f>Q154*H154</f>
        <v>1.4903999999999997</v>
      </c>
      <c r="S154" s="246">
        <v>0</v>
      </c>
      <c r="T154" s="246">
        <f>S154*H154</f>
        <v>0</v>
      </c>
      <c r="U154" s="247" t="s">
        <v>1</v>
      </c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48" t="s">
        <v>190</v>
      </c>
      <c r="AT154" s="248" t="s">
        <v>177</v>
      </c>
      <c r="AU154" s="248" t="s">
        <v>90</v>
      </c>
      <c r="AY154" s="17" t="s">
        <v>174</v>
      </c>
      <c r="BE154" s="249">
        <f>IF(N154="základná",J154,0)</f>
        <v>0</v>
      </c>
      <c r="BF154" s="249">
        <f>IF(N154="znížená",J154,0)</f>
        <v>0</v>
      </c>
      <c r="BG154" s="249">
        <f>IF(N154="zákl. prenesená",J154,0)</f>
        <v>0</v>
      </c>
      <c r="BH154" s="249">
        <f>IF(N154="zníž. prenesená",J154,0)</f>
        <v>0</v>
      </c>
      <c r="BI154" s="249">
        <f>IF(N154="nulová",J154,0)</f>
        <v>0</v>
      </c>
      <c r="BJ154" s="17" t="s">
        <v>90</v>
      </c>
      <c r="BK154" s="249">
        <f>ROUND(I154*H154,2)</f>
        <v>0</v>
      </c>
      <c r="BL154" s="17" t="s">
        <v>190</v>
      </c>
      <c r="BM154" s="248" t="s">
        <v>312</v>
      </c>
    </row>
    <row r="155" s="13" customFormat="1">
      <c r="A155" s="13"/>
      <c r="B155" s="255"/>
      <c r="C155" s="256"/>
      <c r="D155" s="257" t="s">
        <v>245</v>
      </c>
      <c r="E155" s="258" t="s">
        <v>1</v>
      </c>
      <c r="F155" s="259" t="s">
        <v>1843</v>
      </c>
      <c r="G155" s="256"/>
      <c r="H155" s="260">
        <v>0.71999999999999997</v>
      </c>
      <c r="I155" s="261"/>
      <c r="J155" s="256"/>
      <c r="K155" s="256"/>
      <c r="L155" s="262"/>
      <c r="M155" s="263"/>
      <c r="N155" s="264"/>
      <c r="O155" s="264"/>
      <c r="P155" s="264"/>
      <c r="Q155" s="264"/>
      <c r="R155" s="264"/>
      <c r="S155" s="264"/>
      <c r="T155" s="264"/>
      <c r="U155" s="265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66" t="s">
        <v>245</v>
      </c>
      <c r="AU155" s="266" t="s">
        <v>90</v>
      </c>
      <c r="AV155" s="13" t="s">
        <v>90</v>
      </c>
      <c r="AW155" s="13" t="s">
        <v>33</v>
      </c>
      <c r="AX155" s="13" t="s">
        <v>77</v>
      </c>
      <c r="AY155" s="266" t="s">
        <v>174</v>
      </c>
    </row>
    <row r="156" s="14" customFormat="1">
      <c r="A156" s="14"/>
      <c r="B156" s="267"/>
      <c r="C156" s="268"/>
      <c r="D156" s="257" t="s">
        <v>245</v>
      </c>
      <c r="E156" s="269" t="s">
        <v>1</v>
      </c>
      <c r="F156" s="270" t="s">
        <v>248</v>
      </c>
      <c r="G156" s="268"/>
      <c r="H156" s="271">
        <v>0.71999999999999997</v>
      </c>
      <c r="I156" s="272"/>
      <c r="J156" s="268"/>
      <c r="K156" s="268"/>
      <c r="L156" s="273"/>
      <c r="M156" s="274"/>
      <c r="N156" s="275"/>
      <c r="O156" s="275"/>
      <c r="P156" s="275"/>
      <c r="Q156" s="275"/>
      <c r="R156" s="275"/>
      <c r="S156" s="275"/>
      <c r="T156" s="275"/>
      <c r="U156" s="276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77" t="s">
        <v>245</v>
      </c>
      <c r="AU156" s="277" t="s">
        <v>90</v>
      </c>
      <c r="AV156" s="14" t="s">
        <v>190</v>
      </c>
      <c r="AW156" s="14" t="s">
        <v>33</v>
      </c>
      <c r="AX156" s="14" t="s">
        <v>84</v>
      </c>
      <c r="AY156" s="277" t="s">
        <v>174</v>
      </c>
    </row>
    <row r="157" s="2" customFormat="1" ht="22.2" customHeight="1">
      <c r="A157" s="38"/>
      <c r="B157" s="39"/>
      <c r="C157" s="236" t="s">
        <v>77</v>
      </c>
      <c r="D157" s="236" t="s">
        <v>177</v>
      </c>
      <c r="E157" s="237" t="s">
        <v>889</v>
      </c>
      <c r="F157" s="238" t="s">
        <v>1844</v>
      </c>
      <c r="G157" s="239" t="s">
        <v>243</v>
      </c>
      <c r="H157" s="240">
        <v>2.1600000000000001</v>
      </c>
      <c r="I157" s="241"/>
      <c r="J157" s="242">
        <f>ROUND(I157*H157,2)</f>
        <v>0</v>
      </c>
      <c r="K157" s="243"/>
      <c r="L157" s="44"/>
      <c r="M157" s="244" t="s">
        <v>1</v>
      </c>
      <c r="N157" s="245" t="s">
        <v>43</v>
      </c>
      <c r="O157" s="97"/>
      <c r="P157" s="246">
        <f>O157*H157</f>
        <v>0</v>
      </c>
      <c r="Q157" s="246">
        <v>2.3919079642000001</v>
      </c>
      <c r="R157" s="246">
        <f>Q157*H157</f>
        <v>5.1665212026720004</v>
      </c>
      <c r="S157" s="246">
        <v>0</v>
      </c>
      <c r="T157" s="246">
        <f>S157*H157</f>
        <v>0</v>
      </c>
      <c r="U157" s="247" t="s">
        <v>1</v>
      </c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48" t="s">
        <v>190</v>
      </c>
      <c r="AT157" s="248" t="s">
        <v>177</v>
      </c>
      <c r="AU157" s="248" t="s">
        <v>90</v>
      </c>
      <c r="AY157" s="17" t="s">
        <v>174</v>
      </c>
      <c r="BE157" s="249">
        <f>IF(N157="základná",J157,0)</f>
        <v>0</v>
      </c>
      <c r="BF157" s="249">
        <f>IF(N157="znížená",J157,0)</f>
        <v>0</v>
      </c>
      <c r="BG157" s="249">
        <f>IF(N157="zákl. prenesená",J157,0)</f>
        <v>0</v>
      </c>
      <c r="BH157" s="249">
        <f>IF(N157="zníž. prenesená",J157,0)</f>
        <v>0</v>
      </c>
      <c r="BI157" s="249">
        <f>IF(N157="nulová",J157,0)</f>
        <v>0</v>
      </c>
      <c r="BJ157" s="17" t="s">
        <v>90</v>
      </c>
      <c r="BK157" s="249">
        <f>ROUND(I157*H157,2)</f>
        <v>0</v>
      </c>
      <c r="BL157" s="17" t="s">
        <v>190</v>
      </c>
      <c r="BM157" s="248" t="s">
        <v>406</v>
      </c>
    </row>
    <row r="158" s="13" customFormat="1">
      <c r="A158" s="13"/>
      <c r="B158" s="255"/>
      <c r="C158" s="256"/>
      <c r="D158" s="257" t="s">
        <v>245</v>
      </c>
      <c r="E158" s="258" t="s">
        <v>1</v>
      </c>
      <c r="F158" s="259" t="s">
        <v>1845</v>
      </c>
      <c r="G158" s="256"/>
      <c r="H158" s="260">
        <v>2.1600000000000001</v>
      </c>
      <c r="I158" s="261"/>
      <c r="J158" s="256"/>
      <c r="K158" s="256"/>
      <c r="L158" s="262"/>
      <c r="M158" s="263"/>
      <c r="N158" s="264"/>
      <c r="O158" s="264"/>
      <c r="P158" s="264"/>
      <c r="Q158" s="264"/>
      <c r="R158" s="264"/>
      <c r="S158" s="264"/>
      <c r="T158" s="264"/>
      <c r="U158" s="265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66" t="s">
        <v>245</v>
      </c>
      <c r="AU158" s="266" t="s">
        <v>90</v>
      </c>
      <c r="AV158" s="13" t="s">
        <v>90</v>
      </c>
      <c r="AW158" s="13" t="s">
        <v>33</v>
      </c>
      <c r="AX158" s="13" t="s">
        <v>77</v>
      </c>
      <c r="AY158" s="266" t="s">
        <v>174</v>
      </c>
    </row>
    <row r="159" s="14" customFormat="1">
      <c r="A159" s="14"/>
      <c r="B159" s="267"/>
      <c r="C159" s="268"/>
      <c r="D159" s="257" t="s">
        <v>245</v>
      </c>
      <c r="E159" s="269" t="s">
        <v>1</v>
      </c>
      <c r="F159" s="270" t="s">
        <v>248</v>
      </c>
      <c r="G159" s="268"/>
      <c r="H159" s="271">
        <v>2.1600000000000001</v>
      </c>
      <c r="I159" s="272"/>
      <c r="J159" s="268"/>
      <c r="K159" s="268"/>
      <c r="L159" s="273"/>
      <c r="M159" s="274"/>
      <c r="N159" s="275"/>
      <c r="O159" s="275"/>
      <c r="P159" s="275"/>
      <c r="Q159" s="275"/>
      <c r="R159" s="275"/>
      <c r="S159" s="275"/>
      <c r="T159" s="275"/>
      <c r="U159" s="276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77" t="s">
        <v>245</v>
      </c>
      <c r="AU159" s="277" t="s">
        <v>90</v>
      </c>
      <c r="AV159" s="14" t="s">
        <v>190</v>
      </c>
      <c r="AW159" s="14" t="s">
        <v>33</v>
      </c>
      <c r="AX159" s="14" t="s">
        <v>84</v>
      </c>
      <c r="AY159" s="277" t="s">
        <v>174</v>
      </c>
    </row>
    <row r="160" s="2" customFormat="1" ht="19.8" customHeight="1">
      <c r="A160" s="38"/>
      <c r="B160" s="39"/>
      <c r="C160" s="236" t="s">
        <v>77</v>
      </c>
      <c r="D160" s="236" t="s">
        <v>177</v>
      </c>
      <c r="E160" s="237" t="s">
        <v>893</v>
      </c>
      <c r="F160" s="238" t="s">
        <v>1846</v>
      </c>
      <c r="G160" s="239" t="s">
        <v>269</v>
      </c>
      <c r="H160" s="240">
        <v>2.3100000000000001</v>
      </c>
      <c r="I160" s="241"/>
      <c r="J160" s="242">
        <f>ROUND(I160*H160,2)</f>
        <v>0</v>
      </c>
      <c r="K160" s="243"/>
      <c r="L160" s="44"/>
      <c r="M160" s="244" t="s">
        <v>1</v>
      </c>
      <c r="N160" s="245" t="s">
        <v>43</v>
      </c>
      <c r="O160" s="97"/>
      <c r="P160" s="246">
        <f>O160*H160</f>
        <v>0</v>
      </c>
      <c r="Q160" s="246">
        <v>0.10284808</v>
      </c>
      <c r="R160" s="246">
        <f>Q160*H160</f>
        <v>0.23757906479999999</v>
      </c>
      <c r="S160" s="246">
        <v>0</v>
      </c>
      <c r="T160" s="246">
        <f>S160*H160</f>
        <v>0</v>
      </c>
      <c r="U160" s="247" t="s">
        <v>1</v>
      </c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48" t="s">
        <v>190</v>
      </c>
      <c r="AT160" s="248" t="s">
        <v>177</v>
      </c>
      <c r="AU160" s="248" t="s">
        <v>90</v>
      </c>
      <c r="AY160" s="17" t="s">
        <v>174</v>
      </c>
      <c r="BE160" s="249">
        <f>IF(N160="základná",J160,0)</f>
        <v>0</v>
      </c>
      <c r="BF160" s="249">
        <f>IF(N160="znížená",J160,0)</f>
        <v>0</v>
      </c>
      <c r="BG160" s="249">
        <f>IF(N160="zákl. prenesená",J160,0)</f>
        <v>0</v>
      </c>
      <c r="BH160" s="249">
        <f>IF(N160="zníž. prenesená",J160,0)</f>
        <v>0</v>
      </c>
      <c r="BI160" s="249">
        <f>IF(N160="nulová",J160,0)</f>
        <v>0</v>
      </c>
      <c r="BJ160" s="17" t="s">
        <v>90</v>
      </c>
      <c r="BK160" s="249">
        <f>ROUND(I160*H160,2)</f>
        <v>0</v>
      </c>
      <c r="BL160" s="17" t="s">
        <v>190</v>
      </c>
      <c r="BM160" s="248" t="s">
        <v>410</v>
      </c>
    </row>
    <row r="161" s="13" customFormat="1">
      <c r="A161" s="13"/>
      <c r="B161" s="255"/>
      <c r="C161" s="256"/>
      <c r="D161" s="257" t="s">
        <v>245</v>
      </c>
      <c r="E161" s="258" t="s">
        <v>1</v>
      </c>
      <c r="F161" s="259" t="s">
        <v>1847</v>
      </c>
      <c r="G161" s="256"/>
      <c r="H161" s="260">
        <v>2.3100000000000001</v>
      </c>
      <c r="I161" s="261"/>
      <c r="J161" s="256"/>
      <c r="K161" s="256"/>
      <c r="L161" s="262"/>
      <c r="M161" s="263"/>
      <c r="N161" s="264"/>
      <c r="O161" s="264"/>
      <c r="P161" s="264"/>
      <c r="Q161" s="264"/>
      <c r="R161" s="264"/>
      <c r="S161" s="264"/>
      <c r="T161" s="264"/>
      <c r="U161" s="265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66" t="s">
        <v>245</v>
      </c>
      <c r="AU161" s="266" t="s">
        <v>90</v>
      </c>
      <c r="AV161" s="13" t="s">
        <v>90</v>
      </c>
      <c r="AW161" s="13" t="s">
        <v>33</v>
      </c>
      <c r="AX161" s="13" t="s">
        <v>77</v>
      </c>
      <c r="AY161" s="266" t="s">
        <v>174</v>
      </c>
    </row>
    <row r="162" s="14" customFormat="1">
      <c r="A162" s="14"/>
      <c r="B162" s="267"/>
      <c r="C162" s="268"/>
      <c r="D162" s="257" t="s">
        <v>245</v>
      </c>
      <c r="E162" s="269" t="s">
        <v>1</v>
      </c>
      <c r="F162" s="270" t="s">
        <v>248</v>
      </c>
      <c r="G162" s="268"/>
      <c r="H162" s="271">
        <v>2.3100000000000001</v>
      </c>
      <c r="I162" s="272"/>
      <c r="J162" s="268"/>
      <c r="K162" s="268"/>
      <c r="L162" s="273"/>
      <c r="M162" s="274"/>
      <c r="N162" s="275"/>
      <c r="O162" s="275"/>
      <c r="P162" s="275"/>
      <c r="Q162" s="275"/>
      <c r="R162" s="275"/>
      <c r="S162" s="275"/>
      <c r="T162" s="275"/>
      <c r="U162" s="276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77" t="s">
        <v>245</v>
      </c>
      <c r="AU162" s="277" t="s">
        <v>90</v>
      </c>
      <c r="AV162" s="14" t="s">
        <v>190</v>
      </c>
      <c r="AW162" s="14" t="s">
        <v>33</v>
      </c>
      <c r="AX162" s="14" t="s">
        <v>84</v>
      </c>
      <c r="AY162" s="277" t="s">
        <v>174</v>
      </c>
    </row>
    <row r="163" s="2" customFormat="1" ht="19.8" customHeight="1">
      <c r="A163" s="38"/>
      <c r="B163" s="39"/>
      <c r="C163" s="236" t="s">
        <v>77</v>
      </c>
      <c r="D163" s="236" t="s">
        <v>177</v>
      </c>
      <c r="E163" s="237" t="s">
        <v>897</v>
      </c>
      <c r="F163" s="238" t="s">
        <v>1848</v>
      </c>
      <c r="G163" s="239" t="s">
        <v>269</v>
      </c>
      <c r="H163" s="240">
        <v>2.3100000000000001</v>
      </c>
      <c r="I163" s="241"/>
      <c r="J163" s="242">
        <f>ROUND(I163*H163,2)</f>
        <v>0</v>
      </c>
      <c r="K163" s="243"/>
      <c r="L163" s="44"/>
      <c r="M163" s="244" t="s">
        <v>1</v>
      </c>
      <c r="N163" s="245" t="s">
        <v>43</v>
      </c>
      <c r="O163" s="97"/>
      <c r="P163" s="246">
        <f>O163*H163</f>
        <v>0</v>
      </c>
      <c r="Q163" s="246">
        <v>0</v>
      </c>
      <c r="R163" s="246">
        <f>Q163*H163</f>
        <v>0</v>
      </c>
      <c r="S163" s="246">
        <v>0</v>
      </c>
      <c r="T163" s="246">
        <f>S163*H163</f>
        <v>0</v>
      </c>
      <c r="U163" s="247" t="s">
        <v>1</v>
      </c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48" t="s">
        <v>190</v>
      </c>
      <c r="AT163" s="248" t="s">
        <v>177</v>
      </c>
      <c r="AU163" s="248" t="s">
        <v>90</v>
      </c>
      <c r="AY163" s="17" t="s">
        <v>174</v>
      </c>
      <c r="BE163" s="249">
        <f>IF(N163="základná",J163,0)</f>
        <v>0</v>
      </c>
      <c r="BF163" s="249">
        <f>IF(N163="znížená",J163,0)</f>
        <v>0</v>
      </c>
      <c r="BG163" s="249">
        <f>IF(N163="zákl. prenesená",J163,0)</f>
        <v>0</v>
      </c>
      <c r="BH163" s="249">
        <f>IF(N163="zníž. prenesená",J163,0)</f>
        <v>0</v>
      </c>
      <c r="BI163" s="249">
        <f>IF(N163="nulová",J163,0)</f>
        <v>0</v>
      </c>
      <c r="BJ163" s="17" t="s">
        <v>90</v>
      </c>
      <c r="BK163" s="249">
        <f>ROUND(I163*H163,2)</f>
        <v>0</v>
      </c>
      <c r="BL163" s="17" t="s">
        <v>190</v>
      </c>
      <c r="BM163" s="248" t="s">
        <v>549</v>
      </c>
    </row>
    <row r="164" s="2" customFormat="1" ht="14.4" customHeight="1">
      <c r="A164" s="38"/>
      <c r="B164" s="39"/>
      <c r="C164" s="236" t="s">
        <v>77</v>
      </c>
      <c r="D164" s="236" t="s">
        <v>177</v>
      </c>
      <c r="E164" s="237" t="s">
        <v>900</v>
      </c>
      <c r="F164" s="238" t="s">
        <v>1849</v>
      </c>
      <c r="G164" s="239" t="s">
        <v>293</v>
      </c>
      <c r="H164" s="240">
        <v>0.053999999999999999</v>
      </c>
      <c r="I164" s="241"/>
      <c r="J164" s="242">
        <f>ROUND(I164*H164,2)</f>
        <v>0</v>
      </c>
      <c r="K164" s="243"/>
      <c r="L164" s="44"/>
      <c r="M164" s="244" t="s">
        <v>1</v>
      </c>
      <c r="N164" s="245" t="s">
        <v>43</v>
      </c>
      <c r="O164" s="97"/>
      <c r="P164" s="246">
        <f>O164*H164</f>
        <v>0</v>
      </c>
      <c r="Q164" s="246">
        <v>1.0189584970000001</v>
      </c>
      <c r="R164" s="246">
        <f>Q164*H164</f>
        <v>0.055023758838000002</v>
      </c>
      <c r="S164" s="246">
        <v>0</v>
      </c>
      <c r="T164" s="246">
        <f>S164*H164</f>
        <v>0</v>
      </c>
      <c r="U164" s="247" t="s">
        <v>1</v>
      </c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48" t="s">
        <v>190</v>
      </c>
      <c r="AT164" s="248" t="s">
        <v>177</v>
      </c>
      <c r="AU164" s="248" t="s">
        <v>90</v>
      </c>
      <c r="AY164" s="17" t="s">
        <v>174</v>
      </c>
      <c r="BE164" s="249">
        <f>IF(N164="základná",J164,0)</f>
        <v>0</v>
      </c>
      <c r="BF164" s="249">
        <f>IF(N164="znížená",J164,0)</f>
        <v>0</v>
      </c>
      <c r="BG164" s="249">
        <f>IF(N164="zákl. prenesená",J164,0)</f>
        <v>0</v>
      </c>
      <c r="BH164" s="249">
        <f>IF(N164="zníž. prenesená",J164,0)</f>
        <v>0</v>
      </c>
      <c r="BI164" s="249">
        <f>IF(N164="nulová",J164,0)</f>
        <v>0</v>
      </c>
      <c r="BJ164" s="17" t="s">
        <v>90</v>
      </c>
      <c r="BK164" s="249">
        <f>ROUND(I164*H164,2)</f>
        <v>0</v>
      </c>
      <c r="BL164" s="17" t="s">
        <v>190</v>
      </c>
      <c r="BM164" s="248" t="s">
        <v>560</v>
      </c>
    </row>
    <row r="165" s="13" customFormat="1">
      <c r="A165" s="13"/>
      <c r="B165" s="255"/>
      <c r="C165" s="256"/>
      <c r="D165" s="257" t="s">
        <v>245</v>
      </c>
      <c r="E165" s="258" t="s">
        <v>1</v>
      </c>
      <c r="F165" s="259" t="s">
        <v>1850</v>
      </c>
      <c r="G165" s="256"/>
      <c r="H165" s="260">
        <v>0.053999999999999999</v>
      </c>
      <c r="I165" s="261"/>
      <c r="J165" s="256"/>
      <c r="K165" s="256"/>
      <c r="L165" s="262"/>
      <c r="M165" s="263"/>
      <c r="N165" s="264"/>
      <c r="O165" s="264"/>
      <c r="P165" s="264"/>
      <c r="Q165" s="264"/>
      <c r="R165" s="264"/>
      <c r="S165" s="264"/>
      <c r="T165" s="264"/>
      <c r="U165" s="265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66" t="s">
        <v>245</v>
      </c>
      <c r="AU165" s="266" t="s">
        <v>90</v>
      </c>
      <c r="AV165" s="13" t="s">
        <v>90</v>
      </c>
      <c r="AW165" s="13" t="s">
        <v>33</v>
      </c>
      <c r="AX165" s="13" t="s">
        <v>77</v>
      </c>
      <c r="AY165" s="266" t="s">
        <v>174</v>
      </c>
    </row>
    <row r="166" s="14" customFormat="1">
      <c r="A166" s="14"/>
      <c r="B166" s="267"/>
      <c r="C166" s="268"/>
      <c r="D166" s="257" t="s">
        <v>245</v>
      </c>
      <c r="E166" s="269" t="s">
        <v>1</v>
      </c>
      <c r="F166" s="270" t="s">
        <v>248</v>
      </c>
      <c r="G166" s="268"/>
      <c r="H166" s="271">
        <v>0.053999999999999999</v>
      </c>
      <c r="I166" s="272"/>
      <c r="J166" s="268"/>
      <c r="K166" s="268"/>
      <c r="L166" s="273"/>
      <c r="M166" s="274"/>
      <c r="N166" s="275"/>
      <c r="O166" s="275"/>
      <c r="P166" s="275"/>
      <c r="Q166" s="275"/>
      <c r="R166" s="275"/>
      <c r="S166" s="275"/>
      <c r="T166" s="275"/>
      <c r="U166" s="276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77" t="s">
        <v>245</v>
      </c>
      <c r="AU166" s="277" t="s">
        <v>90</v>
      </c>
      <c r="AV166" s="14" t="s">
        <v>190</v>
      </c>
      <c r="AW166" s="14" t="s">
        <v>33</v>
      </c>
      <c r="AX166" s="14" t="s">
        <v>84</v>
      </c>
      <c r="AY166" s="277" t="s">
        <v>174</v>
      </c>
    </row>
    <row r="167" s="2" customFormat="1" ht="14.4" customHeight="1">
      <c r="A167" s="38"/>
      <c r="B167" s="39"/>
      <c r="C167" s="236" t="s">
        <v>77</v>
      </c>
      <c r="D167" s="236" t="s">
        <v>177</v>
      </c>
      <c r="E167" s="237" t="s">
        <v>904</v>
      </c>
      <c r="F167" s="238" t="s">
        <v>1851</v>
      </c>
      <c r="G167" s="239" t="s">
        <v>293</v>
      </c>
      <c r="H167" s="240">
        <v>0.058000000000000003</v>
      </c>
      <c r="I167" s="241"/>
      <c r="J167" s="242">
        <f>ROUND(I167*H167,2)</f>
        <v>0</v>
      </c>
      <c r="K167" s="243"/>
      <c r="L167" s="44"/>
      <c r="M167" s="244" t="s">
        <v>1</v>
      </c>
      <c r="N167" s="245" t="s">
        <v>43</v>
      </c>
      <c r="O167" s="97"/>
      <c r="P167" s="246">
        <f>O167*H167</f>
        <v>0</v>
      </c>
      <c r="Q167" s="246">
        <v>1.202961408</v>
      </c>
      <c r="R167" s="246">
        <f>Q167*H167</f>
        <v>0.069771761663999995</v>
      </c>
      <c r="S167" s="246">
        <v>0</v>
      </c>
      <c r="T167" s="246">
        <f>S167*H167</f>
        <v>0</v>
      </c>
      <c r="U167" s="247" t="s">
        <v>1</v>
      </c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48" t="s">
        <v>190</v>
      </c>
      <c r="AT167" s="248" t="s">
        <v>177</v>
      </c>
      <c r="AU167" s="248" t="s">
        <v>90</v>
      </c>
      <c r="AY167" s="17" t="s">
        <v>174</v>
      </c>
      <c r="BE167" s="249">
        <f>IF(N167="základná",J167,0)</f>
        <v>0</v>
      </c>
      <c r="BF167" s="249">
        <f>IF(N167="znížená",J167,0)</f>
        <v>0</v>
      </c>
      <c r="BG167" s="249">
        <f>IF(N167="zákl. prenesená",J167,0)</f>
        <v>0</v>
      </c>
      <c r="BH167" s="249">
        <f>IF(N167="zníž. prenesená",J167,0)</f>
        <v>0</v>
      </c>
      <c r="BI167" s="249">
        <f>IF(N167="nulová",J167,0)</f>
        <v>0</v>
      </c>
      <c r="BJ167" s="17" t="s">
        <v>90</v>
      </c>
      <c r="BK167" s="249">
        <f>ROUND(I167*H167,2)</f>
        <v>0</v>
      </c>
      <c r="BL167" s="17" t="s">
        <v>190</v>
      </c>
      <c r="BM167" s="248" t="s">
        <v>573</v>
      </c>
    </row>
    <row r="168" s="13" customFormat="1">
      <c r="A168" s="13"/>
      <c r="B168" s="255"/>
      <c r="C168" s="256"/>
      <c r="D168" s="257" t="s">
        <v>245</v>
      </c>
      <c r="E168" s="258" t="s">
        <v>1</v>
      </c>
      <c r="F168" s="259" t="s">
        <v>1852</v>
      </c>
      <c r="G168" s="256"/>
      <c r="H168" s="260">
        <v>0.058000000000000003</v>
      </c>
      <c r="I168" s="261"/>
      <c r="J168" s="256"/>
      <c r="K168" s="256"/>
      <c r="L168" s="262"/>
      <c r="M168" s="263"/>
      <c r="N168" s="264"/>
      <c r="O168" s="264"/>
      <c r="P168" s="264"/>
      <c r="Q168" s="264"/>
      <c r="R168" s="264"/>
      <c r="S168" s="264"/>
      <c r="T168" s="264"/>
      <c r="U168" s="265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66" t="s">
        <v>245</v>
      </c>
      <c r="AU168" s="266" t="s">
        <v>90</v>
      </c>
      <c r="AV168" s="13" t="s">
        <v>90</v>
      </c>
      <c r="AW168" s="13" t="s">
        <v>33</v>
      </c>
      <c r="AX168" s="13" t="s">
        <v>77</v>
      </c>
      <c r="AY168" s="266" t="s">
        <v>174</v>
      </c>
    </row>
    <row r="169" s="14" customFormat="1">
      <c r="A169" s="14"/>
      <c r="B169" s="267"/>
      <c r="C169" s="268"/>
      <c r="D169" s="257" t="s">
        <v>245</v>
      </c>
      <c r="E169" s="269" t="s">
        <v>1</v>
      </c>
      <c r="F169" s="270" t="s">
        <v>248</v>
      </c>
      <c r="G169" s="268"/>
      <c r="H169" s="271">
        <v>0.058000000000000003</v>
      </c>
      <c r="I169" s="272"/>
      <c r="J169" s="268"/>
      <c r="K169" s="268"/>
      <c r="L169" s="273"/>
      <c r="M169" s="274"/>
      <c r="N169" s="275"/>
      <c r="O169" s="275"/>
      <c r="P169" s="275"/>
      <c r="Q169" s="275"/>
      <c r="R169" s="275"/>
      <c r="S169" s="275"/>
      <c r="T169" s="275"/>
      <c r="U169" s="276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77" t="s">
        <v>245</v>
      </c>
      <c r="AU169" s="277" t="s">
        <v>90</v>
      </c>
      <c r="AV169" s="14" t="s">
        <v>190</v>
      </c>
      <c r="AW169" s="14" t="s">
        <v>33</v>
      </c>
      <c r="AX169" s="14" t="s">
        <v>84</v>
      </c>
      <c r="AY169" s="277" t="s">
        <v>174</v>
      </c>
    </row>
    <row r="170" s="12" customFormat="1" ht="22.8" customHeight="1">
      <c r="A170" s="12"/>
      <c r="B170" s="220"/>
      <c r="C170" s="221"/>
      <c r="D170" s="222" t="s">
        <v>76</v>
      </c>
      <c r="E170" s="234" t="s">
        <v>1575</v>
      </c>
      <c r="F170" s="234" t="s">
        <v>1853</v>
      </c>
      <c r="G170" s="221"/>
      <c r="H170" s="221"/>
      <c r="I170" s="224"/>
      <c r="J170" s="235">
        <f>BK170</f>
        <v>0</v>
      </c>
      <c r="K170" s="221"/>
      <c r="L170" s="226"/>
      <c r="M170" s="227"/>
      <c r="N170" s="228"/>
      <c r="O170" s="228"/>
      <c r="P170" s="229">
        <f>SUM(P171:P183)</f>
        <v>0</v>
      </c>
      <c r="Q170" s="228"/>
      <c r="R170" s="229">
        <f>SUM(R171:R183)</f>
        <v>4.8213138947310004</v>
      </c>
      <c r="S170" s="228"/>
      <c r="T170" s="229">
        <f>SUM(T171:T183)</f>
        <v>0</v>
      </c>
      <c r="U170" s="230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R170" s="231" t="s">
        <v>84</v>
      </c>
      <c r="AT170" s="232" t="s">
        <v>76</v>
      </c>
      <c r="AU170" s="232" t="s">
        <v>84</v>
      </c>
      <c r="AY170" s="231" t="s">
        <v>174</v>
      </c>
      <c r="BK170" s="233">
        <f>SUM(BK171:BK183)</f>
        <v>0</v>
      </c>
    </row>
    <row r="171" s="2" customFormat="1" ht="22.2" customHeight="1">
      <c r="A171" s="38"/>
      <c r="B171" s="39"/>
      <c r="C171" s="236" t="s">
        <v>77</v>
      </c>
      <c r="D171" s="236" t="s">
        <v>177</v>
      </c>
      <c r="E171" s="237" t="s">
        <v>908</v>
      </c>
      <c r="F171" s="238" t="s">
        <v>1854</v>
      </c>
      <c r="G171" s="239" t="s">
        <v>243</v>
      </c>
      <c r="H171" s="240">
        <v>1.53</v>
      </c>
      <c r="I171" s="241"/>
      <c r="J171" s="242">
        <f>ROUND(I171*H171,2)</f>
        <v>0</v>
      </c>
      <c r="K171" s="243"/>
      <c r="L171" s="44"/>
      <c r="M171" s="244" t="s">
        <v>1</v>
      </c>
      <c r="N171" s="245" t="s">
        <v>43</v>
      </c>
      <c r="O171" s="97"/>
      <c r="P171" s="246">
        <f>O171*H171</f>
        <v>0</v>
      </c>
      <c r="Q171" s="246">
        <v>2.2695468000000001</v>
      </c>
      <c r="R171" s="246">
        <f>Q171*H171</f>
        <v>3.4724066040000001</v>
      </c>
      <c r="S171" s="246">
        <v>0</v>
      </c>
      <c r="T171" s="246">
        <f>S171*H171</f>
        <v>0</v>
      </c>
      <c r="U171" s="247" t="s">
        <v>1</v>
      </c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48" t="s">
        <v>190</v>
      </c>
      <c r="AT171" s="248" t="s">
        <v>177</v>
      </c>
      <c r="AU171" s="248" t="s">
        <v>90</v>
      </c>
      <c r="AY171" s="17" t="s">
        <v>174</v>
      </c>
      <c r="BE171" s="249">
        <f>IF(N171="základná",J171,0)</f>
        <v>0</v>
      </c>
      <c r="BF171" s="249">
        <f>IF(N171="znížená",J171,0)</f>
        <v>0</v>
      </c>
      <c r="BG171" s="249">
        <f>IF(N171="zákl. prenesená",J171,0)</f>
        <v>0</v>
      </c>
      <c r="BH171" s="249">
        <f>IF(N171="zníž. prenesená",J171,0)</f>
        <v>0</v>
      </c>
      <c r="BI171" s="249">
        <f>IF(N171="nulová",J171,0)</f>
        <v>0</v>
      </c>
      <c r="BJ171" s="17" t="s">
        <v>90</v>
      </c>
      <c r="BK171" s="249">
        <f>ROUND(I171*H171,2)</f>
        <v>0</v>
      </c>
      <c r="BL171" s="17" t="s">
        <v>190</v>
      </c>
      <c r="BM171" s="248" t="s">
        <v>583</v>
      </c>
    </row>
    <row r="172" s="13" customFormat="1">
      <c r="A172" s="13"/>
      <c r="B172" s="255"/>
      <c r="C172" s="256"/>
      <c r="D172" s="257" t="s">
        <v>245</v>
      </c>
      <c r="E172" s="258" t="s">
        <v>1</v>
      </c>
      <c r="F172" s="259" t="s">
        <v>1855</v>
      </c>
      <c r="G172" s="256"/>
      <c r="H172" s="260">
        <v>1.53</v>
      </c>
      <c r="I172" s="261"/>
      <c r="J172" s="256"/>
      <c r="K172" s="256"/>
      <c r="L172" s="262"/>
      <c r="M172" s="263"/>
      <c r="N172" s="264"/>
      <c r="O172" s="264"/>
      <c r="P172" s="264"/>
      <c r="Q172" s="264"/>
      <c r="R172" s="264"/>
      <c r="S172" s="264"/>
      <c r="T172" s="264"/>
      <c r="U172" s="265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66" t="s">
        <v>245</v>
      </c>
      <c r="AU172" s="266" t="s">
        <v>90</v>
      </c>
      <c r="AV172" s="13" t="s">
        <v>90</v>
      </c>
      <c r="AW172" s="13" t="s">
        <v>33</v>
      </c>
      <c r="AX172" s="13" t="s">
        <v>77</v>
      </c>
      <c r="AY172" s="266" t="s">
        <v>174</v>
      </c>
    </row>
    <row r="173" s="14" customFormat="1">
      <c r="A173" s="14"/>
      <c r="B173" s="267"/>
      <c r="C173" s="268"/>
      <c r="D173" s="257" t="s">
        <v>245</v>
      </c>
      <c r="E173" s="269" t="s">
        <v>1</v>
      </c>
      <c r="F173" s="270" t="s">
        <v>248</v>
      </c>
      <c r="G173" s="268"/>
      <c r="H173" s="271">
        <v>1.53</v>
      </c>
      <c r="I173" s="272"/>
      <c r="J173" s="268"/>
      <c r="K173" s="268"/>
      <c r="L173" s="273"/>
      <c r="M173" s="274"/>
      <c r="N173" s="275"/>
      <c r="O173" s="275"/>
      <c r="P173" s="275"/>
      <c r="Q173" s="275"/>
      <c r="R173" s="275"/>
      <c r="S173" s="275"/>
      <c r="T173" s="275"/>
      <c r="U173" s="276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77" t="s">
        <v>245</v>
      </c>
      <c r="AU173" s="277" t="s">
        <v>90</v>
      </c>
      <c r="AV173" s="14" t="s">
        <v>190</v>
      </c>
      <c r="AW173" s="14" t="s">
        <v>33</v>
      </c>
      <c r="AX173" s="14" t="s">
        <v>84</v>
      </c>
      <c r="AY173" s="277" t="s">
        <v>174</v>
      </c>
    </row>
    <row r="174" s="2" customFormat="1" ht="19.8" customHeight="1">
      <c r="A174" s="38"/>
      <c r="B174" s="39"/>
      <c r="C174" s="236" t="s">
        <v>77</v>
      </c>
      <c r="D174" s="236" t="s">
        <v>177</v>
      </c>
      <c r="E174" s="237" t="s">
        <v>912</v>
      </c>
      <c r="F174" s="238" t="s">
        <v>1856</v>
      </c>
      <c r="G174" s="239" t="s">
        <v>269</v>
      </c>
      <c r="H174" s="240">
        <v>12.529</v>
      </c>
      <c r="I174" s="241"/>
      <c r="J174" s="242">
        <f>ROUND(I174*H174,2)</f>
        <v>0</v>
      </c>
      <c r="K174" s="243"/>
      <c r="L174" s="44"/>
      <c r="M174" s="244" t="s">
        <v>1</v>
      </c>
      <c r="N174" s="245" t="s">
        <v>43</v>
      </c>
      <c r="O174" s="97"/>
      <c r="P174" s="246">
        <f>O174*H174</f>
        <v>0</v>
      </c>
      <c r="Q174" s="246">
        <v>0.096044690000000002</v>
      </c>
      <c r="R174" s="246">
        <f>Q174*H174</f>
        <v>1.2033439210100001</v>
      </c>
      <c r="S174" s="246">
        <v>0</v>
      </c>
      <c r="T174" s="246">
        <f>S174*H174</f>
        <v>0</v>
      </c>
      <c r="U174" s="247" t="s">
        <v>1</v>
      </c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48" t="s">
        <v>190</v>
      </c>
      <c r="AT174" s="248" t="s">
        <v>177</v>
      </c>
      <c r="AU174" s="248" t="s">
        <v>90</v>
      </c>
      <c r="AY174" s="17" t="s">
        <v>174</v>
      </c>
      <c r="BE174" s="249">
        <f>IF(N174="základná",J174,0)</f>
        <v>0</v>
      </c>
      <c r="BF174" s="249">
        <f>IF(N174="znížená",J174,0)</f>
        <v>0</v>
      </c>
      <c r="BG174" s="249">
        <f>IF(N174="zákl. prenesená",J174,0)</f>
        <v>0</v>
      </c>
      <c r="BH174" s="249">
        <f>IF(N174="zníž. prenesená",J174,0)</f>
        <v>0</v>
      </c>
      <c r="BI174" s="249">
        <f>IF(N174="nulová",J174,0)</f>
        <v>0</v>
      </c>
      <c r="BJ174" s="17" t="s">
        <v>90</v>
      </c>
      <c r="BK174" s="249">
        <f>ROUND(I174*H174,2)</f>
        <v>0</v>
      </c>
      <c r="BL174" s="17" t="s">
        <v>190</v>
      </c>
      <c r="BM174" s="248" t="s">
        <v>563</v>
      </c>
    </row>
    <row r="175" s="13" customFormat="1">
      <c r="A175" s="13"/>
      <c r="B175" s="255"/>
      <c r="C175" s="256"/>
      <c r="D175" s="257" t="s">
        <v>245</v>
      </c>
      <c r="E175" s="258" t="s">
        <v>1</v>
      </c>
      <c r="F175" s="259" t="s">
        <v>1857</v>
      </c>
      <c r="G175" s="256"/>
      <c r="H175" s="260">
        <v>12.529</v>
      </c>
      <c r="I175" s="261"/>
      <c r="J175" s="256"/>
      <c r="K175" s="256"/>
      <c r="L175" s="262"/>
      <c r="M175" s="263"/>
      <c r="N175" s="264"/>
      <c r="O175" s="264"/>
      <c r="P175" s="264"/>
      <c r="Q175" s="264"/>
      <c r="R175" s="264"/>
      <c r="S175" s="264"/>
      <c r="T175" s="264"/>
      <c r="U175" s="265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66" t="s">
        <v>245</v>
      </c>
      <c r="AU175" s="266" t="s">
        <v>90</v>
      </c>
      <c r="AV175" s="13" t="s">
        <v>90</v>
      </c>
      <c r="AW175" s="13" t="s">
        <v>33</v>
      </c>
      <c r="AX175" s="13" t="s">
        <v>77</v>
      </c>
      <c r="AY175" s="266" t="s">
        <v>174</v>
      </c>
    </row>
    <row r="176" s="14" customFormat="1">
      <c r="A176" s="14"/>
      <c r="B176" s="267"/>
      <c r="C176" s="268"/>
      <c r="D176" s="257" t="s">
        <v>245</v>
      </c>
      <c r="E176" s="269" t="s">
        <v>1</v>
      </c>
      <c r="F176" s="270" t="s">
        <v>248</v>
      </c>
      <c r="G176" s="268"/>
      <c r="H176" s="271">
        <v>12.529</v>
      </c>
      <c r="I176" s="272"/>
      <c r="J176" s="268"/>
      <c r="K176" s="268"/>
      <c r="L176" s="273"/>
      <c r="M176" s="274"/>
      <c r="N176" s="275"/>
      <c r="O176" s="275"/>
      <c r="P176" s="275"/>
      <c r="Q176" s="275"/>
      <c r="R176" s="275"/>
      <c r="S176" s="275"/>
      <c r="T176" s="275"/>
      <c r="U176" s="276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77" t="s">
        <v>245</v>
      </c>
      <c r="AU176" s="277" t="s">
        <v>90</v>
      </c>
      <c r="AV176" s="14" t="s">
        <v>190</v>
      </c>
      <c r="AW176" s="14" t="s">
        <v>33</v>
      </c>
      <c r="AX176" s="14" t="s">
        <v>84</v>
      </c>
      <c r="AY176" s="277" t="s">
        <v>174</v>
      </c>
    </row>
    <row r="177" s="2" customFormat="1" ht="19.8" customHeight="1">
      <c r="A177" s="38"/>
      <c r="B177" s="39"/>
      <c r="C177" s="236" t="s">
        <v>77</v>
      </c>
      <c r="D177" s="236" t="s">
        <v>177</v>
      </c>
      <c r="E177" s="237" t="s">
        <v>916</v>
      </c>
      <c r="F177" s="238" t="s">
        <v>1858</v>
      </c>
      <c r="G177" s="239" t="s">
        <v>269</v>
      </c>
      <c r="H177" s="240">
        <v>12.529</v>
      </c>
      <c r="I177" s="241"/>
      <c r="J177" s="242">
        <f>ROUND(I177*H177,2)</f>
        <v>0</v>
      </c>
      <c r="K177" s="243"/>
      <c r="L177" s="44"/>
      <c r="M177" s="244" t="s">
        <v>1</v>
      </c>
      <c r="N177" s="245" t="s">
        <v>43</v>
      </c>
      <c r="O177" s="97"/>
      <c r="P177" s="246">
        <f>O177*H177</f>
        <v>0</v>
      </c>
      <c r="Q177" s="246">
        <v>0</v>
      </c>
      <c r="R177" s="246">
        <f>Q177*H177</f>
        <v>0</v>
      </c>
      <c r="S177" s="246">
        <v>0</v>
      </c>
      <c r="T177" s="246">
        <f>S177*H177</f>
        <v>0</v>
      </c>
      <c r="U177" s="247" t="s">
        <v>1</v>
      </c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48" t="s">
        <v>190</v>
      </c>
      <c r="AT177" s="248" t="s">
        <v>177</v>
      </c>
      <c r="AU177" s="248" t="s">
        <v>90</v>
      </c>
      <c r="AY177" s="17" t="s">
        <v>174</v>
      </c>
      <c r="BE177" s="249">
        <f>IF(N177="základná",J177,0)</f>
        <v>0</v>
      </c>
      <c r="BF177" s="249">
        <f>IF(N177="znížená",J177,0)</f>
        <v>0</v>
      </c>
      <c r="BG177" s="249">
        <f>IF(N177="zákl. prenesená",J177,0)</f>
        <v>0</v>
      </c>
      <c r="BH177" s="249">
        <f>IF(N177="zníž. prenesená",J177,0)</f>
        <v>0</v>
      </c>
      <c r="BI177" s="249">
        <f>IF(N177="nulová",J177,0)</f>
        <v>0</v>
      </c>
      <c r="BJ177" s="17" t="s">
        <v>90</v>
      </c>
      <c r="BK177" s="249">
        <f>ROUND(I177*H177,2)</f>
        <v>0</v>
      </c>
      <c r="BL177" s="17" t="s">
        <v>190</v>
      </c>
      <c r="BM177" s="248" t="s">
        <v>601</v>
      </c>
    </row>
    <row r="178" s="2" customFormat="1" ht="14.4" customHeight="1">
      <c r="A178" s="38"/>
      <c r="B178" s="39"/>
      <c r="C178" s="236" t="s">
        <v>77</v>
      </c>
      <c r="D178" s="236" t="s">
        <v>177</v>
      </c>
      <c r="E178" s="237" t="s">
        <v>922</v>
      </c>
      <c r="F178" s="238" t="s">
        <v>1859</v>
      </c>
      <c r="G178" s="239" t="s">
        <v>293</v>
      </c>
      <c r="H178" s="240">
        <v>0.076999999999999999</v>
      </c>
      <c r="I178" s="241"/>
      <c r="J178" s="242">
        <f>ROUND(I178*H178,2)</f>
        <v>0</v>
      </c>
      <c r="K178" s="243"/>
      <c r="L178" s="44"/>
      <c r="M178" s="244" t="s">
        <v>1</v>
      </c>
      <c r="N178" s="245" t="s">
        <v>43</v>
      </c>
      <c r="O178" s="97"/>
      <c r="P178" s="246">
        <f>O178*H178</f>
        <v>0</v>
      </c>
      <c r="Q178" s="246">
        <v>1.015552349</v>
      </c>
      <c r="R178" s="246">
        <f>Q178*H178</f>
        <v>0.078197530873000007</v>
      </c>
      <c r="S178" s="246">
        <v>0</v>
      </c>
      <c r="T178" s="246">
        <f>S178*H178</f>
        <v>0</v>
      </c>
      <c r="U178" s="247" t="s">
        <v>1</v>
      </c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48" t="s">
        <v>190</v>
      </c>
      <c r="AT178" s="248" t="s">
        <v>177</v>
      </c>
      <c r="AU178" s="248" t="s">
        <v>90</v>
      </c>
      <c r="AY178" s="17" t="s">
        <v>174</v>
      </c>
      <c r="BE178" s="249">
        <f>IF(N178="základná",J178,0)</f>
        <v>0</v>
      </c>
      <c r="BF178" s="249">
        <f>IF(N178="znížená",J178,0)</f>
        <v>0</v>
      </c>
      <c r="BG178" s="249">
        <f>IF(N178="zákl. prenesená",J178,0)</f>
        <v>0</v>
      </c>
      <c r="BH178" s="249">
        <f>IF(N178="zníž. prenesená",J178,0)</f>
        <v>0</v>
      </c>
      <c r="BI178" s="249">
        <f>IF(N178="nulová",J178,0)</f>
        <v>0</v>
      </c>
      <c r="BJ178" s="17" t="s">
        <v>90</v>
      </c>
      <c r="BK178" s="249">
        <f>ROUND(I178*H178,2)</f>
        <v>0</v>
      </c>
      <c r="BL178" s="17" t="s">
        <v>190</v>
      </c>
      <c r="BM178" s="248" t="s">
        <v>610</v>
      </c>
    </row>
    <row r="179" s="13" customFormat="1">
      <c r="A179" s="13"/>
      <c r="B179" s="255"/>
      <c r="C179" s="256"/>
      <c r="D179" s="257" t="s">
        <v>245</v>
      </c>
      <c r="E179" s="258" t="s">
        <v>1</v>
      </c>
      <c r="F179" s="259" t="s">
        <v>1860</v>
      </c>
      <c r="G179" s="256"/>
      <c r="H179" s="260">
        <v>0.076999999999999999</v>
      </c>
      <c r="I179" s="261"/>
      <c r="J179" s="256"/>
      <c r="K179" s="256"/>
      <c r="L179" s="262"/>
      <c r="M179" s="263"/>
      <c r="N179" s="264"/>
      <c r="O179" s="264"/>
      <c r="P179" s="264"/>
      <c r="Q179" s="264"/>
      <c r="R179" s="264"/>
      <c r="S179" s="264"/>
      <c r="T179" s="264"/>
      <c r="U179" s="265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66" t="s">
        <v>245</v>
      </c>
      <c r="AU179" s="266" t="s">
        <v>90</v>
      </c>
      <c r="AV179" s="13" t="s">
        <v>90</v>
      </c>
      <c r="AW179" s="13" t="s">
        <v>33</v>
      </c>
      <c r="AX179" s="13" t="s">
        <v>77</v>
      </c>
      <c r="AY179" s="266" t="s">
        <v>174</v>
      </c>
    </row>
    <row r="180" s="14" customFormat="1">
      <c r="A180" s="14"/>
      <c r="B180" s="267"/>
      <c r="C180" s="268"/>
      <c r="D180" s="257" t="s">
        <v>245</v>
      </c>
      <c r="E180" s="269" t="s">
        <v>1</v>
      </c>
      <c r="F180" s="270" t="s">
        <v>248</v>
      </c>
      <c r="G180" s="268"/>
      <c r="H180" s="271">
        <v>0.076999999999999999</v>
      </c>
      <c r="I180" s="272"/>
      <c r="J180" s="268"/>
      <c r="K180" s="268"/>
      <c r="L180" s="273"/>
      <c r="M180" s="274"/>
      <c r="N180" s="275"/>
      <c r="O180" s="275"/>
      <c r="P180" s="275"/>
      <c r="Q180" s="275"/>
      <c r="R180" s="275"/>
      <c r="S180" s="275"/>
      <c r="T180" s="275"/>
      <c r="U180" s="276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77" t="s">
        <v>245</v>
      </c>
      <c r="AU180" s="277" t="s">
        <v>90</v>
      </c>
      <c r="AV180" s="14" t="s">
        <v>190</v>
      </c>
      <c r="AW180" s="14" t="s">
        <v>33</v>
      </c>
      <c r="AX180" s="14" t="s">
        <v>84</v>
      </c>
      <c r="AY180" s="277" t="s">
        <v>174</v>
      </c>
    </row>
    <row r="181" s="2" customFormat="1" ht="14.4" customHeight="1">
      <c r="A181" s="38"/>
      <c r="B181" s="39"/>
      <c r="C181" s="236" t="s">
        <v>77</v>
      </c>
      <c r="D181" s="236" t="s">
        <v>177</v>
      </c>
      <c r="E181" s="237" t="s">
        <v>926</v>
      </c>
      <c r="F181" s="238" t="s">
        <v>1861</v>
      </c>
      <c r="G181" s="239" t="s">
        <v>293</v>
      </c>
      <c r="H181" s="240">
        <v>0.056000000000000001</v>
      </c>
      <c r="I181" s="241"/>
      <c r="J181" s="242">
        <f>ROUND(I181*H181,2)</f>
        <v>0</v>
      </c>
      <c r="K181" s="243"/>
      <c r="L181" s="44"/>
      <c r="M181" s="244" t="s">
        <v>1</v>
      </c>
      <c r="N181" s="245" t="s">
        <v>43</v>
      </c>
      <c r="O181" s="97"/>
      <c r="P181" s="246">
        <f>O181*H181</f>
        <v>0</v>
      </c>
      <c r="Q181" s="246">
        <v>1.202961408</v>
      </c>
      <c r="R181" s="246">
        <f>Q181*H181</f>
        <v>0.067365838848000001</v>
      </c>
      <c r="S181" s="246">
        <v>0</v>
      </c>
      <c r="T181" s="246">
        <f>S181*H181</f>
        <v>0</v>
      </c>
      <c r="U181" s="247" t="s">
        <v>1</v>
      </c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48" t="s">
        <v>190</v>
      </c>
      <c r="AT181" s="248" t="s">
        <v>177</v>
      </c>
      <c r="AU181" s="248" t="s">
        <v>90</v>
      </c>
      <c r="AY181" s="17" t="s">
        <v>174</v>
      </c>
      <c r="BE181" s="249">
        <f>IF(N181="základná",J181,0)</f>
        <v>0</v>
      </c>
      <c r="BF181" s="249">
        <f>IF(N181="znížená",J181,0)</f>
        <v>0</v>
      </c>
      <c r="BG181" s="249">
        <f>IF(N181="zákl. prenesená",J181,0)</f>
        <v>0</v>
      </c>
      <c r="BH181" s="249">
        <f>IF(N181="zníž. prenesená",J181,0)</f>
        <v>0</v>
      </c>
      <c r="BI181" s="249">
        <f>IF(N181="nulová",J181,0)</f>
        <v>0</v>
      </c>
      <c r="BJ181" s="17" t="s">
        <v>90</v>
      </c>
      <c r="BK181" s="249">
        <f>ROUND(I181*H181,2)</f>
        <v>0</v>
      </c>
      <c r="BL181" s="17" t="s">
        <v>190</v>
      </c>
      <c r="BM181" s="248" t="s">
        <v>619</v>
      </c>
    </row>
    <row r="182" s="13" customFormat="1">
      <c r="A182" s="13"/>
      <c r="B182" s="255"/>
      <c r="C182" s="256"/>
      <c r="D182" s="257" t="s">
        <v>245</v>
      </c>
      <c r="E182" s="258" t="s">
        <v>1</v>
      </c>
      <c r="F182" s="259" t="s">
        <v>1862</v>
      </c>
      <c r="G182" s="256"/>
      <c r="H182" s="260">
        <v>0.056000000000000001</v>
      </c>
      <c r="I182" s="261"/>
      <c r="J182" s="256"/>
      <c r="K182" s="256"/>
      <c r="L182" s="262"/>
      <c r="M182" s="263"/>
      <c r="N182" s="264"/>
      <c r="O182" s="264"/>
      <c r="P182" s="264"/>
      <c r="Q182" s="264"/>
      <c r="R182" s="264"/>
      <c r="S182" s="264"/>
      <c r="T182" s="264"/>
      <c r="U182" s="265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66" t="s">
        <v>245</v>
      </c>
      <c r="AU182" s="266" t="s">
        <v>90</v>
      </c>
      <c r="AV182" s="13" t="s">
        <v>90</v>
      </c>
      <c r="AW182" s="13" t="s">
        <v>33</v>
      </c>
      <c r="AX182" s="13" t="s">
        <v>77</v>
      </c>
      <c r="AY182" s="266" t="s">
        <v>174</v>
      </c>
    </row>
    <row r="183" s="14" customFormat="1">
      <c r="A183" s="14"/>
      <c r="B183" s="267"/>
      <c r="C183" s="268"/>
      <c r="D183" s="257" t="s">
        <v>245</v>
      </c>
      <c r="E183" s="269" t="s">
        <v>1</v>
      </c>
      <c r="F183" s="270" t="s">
        <v>248</v>
      </c>
      <c r="G183" s="268"/>
      <c r="H183" s="271">
        <v>0.056000000000000001</v>
      </c>
      <c r="I183" s="272"/>
      <c r="J183" s="268"/>
      <c r="K183" s="268"/>
      <c r="L183" s="273"/>
      <c r="M183" s="274"/>
      <c r="N183" s="275"/>
      <c r="O183" s="275"/>
      <c r="P183" s="275"/>
      <c r="Q183" s="275"/>
      <c r="R183" s="275"/>
      <c r="S183" s="275"/>
      <c r="T183" s="275"/>
      <c r="U183" s="276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77" t="s">
        <v>245</v>
      </c>
      <c r="AU183" s="277" t="s">
        <v>90</v>
      </c>
      <c r="AV183" s="14" t="s">
        <v>190</v>
      </c>
      <c r="AW183" s="14" t="s">
        <v>33</v>
      </c>
      <c r="AX183" s="14" t="s">
        <v>84</v>
      </c>
      <c r="AY183" s="277" t="s">
        <v>174</v>
      </c>
    </row>
    <row r="184" s="12" customFormat="1" ht="22.8" customHeight="1">
      <c r="A184" s="12"/>
      <c r="B184" s="220"/>
      <c r="C184" s="221"/>
      <c r="D184" s="222" t="s">
        <v>76</v>
      </c>
      <c r="E184" s="234" t="s">
        <v>1627</v>
      </c>
      <c r="F184" s="234" t="s">
        <v>1863</v>
      </c>
      <c r="G184" s="221"/>
      <c r="H184" s="221"/>
      <c r="I184" s="224"/>
      <c r="J184" s="235">
        <f>BK184</f>
        <v>0</v>
      </c>
      <c r="K184" s="221"/>
      <c r="L184" s="226"/>
      <c r="M184" s="227"/>
      <c r="N184" s="228"/>
      <c r="O184" s="228"/>
      <c r="P184" s="229">
        <f>SUM(P185:P191)</f>
        <v>0</v>
      </c>
      <c r="Q184" s="228"/>
      <c r="R184" s="229">
        <f>SUM(R185:R191)</f>
        <v>3.1700837549999998</v>
      </c>
      <c r="S184" s="228"/>
      <c r="T184" s="229">
        <f>SUM(T185:T191)</f>
        <v>0</v>
      </c>
      <c r="U184" s="230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R184" s="231" t="s">
        <v>84</v>
      </c>
      <c r="AT184" s="232" t="s">
        <v>76</v>
      </c>
      <c r="AU184" s="232" t="s">
        <v>84</v>
      </c>
      <c r="AY184" s="231" t="s">
        <v>174</v>
      </c>
      <c r="BK184" s="233">
        <f>SUM(BK185:BK191)</f>
        <v>0</v>
      </c>
    </row>
    <row r="185" s="2" customFormat="1" ht="22.2" customHeight="1">
      <c r="A185" s="38"/>
      <c r="B185" s="39"/>
      <c r="C185" s="236" t="s">
        <v>77</v>
      </c>
      <c r="D185" s="236" t="s">
        <v>177</v>
      </c>
      <c r="E185" s="237" t="s">
        <v>930</v>
      </c>
      <c r="F185" s="238" t="s">
        <v>1864</v>
      </c>
      <c r="G185" s="239" t="s">
        <v>243</v>
      </c>
      <c r="H185" s="240">
        <v>1.44</v>
      </c>
      <c r="I185" s="241"/>
      <c r="J185" s="242">
        <f>ROUND(I185*H185,2)</f>
        <v>0</v>
      </c>
      <c r="K185" s="243"/>
      <c r="L185" s="44"/>
      <c r="M185" s="244" t="s">
        <v>1</v>
      </c>
      <c r="N185" s="245" t="s">
        <v>43</v>
      </c>
      <c r="O185" s="97"/>
      <c r="P185" s="246">
        <f>O185*H185</f>
        <v>0</v>
      </c>
      <c r="Q185" s="246">
        <v>2.1940735</v>
      </c>
      <c r="R185" s="246">
        <f>Q185*H185</f>
        <v>3.1594658399999997</v>
      </c>
      <c r="S185" s="246">
        <v>0</v>
      </c>
      <c r="T185" s="246">
        <f>S185*H185</f>
        <v>0</v>
      </c>
      <c r="U185" s="247" t="s">
        <v>1</v>
      </c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R185" s="248" t="s">
        <v>190</v>
      </c>
      <c r="AT185" s="248" t="s">
        <v>177</v>
      </c>
      <c r="AU185" s="248" t="s">
        <v>90</v>
      </c>
      <c r="AY185" s="17" t="s">
        <v>174</v>
      </c>
      <c r="BE185" s="249">
        <f>IF(N185="základná",J185,0)</f>
        <v>0</v>
      </c>
      <c r="BF185" s="249">
        <f>IF(N185="znížená",J185,0)</f>
        <v>0</v>
      </c>
      <c r="BG185" s="249">
        <f>IF(N185="zákl. prenesená",J185,0)</f>
        <v>0</v>
      </c>
      <c r="BH185" s="249">
        <f>IF(N185="zníž. prenesená",J185,0)</f>
        <v>0</v>
      </c>
      <c r="BI185" s="249">
        <f>IF(N185="nulová",J185,0)</f>
        <v>0</v>
      </c>
      <c r="BJ185" s="17" t="s">
        <v>90</v>
      </c>
      <c r="BK185" s="249">
        <f>ROUND(I185*H185,2)</f>
        <v>0</v>
      </c>
      <c r="BL185" s="17" t="s">
        <v>190</v>
      </c>
      <c r="BM185" s="248" t="s">
        <v>630</v>
      </c>
    </row>
    <row r="186" s="15" customFormat="1">
      <c r="A186" s="15"/>
      <c r="B186" s="278"/>
      <c r="C186" s="279"/>
      <c r="D186" s="257" t="s">
        <v>245</v>
      </c>
      <c r="E186" s="280" t="s">
        <v>1</v>
      </c>
      <c r="F186" s="281" t="s">
        <v>1865</v>
      </c>
      <c r="G186" s="279"/>
      <c r="H186" s="280" t="s">
        <v>1</v>
      </c>
      <c r="I186" s="282"/>
      <c r="J186" s="279"/>
      <c r="K186" s="279"/>
      <c r="L186" s="283"/>
      <c r="M186" s="284"/>
      <c r="N186" s="285"/>
      <c r="O186" s="285"/>
      <c r="P186" s="285"/>
      <c r="Q186" s="285"/>
      <c r="R186" s="285"/>
      <c r="S186" s="285"/>
      <c r="T186" s="285"/>
      <c r="U186" s="286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T186" s="287" t="s">
        <v>245</v>
      </c>
      <c r="AU186" s="287" t="s">
        <v>90</v>
      </c>
      <c r="AV186" s="15" t="s">
        <v>84</v>
      </c>
      <c r="AW186" s="15" t="s">
        <v>33</v>
      </c>
      <c r="AX186" s="15" t="s">
        <v>77</v>
      </c>
      <c r="AY186" s="287" t="s">
        <v>174</v>
      </c>
    </row>
    <row r="187" s="13" customFormat="1">
      <c r="A187" s="13"/>
      <c r="B187" s="255"/>
      <c r="C187" s="256"/>
      <c r="D187" s="257" t="s">
        <v>245</v>
      </c>
      <c r="E187" s="258" t="s">
        <v>1</v>
      </c>
      <c r="F187" s="259" t="s">
        <v>1866</v>
      </c>
      <c r="G187" s="256"/>
      <c r="H187" s="260">
        <v>1.44</v>
      </c>
      <c r="I187" s="261"/>
      <c r="J187" s="256"/>
      <c r="K187" s="256"/>
      <c r="L187" s="262"/>
      <c r="M187" s="263"/>
      <c r="N187" s="264"/>
      <c r="O187" s="264"/>
      <c r="P187" s="264"/>
      <c r="Q187" s="264"/>
      <c r="R187" s="264"/>
      <c r="S187" s="264"/>
      <c r="T187" s="264"/>
      <c r="U187" s="265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66" t="s">
        <v>245</v>
      </c>
      <c r="AU187" s="266" t="s">
        <v>90</v>
      </c>
      <c r="AV187" s="13" t="s">
        <v>90</v>
      </c>
      <c r="AW187" s="13" t="s">
        <v>33</v>
      </c>
      <c r="AX187" s="13" t="s">
        <v>77</v>
      </c>
      <c r="AY187" s="266" t="s">
        <v>174</v>
      </c>
    </row>
    <row r="188" s="14" customFormat="1">
      <c r="A188" s="14"/>
      <c r="B188" s="267"/>
      <c r="C188" s="268"/>
      <c r="D188" s="257" t="s">
        <v>245</v>
      </c>
      <c r="E188" s="269" t="s">
        <v>1</v>
      </c>
      <c r="F188" s="270" t="s">
        <v>248</v>
      </c>
      <c r="G188" s="268"/>
      <c r="H188" s="271">
        <v>1.44</v>
      </c>
      <c r="I188" s="272"/>
      <c r="J188" s="268"/>
      <c r="K188" s="268"/>
      <c r="L188" s="273"/>
      <c r="M188" s="274"/>
      <c r="N188" s="275"/>
      <c r="O188" s="275"/>
      <c r="P188" s="275"/>
      <c r="Q188" s="275"/>
      <c r="R188" s="275"/>
      <c r="S188" s="275"/>
      <c r="T188" s="275"/>
      <c r="U188" s="276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77" t="s">
        <v>245</v>
      </c>
      <c r="AU188" s="277" t="s">
        <v>90</v>
      </c>
      <c r="AV188" s="14" t="s">
        <v>190</v>
      </c>
      <c r="AW188" s="14" t="s">
        <v>33</v>
      </c>
      <c r="AX188" s="14" t="s">
        <v>84</v>
      </c>
      <c r="AY188" s="277" t="s">
        <v>174</v>
      </c>
    </row>
    <row r="189" s="2" customFormat="1" ht="22.2" customHeight="1">
      <c r="A189" s="38"/>
      <c r="B189" s="39"/>
      <c r="C189" s="236" t="s">
        <v>1867</v>
      </c>
      <c r="D189" s="236" t="s">
        <v>177</v>
      </c>
      <c r="E189" s="237" t="s">
        <v>935</v>
      </c>
      <c r="F189" s="238" t="s">
        <v>1868</v>
      </c>
      <c r="G189" s="239" t="s">
        <v>269</v>
      </c>
      <c r="H189" s="240">
        <v>11.095000000000001</v>
      </c>
      <c r="I189" s="241"/>
      <c r="J189" s="242">
        <f>ROUND(I189*H189,2)</f>
        <v>0</v>
      </c>
      <c r="K189" s="243"/>
      <c r="L189" s="44"/>
      <c r="M189" s="244" t="s">
        <v>1</v>
      </c>
      <c r="N189" s="245" t="s">
        <v>43</v>
      </c>
      <c r="O189" s="97"/>
      <c r="P189" s="246">
        <f>O189*H189</f>
        <v>0</v>
      </c>
      <c r="Q189" s="246">
        <v>0.00095699999999999995</v>
      </c>
      <c r="R189" s="246">
        <f>Q189*H189</f>
        <v>0.010617915</v>
      </c>
      <c r="S189" s="246">
        <v>0</v>
      </c>
      <c r="T189" s="246">
        <f>S189*H189</f>
        <v>0</v>
      </c>
      <c r="U189" s="247" t="s">
        <v>1</v>
      </c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48" t="s">
        <v>190</v>
      </c>
      <c r="AT189" s="248" t="s">
        <v>177</v>
      </c>
      <c r="AU189" s="248" t="s">
        <v>90</v>
      </c>
      <c r="AY189" s="17" t="s">
        <v>174</v>
      </c>
      <c r="BE189" s="249">
        <f>IF(N189="základná",J189,0)</f>
        <v>0</v>
      </c>
      <c r="BF189" s="249">
        <f>IF(N189="znížená",J189,0)</f>
        <v>0</v>
      </c>
      <c r="BG189" s="249">
        <f>IF(N189="zákl. prenesená",J189,0)</f>
        <v>0</v>
      </c>
      <c r="BH189" s="249">
        <f>IF(N189="zníž. prenesená",J189,0)</f>
        <v>0</v>
      </c>
      <c r="BI189" s="249">
        <f>IF(N189="nulová",J189,0)</f>
        <v>0</v>
      </c>
      <c r="BJ189" s="17" t="s">
        <v>90</v>
      </c>
      <c r="BK189" s="249">
        <f>ROUND(I189*H189,2)</f>
        <v>0</v>
      </c>
      <c r="BL189" s="17" t="s">
        <v>190</v>
      </c>
      <c r="BM189" s="248" t="s">
        <v>640</v>
      </c>
    </row>
    <row r="190" s="13" customFormat="1">
      <c r="A190" s="13"/>
      <c r="B190" s="255"/>
      <c r="C190" s="256"/>
      <c r="D190" s="257" t="s">
        <v>245</v>
      </c>
      <c r="E190" s="258" t="s">
        <v>1</v>
      </c>
      <c r="F190" s="259" t="s">
        <v>1869</v>
      </c>
      <c r="G190" s="256"/>
      <c r="H190" s="260">
        <v>11.095000000000001</v>
      </c>
      <c r="I190" s="261"/>
      <c r="J190" s="256"/>
      <c r="K190" s="256"/>
      <c r="L190" s="262"/>
      <c r="M190" s="263"/>
      <c r="N190" s="264"/>
      <c r="O190" s="264"/>
      <c r="P190" s="264"/>
      <c r="Q190" s="264"/>
      <c r="R190" s="264"/>
      <c r="S190" s="264"/>
      <c r="T190" s="264"/>
      <c r="U190" s="265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66" t="s">
        <v>245</v>
      </c>
      <c r="AU190" s="266" t="s">
        <v>90</v>
      </c>
      <c r="AV190" s="13" t="s">
        <v>90</v>
      </c>
      <c r="AW190" s="13" t="s">
        <v>33</v>
      </c>
      <c r="AX190" s="13" t="s">
        <v>77</v>
      </c>
      <c r="AY190" s="266" t="s">
        <v>174</v>
      </c>
    </row>
    <row r="191" s="14" customFormat="1">
      <c r="A191" s="14"/>
      <c r="B191" s="267"/>
      <c r="C191" s="268"/>
      <c r="D191" s="257" t="s">
        <v>245</v>
      </c>
      <c r="E191" s="269" t="s">
        <v>1</v>
      </c>
      <c r="F191" s="270" t="s">
        <v>248</v>
      </c>
      <c r="G191" s="268"/>
      <c r="H191" s="271">
        <v>11.095000000000001</v>
      </c>
      <c r="I191" s="272"/>
      <c r="J191" s="268"/>
      <c r="K191" s="268"/>
      <c r="L191" s="273"/>
      <c r="M191" s="274"/>
      <c r="N191" s="275"/>
      <c r="O191" s="275"/>
      <c r="P191" s="275"/>
      <c r="Q191" s="275"/>
      <c r="R191" s="275"/>
      <c r="S191" s="275"/>
      <c r="T191" s="275"/>
      <c r="U191" s="276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77" t="s">
        <v>245</v>
      </c>
      <c r="AU191" s="277" t="s">
        <v>90</v>
      </c>
      <c r="AV191" s="14" t="s">
        <v>190</v>
      </c>
      <c r="AW191" s="14" t="s">
        <v>33</v>
      </c>
      <c r="AX191" s="14" t="s">
        <v>84</v>
      </c>
      <c r="AY191" s="277" t="s">
        <v>174</v>
      </c>
    </row>
    <row r="192" s="12" customFormat="1" ht="22.8" customHeight="1">
      <c r="A192" s="12"/>
      <c r="B192" s="220"/>
      <c r="C192" s="221"/>
      <c r="D192" s="222" t="s">
        <v>76</v>
      </c>
      <c r="E192" s="234" t="s">
        <v>1870</v>
      </c>
      <c r="F192" s="234" t="s">
        <v>297</v>
      </c>
      <c r="G192" s="221"/>
      <c r="H192" s="221"/>
      <c r="I192" s="224"/>
      <c r="J192" s="235">
        <f>BK192</f>
        <v>0</v>
      </c>
      <c r="K192" s="221"/>
      <c r="L192" s="226"/>
      <c r="M192" s="227"/>
      <c r="N192" s="228"/>
      <c r="O192" s="228"/>
      <c r="P192" s="229">
        <f>P193</f>
        <v>0</v>
      </c>
      <c r="Q192" s="228"/>
      <c r="R192" s="229">
        <f>R193</f>
        <v>0</v>
      </c>
      <c r="S192" s="228"/>
      <c r="T192" s="229">
        <f>T193</f>
        <v>0</v>
      </c>
      <c r="U192" s="230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31" t="s">
        <v>84</v>
      </c>
      <c r="AT192" s="232" t="s">
        <v>76</v>
      </c>
      <c r="AU192" s="232" t="s">
        <v>84</v>
      </c>
      <c r="AY192" s="231" t="s">
        <v>174</v>
      </c>
      <c r="BK192" s="233">
        <f>BK193</f>
        <v>0</v>
      </c>
    </row>
    <row r="193" s="2" customFormat="1" ht="22.2" customHeight="1">
      <c r="A193" s="38"/>
      <c r="B193" s="39"/>
      <c r="C193" s="236" t="s">
        <v>77</v>
      </c>
      <c r="D193" s="236" t="s">
        <v>177</v>
      </c>
      <c r="E193" s="237" t="s">
        <v>1871</v>
      </c>
      <c r="F193" s="238" t="s">
        <v>1872</v>
      </c>
      <c r="G193" s="239" t="s">
        <v>293</v>
      </c>
      <c r="H193" s="240">
        <v>13.602</v>
      </c>
      <c r="I193" s="241"/>
      <c r="J193" s="242">
        <f>ROUND(I193*H193,2)</f>
        <v>0</v>
      </c>
      <c r="K193" s="243"/>
      <c r="L193" s="44"/>
      <c r="M193" s="244" t="s">
        <v>1</v>
      </c>
      <c r="N193" s="245" t="s">
        <v>43</v>
      </c>
      <c r="O193" s="97"/>
      <c r="P193" s="246">
        <f>O193*H193</f>
        <v>0</v>
      </c>
      <c r="Q193" s="246">
        <v>0</v>
      </c>
      <c r="R193" s="246">
        <f>Q193*H193</f>
        <v>0</v>
      </c>
      <c r="S193" s="246">
        <v>0</v>
      </c>
      <c r="T193" s="246">
        <f>S193*H193</f>
        <v>0</v>
      </c>
      <c r="U193" s="247" t="s">
        <v>1</v>
      </c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48" t="s">
        <v>190</v>
      </c>
      <c r="AT193" s="248" t="s">
        <v>177</v>
      </c>
      <c r="AU193" s="248" t="s">
        <v>90</v>
      </c>
      <c r="AY193" s="17" t="s">
        <v>174</v>
      </c>
      <c r="BE193" s="249">
        <f>IF(N193="základná",J193,0)</f>
        <v>0</v>
      </c>
      <c r="BF193" s="249">
        <f>IF(N193="znížená",J193,0)</f>
        <v>0</v>
      </c>
      <c r="BG193" s="249">
        <f>IF(N193="zákl. prenesená",J193,0)</f>
        <v>0</v>
      </c>
      <c r="BH193" s="249">
        <f>IF(N193="zníž. prenesená",J193,0)</f>
        <v>0</v>
      </c>
      <c r="BI193" s="249">
        <f>IF(N193="nulová",J193,0)</f>
        <v>0</v>
      </c>
      <c r="BJ193" s="17" t="s">
        <v>90</v>
      </c>
      <c r="BK193" s="249">
        <f>ROUND(I193*H193,2)</f>
        <v>0</v>
      </c>
      <c r="BL193" s="17" t="s">
        <v>190</v>
      </c>
      <c r="BM193" s="248" t="s">
        <v>651</v>
      </c>
    </row>
    <row r="194" s="12" customFormat="1" ht="25.92" customHeight="1">
      <c r="A194" s="12"/>
      <c r="B194" s="220"/>
      <c r="C194" s="221"/>
      <c r="D194" s="222" t="s">
        <v>76</v>
      </c>
      <c r="E194" s="223" t="s">
        <v>1873</v>
      </c>
      <c r="F194" s="223" t="s">
        <v>172</v>
      </c>
      <c r="G194" s="221"/>
      <c r="H194" s="221"/>
      <c r="I194" s="224"/>
      <c r="J194" s="225">
        <f>BK194</f>
        <v>0</v>
      </c>
      <c r="K194" s="221"/>
      <c r="L194" s="226"/>
      <c r="M194" s="227"/>
      <c r="N194" s="228"/>
      <c r="O194" s="228"/>
      <c r="P194" s="229">
        <f>P195</f>
        <v>0</v>
      </c>
      <c r="Q194" s="228"/>
      <c r="R194" s="229">
        <f>R195</f>
        <v>0</v>
      </c>
      <c r="S194" s="228"/>
      <c r="T194" s="229">
        <f>T195</f>
        <v>0</v>
      </c>
      <c r="U194" s="230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R194" s="231" t="s">
        <v>84</v>
      </c>
      <c r="AT194" s="232" t="s">
        <v>76</v>
      </c>
      <c r="AU194" s="232" t="s">
        <v>77</v>
      </c>
      <c r="AY194" s="231" t="s">
        <v>174</v>
      </c>
      <c r="BK194" s="233">
        <f>BK195</f>
        <v>0</v>
      </c>
    </row>
    <row r="195" s="12" customFormat="1" ht="22.8" customHeight="1">
      <c r="A195" s="12"/>
      <c r="B195" s="220"/>
      <c r="C195" s="221"/>
      <c r="D195" s="222" t="s">
        <v>76</v>
      </c>
      <c r="E195" s="234" t="s">
        <v>1874</v>
      </c>
      <c r="F195" s="234" t="s">
        <v>1875</v>
      </c>
      <c r="G195" s="221"/>
      <c r="H195" s="221"/>
      <c r="I195" s="224"/>
      <c r="J195" s="235">
        <f>BK195</f>
        <v>0</v>
      </c>
      <c r="K195" s="221"/>
      <c r="L195" s="226"/>
      <c r="M195" s="227"/>
      <c r="N195" s="228"/>
      <c r="O195" s="228"/>
      <c r="P195" s="229">
        <f>SUM(P196:P207)</f>
        <v>0</v>
      </c>
      <c r="Q195" s="228"/>
      <c r="R195" s="229">
        <f>SUM(R196:R207)</f>
        <v>0</v>
      </c>
      <c r="S195" s="228"/>
      <c r="T195" s="229">
        <f>SUM(T196:T207)</f>
        <v>0</v>
      </c>
      <c r="U195" s="230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R195" s="231" t="s">
        <v>84</v>
      </c>
      <c r="AT195" s="232" t="s">
        <v>76</v>
      </c>
      <c r="AU195" s="232" t="s">
        <v>84</v>
      </c>
      <c r="AY195" s="231" t="s">
        <v>174</v>
      </c>
      <c r="BK195" s="233">
        <f>SUM(BK196:BK207)</f>
        <v>0</v>
      </c>
    </row>
    <row r="196" s="2" customFormat="1" ht="22.2" customHeight="1">
      <c r="A196" s="38"/>
      <c r="B196" s="39"/>
      <c r="C196" s="236" t="s">
        <v>77</v>
      </c>
      <c r="D196" s="236" t="s">
        <v>177</v>
      </c>
      <c r="E196" s="237" t="s">
        <v>759</v>
      </c>
      <c r="F196" s="238" t="s">
        <v>1876</v>
      </c>
      <c r="G196" s="239" t="s">
        <v>1877</v>
      </c>
      <c r="H196" s="240">
        <v>1</v>
      </c>
      <c r="I196" s="241"/>
      <c r="J196" s="242">
        <f>ROUND(I196*H196,2)</f>
        <v>0</v>
      </c>
      <c r="K196" s="243"/>
      <c r="L196" s="44"/>
      <c r="M196" s="244" t="s">
        <v>1</v>
      </c>
      <c r="N196" s="245" t="s">
        <v>43</v>
      </c>
      <c r="O196" s="97"/>
      <c r="P196" s="246">
        <f>O196*H196</f>
        <v>0</v>
      </c>
      <c r="Q196" s="246">
        <v>0</v>
      </c>
      <c r="R196" s="246">
        <f>Q196*H196</f>
        <v>0</v>
      </c>
      <c r="S196" s="246">
        <v>0</v>
      </c>
      <c r="T196" s="246">
        <f>S196*H196</f>
        <v>0</v>
      </c>
      <c r="U196" s="247" t="s">
        <v>1</v>
      </c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48" t="s">
        <v>190</v>
      </c>
      <c r="AT196" s="248" t="s">
        <v>177</v>
      </c>
      <c r="AU196" s="248" t="s">
        <v>90</v>
      </c>
      <c r="AY196" s="17" t="s">
        <v>174</v>
      </c>
      <c r="BE196" s="249">
        <f>IF(N196="základná",J196,0)</f>
        <v>0</v>
      </c>
      <c r="BF196" s="249">
        <f>IF(N196="znížená",J196,0)</f>
        <v>0</v>
      </c>
      <c r="BG196" s="249">
        <f>IF(N196="zákl. prenesená",J196,0)</f>
        <v>0</v>
      </c>
      <c r="BH196" s="249">
        <f>IF(N196="zníž. prenesená",J196,0)</f>
        <v>0</v>
      </c>
      <c r="BI196" s="249">
        <f>IF(N196="nulová",J196,0)</f>
        <v>0</v>
      </c>
      <c r="BJ196" s="17" t="s">
        <v>90</v>
      </c>
      <c r="BK196" s="249">
        <f>ROUND(I196*H196,2)</f>
        <v>0</v>
      </c>
      <c r="BL196" s="17" t="s">
        <v>190</v>
      </c>
      <c r="BM196" s="248" t="s">
        <v>661</v>
      </c>
    </row>
    <row r="197" s="13" customFormat="1">
      <c r="A197" s="13"/>
      <c r="B197" s="255"/>
      <c r="C197" s="256"/>
      <c r="D197" s="257" t="s">
        <v>245</v>
      </c>
      <c r="E197" s="258" t="s">
        <v>1</v>
      </c>
      <c r="F197" s="259" t="s">
        <v>84</v>
      </c>
      <c r="G197" s="256"/>
      <c r="H197" s="260">
        <v>1</v>
      </c>
      <c r="I197" s="261"/>
      <c r="J197" s="256"/>
      <c r="K197" s="256"/>
      <c r="L197" s="262"/>
      <c r="M197" s="263"/>
      <c r="N197" s="264"/>
      <c r="O197" s="264"/>
      <c r="P197" s="264"/>
      <c r="Q197" s="264"/>
      <c r="R197" s="264"/>
      <c r="S197" s="264"/>
      <c r="T197" s="264"/>
      <c r="U197" s="265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66" t="s">
        <v>245</v>
      </c>
      <c r="AU197" s="266" t="s">
        <v>90</v>
      </c>
      <c r="AV197" s="13" t="s">
        <v>90</v>
      </c>
      <c r="AW197" s="13" t="s">
        <v>33</v>
      </c>
      <c r="AX197" s="13" t="s">
        <v>77</v>
      </c>
      <c r="AY197" s="266" t="s">
        <v>174</v>
      </c>
    </row>
    <row r="198" s="14" customFormat="1">
      <c r="A198" s="14"/>
      <c r="B198" s="267"/>
      <c r="C198" s="268"/>
      <c r="D198" s="257" t="s">
        <v>245</v>
      </c>
      <c r="E198" s="269" t="s">
        <v>1</v>
      </c>
      <c r="F198" s="270" t="s">
        <v>248</v>
      </c>
      <c r="G198" s="268"/>
      <c r="H198" s="271">
        <v>1</v>
      </c>
      <c r="I198" s="272"/>
      <c r="J198" s="268"/>
      <c r="K198" s="268"/>
      <c r="L198" s="273"/>
      <c r="M198" s="274"/>
      <c r="N198" s="275"/>
      <c r="O198" s="275"/>
      <c r="P198" s="275"/>
      <c r="Q198" s="275"/>
      <c r="R198" s="275"/>
      <c r="S198" s="275"/>
      <c r="T198" s="275"/>
      <c r="U198" s="276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77" t="s">
        <v>245</v>
      </c>
      <c r="AU198" s="277" t="s">
        <v>90</v>
      </c>
      <c r="AV198" s="14" t="s">
        <v>190</v>
      </c>
      <c r="AW198" s="14" t="s">
        <v>33</v>
      </c>
      <c r="AX198" s="14" t="s">
        <v>84</v>
      </c>
      <c r="AY198" s="277" t="s">
        <v>174</v>
      </c>
    </row>
    <row r="199" s="2" customFormat="1" ht="14.4" customHeight="1">
      <c r="A199" s="38"/>
      <c r="B199" s="39"/>
      <c r="C199" s="288" t="s">
        <v>77</v>
      </c>
      <c r="D199" s="288" t="s">
        <v>171</v>
      </c>
      <c r="E199" s="289" t="s">
        <v>761</v>
      </c>
      <c r="F199" s="290" t="s">
        <v>1878</v>
      </c>
      <c r="G199" s="291" t="s">
        <v>269</v>
      </c>
      <c r="H199" s="292">
        <v>7.2000000000000002</v>
      </c>
      <c r="I199" s="293"/>
      <c r="J199" s="294">
        <f>ROUND(I199*H199,2)</f>
        <v>0</v>
      </c>
      <c r="K199" s="295"/>
      <c r="L199" s="296"/>
      <c r="M199" s="297" t="s">
        <v>1</v>
      </c>
      <c r="N199" s="298" t="s">
        <v>43</v>
      </c>
      <c r="O199" s="97"/>
      <c r="P199" s="246">
        <f>O199*H199</f>
        <v>0</v>
      </c>
      <c r="Q199" s="246">
        <v>0</v>
      </c>
      <c r="R199" s="246">
        <f>Q199*H199</f>
        <v>0</v>
      </c>
      <c r="S199" s="246">
        <v>0</v>
      </c>
      <c r="T199" s="246">
        <f>S199*H199</f>
        <v>0</v>
      </c>
      <c r="U199" s="247" t="s">
        <v>1</v>
      </c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R199" s="248" t="s">
        <v>209</v>
      </c>
      <c r="AT199" s="248" t="s">
        <v>171</v>
      </c>
      <c r="AU199" s="248" t="s">
        <v>90</v>
      </c>
      <c r="AY199" s="17" t="s">
        <v>174</v>
      </c>
      <c r="BE199" s="249">
        <f>IF(N199="základná",J199,0)</f>
        <v>0</v>
      </c>
      <c r="BF199" s="249">
        <f>IF(N199="znížená",J199,0)</f>
        <v>0</v>
      </c>
      <c r="BG199" s="249">
        <f>IF(N199="zákl. prenesená",J199,0)</f>
        <v>0</v>
      </c>
      <c r="BH199" s="249">
        <f>IF(N199="zníž. prenesená",J199,0)</f>
        <v>0</v>
      </c>
      <c r="BI199" s="249">
        <f>IF(N199="nulová",J199,0)</f>
        <v>0</v>
      </c>
      <c r="BJ199" s="17" t="s">
        <v>90</v>
      </c>
      <c r="BK199" s="249">
        <f>ROUND(I199*H199,2)</f>
        <v>0</v>
      </c>
      <c r="BL199" s="17" t="s">
        <v>190</v>
      </c>
      <c r="BM199" s="248" t="s">
        <v>665</v>
      </c>
    </row>
    <row r="200" s="13" customFormat="1">
      <c r="A200" s="13"/>
      <c r="B200" s="255"/>
      <c r="C200" s="256"/>
      <c r="D200" s="257" t="s">
        <v>245</v>
      </c>
      <c r="E200" s="258" t="s">
        <v>1</v>
      </c>
      <c r="F200" s="259" t="s">
        <v>1879</v>
      </c>
      <c r="G200" s="256"/>
      <c r="H200" s="260">
        <v>7.2000000000000002</v>
      </c>
      <c r="I200" s="261"/>
      <c r="J200" s="256"/>
      <c r="K200" s="256"/>
      <c r="L200" s="262"/>
      <c r="M200" s="263"/>
      <c r="N200" s="264"/>
      <c r="O200" s="264"/>
      <c r="P200" s="264"/>
      <c r="Q200" s="264"/>
      <c r="R200" s="264"/>
      <c r="S200" s="264"/>
      <c r="T200" s="264"/>
      <c r="U200" s="265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66" t="s">
        <v>245</v>
      </c>
      <c r="AU200" s="266" t="s">
        <v>90</v>
      </c>
      <c r="AV200" s="13" t="s">
        <v>90</v>
      </c>
      <c r="AW200" s="13" t="s">
        <v>33</v>
      </c>
      <c r="AX200" s="13" t="s">
        <v>77</v>
      </c>
      <c r="AY200" s="266" t="s">
        <v>174</v>
      </c>
    </row>
    <row r="201" s="14" customFormat="1">
      <c r="A201" s="14"/>
      <c r="B201" s="267"/>
      <c r="C201" s="268"/>
      <c r="D201" s="257" t="s">
        <v>245</v>
      </c>
      <c r="E201" s="269" t="s">
        <v>1</v>
      </c>
      <c r="F201" s="270" t="s">
        <v>248</v>
      </c>
      <c r="G201" s="268"/>
      <c r="H201" s="271">
        <v>7.2000000000000002</v>
      </c>
      <c r="I201" s="272"/>
      <c r="J201" s="268"/>
      <c r="K201" s="268"/>
      <c r="L201" s="273"/>
      <c r="M201" s="274"/>
      <c r="N201" s="275"/>
      <c r="O201" s="275"/>
      <c r="P201" s="275"/>
      <c r="Q201" s="275"/>
      <c r="R201" s="275"/>
      <c r="S201" s="275"/>
      <c r="T201" s="275"/>
      <c r="U201" s="276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77" t="s">
        <v>245</v>
      </c>
      <c r="AU201" s="277" t="s">
        <v>90</v>
      </c>
      <c r="AV201" s="14" t="s">
        <v>190</v>
      </c>
      <c r="AW201" s="14" t="s">
        <v>33</v>
      </c>
      <c r="AX201" s="14" t="s">
        <v>84</v>
      </c>
      <c r="AY201" s="277" t="s">
        <v>174</v>
      </c>
    </row>
    <row r="202" s="2" customFormat="1" ht="22.2" customHeight="1">
      <c r="A202" s="38"/>
      <c r="B202" s="39"/>
      <c r="C202" s="236" t="s">
        <v>77</v>
      </c>
      <c r="D202" s="236" t="s">
        <v>177</v>
      </c>
      <c r="E202" s="237" t="s">
        <v>685</v>
      </c>
      <c r="F202" s="238" t="s">
        <v>1880</v>
      </c>
      <c r="G202" s="239" t="s">
        <v>1877</v>
      </c>
      <c r="H202" s="240">
        <v>1</v>
      </c>
      <c r="I202" s="241"/>
      <c r="J202" s="242">
        <f>ROUND(I202*H202,2)</f>
        <v>0</v>
      </c>
      <c r="K202" s="243"/>
      <c r="L202" s="44"/>
      <c r="M202" s="244" t="s">
        <v>1</v>
      </c>
      <c r="N202" s="245" t="s">
        <v>43</v>
      </c>
      <c r="O202" s="97"/>
      <c r="P202" s="246">
        <f>O202*H202</f>
        <v>0</v>
      </c>
      <c r="Q202" s="246">
        <v>0</v>
      </c>
      <c r="R202" s="246">
        <f>Q202*H202</f>
        <v>0</v>
      </c>
      <c r="S202" s="246">
        <v>0</v>
      </c>
      <c r="T202" s="246">
        <f>S202*H202</f>
        <v>0</v>
      </c>
      <c r="U202" s="247" t="s">
        <v>1</v>
      </c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248" t="s">
        <v>190</v>
      </c>
      <c r="AT202" s="248" t="s">
        <v>177</v>
      </c>
      <c r="AU202" s="248" t="s">
        <v>90</v>
      </c>
      <c r="AY202" s="17" t="s">
        <v>174</v>
      </c>
      <c r="BE202" s="249">
        <f>IF(N202="základná",J202,0)</f>
        <v>0</v>
      </c>
      <c r="BF202" s="249">
        <f>IF(N202="znížená",J202,0)</f>
        <v>0</v>
      </c>
      <c r="BG202" s="249">
        <f>IF(N202="zákl. prenesená",J202,0)</f>
        <v>0</v>
      </c>
      <c r="BH202" s="249">
        <f>IF(N202="zníž. prenesená",J202,0)</f>
        <v>0</v>
      </c>
      <c r="BI202" s="249">
        <f>IF(N202="nulová",J202,0)</f>
        <v>0</v>
      </c>
      <c r="BJ202" s="17" t="s">
        <v>90</v>
      </c>
      <c r="BK202" s="249">
        <f>ROUND(I202*H202,2)</f>
        <v>0</v>
      </c>
      <c r="BL202" s="17" t="s">
        <v>190</v>
      </c>
      <c r="BM202" s="248" t="s">
        <v>669</v>
      </c>
    </row>
    <row r="203" s="13" customFormat="1">
      <c r="A203" s="13"/>
      <c r="B203" s="255"/>
      <c r="C203" s="256"/>
      <c r="D203" s="257" t="s">
        <v>245</v>
      </c>
      <c r="E203" s="258" t="s">
        <v>1</v>
      </c>
      <c r="F203" s="259" t="s">
        <v>84</v>
      </c>
      <c r="G203" s="256"/>
      <c r="H203" s="260">
        <v>1</v>
      </c>
      <c r="I203" s="261"/>
      <c r="J203" s="256"/>
      <c r="K203" s="256"/>
      <c r="L203" s="262"/>
      <c r="M203" s="263"/>
      <c r="N203" s="264"/>
      <c r="O203" s="264"/>
      <c r="P203" s="264"/>
      <c r="Q203" s="264"/>
      <c r="R203" s="264"/>
      <c r="S203" s="264"/>
      <c r="T203" s="264"/>
      <c r="U203" s="265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66" t="s">
        <v>245</v>
      </c>
      <c r="AU203" s="266" t="s">
        <v>90</v>
      </c>
      <c r="AV203" s="13" t="s">
        <v>90</v>
      </c>
      <c r="AW203" s="13" t="s">
        <v>33</v>
      </c>
      <c r="AX203" s="13" t="s">
        <v>77</v>
      </c>
      <c r="AY203" s="266" t="s">
        <v>174</v>
      </c>
    </row>
    <row r="204" s="14" customFormat="1">
      <c r="A204" s="14"/>
      <c r="B204" s="267"/>
      <c r="C204" s="268"/>
      <c r="D204" s="257" t="s">
        <v>245</v>
      </c>
      <c r="E204" s="269" t="s">
        <v>1</v>
      </c>
      <c r="F204" s="270" t="s">
        <v>248</v>
      </c>
      <c r="G204" s="268"/>
      <c r="H204" s="271">
        <v>1</v>
      </c>
      <c r="I204" s="272"/>
      <c r="J204" s="268"/>
      <c r="K204" s="268"/>
      <c r="L204" s="273"/>
      <c r="M204" s="274"/>
      <c r="N204" s="275"/>
      <c r="O204" s="275"/>
      <c r="P204" s="275"/>
      <c r="Q204" s="275"/>
      <c r="R204" s="275"/>
      <c r="S204" s="275"/>
      <c r="T204" s="275"/>
      <c r="U204" s="276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77" t="s">
        <v>245</v>
      </c>
      <c r="AU204" s="277" t="s">
        <v>90</v>
      </c>
      <c r="AV204" s="14" t="s">
        <v>190</v>
      </c>
      <c r="AW204" s="14" t="s">
        <v>33</v>
      </c>
      <c r="AX204" s="14" t="s">
        <v>84</v>
      </c>
      <c r="AY204" s="277" t="s">
        <v>174</v>
      </c>
    </row>
    <row r="205" s="2" customFormat="1" ht="22.2" customHeight="1">
      <c r="A205" s="38"/>
      <c r="B205" s="39"/>
      <c r="C205" s="236" t="s">
        <v>77</v>
      </c>
      <c r="D205" s="236" t="s">
        <v>177</v>
      </c>
      <c r="E205" s="237" t="s">
        <v>688</v>
      </c>
      <c r="F205" s="238" t="s">
        <v>1881</v>
      </c>
      <c r="G205" s="239" t="s">
        <v>1877</v>
      </c>
      <c r="H205" s="240">
        <v>1</v>
      </c>
      <c r="I205" s="241"/>
      <c r="J205" s="242">
        <f>ROUND(I205*H205,2)</f>
        <v>0</v>
      </c>
      <c r="K205" s="243"/>
      <c r="L205" s="44"/>
      <c r="M205" s="244" t="s">
        <v>1</v>
      </c>
      <c r="N205" s="245" t="s">
        <v>43</v>
      </c>
      <c r="O205" s="97"/>
      <c r="P205" s="246">
        <f>O205*H205</f>
        <v>0</v>
      </c>
      <c r="Q205" s="246">
        <v>0</v>
      </c>
      <c r="R205" s="246">
        <f>Q205*H205</f>
        <v>0</v>
      </c>
      <c r="S205" s="246">
        <v>0</v>
      </c>
      <c r="T205" s="246">
        <f>S205*H205</f>
        <v>0</v>
      </c>
      <c r="U205" s="247" t="s">
        <v>1</v>
      </c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48" t="s">
        <v>190</v>
      </c>
      <c r="AT205" s="248" t="s">
        <v>177</v>
      </c>
      <c r="AU205" s="248" t="s">
        <v>90</v>
      </c>
      <c r="AY205" s="17" t="s">
        <v>174</v>
      </c>
      <c r="BE205" s="249">
        <f>IF(N205="základná",J205,0)</f>
        <v>0</v>
      </c>
      <c r="BF205" s="249">
        <f>IF(N205="znížená",J205,0)</f>
        <v>0</v>
      </c>
      <c r="BG205" s="249">
        <f>IF(N205="zákl. prenesená",J205,0)</f>
        <v>0</v>
      </c>
      <c r="BH205" s="249">
        <f>IF(N205="zníž. prenesená",J205,0)</f>
        <v>0</v>
      </c>
      <c r="BI205" s="249">
        <f>IF(N205="nulová",J205,0)</f>
        <v>0</v>
      </c>
      <c r="BJ205" s="17" t="s">
        <v>90</v>
      </c>
      <c r="BK205" s="249">
        <f>ROUND(I205*H205,2)</f>
        <v>0</v>
      </c>
      <c r="BL205" s="17" t="s">
        <v>190</v>
      </c>
      <c r="BM205" s="248" t="s">
        <v>850</v>
      </c>
    </row>
    <row r="206" s="13" customFormat="1">
      <c r="A206" s="13"/>
      <c r="B206" s="255"/>
      <c r="C206" s="256"/>
      <c r="D206" s="257" t="s">
        <v>245</v>
      </c>
      <c r="E206" s="258" t="s">
        <v>1</v>
      </c>
      <c r="F206" s="259" t="s">
        <v>84</v>
      </c>
      <c r="G206" s="256"/>
      <c r="H206" s="260">
        <v>1</v>
      </c>
      <c r="I206" s="261"/>
      <c r="J206" s="256"/>
      <c r="K206" s="256"/>
      <c r="L206" s="262"/>
      <c r="M206" s="263"/>
      <c r="N206" s="264"/>
      <c r="O206" s="264"/>
      <c r="P206" s="264"/>
      <c r="Q206" s="264"/>
      <c r="R206" s="264"/>
      <c r="S206" s="264"/>
      <c r="T206" s="264"/>
      <c r="U206" s="265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66" t="s">
        <v>245</v>
      </c>
      <c r="AU206" s="266" t="s">
        <v>90</v>
      </c>
      <c r="AV206" s="13" t="s">
        <v>90</v>
      </c>
      <c r="AW206" s="13" t="s">
        <v>33</v>
      </c>
      <c r="AX206" s="13" t="s">
        <v>77</v>
      </c>
      <c r="AY206" s="266" t="s">
        <v>174</v>
      </c>
    </row>
    <row r="207" s="14" customFormat="1">
      <c r="A207" s="14"/>
      <c r="B207" s="267"/>
      <c r="C207" s="268"/>
      <c r="D207" s="257" t="s">
        <v>245</v>
      </c>
      <c r="E207" s="269" t="s">
        <v>1</v>
      </c>
      <c r="F207" s="270" t="s">
        <v>248</v>
      </c>
      <c r="G207" s="268"/>
      <c r="H207" s="271">
        <v>1</v>
      </c>
      <c r="I207" s="272"/>
      <c r="J207" s="268"/>
      <c r="K207" s="268"/>
      <c r="L207" s="273"/>
      <c r="M207" s="274"/>
      <c r="N207" s="275"/>
      <c r="O207" s="275"/>
      <c r="P207" s="275"/>
      <c r="Q207" s="275"/>
      <c r="R207" s="275"/>
      <c r="S207" s="275"/>
      <c r="T207" s="275"/>
      <c r="U207" s="276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77" t="s">
        <v>245</v>
      </c>
      <c r="AU207" s="277" t="s">
        <v>90</v>
      </c>
      <c r="AV207" s="14" t="s">
        <v>190</v>
      </c>
      <c r="AW207" s="14" t="s">
        <v>33</v>
      </c>
      <c r="AX207" s="14" t="s">
        <v>84</v>
      </c>
      <c r="AY207" s="277" t="s">
        <v>174</v>
      </c>
    </row>
    <row r="208" s="12" customFormat="1" ht="25.92" customHeight="1">
      <c r="A208" s="12"/>
      <c r="B208" s="220"/>
      <c r="C208" s="221"/>
      <c r="D208" s="222" t="s">
        <v>76</v>
      </c>
      <c r="E208" s="223" t="s">
        <v>206</v>
      </c>
      <c r="F208" s="223" t="s">
        <v>207</v>
      </c>
      <c r="G208" s="221"/>
      <c r="H208" s="221"/>
      <c r="I208" s="224"/>
      <c r="J208" s="225">
        <f>BK208</f>
        <v>0</v>
      </c>
      <c r="K208" s="221"/>
      <c r="L208" s="226"/>
      <c r="M208" s="227"/>
      <c r="N208" s="228"/>
      <c r="O208" s="228"/>
      <c r="P208" s="229">
        <f>P209</f>
        <v>0</v>
      </c>
      <c r="Q208" s="228"/>
      <c r="R208" s="229">
        <f>R209</f>
        <v>0</v>
      </c>
      <c r="S208" s="228"/>
      <c r="T208" s="229">
        <f>T209</f>
        <v>0</v>
      </c>
      <c r="U208" s="230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R208" s="231" t="s">
        <v>190</v>
      </c>
      <c r="AT208" s="232" t="s">
        <v>76</v>
      </c>
      <c r="AU208" s="232" t="s">
        <v>77</v>
      </c>
      <c r="AY208" s="231" t="s">
        <v>174</v>
      </c>
      <c r="BK208" s="233">
        <f>BK209</f>
        <v>0</v>
      </c>
    </row>
    <row r="209" s="12" customFormat="1" ht="22.8" customHeight="1">
      <c r="A209" s="12"/>
      <c r="B209" s="220"/>
      <c r="C209" s="221"/>
      <c r="D209" s="222" t="s">
        <v>76</v>
      </c>
      <c r="E209" s="234" t="s">
        <v>207</v>
      </c>
      <c r="F209" s="234" t="s">
        <v>208</v>
      </c>
      <c r="G209" s="221"/>
      <c r="H209" s="221"/>
      <c r="I209" s="224"/>
      <c r="J209" s="235">
        <f>BK209</f>
        <v>0</v>
      </c>
      <c r="K209" s="221"/>
      <c r="L209" s="226"/>
      <c r="M209" s="227"/>
      <c r="N209" s="228"/>
      <c r="O209" s="228"/>
      <c r="P209" s="229">
        <f>SUM(P210:P214)</f>
        <v>0</v>
      </c>
      <c r="Q209" s="228"/>
      <c r="R209" s="229">
        <f>SUM(R210:R214)</f>
        <v>0</v>
      </c>
      <c r="S209" s="228"/>
      <c r="T209" s="229">
        <f>SUM(T210:T214)</f>
        <v>0</v>
      </c>
      <c r="U209" s="230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31" t="s">
        <v>190</v>
      </c>
      <c r="AT209" s="232" t="s">
        <v>76</v>
      </c>
      <c r="AU209" s="232" t="s">
        <v>84</v>
      </c>
      <c r="AY209" s="231" t="s">
        <v>174</v>
      </c>
      <c r="BK209" s="233">
        <f>SUM(BK210:BK214)</f>
        <v>0</v>
      </c>
    </row>
    <row r="210" s="2" customFormat="1" ht="14.4" customHeight="1">
      <c r="A210" s="38"/>
      <c r="B210" s="39"/>
      <c r="C210" s="236" t="s">
        <v>1882</v>
      </c>
      <c r="D210" s="236" t="s">
        <v>177</v>
      </c>
      <c r="E210" s="237" t="s">
        <v>210</v>
      </c>
      <c r="F210" s="238" t="s">
        <v>211</v>
      </c>
      <c r="G210" s="239" t="s">
        <v>180</v>
      </c>
      <c r="H210" s="240">
        <v>1</v>
      </c>
      <c r="I210" s="241"/>
      <c r="J210" s="242">
        <f>ROUND(I210*H210,2)</f>
        <v>0</v>
      </c>
      <c r="K210" s="243"/>
      <c r="L210" s="44"/>
      <c r="M210" s="244" t="s">
        <v>1</v>
      </c>
      <c r="N210" s="245" t="s">
        <v>43</v>
      </c>
      <c r="O210" s="97"/>
      <c r="P210" s="246">
        <f>O210*H210</f>
        <v>0</v>
      </c>
      <c r="Q210" s="246">
        <v>0</v>
      </c>
      <c r="R210" s="246">
        <f>Q210*H210</f>
        <v>0</v>
      </c>
      <c r="S210" s="246">
        <v>0</v>
      </c>
      <c r="T210" s="246">
        <f>S210*H210</f>
        <v>0</v>
      </c>
      <c r="U210" s="247" t="s">
        <v>1</v>
      </c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R210" s="248" t="s">
        <v>181</v>
      </c>
      <c r="AT210" s="248" t="s">
        <v>177</v>
      </c>
      <c r="AU210" s="248" t="s">
        <v>90</v>
      </c>
      <c r="AY210" s="17" t="s">
        <v>174</v>
      </c>
      <c r="BE210" s="249">
        <f>IF(N210="základná",J210,0)</f>
        <v>0</v>
      </c>
      <c r="BF210" s="249">
        <f>IF(N210="znížená",J210,0)</f>
        <v>0</v>
      </c>
      <c r="BG210" s="249">
        <f>IF(N210="zákl. prenesená",J210,0)</f>
        <v>0</v>
      </c>
      <c r="BH210" s="249">
        <f>IF(N210="zníž. prenesená",J210,0)</f>
        <v>0</v>
      </c>
      <c r="BI210" s="249">
        <f>IF(N210="nulová",J210,0)</f>
        <v>0</v>
      </c>
      <c r="BJ210" s="17" t="s">
        <v>90</v>
      </c>
      <c r="BK210" s="249">
        <f>ROUND(I210*H210,2)</f>
        <v>0</v>
      </c>
      <c r="BL210" s="17" t="s">
        <v>181</v>
      </c>
      <c r="BM210" s="248" t="s">
        <v>1883</v>
      </c>
    </row>
    <row r="211" s="2" customFormat="1" ht="14.4" customHeight="1">
      <c r="A211" s="38"/>
      <c r="B211" s="39"/>
      <c r="C211" s="236" t="s">
        <v>1884</v>
      </c>
      <c r="D211" s="236" t="s">
        <v>177</v>
      </c>
      <c r="E211" s="237" t="s">
        <v>214</v>
      </c>
      <c r="F211" s="238" t="s">
        <v>215</v>
      </c>
      <c r="G211" s="239" t="s">
        <v>180</v>
      </c>
      <c r="H211" s="240">
        <v>1</v>
      </c>
      <c r="I211" s="241"/>
      <c r="J211" s="242">
        <f>ROUND(I211*H211,2)</f>
        <v>0</v>
      </c>
      <c r="K211" s="243"/>
      <c r="L211" s="44"/>
      <c r="M211" s="244" t="s">
        <v>1</v>
      </c>
      <c r="N211" s="245" t="s">
        <v>43</v>
      </c>
      <c r="O211" s="97"/>
      <c r="P211" s="246">
        <f>O211*H211</f>
        <v>0</v>
      </c>
      <c r="Q211" s="246">
        <v>0</v>
      </c>
      <c r="R211" s="246">
        <f>Q211*H211</f>
        <v>0</v>
      </c>
      <c r="S211" s="246">
        <v>0</v>
      </c>
      <c r="T211" s="246">
        <f>S211*H211</f>
        <v>0</v>
      </c>
      <c r="U211" s="247" t="s">
        <v>1</v>
      </c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48" t="s">
        <v>181</v>
      </c>
      <c r="AT211" s="248" t="s">
        <v>177</v>
      </c>
      <c r="AU211" s="248" t="s">
        <v>90</v>
      </c>
      <c r="AY211" s="17" t="s">
        <v>174</v>
      </c>
      <c r="BE211" s="249">
        <f>IF(N211="základná",J211,0)</f>
        <v>0</v>
      </c>
      <c r="BF211" s="249">
        <f>IF(N211="znížená",J211,0)</f>
        <v>0</v>
      </c>
      <c r="BG211" s="249">
        <f>IF(N211="zákl. prenesená",J211,0)</f>
        <v>0</v>
      </c>
      <c r="BH211" s="249">
        <f>IF(N211="zníž. prenesená",J211,0)</f>
        <v>0</v>
      </c>
      <c r="BI211" s="249">
        <f>IF(N211="nulová",J211,0)</f>
        <v>0</v>
      </c>
      <c r="BJ211" s="17" t="s">
        <v>90</v>
      </c>
      <c r="BK211" s="249">
        <f>ROUND(I211*H211,2)</f>
        <v>0</v>
      </c>
      <c r="BL211" s="17" t="s">
        <v>181</v>
      </c>
      <c r="BM211" s="248" t="s">
        <v>1885</v>
      </c>
    </row>
    <row r="212" s="2" customFormat="1" ht="14.4" customHeight="1">
      <c r="A212" s="38"/>
      <c r="B212" s="39"/>
      <c r="C212" s="236" t="s">
        <v>1886</v>
      </c>
      <c r="D212" s="236" t="s">
        <v>177</v>
      </c>
      <c r="E212" s="237" t="s">
        <v>218</v>
      </c>
      <c r="F212" s="238" t="s">
        <v>219</v>
      </c>
      <c r="G212" s="239" t="s">
        <v>180</v>
      </c>
      <c r="H212" s="240">
        <v>1</v>
      </c>
      <c r="I212" s="241"/>
      <c r="J212" s="242">
        <f>ROUND(I212*H212,2)</f>
        <v>0</v>
      </c>
      <c r="K212" s="243"/>
      <c r="L212" s="44"/>
      <c r="M212" s="244" t="s">
        <v>1</v>
      </c>
      <c r="N212" s="245" t="s">
        <v>43</v>
      </c>
      <c r="O212" s="97"/>
      <c r="P212" s="246">
        <f>O212*H212</f>
        <v>0</v>
      </c>
      <c r="Q212" s="246">
        <v>0</v>
      </c>
      <c r="R212" s="246">
        <f>Q212*H212</f>
        <v>0</v>
      </c>
      <c r="S212" s="246">
        <v>0</v>
      </c>
      <c r="T212" s="246">
        <f>S212*H212</f>
        <v>0</v>
      </c>
      <c r="U212" s="247" t="s">
        <v>1</v>
      </c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248" t="s">
        <v>181</v>
      </c>
      <c r="AT212" s="248" t="s">
        <v>177</v>
      </c>
      <c r="AU212" s="248" t="s">
        <v>90</v>
      </c>
      <c r="AY212" s="17" t="s">
        <v>174</v>
      </c>
      <c r="BE212" s="249">
        <f>IF(N212="základná",J212,0)</f>
        <v>0</v>
      </c>
      <c r="BF212" s="249">
        <f>IF(N212="znížená",J212,0)</f>
        <v>0</v>
      </c>
      <c r="BG212" s="249">
        <f>IF(N212="zákl. prenesená",J212,0)</f>
        <v>0</v>
      </c>
      <c r="BH212" s="249">
        <f>IF(N212="zníž. prenesená",J212,0)</f>
        <v>0</v>
      </c>
      <c r="BI212" s="249">
        <f>IF(N212="nulová",J212,0)</f>
        <v>0</v>
      </c>
      <c r="BJ212" s="17" t="s">
        <v>90</v>
      </c>
      <c r="BK212" s="249">
        <f>ROUND(I212*H212,2)</f>
        <v>0</v>
      </c>
      <c r="BL212" s="17" t="s">
        <v>181</v>
      </c>
      <c r="BM212" s="248" t="s">
        <v>1887</v>
      </c>
    </row>
    <row r="213" s="2" customFormat="1" ht="14.4" customHeight="1">
      <c r="A213" s="38"/>
      <c r="B213" s="39"/>
      <c r="C213" s="236" t="s">
        <v>1888</v>
      </c>
      <c r="D213" s="236" t="s">
        <v>177</v>
      </c>
      <c r="E213" s="237" t="s">
        <v>222</v>
      </c>
      <c r="F213" s="238" t="s">
        <v>223</v>
      </c>
      <c r="G213" s="239" t="s">
        <v>180</v>
      </c>
      <c r="H213" s="240">
        <v>1</v>
      </c>
      <c r="I213" s="241"/>
      <c r="J213" s="242">
        <f>ROUND(I213*H213,2)</f>
        <v>0</v>
      </c>
      <c r="K213" s="243"/>
      <c r="L213" s="44"/>
      <c r="M213" s="244" t="s">
        <v>1</v>
      </c>
      <c r="N213" s="245" t="s">
        <v>43</v>
      </c>
      <c r="O213" s="97"/>
      <c r="P213" s="246">
        <f>O213*H213</f>
        <v>0</v>
      </c>
      <c r="Q213" s="246">
        <v>0</v>
      </c>
      <c r="R213" s="246">
        <f>Q213*H213</f>
        <v>0</v>
      </c>
      <c r="S213" s="246">
        <v>0</v>
      </c>
      <c r="T213" s="246">
        <f>S213*H213</f>
        <v>0</v>
      </c>
      <c r="U213" s="247" t="s">
        <v>1</v>
      </c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48" t="s">
        <v>181</v>
      </c>
      <c r="AT213" s="248" t="s">
        <v>177</v>
      </c>
      <c r="AU213" s="248" t="s">
        <v>90</v>
      </c>
      <c r="AY213" s="17" t="s">
        <v>174</v>
      </c>
      <c r="BE213" s="249">
        <f>IF(N213="základná",J213,0)</f>
        <v>0</v>
      </c>
      <c r="BF213" s="249">
        <f>IF(N213="znížená",J213,0)</f>
        <v>0</v>
      </c>
      <c r="BG213" s="249">
        <f>IF(N213="zákl. prenesená",J213,0)</f>
        <v>0</v>
      </c>
      <c r="BH213" s="249">
        <f>IF(N213="zníž. prenesená",J213,0)</f>
        <v>0</v>
      </c>
      <c r="BI213" s="249">
        <f>IF(N213="nulová",J213,0)</f>
        <v>0</v>
      </c>
      <c r="BJ213" s="17" t="s">
        <v>90</v>
      </c>
      <c r="BK213" s="249">
        <f>ROUND(I213*H213,2)</f>
        <v>0</v>
      </c>
      <c r="BL213" s="17" t="s">
        <v>181</v>
      </c>
      <c r="BM213" s="248" t="s">
        <v>1889</v>
      </c>
    </row>
    <row r="214" s="2" customFormat="1" ht="14.4" customHeight="1">
      <c r="A214" s="38"/>
      <c r="B214" s="39"/>
      <c r="C214" s="236" t="s">
        <v>1890</v>
      </c>
      <c r="D214" s="236" t="s">
        <v>177</v>
      </c>
      <c r="E214" s="237" t="s">
        <v>226</v>
      </c>
      <c r="F214" s="238" t="s">
        <v>227</v>
      </c>
      <c r="G214" s="239" t="s">
        <v>180</v>
      </c>
      <c r="H214" s="240">
        <v>1</v>
      </c>
      <c r="I214" s="241"/>
      <c r="J214" s="242">
        <f>ROUND(I214*H214,2)</f>
        <v>0</v>
      </c>
      <c r="K214" s="243"/>
      <c r="L214" s="44"/>
      <c r="M214" s="250" t="s">
        <v>1</v>
      </c>
      <c r="N214" s="251" t="s">
        <v>43</v>
      </c>
      <c r="O214" s="252"/>
      <c r="P214" s="253">
        <f>O214*H214</f>
        <v>0</v>
      </c>
      <c r="Q214" s="253">
        <v>0</v>
      </c>
      <c r="R214" s="253">
        <f>Q214*H214</f>
        <v>0</v>
      </c>
      <c r="S214" s="253">
        <v>0</v>
      </c>
      <c r="T214" s="253">
        <f>S214*H214</f>
        <v>0</v>
      </c>
      <c r="U214" s="254" t="s">
        <v>1</v>
      </c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48" t="s">
        <v>181</v>
      </c>
      <c r="AT214" s="248" t="s">
        <v>177</v>
      </c>
      <c r="AU214" s="248" t="s">
        <v>90</v>
      </c>
      <c r="AY214" s="17" t="s">
        <v>174</v>
      </c>
      <c r="BE214" s="249">
        <f>IF(N214="základná",J214,0)</f>
        <v>0</v>
      </c>
      <c r="BF214" s="249">
        <f>IF(N214="znížená",J214,0)</f>
        <v>0</v>
      </c>
      <c r="BG214" s="249">
        <f>IF(N214="zákl. prenesená",J214,0)</f>
        <v>0</v>
      </c>
      <c r="BH214" s="249">
        <f>IF(N214="zníž. prenesená",J214,0)</f>
        <v>0</v>
      </c>
      <c r="BI214" s="249">
        <f>IF(N214="nulová",J214,0)</f>
        <v>0</v>
      </c>
      <c r="BJ214" s="17" t="s">
        <v>90</v>
      </c>
      <c r="BK214" s="249">
        <f>ROUND(I214*H214,2)</f>
        <v>0</v>
      </c>
      <c r="BL214" s="17" t="s">
        <v>181</v>
      </c>
      <c r="BM214" s="248" t="s">
        <v>1891</v>
      </c>
    </row>
    <row r="215" s="2" customFormat="1" ht="6.96" customHeight="1">
      <c r="A215" s="38"/>
      <c r="B215" s="72"/>
      <c r="C215" s="73"/>
      <c r="D215" s="73"/>
      <c r="E215" s="73"/>
      <c r="F215" s="73"/>
      <c r="G215" s="73"/>
      <c r="H215" s="73"/>
      <c r="I215" s="73"/>
      <c r="J215" s="73"/>
      <c r="K215" s="73"/>
      <c r="L215" s="44"/>
      <c r="M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</row>
  </sheetData>
  <sheetProtection sheet="1" autoFilter="0" formatColumns="0" formatRows="0" objects="1" scenarios="1" spinCount="100000" saltValue="UZOLmd3WJgOFf2EUnU8zRWdcAgym6yjZa2d5yXxRMl8PdiB9sv5iyHI2g0PBQbEpMTG7x7NfLyRsrv5AI9QmDw==" hashValue="dueJFCq7dIe5xflOuW3AqSGzaf/TYubi471xA+MY55otzusa4fxnaWAcxmTKTdnn/CtPHKROHzcT9egnK5jxgw==" algorithmName="SHA-512" password="CC35"/>
  <autoFilter ref="C129:K214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8:H118"/>
    <mergeCell ref="E120:H120"/>
    <mergeCell ref="E122:H12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1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hidden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5.14063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142</v>
      </c>
    </row>
    <row r="3" s="1" customFormat="1" ht="6.96" customHeight="1">
      <c r="B3" s="152"/>
      <c r="C3" s="153"/>
      <c r="D3" s="153"/>
      <c r="E3" s="153"/>
      <c r="F3" s="153"/>
      <c r="G3" s="153"/>
      <c r="H3" s="153"/>
      <c r="I3" s="153"/>
      <c r="J3" s="153"/>
      <c r="K3" s="153"/>
      <c r="L3" s="20"/>
      <c r="AT3" s="17" t="s">
        <v>77</v>
      </c>
    </row>
    <row r="4" s="1" customFormat="1" ht="24.96" customHeight="1">
      <c r="B4" s="20"/>
      <c r="D4" s="154" t="s">
        <v>143</v>
      </c>
      <c r="L4" s="20"/>
      <c r="M4" s="155" t="s">
        <v>9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6" t="s">
        <v>15</v>
      </c>
      <c r="L6" s="20"/>
    </row>
    <row r="7" s="1" customFormat="1" ht="27" customHeight="1">
      <c r="B7" s="20"/>
      <c r="E7" s="157" t="str">
        <f>'Rekapitulácia stavby'!K6</f>
        <v>Lyžiarske stredisko MH I. etapa - 8-miestna kabínková lanovka MH-STRÁNE</v>
      </c>
      <c r="F7" s="156"/>
      <c r="G7" s="156"/>
      <c r="H7" s="156"/>
      <c r="L7" s="20"/>
    </row>
    <row r="8" s="1" customFormat="1" ht="12" customHeight="1">
      <c r="B8" s="20"/>
      <c r="D8" s="156" t="s">
        <v>144</v>
      </c>
      <c r="L8" s="20"/>
    </row>
    <row r="9" s="2" customFormat="1" ht="14.4" customHeight="1">
      <c r="A9" s="38"/>
      <c r="B9" s="44"/>
      <c r="C9" s="38"/>
      <c r="D9" s="38"/>
      <c r="E9" s="157" t="s">
        <v>1819</v>
      </c>
      <c r="F9" s="38"/>
      <c r="G9" s="38"/>
      <c r="H9" s="38"/>
      <c r="I9" s="38"/>
      <c r="J9" s="38"/>
      <c r="K9" s="38"/>
      <c r="L9" s="69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6" t="s">
        <v>146</v>
      </c>
      <c r="E10" s="38"/>
      <c r="F10" s="38"/>
      <c r="G10" s="38"/>
      <c r="H10" s="38"/>
      <c r="I10" s="38"/>
      <c r="J10" s="38"/>
      <c r="K10" s="38"/>
      <c r="L10" s="69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5.6" customHeight="1">
      <c r="A11" s="38"/>
      <c r="B11" s="44"/>
      <c r="C11" s="38"/>
      <c r="D11" s="38"/>
      <c r="E11" s="158" t="s">
        <v>1892</v>
      </c>
      <c r="F11" s="38"/>
      <c r="G11" s="38"/>
      <c r="H11" s="38"/>
      <c r="I11" s="38"/>
      <c r="J11" s="38"/>
      <c r="K11" s="38"/>
      <c r="L11" s="69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9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6" t="s">
        <v>17</v>
      </c>
      <c r="E13" s="38"/>
      <c r="F13" s="147" t="s">
        <v>1</v>
      </c>
      <c r="G13" s="38"/>
      <c r="H13" s="38"/>
      <c r="I13" s="156" t="s">
        <v>18</v>
      </c>
      <c r="J13" s="147" t="s">
        <v>1</v>
      </c>
      <c r="K13" s="38"/>
      <c r="L13" s="69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6" t="s">
        <v>19</v>
      </c>
      <c r="E14" s="38"/>
      <c r="F14" s="147" t="s">
        <v>20</v>
      </c>
      <c r="G14" s="38"/>
      <c r="H14" s="38"/>
      <c r="I14" s="156" t="s">
        <v>21</v>
      </c>
      <c r="J14" s="159" t="str">
        <f>'Rekapitulácia stavby'!AN8</f>
        <v>23. 7. 2026</v>
      </c>
      <c r="K14" s="38"/>
      <c r="L14" s="69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9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6" t="s">
        <v>23</v>
      </c>
      <c r="E16" s="38"/>
      <c r="F16" s="38"/>
      <c r="G16" s="38"/>
      <c r="H16" s="38"/>
      <c r="I16" s="156" t="s">
        <v>24</v>
      </c>
      <c r="J16" s="147" t="s">
        <v>25</v>
      </c>
      <c r="K16" s="38"/>
      <c r="L16" s="69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7" t="s">
        <v>26</v>
      </c>
      <c r="F17" s="38"/>
      <c r="G17" s="38"/>
      <c r="H17" s="38"/>
      <c r="I17" s="156" t="s">
        <v>27</v>
      </c>
      <c r="J17" s="147" t="s">
        <v>1</v>
      </c>
      <c r="K17" s="38"/>
      <c r="L17" s="69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9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6" t="s">
        <v>28</v>
      </c>
      <c r="E19" s="38"/>
      <c r="F19" s="38"/>
      <c r="G19" s="38"/>
      <c r="H19" s="38"/>
      <c r="I19" s="156" t="s">
        <v>24</v>
      </c>
      <c r="J19" s="33" t="str">
        <f>'Rekapitulácia stavby'!AN13</f>
        <v>Vyplň údaj</v>
      </c>
      <c r="K19" s="38"/>
      <c r="L19" s="69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'Rekapitulácia stavby'!E14</f>
        <v>Vyplň údaj</v>
      </c>
      <c r="F20" s="147"/>
      <c r="G20" s="147"/>
      <c r="H20" s="147"/>
      <c r="I20" s="156" t="s">
        <v>27</v>
      </c>
      <c r="J20" s="33" t="str">
        <f>'Rekapitulácia stavby'!AN14</f>
        <v>Vyplň údaj</v>
      </c>
      <c r="K20" s="38"/>
      <c r="L20" s="69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9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6" t="s">
        <v>30</v>
      </c>
      <c r="E22" s="38"/>
      <c r="F22" s="38"/>
      <c r="G22" s="38"/>
      <c r="H22" s="38"/>
      <c r="I22" s="156" t="s">
        <v>24</v>
      </c>
      <c r="J22" s="147" t="s">
        <v>1893</v>
      </c>
      <c r="K22" s="38"/>
      <c r="L22" s="69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7" t="s">
        <v>1894</v>
      </c>
      <c r="F23" s="38"/>
      <c r="G23" s="38"/>
      <c r="H23" s="38"/>
      <c r="I23" s="156" t="s">
        <v>27</v>
      </c>
      <c r="J23" s="147" t="s">
        <v>1895</v>
      </c>
      <c r="K23" s="38"/>
      <c r="L23" s="69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9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6" t="s">
        <v>34</v>
      </c>
      <c r="E25" s="38"/>
      <c r="F25" s="38"/>
      <c r="G25" s="38"/>
      <c r="H25" s="38"/>
      <c r="I25" s="156" t="s">
        <v>24</v>
      </c>
      <c r="J25" s="147" t="s">
        <v>1</v>
      </c>
      <c r="K25" s="38"/>
      <c r="L25" s="69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7" t="s">
        <v>35</v>
      </c>
      <c r="F26" s="38"/>
      <c r="G26" s="38"/>
      <c r="H26" s="38"/>
      <c r="I26" s="156" t="s">
        <v>27</v>
      </c>
      <c r="J26" s="147" t="s">
        <v>1</v>
      </c>
      <c r="K26" s="38"/>
      <c r="L26" s="69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9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6" t="s">
        <v>36</v>
      </c>
      <c r="E28" s="38"/>
      <c r="F28" s="38"/>
      <c r="G28" s="38"/>
      <c r="H28" s="38"/>
      <c r="I28" s="38"/>
      <c r="J28" s="38"/>
      <c r="K28" s="38"/>
      <c r="L28" s="69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4.4" customHeight="1">
      <c r="A29" s="160"/>
      <c r="B29" s="161"/>
      <c r="C29" s="160"/>
      <c r="D29" s="160"/>
      <c r="E29" s="162" t="s">
        <v>1</v>
      </c>
      <c r="F29" s="162"/>
      <c r="G29" s="162"/>
      <c r="H29" s="162"/>
      <c r="I29" s="160"/>
      <c r="J29" s="160"/>
      <c r="K29" s="160"/>
      <c r="L29" s="163"/>
      <c r="S29" s="160"/>
      <c r="T29" s="160"/>
      <c r="U29" s="160"/>
      <c r="V29" s="160"/>
      <c r="W29" s="160"/>
      <c r="X29" s="160"/>
      <c r="Y29" s="160"/>
      <c r="Z29" s="160"/>
      <c r="AA29" s="160"/>
      <c r="AB29" s="160"/>
      <c r="AC29" s="160"/>
      <c r="AD29" s="160"/>
      <c r="AE29" s="160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9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64"/>
      <c r="E31" s="164"/>
      <c r="F31" s="164"/>
      <c r="G31" s="164"/>
      <c r="H31" s="164"/>
      <c r="I31" s="164"/>
      <c r="J31" s="164"/>
      <c r="K31" s="164"/>
      <c r="L31" s="69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65" t="s">
        <v>37</v>
      </c>
      <c r="E32" s="38"/>
      <c r="F32" s="38"/>
      <c r="G32" s="38"/>
      <c r="H32" s="38"/>
      <c r="I32" s="38"/>
      <c r="J32" s="166">
        <f>ROUND(J134, 2)</f>
        <v>0</v>
      </c>
      <c r="K32" s="38"/>
      <c r="L32" s="69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64"/>
      <c r="E33" s="164"/>
      <c r="F33" s="164"/>
      <c r="G33" s="164"/>
      <c r="H33" s="164"/>
      <c r="I33" s="164"/>
      <c r="J33" s="164"/>
      <c r="K33" s="164"/>
      <c r="L33" s="69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7" t="s">
        <v>39</v>
      </c>
      <c r="G34" s="38"/>
      <c r="H34" s="38"/>
      <c r="I34" s="167" t="s">
        <v>38</v>
      </c>
      <c r="J34" s="167" t="s">
        <v>40</v>
      </c>
      <c r="K34" s="38"/>
      <c r="L34" s="69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8" t="s">
        <v>41</v>
      </c>
      <c r="E35" s="169" t="s">
        <v>42</v>
      </c>
      <c r="F35" s="170">
        <f>ROUND((SUM(BE134:BE226)),  2)</f>
        <v>0</v>
      </c>
      <c r="G35" s="171"/>
      <c r="H35" s="171"/>
      <c r="I35" s="172">
        <v>0.23000000000000001</v>
      </c>
      <c r="J35" s="170">
        <f>ROUND(((SUM(BE134:BE226))*I35),  2)</f>
        <v>0</v>
      </c>
      <c r="K35" s="38"/>
      <c r="L35" s="69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69" t="s">
        <v>43</v>
      </c>
      <c r="F36" s="170">
        <f>ROUND((SUM(BF134:BF226)),  2)</f>
        <v>0</v>
      </c>
      <c r="G36" s="171"/>
      <c r="H36" s="171"/>
      <c r="I36" s="172">
        <v>0.23000000000000001</v>
      </c>
      <c r="J36" s="170">
        <f>ROUND(((SUM(BF134:BF226))*I36),  2)</f>
        <v>0</v>
      </c>
      <c r="K36" s="38"/>
      <c r="L36" s="69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6" t="s">
        <v>44</v>
      </c>
      <c r="F37" s="173">
        <f>ROUND((SUM(BG134:BG226)),  2)</f>
        <v>0</v>
      </c>
      <c r="G37" s="38"/>
      <c r="H37" s="38"/>
      <c r="I37" s="174">
        <v>0.23000000000000001</v>
      </c>
      <c r="J37" s="173">
        <f>0</f>
        <v>0</v>
      </c>
      <c r="K37" s="38"/>
      <c r="L37" s="69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6" t="s">
        <v>45</v>
      </c>
      <c r="F38" s="173">
        <f>ROUND((SUM(BH134:BH226)),  2)</f>
        <v>0</v>
      </c>
      <c r="G38" s="38"/>
      <c r="H38" s="38"/>
      <c r="I38" s="174">
        <v>0.23000000000000001</v>
      </c>
      <c r="J38" s="173">
        <f>0</f>
        <v>0</v>
      </c>
      <c r="K38" s="38"/>
      <c r="L38" s="69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69" t="s">
        <v>46</v>
      </c>
      <c r="F39" s="170">
        <f>ROUND((SUM(BI134:BI226)),  2)</f>
        <v>0</v>
      </c>
      <c r="G39" s="171"/>
      <c r="H39" s="171"/>
      <c r="I39" s="172">
        <v>0</v>
      </c>
      <c r="J39" s="170">
        <f>0</f>
        <v>0</v>
      </c>
      <c r="K39" s="38"/>
      <c r="L39" s="69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9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75"/>
      <c r="D41" s="176" t="s">
        <v>47</v>
      </c>
      <c r="E41" s="177"/>
      <c r="F41" s="177"/>
      <c r="G41" s="178" t="s">
        <v>48</v>
      </c>
      <c r="H41" s="179" t="s">
        <v>49</v>
      </c>
      <c r="I41" s="177"/>
      <c r="J41" s="180">
        <f>SUM(J32:J39)</f>
        <v>0</v>
      </c>
      <c r="K41" s="181"/>
      <c r="L41" s="69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9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9"/>
      <c r="D50" s="182" t="s">
        <v>50</v>
      </c>
      <c r="E50" s="183"/>
      <c r="F50" s="183"/>
      <c r="G50" s="182" t="s">
        <v>51</v>
      </c>
      <c r="H50" s="183"/>
      <c r="I50" s="183"/>
      <c r="J50" s="183"/>
      <c r="K50" s="183"/>
      <c r="L50" s="69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84" t="s">
        <v>52</v>
      </c>
      <c r="E61" s="185"/>
      <c r="F61" s="186" t="s">
        <v>53</v>
      </c>
      <c r="G61" s="184" t="s">
        <v>52</v>
      </c>
      <c r="H61" s="185"/>
      <c r="I61" s="185"/>
      <c r="J61" s="187" t="s">
        <v>53</v>
      </c>
      <c r="K61" s="185"/>
      <c r="L61" s="69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82" t="s">
        <v>54</v>
      </c>
      <c r="E65" s="188"/>
      <c r="F65" s="188"/>
      <c r="G65" s="182" t="s">
        <v>55</v>
      </c>
      <c r="H65" s="188"/>
      <c r="I65" s="188"/>
      <c r="J65" s="188"/>
      <c r="K65" s="188"/>
      <c r="L65" s="69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84" t="s">
        <v>52</v>
      </c>
      <c r="E76" s="185"/>
      <c r="F76" s="186" t="s">
        <v>53</v>
      </c>
      <c r="G76" s="184" t="s">
        <v>52</v>
      </c>
      <c r="H76" s="185"/>
      <c r="I76" s="185"/>
      <c r="J76" s="187" t="s">
        <v>53</v>
      </c>
      <c r="K76" s="185"/>
      <c r="L76" s="69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89"/>
      <c r="C77" s="190"/>
      <c r="D77" s="190"/>
      <c r="E77" s="190"/>
      <c r="F77" s="190"/>
      <c r="G77" s="190"/>
      <c r="H77" s="190"/>
      <c r="I77" s="190"/>
      <c r="J77" s="190"/>
      <c r="K77" s="190"/>
      <c r="L77" s="69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hidden="1" s="2" customFormat="1" ht="6.96" customHeight="1">
      <c r="A81" s="38"/>
      <c r="B81" s="191"/>
      <c r="C81" s="192"/>
      <c r="D81" s="192"/>
      <c r="E81" s="192"/>
      <c r="F81" s="192"/>
      <c r="G81" s="192"/>
      <c r="H81" s="192"/>
      <c r="I81" s="192"/>
      <c r="J81" s="192"/>
      <c r="K81" s="192"/>
      <c r="L81" s="69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hidden="1" s="2" customFormat="1" ht="24.96" customHeight="1">
      <c r="A82" s="38"/>
      <c r="B82" s="39"/>
      <c r="C82" s="23" t="s">
        <v>149</v>
      </c>
      <c r="D82" s="40"/>
      <c r="E82" s="40"/>
      <c r="F82" s="40"/>
      <c r="G82" s="40"/>
      <c r="H82" s="40"/>
      <c r="I82" s="40"/>
      <c r="J82" s="40"/>
      <c r="K82" s="40"/>
      <c r="L82" s="69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hidden="1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9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hidden="1" s="2" customFormat="1" ht="12" customHeight="1">
      <c r="A84" s="38"/>
      <c r="B84" s="39"/>
      <c r="C84" s="32" t="s">
        <v>15</v>
      </c>
      <c r="D84" s="40"/>
      <c r="E84" s="40"/>
      <c r="F84" s="40"/>
      <c r="G84" s="40"/>
      <c r="H84" s="40"/>
      <c r="I84" s="40"/>
      <c r="J84" s="40"/>
      <c r="K84" s="40"/>
      <c r="L84" s="69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hidden="1" s="2" customFormat="1" ht="27" customHeight="1">
      <c r="A85" s="38"/>
      <c r="B85" s="39"/>
      <c r="C85" s="40"/>
      <c r="D85" s="40"/>
      <c r="E85" s="193" t="str">
        <f>E7</f>
        <v>Lyžiarske stredisko MH I. etapa - 8-miestna kabínková lanovka MH-STRÁNE</v>
      </c>
      <c r="F85" s="32"/>
      <c r="G85" s="32"/>
      <c r="H85" s="32"/>
      <c r="I85" s="40"/>
      <c r="J85" s="40"/>
      <c r="K85" s="40"/>
      <c r="L85" s="69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hidden="1" s="1" customFormat="1" ht="12" customHeight="1">
      <c r="B86" s="21"/>
      <c r="C86" s="32" t="s">
        <v>144</v>
      </c>
      <c r="D86" s="22"/>
      <c r="E86" s="22"/>
      <c r="F86" s="22"/>
      <c r="G86" s="22"/>
      <c r="H86" s="22"/>
      <c r="I86" s="22"/>
      <c r="J86" s="22"/>
      <c r="K86" s="22"/>
      <c r="L86" s="20"/>
    </row>
    <row r="87" hidden="1" s="2" customFormat="1" ht="14.4" customHeight="1">
      <c r="A87" s="38"/>
      <c r="B87" s="39"/>
      <c r="C87" s="40"/>
      <c r="D87" s="40"/>
      <c r="E87" s="193" t="s">
        <v>1819</v>
      </c>
      <c r="F87" s="40"/>
      <c r="G87" s="40"/>
      <c r="H87" s="40"/>
      <c r="I87" s="40"/>
      <c r="J87" s="40"/>
      <c r="K87" s="40"/>
      <c r="L87" s="69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hidden="1" s="2" customFormat="1" ht="12" customHeight="1">
      <c r="A88" s="38"/>
      <c r="B88" s="39"/>
      <c r="C88" s="32" t="s">
        <v>146</v>
      </c>
      <c r="D88" s="40"/>
      <c r="E88" s="40"/>
      <c r="F88" s="40"/>
      <c r="G88" s="40"/>
      <c r="H88" s="40"/>
      <c r="I88" s="40"/>
      <c r="J88" s="40"/>
      <c r="K88" s="40"/>
      <c r="L88" s="69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hidden="1" s="2" customFormat="1" ht="15.6" customHeight="1">
      <c r="A89" s="38"/>
      <c r="B89" s="39"/>
      <c r="C89" s="40"/>
      <c r="D89" s="40"/>
      <c r="E89" s="82" t="str">
        <f>E11</f>
        <v>SO 029.2 - Vrcholová stanica</v>
      </c>
      <c r="F89" s="40"/>
      <c r="G89" s="40"/>
      <c r="H89" s="40"/>
      <c r="I89" s="40"/>
      <c r="J89" s="40"/>
      <c r="K89" s="40"/>
      <c r="L89" s="69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hidden="1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9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hidden="1" s="2" customFormat="1" ht="12" customHeight="1">
      <c r="A91" s="38"/>
      <c r="B91" s="39"/>
      <c r="C91" s="32" t="s">
        <v>19</v>
      </c>
      <c r="D91" s="40"/>
      <c r="E91" s="40"/>
      <c r="F91" s="27" t="str">
        <f>F14</f>
        <v>Martin</v>
      </c>
      <c r="G91" s="40"/>
      <c r="H91" s="40"/>
      <c r="I91" s="32" t="s">
        <v>21</v>
      </c>
      <c r="J91" s="85" t="str">
        <f>IF(J14="","",J14)</f>
        <v>23. 7. 2026</v>
      </c>
      <c r="K91" s="40"/>
      <c r="L91" s="69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hidden="1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9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hidden="1" s="2" customFormat="1" ht="15.6" customHeight="1">
      <c r="A93" s="38"/>
      <c r="B93" s="39"/>
      <c r="C93" s="32" t="s">
        <v>23</v>
      </c>
      <c r="D93" s="40"/>
      <c r="E93" s="40"/>
      <c r="F93" s="27" t="str">
        <f>E17</f>
        <v>Mesto Martin</v>
      </c>
      <c r="G93" s="40"/>
      <c r="H93" s="40"/>
      <c r="I93" s="32" t="s">
        <v>30</v>
      </c>
      <c r="J93" s="36" t="str">
        <f>E23</f>
        <v>Hplus, a.s.,</v>
      </c>
      <c r="K93" s="40"/>
      <c r="L93" s="69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hidden="1" s="2" customFormat="1" ht="15.6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34</v>
      </c>
      <c r="J94" s="36" t="str">
        <f>E26</f>
        <v>Ing. Jaroslav Tomko</v>
      </c>
      <c r="K94" s="40"/>
      <c r="L94" s="69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hidden="1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9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hidden="1" s="2" customFormat="1" ht="29.28" customHeight="1">
      <c r="A96" s="38"/>
      <c r="B96" s="39"/>
      <c r="C96" s="194" t="s">
        <v>150</v>
      </c>
      <c r="D96" s="195"/>
      <c r="E96" s="195"/>
      <c r="F96" s="195"/>
      <c r="G96" s="195"/>
      <c r="H96" s="195"/>
      <c r="I96" s="195"/>
      <c r="J96" s="196" t="s">
        <v>151</v>
      </c>
      <c r="K96" s="195"/>
      <c r="L96" s="69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hidden="1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9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hidden="1" s="2" customFormat="1" ht="22.8" customHeight="1">
      <c r="A98" s="38"/>
      <c r="B98" s="39"/>
      <c r="C98" s="197" t="s">
        <v>152</v>
      </c>
      <c r="D98" s="40"/>
      <c r="E98" s="40"/>
      <c r="F98" s="40"/>
      <c r="G98" s="40"/>
      <c r="H98" s="40"/>
      <c r="I98" s="40"/>
      <c r="J98" s="116">
        <f>J134</f>
        <v>0</v>
      </c>
      <c r="K98" s="40"/>
      <c r="L98" s="69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153</v>
      </c>
    </row>
    <row r="99" hidden="1" s="9" customFormat="1" ht="24.96" customHeight="1">
      <c r="A99" s="9"/>
      <c r="B99" s="198"/>
      <c r="C99" s="199"/>
      <c r="D99" s="200" t="s">
        <v>230</v>
      </c>
      <c r="E99" s="201"/>
      <c r="F99" s="201"/>
      <c r="G99" s="201"/>
      <c r="H99" s="201"/>
      <c r="I99" s="201"/>
      <c r="J99" s="202">
        <f>J135</f>
        <v>0</v>
      </c>
      <c r="K99" s="199"/>
      <c r="L99" s="20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hidden="1" s="10" customFormat="1" ht="19.92" customHeight="1">
      <c r="A100" s="10"/>
      <c r="B100" s="204"/>
      <c r="C100" s="139"/>
      <c r="D100" s="205" t="s">
        <v>231</v>
      </c>
      <c r="E100" s="206"/>
      <c r="F100" s="206"/>
      <c r="G100" s="206"/>
      <c r="H100" s="206"/>
      <c r="I100" s="206"/>
      <c r="J100" s="207">
        <f>J136</f>
        <v>0</v>
      </c>
      <c r="K100" s="139"/>
      <c r="L100" s="20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10" customFormat="1" ht="19.92" customHeight="1">
      <c r="A101" s="10"/>
      <c r="B101" s="204"/>
      <c r="C101" s="139"/>
      <c r="D101" s="205" t="s">
        <v>232</v>
      </c>
      <c r="E101" s="206"/>
      <c r="F101" s="206"/>
      <c r="G101" s="206"/>
      <c r="H101" s="206"/>
      <c r="I101" s="206"/>
      <c r="J101" s="207">
        <f>J151</f>
        <v>0</v>
      </c>
      <c r="K101" s="139"/>
      <c r="L101" s="20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10" customFormat="1" ht="19.92" customHeight="1">
      <c r="A102" s="10"/>
      <c r="B102" s="204"/>
      <c r="C102" s="139"/>
      <c r="D102" s="205" t="s">
        <v>1896</v>
      </c>
      <c r="E102" s="206"/>
      <c r="F102" s="206"/>
      <c r="G102" s="206"/>
      <c r="H102" s="206"/>
      <c r="I102" s="206"/>
      <c r="J102" s="207">
        <f>J163</f>
        <v>0</v>
      </c>
      <c r="K102" s="139"/>
      <c r="L102" s="20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10" customFormat="1" ht="19.92" customHeight="1">
      <c r="A103" s="10"/>
      <c r="B103" s="204"/>
      <c r="C103" s="139"/>
      <c r="D103" s="205" t="s">
        <v>448</v>
      </c>
      <c r="E103" s="206"/>
      <c r="F103" s="206"/>
      <c r="G103" s="206"/>
      <c r="H103" s="206"/>
      <c r="I103" s="206"/>
      <c r="J103" s="207">
        <f>J173</f>
        <v>0</v>
      </c>
      <c r="K103" s="139"/>
      <c r="L103" s="208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10" customFormat="1" ht="19.92" customHeight="1">
      <c r="A104" s="10"/>
      <c r="B104" s="204"/>
      <c r="C104" s="139"/>
      <c r="D104" s="205" t="s">
        <v>1897</v>
      </c>
      <c r="E104" s="206"/>
      <c r="F104" s="206"/>
      <c r="G104" s="206"/>
      <c r="H104" s="206"/>
      <c r="I104" s="206"/>
      <c r="J104" s="207">
        <f>J183</f>
        <v>0</v>
      </c>
      <c r="K104" s="139"/>
      <c r="L104" s="208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hidden="1" s="10" customFormat="1" ht="19.92" customHeight="1">
      <c r="A105" s="10"/>
      <c r="B105" s="204"/>
      <c r="C105" s="139"/>
      <c r="D105" s="205" t="s">
        <v>1898</v>
      </c>
      <c r="E105" s="206"/>
      <c r="F105" s="206"/>
      <c r="G105" s="206"/>
      <c r="H105" s="206"/>
      <c r="I105" s="206"/>
      <c r="J105" s="207">
        <f>J192</f>
        <v>0</v>
      </c>
      <c r="K105" s="139"/>
      <c r="L105" s="208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hidden="1" s="10" customFormat="1" ht="19.92" customHeight="1">
      <c r="A106" s="10"/>
      <c r="B106" s="204"/>
      <c r="C106" s="139"/>
      <c r="D106" s="205" t="s">
        <v>233</v>
      </c>
      <c r="E106" s="206"/>
      <c r="F106" s="206"/>
      <c r="G106" s="206"/>
      <c r="H106" s="206"/>
      <c r="I106" s="206"/>
      <c r="J106" s="207">
        <f>J195</f>
        <v>0</v>
      </c>
      <c r="K106" s="139"/>
      <c r="L106" s="208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hidden="1" s="9" customFormat="1" ht="24.96" customHeight="1">
      <c r="A107" s="9"/>
      <c r="B107" s="198"/>
      <c r="C107" s="199"/>
      <c r="D107" s="200" t="s">
        <v>449</v>
      </c>
      <c r="E107" s="201"/>
      <c r="F107" s="201"/>
      <c r="G107" s="201"/>
      <c r="H107" s="201"/>
      <c r="I107" s="201"/>
      <c r="J107" s="202">
        <f>J198</f>
        <v>0</v>
      </c>
      <c r="K107" s="199"/>
      <c r="L107" s="203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hidden="1" s="10" customFormat="1" ht="19.92" customHeight="1">
      <c r="A108" s="10"/>
      <c r="B108" s="204"/>
      <c r="C108" s="139"/>
      <c r="D108" s="205" t="s">
        <v>452</v>
      </c>
      <c r="E108" s="206"/>
      <c r="F108" s="206"/>
      <c r="G108" s="206"/>
      <c r="H108" s="206"/>
      <c r="I108" s="206"/>
      <c r="J108" s="207">
        <f>J199</f>
        <v>0</v>
      </c>
      <c r="K108" s="139"/>
      <c r="L108" s="208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hidden="1" s="9" customFormat="1" ht="24.96" customHeight="1">
      <c r="A109" s="9"/>
      <c r="B109" s="198"/>
      <c r="C109" s="199"/>
      <c r="D109" s="200" t="s">
        <v>154</v>
      </c>
      <c r="E109" s="201"/>
      <c r="F109" s="201"/>
      <c r="G109" s="201"/>
      <c r="H109" s="201"/>
      <c r="I109" s="201"/>
      <c r="J109" s="202">
        <f>J210</f>
        <v>0</v>
      </c>
      <c r="K109" s="199"/>
      <c r="L109" s="203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</row>
    <row r="110" hidden="1" s="10" customFormat="1" ht="19.92" customHeight="1">
      <c r="A110" s="10"/>
      <c r="B110" s="204"/>
      <c r="C110" s="139"/>
      <c r="D110" s="205" t="s">
        <v>1899</v>
      </c>
      <c r="E110" s="206"/>
      <c r="F110" s="206"/>
      <c r="G110" s="206"/>
      <c r="H110" s="206"/>
      <c r="I110" s="206"/>
      <c r="J110" s="207">
        <f>J211</f>
        <v>0</v>
      </c>
      <c r="K110" s="139"/>
      <c r="L110" s="208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hidden="1" s="9" customFormat="1" ht="24.96" customHeight="1">
      <c r="A111" s="9"/>
      <c r="B111" s="198"/>
      <c r="C111" s="199"/>
      <c r="D111" s="200" t="s">
        <v>156</v>
      </c>
      <c r="E111" s="201"/>
      <c r="F111" s="201"/>
      <c r="G111" s="201"/>
      <c r="H111" s="201"/>
      <c r="I111" s="201"/>
      <c r="J111" s="202">
        <f>J220</f>
        <v>0</v>
      </c>
      <c r="K111" s="199"/>
      <c r="L111" s="203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</row>
    <row r="112" hidden="1" s="10" customFormat="1" ht="19.92" customHeight="1">
      <c r="A112" s="10"/>
      <c r="B112" s="204"/>
      <c r="C112" s="139"/>
      <c r="D112" s="205" t="s">
        <v>157</v>
      </c>
      <c r="E112" s="206"/>
      <c r="F112" s="206"/>
      <c r="G112" s="206"/>
      <c r="H112" s="206"/>
      <c r="I112" s="206"/>
      <c r="J112" s="207">
        <f>J221</f>
        <v>0</v>
      </c>
      <c r="K112" s="139"/>
      <c r="L112" s="208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hidden="1" s="2" customFormat="1" ht="21.84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9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hidden="1" s="2" customFormat="1" ht="6.96" customHeight="1">
      <c r="A114" s="38"/>
      <c r="B114" s="72"/>
      <c r="C114" s="73"/>
      <c r="D114" s="73"/>
      <c r="E114" s="73"/>
      <c r="F114" s="73"/>
      <c r="G114" s="73"/>
      <c r="H114" s="73"/>
      <c r="I114" s="73"/>
      <c r="J114" s="73"/>
      <c r="K114" s="73"/>
      <c r="L114" s="69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hidden="1"/>
    <row r="116" hidden="1"/>
    <row r="117" hidden="1"/>
    <row r="118" s="2" customFormat="1" ht="6.96" customHeight="1">
      <c r="A118" s="38"/>
      <c r="B118" s="74"/>
      <c r="C118" s="75"/>
      <c r="D118" s="75"/>
      <c r="E118" s="75"/>
      <c r="F118" s="75"/>
      <c r="G118" s="75"/>
      <c r="H118" s="75"/>
      <c r="I118" s="75"/>
      <c r="J118" s="75"/>
      <c r="K118" s="75"/>
      <c r="L118" s="69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24.96" customHeight="1">
      <c r="A119" s="38"/>
      <c r="B119" s="39"/>
      <c r="C119" s="23" t="s">
        <v>158</v>
      </c>
      <c r="D119" s="40"/>
      <c r="E119" s="40"/>
      <c r="F119" s="40"/>
      <c r="G119" s="40"/>
      <c r="H119" s="40"/>
      <c r="I119" s="40"/>
      <c r="J119" s="40"/>
      <c r="K119" s="40"/>
      <c r="L119" s="69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9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2" customHeight="1">
      <c r="A121" s="38"/>
      <c r="B121" s="39"/>
      <c r="C121" s="32" t="s">
        <v>15</v>
      </c>
      <c r="D121" s="40"/>
      <c r="E121" s="40"/>
      <c r="F121" s="40"/>
      <c r="G121" s="40"/>
      <c r="H121" s="40"/>
      <c r="I121" s="40"/>
      <c r="J121" s="40"/>
      <c r="K121" s="40"/>
      <c r="L121" s="69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27" customHeight="1">
      <c r="A122" s="38"/>
      <c r="B122" s="39"/>
      <c r="C122" s="40"/>
      <c r="D122" s="40"/>
      <c r="E122" s="193" t="str">
        <f>E7</f>
        <v>Lyžiarske stredisko MH I. etapa - 8-miestna kabínková lanovka MH-STRÁNE</v>
      </c>
      <c r="F122" s="32"/>
      <c r="G122" s="32"/>
      <c r="H122" s="32"/>
      <c r="I122" s="40"/>
      <c r="J122" s="40"/>
      <c r="K122" s="40"/>
      <c r="L122" s="69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1" customFormat="1" ht="12" customHeight="1">
      <c r="B123" s="21"/>
      <c r="C123" s="32" t="s">
        <v>144</v>
      </c>
      <c r="D123" s="22"/>
      <c r="E123" s="22"/>
      <c r="F123" s="22"/>
      <c r="G123" s="22"/>
      <c r="H123" s="22"/>
      <c r="I123" s="22"/>
      <c r="J123" s="22"/>
      <c r="K123" s="22"/>
      <c r="L123" s="20"/>
    </row>
    <row r="124" s="2" customFormat="1" ht="14.4" customHeight="1">
      <c r="A124" s="38"/>
      <c r="B124" s="39"/>
      <c r="C124" s="40"/>
      <c r="D124" s="40"/>
      <c r="E124" s="193" t="s">
        <v>1819</v>
      </c>
      <c r="F124" s="40"/>
      <c r="G124" s="40"/>
      <c r="H124" s="40"/>
      <c r="I124" s="40"/>
      <c r="J124" s="40"/>
      <c r="K124" s="40"/>
      <c r="L124" s="69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2" customHeight="1">
      <c r="A125" s="38"/>
      <c r="B125" s="39"/>
      <c r="C125" s="32" t="s">
        <v>146</v>
      </c>
      <c r="D125" s="40"/>
      <c r="E125" s="40"/>
      <c r="F125" s="40"/>
      <c r="G125" s="40"/>
      <c r="H125" s="40"/>
      <c r="I125" s="40"/>
      <c r="J125" s="40"/>
      <c r="K125" s="40"/>
      <c r="L125" s="69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5.6" customHeight="1">
      <c r="A126" s="38"/>
      <c r="B126" s="39"/>
      <c r="C126" s="40"/>
      <c r="D126" s="40"/>
      <c r="E126" s="82" t="str">
        <f>E11</f>
        <v>SO 029.2 - Vrcholová stanica</v>
      </c>
      <c r="F126" s="40"/>
      <c r="G126" s="40"/>
      <c r="H126" s="40"/>
      <c r="I126" s="40"/>
      <c r="J126" s="40"/>
      <c r="K126" s="40"/>
      <c r="L126" s="69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2" customFormat="1" ht="6.96" customHeight="1">
      <c r="A127" s="38"/>
      <c r="B127" s="39"/>
      <c r="C127" s="40"/>
      <c r="D127" s="40"/>
      <c r="E127" s="40"/>
      <c r="F127" s="40"/>
      <c r="G127" s="40"/>
      <c r="H127" s="40"/>
      <c r="I127" s="40"/>
      <c r="J127" s="40"/>
      <c r="K127" s="40"/>
      <c r="L127" s="69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</row>
    <row r="128" s="2" customFormat="1" ht="12" customHeight="1">
      <c r="A128" s="38"/>
      <c r="B128" s="39"/>
      <c r="C128" s="32" t="s">
        <v>19</v>
      </c>
      <c r="D128" s="40"/>
      <c r="E128" s="40"/>
      <c r="F128" s="27" t="str">
        <f>F14</f>
        <v>Martin</v>
      </c>
      <c r="G128" s="40"/>
      <c r="H128" s="40"/>
      <c r="I128" s="32" t="s">
        <v>21</v>
      </c>
      <c r="J128" s="85" t="str">
        <f>IF(J14="","",J14)</f>
        <v>23. 7. 2026</v>
      </c>
      <c r="K128" s="40"/>
      <c r="L128" s="69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</row>
    <row r="129" s="2" customFormat="1" ht="6.96" customHeight="1">
      <c r="A129" s="38"/>
      <c r="B129" s="39"/>
      <c r="C129" s="40"/>
      <c r="D129" s="40"/>
      <c r="E129" s="40"/>
      <c r="F129" s="40"/>
      <c r="G129" s="40"/>
      <c r="H129" s="40"/>
      <c r="I129" s="40"/>
      <c r="J129" s="40"/>
      <c r="K129" s="40"/>
      <c r="L129" s="69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</row>
    <row r="130" s="2" customFormat="1" ht="15.6" customHeight="1">
      <c r="A130" s="38"/>
      <c r="B130" s="39"/>
      <c r="C130" s="32" t="s">
        <v>23</v>
      </c>
      <c r="D130" s="40"/>
      <c r="E130" s="40"/>
      <c r="F130" s="27" t="str">
        <f>E17</f>
        <v>Mesto Martin</v>
      </c>
      <c r="G130" s="40"/>
      <c r="H130" s="40"/>
      <c r="I130" s="32" t="s">
        <v>30</v>
      </c>
      <c r="J130" s="36" t="str">
        <f>E23</f>
        <v>Hplus, a.s.,</v>
      </c>
      <c r="K130" s="40"/>
      <c r="L130" s="69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</row>
    <row r="131" s="2" customFormat="1" ht="15.6" customHeight="1">
      <c r="A131" s="38"/>
      <c r="B131" s="39"/>
      <c r="C131" s="32" t="s">
        <v>28</v>
      </c>
      <c r="D131" s="40"/>
      <c r="E131" s="40"/>
      <c r="F131" s="27" t="str">
        <f>IF(E20="","",E20)</f>
        <v>Vyplň údaj</v>
      </c>
      <c r="G131" s="40"/>
      <c r="H131" s="40"/>
      <c r="I131" s="32" t="s">
        <v>34</v>
      </c>
      <c r="J131" s="36" t="str">
        <f>E26</f>
        <v>Ing. Jaroslav Tomko</v>
      </c>
      <c r="K131" s="40"/>
      <c r="L131" s="69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</row>
    <row r="132" s="2" customFormat="1" ht="10.32" customHeight="1">
      <c r="A132" s="38"/>
      <c r="B132" s="39"/>
      <c r="C132" s="40"/>
      <c r="D132" s="40"/>
      <c r="E132" s="40"/>
      <c r="F132" s="40"/>
      <c r="G132" s="40"/>
      <c r="H132" s="40"/>
      <c r="I132" s="40"/>
      <c r="J132" s="40"/>
      <c r="K132" s="40"/>
      <c r="L132" s="69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</row>
    <row r="133" s="11" customFormat="1" ht="29.28" customHeight="1">
      <c r="A133" s="209"/>
      <c r="B133" s="210"/>
      <c r="C133" s="211" t="s">
        <v>159</v>
      </c>
      <c r="D133" s="212" t="s">
        <v>62</v>
      </c>
      <c r="E133" s="212" t="s">
        <v>58</v>
      </c>
      <c r="F133" s="212" t="s">
        <v>59</v>
      </c>
      <c r="G133" s="212" t="s">
        <v>160</v>
      </c>
      <c r="H133" s="212" t="s">
        <v>161</v>
      </c>
      <c r="I133" s="212" t="s">
        <v>162</v>
      </c>
      <c r="J133" s="213" t="s">
        <v>151</v>
      </c>
      <c r="K133" s="214" t="s">
        <v>163</v>
      </c>
      <c r="L133" s="215"/>
      <c r="M133" s="106" t="s">
        <v>1</v>
      </c>
      <c r="N133" s="107" t="s">
        <v>41</v>
      </c>
      <c r="O133" s="107" t="s">
        <v>164</v>
      </c>
      <c r="P133" s="107" t="s">
        <v>165</v>
      </c>
      <c r="Q133" s="107" t="s">
        <v>166</v>
      </c>
      <c r="R133" s="107" t="s">
        <v>167</v>
      </c>
      <c r="S133" s="107" t="s">
        <v>168</v>
      </c>
      <c r="T133" s="107" t="s">
        <v>169</v>
      </c>
      <c r="U133" s="108" t="s">
        <v>170</v>
      </c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</row>
    <row r="134" s="2" customFormat="1" ht="22.8" customHeight="1">
      <c r="A134" s="38"/>
      <c r="B134" s="39"/>
      <c r="C134" s="113" t="s">
        <v>152</v>
      </c>
      <c r="D134" s="40"/>
      <c r="E134" s="40"/>
      <c r="F134" s="40"/>
      <c r="G134" s="40"/>
      <c r="H134" s="40"/>
      <c r="I134" s="40"/>
      <c r="J134" s="216">
        <f>BK134</f>
        <v>0</v>
      </c>
      <c r="K134" s="40"/>
      <c r="L134" s="44"/>
      <c r="M134" s="109"/>
      <c r="N134" s="217"/>
      <c r="O134" s="110"/>
      <c r="P134" s="218">
        <f>P135+P198+P210+P220</f>
        <v>0</v>
      </c>
      <c r="Q134" s="110"/>
      <c r="R134" s="218">
        <f>R135+R198+R210+R220</f>
        <v>34.262876683200986</v>
      </c>
      <c r="S134" s="110"/>
      <c r="T134" s="218">
        <f>T135+T198+T210+T220</f>
        <v>0</v>
      </c>
      <c r="U134" s="111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76</v>
      </c>
      <c r="AU134" s="17" t="s">
        <v>153</v>
      </c>
      <c r="BK134" s="219">
        <f>BK135+BK198+BK210+BK220</f>
        <v>0</v>
      </c>
    </row>
    <row r="135" s="12" customFormat="1" ht="25.92" customHeight="1">
      <c r="A135" s="12"/>
      <c r="B135" s="220"/>
      <c r="C135" s="221"/>
      <c r="D135" s="222" t="s">
        <v>76</v>
      </c>
      <c r="E135" s="223" t="s">
        <v>234</v>
      </c>
      <c r="F135" s="223" t="s">
        <v>235</v>
      </c>
      <c r="G135" s="221"/>
      <c r="H135" s="221"/>
      <c r="I135" s="224"/>
      <c r="J135" s="225">
        <f>BK135</f>
        <v>0</v>
      </c>
      <c r="K135" s="221"/>
      <c r="L135" s="226"/>
      <c r="M135" s="227"/>
      <c r="N135" s="228"/>
      <c r="O135" s="228"/>
      <c r="P135" s="229">
        <f>P136+P151+P163+P173+P183+P192+P195</f>
        <v>0</v>
      </c>
      <c r="Q135" s="228"/>
      <c r="R135" s="229">
        <f>R136+R151+R163+R173+R183+R192+R195</f>
        <v>33.133431893200992</v>
      </c>
      <c r="S135" s="228"/>
      <c r="T135" s="229">
        <f>T136+T151+T163+T173+T183+T192+T195</f>
        <v>0</v>
      </c>
      <c r="U135" s="230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31" t="s">
        <v>84</v>
      </c>
      <c r="AT135" s="232" t="s">
        <v>76</v>
      </c>
      <c r="AU135" s="232" t="s">
        <v>77</v>
      </c>
      <c r="AY135" s="231" t="s">
        <v>174</v>
      </c>
      <c r="BK135" s="233">
        <f>BK136+BK151+BK163+BK173+BK183+BK192+BK195</f>
        <v>0</v>
      </c>
    </row>
    <row r="136" s="12" customFormat="1" ht="22.8" customHeight="1">
      <c r="A136" s="12"/>
      <c r="B136" s="220"/>
      <c r="C136" s="221"/>
      <c r="D136" s="222" t="s">
        <v>76</v>
      </c>
      <c r="E136" s="234" t="s">
        <v>84</v>
      </c>
      <c r="F136" s="234" t="s">
        <v>236</v>
      </c>
      <c r="G136" s="221"/>
      <c r="H136" s="221"/>
      <c r="I136" s="224"/>
      <c r="J136" s="235">
        <f>BK136</f>
        <v>0</v>
      </c>
      <c r="K136" s="221"/>
      <c r="L136" s="226"/>
      <c r="M136" s="227"/>
      <c r="N136" s="228"/>
      <c r="O136" s="228"/>
      <c r="P136" s="229">
        <f>SUM(P137:P150)</f>
        <v>0</v>
      </c>
      <c r="Q136" s="228"/>
      <c r="R136" s="229">
        <f>SUM(R137:R150)</f>
        <v>0</v>
      </c>
      <c r="S136" s="228"/>
      <c r="T136" s="229">
        <f>SUM(T137:T150)</f>
        <v>0</v>
      </c>
      <c r="U136" s="230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31" t="s">
        <v>84</v>
      </c>
      <c r="AT136" s="232" t="s">
        <v>76</v>
      </c>
      <c r="AU136" s="232" t="s">
        <v>84</v>
      </c>
      <c r="AY136" s="231" t="s">
        <v>174</v>
      </c>
      <c r="BK136" s="233">
        <f>SUM(BK137:BK150)</f>
        <v>0</v>
      </c>
    </row>
    <row r="137" s="2" customFormat="1" ht="19.8" customHeight="1">
      <c r="A137" s="38"/>
      <c r="B137" s="39"/>
      <c r="C137" s="236" t="s">
        <v>84</v>
      </c>
      <c r="D137" s="236" t="s">
        <v>177</v>
      </c>
      <c r="E137" s="237" t="s">
        <v>1270</v>
      </c>
      <c r="F137" s="238" t="s">
        <v>1271</v>
      </c>
      <c r="G137" s="239" t="s">
        <v>243</v>
      </c>
      <c r="H137" s="240">
        <v>21.690000000000001</v>
      </c>
      <c r="I137" s="241"/>
      <c r="J137" s="242">
        <f>ROUND(I137*H137,2)</f>
        <v>0</v>
      </c>
      <c r="K137" s="243"/>
      <c r="L137" s="44"/>
      <c r="M137" s="244" t="s">
        <v>1</v>
      </c>
      <c r="N137" s="245" t="s">
        <v>43</v>
      </c>
      <c r="O137" s="97"/>
      <c r="P137" s="246">
        <f>O137*H137</f>
        <v>0</v>
      </c>
      <c r="Q137" s="246">
        <v>0</v>
      </c>
      <c r="R137" s="246">
        <f>Q137*H137</f>
        <v>0</v>
      </c>
      <c r="S137" s="246">
        <v>0</v>
      </c>
      <c r="T137" s="246">
        <f>S137*H137</f>
        <v>0</v>
      </c>
      <c r="U137" s="247" t="s">
        <v>1</v>
      </c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48" t="s">
        <v>190</v>
      </c>
      <c r="AT137" s="248" t="s">
        <v>177</v>
      </c>
      <c r="AU137" s="248" t="s">
        <v>90</v>
      </c>
      <c r="AY137" s="17" t="s">
        <v>174</v>
      </c>
      <c r="BE137" s="249">
        <f>IF(N137="základná",J137,0)</f>
        <v>0</v>
      </c>
      <c r="BF137" s="249">
        <f>IF(N137="znížená",J137,0)</f>
        <v>0</v>
      </c>
      <c r="BG137" s="249">
        <f>IF(N137="zákl. prenesená",J137,0)</f>
        <v>0</v>
      </c>
      <c r="BH137" s="249">
        <f>IF(N137="zníž. prenesená",J137,0)</f>
        <v>0</v>
      </c>
      <c r="BI137" s="249">
        <f>IF(N137="nulová",J137,0)</f>
        <v>0</v>
      </c>
      <c r="BJ137" s="17" t="s">
        <v>90</v>
      </c>
      <c r="BK137" s="249">
        <f>ROUND(I137*H137,2)</f>
        <v>0</v>
      </c>
      <c r="BL137" s="17" t="s">
        <v>190</v>
      </c>
      <c r="BM137" s="248" t="s">
        <v>1900</v>
      </c>
    </row>
    <row r="138" s="13" customFormat="1">
      <c r="A138" s="13"/>
      <c r="B138" s="255"/>
      <c r="C138" s="256"/>
      <c r="D138" s="257" t="s">
        <v>245</v>
      </c>
      <c r="E138" s="258" t="s">
        <v>1</v>
      </c>
      <c r="F138" s="259" t="s">
        <v>1901</v>
      </c>
      <c r="G138" s="256"/>
      <c r="H138" s="260">
        <v>21.690000000000001</v>
      </c>
      <c r="I138" s="261"/>
      <c r="J138" s="256"/>
      <c r="K138" s="256"/>
      <c r="L138" s="262"/>
      <c r="M138" s="263"/>
      <c r="N138" s="264"/>
      <c r="O138" s="264"/>
      <c r="P138" s="264"/>
      <c r="Q138" s="264"/>
      <c r="R138" s="264"/>
      <c r="S138" s="264"/>
      <c r="T138" s="264"/>
      <c r="U138" s="265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66" t="s">
        <v>245</v>
      </c>
      <c r="AU138" s="266" t="s">
        <v>90</v>
      </c>
      <c r="AV138" s="13" t="s">
        <v>90</v>
      </c>
      <c r="AW138" s="13" t="s">
        <v>33</v>
      </c>
      <c r="AX138" s="13" t="s">
        <v>84</v>
      </c>
      <c r="AY138" s="266" t="s">
        <v>174</v>
      </c>
    </row>
    <row r="139" s="2" customFormat="1" ht="22.2" customHeight="1">
      <c r="A139" s="38"/>
      <c r="B139" s="39"/>
      <c r="C139" s="236" t="s">
        <v>90</v>
      </c>
      <c r="D139" s="236" t="s">
        <v>177</v>
      </c>
      <c r="E139" s="237" t="s">
        <v>466</v>
      </c>
      <c r="F139" s="238" t="s">
        <v>467</v>
      </c>
      <c r="G139" s="239" t="s">
        <v>243</v>
      </c>
      <c r="H139" s="240">
        <v>21.690000000000001</v>
      </c>
      <c r="I139" s="241"/>
      <c r="J139" s="242">
        <f>ROUND(I139*H139,2)</f>
        <v>0</v>
      </c>
      <c r="K139" s="243"/>
      <c r="L139" s="44"/>
      <c r="M139" s="244" t="s">
        <v>1</v>
      </c>
      <c r="N139" s="245" t="s">
        <v>43</v>
      </c>
      <c r="O139" s="97"/>
      <c r="P139" s="246">
        <f>O139*H139</f>
        <v>0</v>
      </c>
      <c r="Q139" s="246">
        <v>0</v>
      </c>
      <c r="R139" s="246">
        <f>Q139*H139</f>
        <v>0</v>
      </c>
      <c r="S139" s="246">
        <v>0</v>
      </c>
      <c r="T139" s="246">
        <f>S139*H139</f>
        <v>0</v>
      </c>
      <c r="U139" s="247" t="s">
        <v>1</v>
      </c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48" t="s">
        <v>190</v>
      </c>
      <c r="AT139" s="248" t="s">
        <v>177</v>
      </c>
      <c r="AU139" s="248" t="s">
        <v>90</v>
      </c>
      <c r="AY139" s="17" t="s">
        <v>174</v>
      </c>
      <c r="BE139" s="249">
        <f>IF(N139="základná",J139,0)</f>
        <v>0</v>
      </c>
      <c r="BF139" s="249">
        <f>IF(N139="znížená",J139,0)</f>
        <v>0</v>
      </c>
      <c r="BG139" s="249">
        <f>IF(N139="zákl. prenesená",J139,0)</f>
        <v>0</v>
      </c>
      <c r="BH139" s="249">
        <f>IF(N139="zníž. prenesená",J139,0)</f>
        <v>0</v>
      </c>
      <c r="BI139" s="249">
        <f>IF(N139="nulová",J139,0)</f>
        <v>0</v>
      </c>
      <c r="BJ139" s="17" t="s">
        <v>90</v>
      </c>
      <c r="BK139" s="249">
        <f>ROUND(I139*H139,2)</f>
        <v>0</v>
      </c>
      <c r="BL139" s="17" t="s">
        <v>190</v>
      </c>
      <c r="BM139" s="248" t="s">
        <v>1902</v>
      </c>
    </row>
    <row r="140" s="2" customFormat="1" ht="30" customHeight="1">
      <c r="A140" s="38"/>
      <c r="B140" s="39"/>
      <c r="C140" s="236" t="s">
        <v>173</v>
      </c>
      <c r="D140" s="236" t="s">
        <v>177</v>
      </c>
      <c r="E140" s="237" t="s">
        <v>1275</v>
      </c>
      <c r="F140" s="238" t="s">
        <v>1276</v>
      </c>
      <c r="G140" s="239" t="s">
        <v>243</v>
      </c>
      <c r="H140" s="240">
        <v>30.420000000000002</v>
      </c>
      <c r="I140" s="241"/>
      <c r="J140" s="242">
        <f>ROUND(I140*H140,2)</f>
        <v>0</v>
      </c>
      <c r="K140" s="243"/>
      <c r="L140" s="44"/>
      <c r="M140" s="244" t="s">
        <v>1</v>
      </c>
      <c r="N140" s="245" t="s">
        <v>43</v>
      </c>
      <c r="O140" s="97"/>
      <c r="P140" s="246">
        <f>O140*H140</f>
        <v>0</v>
      </c>
      <c r="Q140" s="246">
        <v>0</v>
      </c>
      <c r="R140" s="246">
        <f>Q140*H140</f>
        <v>0</v>
      </c>
      <c r="S140" s="246">
        <v>0</v>
      </c>
      <c r="T140" s="246">
        <f>S140*H140</f>
        <v>0</v>
      </c>
      <c r="U140" s="247" t="s">
        <v>1</v>
      </c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48" t="s">
        <v>190</v>
      </c>
      <c r="AT140" s="248" t="s">
        <v>177</v>
      </c>
      <c r="AU140" s="248" t="s">
        <v>90</v>
      </c>
      <c r="AY140" s="17" t="s">
        <v>174</v>
      </c>
      <c r="BE140" s="249">
        <f>IF(N140="základná",J140,0)</f>
        <v>0</v>
      </c>
      <c r="BF140" s="249">
        <f>IF(N140="znížená",J140,0)</f>
        <v>0</v>
      </c>
      <c r="BG140" s="249">
        <f>IF(N140="zákl. prenesená",J140,0)</f>
        <v>0</v>
      </c>
      <c r="BH140" s="249">
        <f>IF(N140="zníž. prenesená",J140,0)</f>
        <v>0</v>
      </c>
      <c r="BI140" s="249">
        <f>IF(N140="nulová",J140,0)</f>
        <v>0</v>
      </c>
      <c r="BJ140" s="17" t="s">
        <v>90</v>
      </c>
      <c r="BK140" s="249">
        <f>ROUND(I140*H140,2)</f>
        <v>0</v>
      </c>
      <c r="BL140" s="17" t="s">
        <v>190</v>
      </c>
      <c r="BM140" s="248" t="s">
        <v>1903</v>
      </c>
    </row>
    <row r="141" s="13" customFormat="1">
      <c r="A141" s="13"/>
      <c r="B141" s="255"/>
      <c r="C141" s="256"/>
      <c r="D141" s="257" t="s">
        <v>245</v>
      </c>
      <c r="E141" s="258" t="s">
        <v>1</v>
      </c>
      <c r="F141" s="259" t="s">
        <v>1904</v>
      </c>
      <c r="G141" s="256"/>
      <c r="H141" s="260">
        <v>21.690000000000001</v>
      </c>
      <c r="I141" s="261"/>
      <c r="J141" s="256"/>
      <c r="K141" s="256"/>
      <c r="L141" s="262"/>
      <c r="M141" s="263"/>
      <c r="N141" s="264"/>
      <c r="O141" s="264"/>
      <c r="P141" s="264"/>
      <c r="Q141" s="264"/>
      <c r="R141" s="264"/>
      <c r="S141" s="264"/>
      <c r="T141" s="264"/>
      <c r="U141" s="265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66" t="s">
        <v>245</v>
      </c>
      <c r="AU141" s="266" t="s">
        <v>90</v>
      </c>
      <c r="AV141" s="13" t="s">
        <v>90</v>
      </c>
      <c r="AW141" s="13" t="s">
        <v>33</v>
      </c>
      <c r="AX141" s="13" t="s">
        <v>77</v>
      </c>
      <c r="AY141" s="266" t="s">
        <v>174</v>
      </c>
    </row>
    <row r="142" s="13" customFormat="1">
      <c r="A142" s="13"/>
      <c r="B142" s="255"/>
      <c r="C142" s="256"/>
      <c r="D142" s="257" t="s">
        <v>245</v>
      </c>
      <c r="E142" s="258" t="s">
        <v>1</v>
      </c>
      <c r="F142" s="259" t="s">
        <v>1905</v>
      </c>
      <c r="G142" s="256"/>
      <c r="H142" s="260">
        <v>8.7300000000000004</v>
      </c>
      <c r="I142" s="261"/>
      <c r="J142" s="256"/>
      <c r="K142" s="256"/>
      <c r="L142" s="262"/>
      <c r="M142" s="263"/>
      <c r="N142" s="264"/>
      <c r="O142" s="264"/>
      <c r="P142" s="264"/>
      <c r="Q142" s="264"/>
      <c r="R142" s="264"/>
      <c r="S142" s="264"/>
      <c r="T142" s="264"/>
      <c r="U142" s="265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66" t="s">
        <v>245</v>
      </c>
      <c r="AU142" s="266" t="s">
        <v>90</v>
      </c>
      <c r="AV142" s="13" t="s">
        <v>90</v>
      </c>
      <c r="AW142" s="13" t="s">
        <v>33</v>
      </c>
      <c r="AX142" s="13" t="s">
        <v>77</v>
      </c>
      <c r="AY142" s="266" t="s">
        <v>174</v>
      </c>
    </row>
    <row r="143" s="14" customFormat="1">
      <c r="A143" s="14"/>
      <c r="B143" s="267"/>
      <c r="C143" s="268"/>
      <c r="D143" s="257" t="s">
        <v>245</v>
      </c>
      <c r="E143" s="269" t="s">
        <v>1</v>
      </c>
      <c r="F143" s="270" t="s">
        <v>248</v>
      </c>
      <c r="G143" s="268"/>
      <c r="H143" s="271">
        <v>30.420000000000002</v>
      </c>
      <c r="I143" s="272"/>
      <c r="J143" s="268"/>
      <c r="K143" s="268"/>
      <c r="L143" s="273"/>
      <c r="M143" s="274"/>
      <c r="N143" s="275"/>
      <c r="O143" s="275"/>
      <c r="P143" s="275"/>
      <c r="Q143" s="275"/>
      <c r="R143" s="275"/>
      <c r="S143" s="275"/>
      <c r="T143" s="275"/>
      <c r="U143" s="276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77" t="s">
        <v>245</v>
      </c>
      <c r="AU143" s="277" t="s">
        <v>90</v>
      </c>
      <c r="AV143" s="14" t="s">
        <v>190</v>
      </c>
      <c r="AW143" s="14" t="s">
        <v>33</v>
      </c>
      <c r="AX143" s="14" t="s">
        <v>84</v>
      </c>
      <c r="AY143" s="277" t="s">
        <v>174</v>
      </c>
    </row>
    <row r="144" s="2" customFormat="1" ht="34.8" customHeight="1">
      <c r="A144" s="38"/>
      <c r="B144" s="39"/>
      <c r="C144" s="236" t="s">
        <v>190</v>
      </c>
      <c r="D144" s="236" t="s">
        <v>177</v>
      </c>
      <c r="E144" s="237" t="s">
        <v>1906</v>
      </c>
      <c r="F144" s="238" t="s">
        <v>1838</v>
      </c>
      <c r="G144" s="239" t="s">
        <v>243</v>
      </c>
      <c r="H144" s="240">
        <v>574.69500000000005</v>
      </c>
      <c r="I144" s="241"/>
      <c r="J144" s="242">
        <f>ROUND(I144*H144,2)</f>
        <v>0</v>
      </c>
      <c r="K144" s="243"/>
      <c r="L144" s="44"/>
      <c r="M144" s="244" t="s">
        <v>1</v>
      </c>
      <c r="N144" s="245" t="s">
        <v>43</v>
      </c>
      <c r="O144" s="97"/>
      <c r="P144" s="246">
        <f>O144*H144</f>
        <v>0</v>
      </c>
      <c r="Q144" s="246">
        <v>0</v>
      </c>
      <c r="R144" s="246">
        <f>Q144*H144</f>
        <v>0</v>
      </c>
      <c r="S144" s="246">
        <v>0</v>
      </c>
      <c r="T144" s="246">
        <f>S144*H144</f>
        <v>0</v>
      </c>
      <c r="U144" s="247" t="s">
        <v>1</v>
      </c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48" t="s">
        <v>190</v>
      </c>
      <c r="AT144" s="248" t="s">
        <v>177</v>
      </c>
      <c r="AU144" s="248" t="s">
        <v>90</v>
      </c>
      <c r="AY144" s="17" t="s">
        <v>174</v>
      </c>
      <c r="BE144" s="249">
        <f>IF(N144="základná",J144,0)</f>
        <v>0</v>
      </c>
      <c r="BF144" s="249">
        <f>IF(N144="znížená",J144,0)</f>
        <v>0</v>
      </c>
      <c r="BG144" s="249">
        <f>IF(N144="zákl. prenesená",J144,0)</f>
        <v>0</v>
      </c>
      <c r="BH144" s="249">
        <f>IF(N144="zníž. prenesená",J144,0)</f>
        <v>0</v>
      </c>
      <c r="BI144" s="249">
        <f>IF(N144="nulová",J144,0)</f>
        <v>0</v>
      </c>
      <c r="BJ144" s="17" t="s">
        <v>90</v>
      </c>
      <c r="BK144" s="249">
        <f>ROUND(I144*H144,2)</f>
        <v>0</v>
      </c>
      <c r="BL144" s="17" t="s">
        <v>190</v>
      </c>
      <c r="BM144" s="248" t="s">
        <v>1907</v>
      </c>
    </row>
    <row r="145" s="15" customFormat="1">
      <c r="A145" s="15"/>
      <c r="B145" s="278"/>
      <c r="C145" s="279"/>
      <c r="D145" s="257" t="s">
        <v>245</v>
      </c>
      <c r="E145" s="280" t="s">
        <v>1</v>
      </c>
      <c r="F145" s="281" t="s">
        <v>1908</v>
      </c>
      <c r="G145" s="279"/>
      <c r="H145" s="280" t="s">
        <v>1</v>
      </c>
      <c r="I145" s="282"/>
      <c r="J145" s="279"/>
      <c r="K145" s="279"/>
      <c r="L145" s="283"/>
      <c r="M145" s="284"/>
      <c r="N145" s="285"/>
      <c r="O145" s="285"/>
      <c r="P145" s="285"/>
      <c r="Q145" s="285"/>
      <c r="R145" s="285"/>
      <c r="S145" s="285"/>
      <c r="T145" s="285"/>
      <c r="U145" s="286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T145" s="287" t="s">
        <v>245</v>
      </c>
      <c r="AU145" s="287" t="s">
        <v>90</v>
      </c>
      <c r="AV145" s="15" t="s">
        <v>84</v>
      </c>
      <c r="AW145" s="15" t="s">
        <v>33</v>
      </c>
      <c r="AX145" s="15" t="s">
        <v>77</v>
      </c>
      <c r="AY145" s="287" t="s">
        <v>174</v>
      </c>
    </row>
    <row r="146" s="13" customFormat="1">
      <c r="A146" s="13"/>
      <c r="B146" s="255"/>
      <c r="C146" s="256"/>
      <c r="D146" s="257" t="s">
        <v>245</v>
      </c>
      <c r="E146" s="258" t="s">
        <v>1</v>
      </c>
      <c r="F146" s="259" t="s">
        <v>1909</v>
      </c>
      <c r="G146" s="256"/>
      <c r="H146" s="260">
        <v>574.69500000000005</v>
      </c>
      <c r="I146" s="261"/>
      <c r="J146" s="256"/>
      <c r="K146" s="256"/>
      <c r="L146" s="262"/>
      <c r="M146" s="263"/>
      <c r="N146" s="264"/>
      <c r="O146" s="264"/>
      <c r="P146" s="264"/>
      <c r="Q146" s="264"/>
      <c r="R146" s="264"/>
      <c r="S146" s="264"/>
      <c r="T146" s="264"/>
      <c r="U146" s="265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66" t="s">
        <v>245</v>
      </c>
      <c r="AU146" s="266" t="s">
        <v>90</v>
      </c>
      <c r="AV146" s="13" t="s">
        <v>90</v>
      </c>
      <c r="AW146" s="13" t="s">
        <v>33</v>
      </c>
      <c r="AX146" s="13" t="s">
        <v>84</v>
      </c>
      <c r="AY146" s="266" t="s">
        <v>174</v>
      </c>
    </row>
    <row r="147" s="2" customFormat="1" ht="22.2" customHeight="1">
      <c r="A147" s="38"/>
      <c r="B147" s="39"/>
      <c r="C147" s="236" t="s">
        <v>194</v>
      </c>
      <c r="D147" s="236" t="s">
        <v>177</v>
      </c>
      <c r="E147" s="237" t="s">
        <v>1910</v>
      </c>
      <c r="F147" s="238" t="s">
        <v>1840</v>
      </c>
      <c r="G147" s="239" t="s">
        <v>243</v>
      </c>
      <c r="H147" s="240">
        <v>8.7300000000000004</v>
      </c>
      <c r="I147" s="241"/>
      <c r="J147" s="242">
        <f>ROUND(I147*H147,2)</f>
        <v>0</v>
      </c>
      <c r="K147" s="243"/>
      <c r="L147" s="44"/>
      <c r="M147" s="244" t="s">
        <v>1</v>
      </c>
      <c r="N147" s="245" t="s">
        <v>43</v>
      </c>
      <c r="O147" s="97"/>
      <c r="P147" s="246">
        <f>O147*H147</f>
        <v>0</v>
      </c>
      <c r="Q147" s="246">
        <v>0</v>
      </c>
      <c r="R147" s="246">
        <f>Q147*H147</f>
        <v>0</v>
      </c>
      <c r="S147" s="246">
        <v>0</v>
      </c>
      <c r="T147" s="246">
        <f>S147*H147</f>
        <v>0</v>
      </c>
      <c r="U147" s="247" t="s">
        <v>1</v>
      </c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48" t="s">
        <v>190</v>
      </c>
      <c r="AT147" s="248" t="s">
        <v>177</v>
      </c>
      <c r="AU147" s="248" t="s">
        <v>90</v>
      </c>
      <c r="AY147" s="17" t="s">
        <v>174</v>
      </c>
      <c r="BE147" s="249">
        <f>IF(N147="základná",J147,0)</f>
        <v>0</v>
      </c>
      <c r="BF147" s="249">
        <f>IF(N147="znížená",J147,0)</f>
        <v>0</v>
      </c>
      <c r="BG147" s="249">
        <f>IF(N147="zákl. prenesená",J147,0)</f>
        <v>0</v>
      </c>
      <c r="BH147" s="249">
        <f>IF(N147="zníž. prenesená",J147,0)</f>
        <v>0</v>
      </c>
      <c r="BI147" s="249">
        <f>IF(N147="nulová",J147,0)</f>
        <v>0</v>
      </c>
      <c r="BJ147" s="17" t="s">
        <v>90</v>
      </c>
      <c r="BK147" s="249">
        <f>ROUND(I147*H147,2)</f>
        <v>0</v>
      </c>
      <c r="BL147" s="17" t="s">
        <v>190</v>
      </c>
      <c r="BM147" s="248" t="s">
        <v>1911</v>
      </c>
    </row>
    <row r="148" s="13" customFormat="1">
      <c r="A148" s="13"/>
      <c r="B148" s="255"/>
      <c r="C148" s="256"/>
      <c r="D148" s="257" t="s">
        <v>245</v>
      </c>
      <c r="E148" s="258" t="s">
        <v>1</v>
      </c>
      <c r="F148" s="259" t="s">
        <v>1912</v>
      </c>
      <c r="G148" s="256"/>
      <c r="H148" s="260">
        <v>8.7300000000000004</v>
      </c>
      <c r="I148" s="261"/>
      <c r="J148" s="256"/>
      <c r="K148" s="256"/>
      <c r="L148" s="262"/>
      <c r="M148" s="263"/>
      <c r="N148" s="264"/>
      <c r="O148" s="264"/>
      <c r="P148" s="264"/>
      <c r="Q148" s="264"/>
      <c r="R148" s="264"/>
      <c r="S148" s="264"/>
      <c r="T148" s="264"/>
      <c r="U148" s="265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66" t="s">
        <v>245</v>
      </c>
      <c r="AU148" s="266" t="s">
        <v>90</v>
      </c>
      <c r="AV148" s="13" t="s">
        <v>90</v>
      </c>
      <c r="AW148" s="13" t="s">
        <v>33</v>
      </c>
      <c r="AX148" s="13" t="s">
        <v>84</v>
      </c>
      <c r="AY148" s="266" t="s">
        <v>174</v>
      </c>
    </row>
    <row r="149" s="2" customFormat="1" ht="14.4" customHeight="1">
      <c r="A149" s="38"/>
      <c r="B149" s="39"/>
      <c r="C149" s="236" t="s">
        <v>198</v>
      </c>
      <c r="D149" s="236" t="s">
        <v>177</v>
      </c>
      <c r="E149" s="237" t="s">
        <v>1913</v>
      </c>
      <c r="F149" s="238" t="s">
        <v>1841</v>
      </c>
      <c r="G149" s="239" t="s">
        <v>243</v>
      </c>
      <c r="H149" s="240">
        <v>30.420000000000002</v>
      </c>
      <c r="I149" s="241"/>
      <c r="J149" s="242">
        <f>ROUND(I149*H149,2)</f>
        <v>0</v>
      </c>
      <c r="K149" s="243"/>
      <c r="L149" s="44"/>
      <c r="M149" s="244" t="s">
        <v>1</v>
      </c>
      <c r="N149" s="245" t="s">
        <v>43</v>
      </c>
      <c r="O149" s="97"/>
      <c r="P149" s="246">
        <f>O149*H149</f>
        <v>0</v>
      </c>
      <c r="Q149" s="246">
        <v>0</v>
      </c>
      <c r="R149" s="246">
        <f>Q149*H149</f>
        <v>0</v>
      </c>
      <c r="S149" s="246">
        <v>0</v>
      </c>
      <c r="T149" s="246">
        <f>S149*H149</f>
        <v>0</v>
      </c>
      <c r="U149" s="247" t="s">
        <v>1</v>
      </c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48" t="s">
        <v>190</v>
      </c>
      <c r="AT149" s="248" t="s">
        <v>177</v>
      </c>
      <c r="AU149" s="248" t="s">
        <v>90</v>
      </c>
      <c r="AY149" s="17" t="s">
        <v>174</v>
      </c>
      <c r="BE149" s="249">
        <f>IF(N149="základná",J149,0)</f>
        <v>0</v>
      </c>
      <c r="BF149" s="249">
        <f>IF(N149="znížená",J149,0)</f>
        <v>0</v>
      </c>
      <c r="BG149" s="249">
        <f>IF(N149="zákl. prenesená",J149,0)</f>
        <v>0</v>
      </c>
      <c r="BH149" s="249">
        <f>IF(N149="zníž. prenesená",J149,0)</f>
        <v>0</v>
      </c>
      <c r="BI149" s="249">
        <f>IF(N149="nulová",J149,0)</f>
        <v>0</v>
      </c>
      <c r="BJ149" s="17" t="s">
        <v>90</v>
      </c>
      <c r="BK149" s="249">
        <f>ROUND(I149*H149,2)</f>
        <v>0</v>
      </c>
      <c r="BL149" s="17" t="s">
        <v>190</v>
      </c>
      <c r="BM149" s="248" t="s">
        <v>1914</v>
      </c>
    </row>
    <row r="150" s="2" customFormat="1" ht="22.2" customHeight="1">
      <c r="A150" s="38"/>
      <c r="B150" s="39"/>
      <c r="C150" s="236" t="s">
        <v>202</v>
      </c>
      <c r="D150" s="236" t="s">
        <v>177</v>
      </c>
      <c r="E150" s="237" t="s">
        <v>261</v>
      </c>
      <c r="F150" s="238" t="s">
        <v>262</v>
      </c>
      <c r="G150" s="239" t="s">
        <v>243</v>
      </c>
      <c r="H150" s="240">
        <v>8.7300000000000004</v>
      </c>
      <c r="I150" s="241"/>
      <c r="J150" s="242">
        <f>ROUND(I150*H150,2)</f>
        <v>0</v>
      </c>
      <c r="K150" s="243"/>
      <c r="L150" s="44"/>
      <c r="M150" s="244" t="s">
        <v>1</v>
      </c>
      <c r="N150" s="245" t="s">
        <v>43</v>
      </c>
      <c r="O150" s="97"/>
      <c r="P150" s="246">
        <f>O150*H150</f>
        <v>0</v>
      </c>
      <c r="Q150" s="246">
        <v>0</v>
      </c>
      <c r="R150" s="246">
        <f>Q150*H150</f>
        <v>0</v>
      </c>
      <c r="S150" s="246">
        <v>0</v>
      </c>
      <c r="T150" s="246">
        <f>S150*H150</f>
        <v>0</v>
      </c>
      <c r="U150" s="247" t="s">
        <v>1</v>
      </c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48" t="s">
        <v>190</v>
      </c>
      <c r="AT150" s="248" t="s">
        <v>177</v>
      </c>
      <c r="AU150" s="248" t="s">
        <v>90</v>
      </c>
      <c r="AY150" s="17" t="s">
        <v>174</v>
      </c>
      <c r="BE150" s="249">
        <f>IF(N150="základná",J150,0)</f>
        <v>0</v>
      </c>
      <c r="BF150" s="249">
        <f>IF(N150="znížená",J150,0)</f>
        <v>0</v>
      </c>
      <c r="BG150" s="249">
        <f>IF(N150="zákl. prenesená",J150,0)</f>
        <v>0</v>
      </c>
      <c r="BH150" s="249">
        <f>IF(N150="zníž. prenesená",J150,0)</f>
        <v>0</v>
      </c>
      <c r="BI150" s="249">
        <f>IF(N150="nulová",J150,0)</f>
        <v>0</v>
      </c>
      <c r="BJ150" s="17" t="s">
        <v>90</v>
      </c>
      <c r="BK150" s="249">
        <f>ROUND(I150*H150,2)</f>
        <v>0</v>
      </c>
      <c r="BL150" s="17" t="s">
        <v>190</v>
      </c>
      <c r="BM150" s="248" t="s">
        <v>1915</v>
      </c>
    </row>
    <row r="151" s="12" customFormat="1" ht="22.8" customHeight="1">
      <c r="A151" s="12"/>
      <c r="B151" s="220"/>
      <c r="C151" s="221"/>
      <c r="D151" s="222" t="s">
        <v>76</v>
      </c>
      <c r="E151" s="234" t="s">
        <v>90</v>
      </c>
      <c r="F151" s="234" t="s">
        <v>272</v>
      </c>
      <c r="G151" s="221"/>
      <c r="H151" s="221"/>
      <c r="I151" s="224"/>
      <c r="J151" s="235">
        <f>BK151</f>
        <v>0</v>
      </c>
      <c r="K151" s="221"/>
      <c r="L151" s="226"/>
      <c r="M151" s="227"/>
      <c r="N151" s="228"/>
      <c r="O151" s="228"/>
      <c r="P151" s="229">
        <f>SUM(P152:P162)</f>
        <v>0</v>
      </c>
      <c r="Q151" s="228"/>
      <c r="R151" s="229">
        <f>SUM(R152:R162)</f>
        <v>7.0192957879739994</v>
      </c>
      <c r="S151" s="228"/>
      <c r="T151" s="229">
        <f>SUM(T152:T162)</f>
        <v>0</v>
      </c>
      <c r="U151" s="230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31" t="s">
        <v>84</v>
      </c>
      <c r="AT151" s="232" t="s">
        <v>76</v>
      </c>
      <c r="AU151" s="232" t="s">
        <v>84</v>
      </c>
      <c r="AY151" s="231" t="s">
        <v>174</v>
      </c>
      <c r="BK151" s="233">
        <f>SUM(BK152:BK162)</f>
        <v>0</v>
      </c>
    </row>
    <row r="152" s="2" customFormat="1" ht="22.2" customHeight="1">
      <c r="A152" s="38"/>
      <c r="B152" s="39"/>
      <c r="C152" s="236" t="s">
        <v>209</v>
      </c>
      <c r="D152" s="236" t="s">
        <v>177</v>
      </c>
      <c r="E152" s="237" t="s">
        <v>1916</v>
      </c>
      <c r="F152" s="238" t="s">
        <v>1842</v>
      </c>
      <c r="G152" s="239" t="s">
        <v>243</v>
      </c>
      <c r="H152" s="240">
        <v>0.71999999999999997</v>
      </c>
      <c r="I152" s="241"/>
      <c r="J152" s="242">
        <f>ROUND(I152*H152,2)</f>
        <v>0</v>
      </c>
      <c r="K152" s="243"/>
      <c r="L152" s="44"/>
      <c r="M152" s="244" t="s">
        <v>1</v>
      </c>
      <c r="N152" s="245" t="s">
        <v>43</v>
      </c>
      <c r="O152" s="97"/>
      <c r="P152" s="246">
        <f>O152*H152</f>
        <v>0</v>
      </c>
      <c r="Q152" s="246">
        <v>2.0699999999999998</v>
      </c>
      <c r="R152" s="246">
        <f>Q152*H152</f>
        <v>1.4903999999999997</v>
      </c>
      <c r="S152" s="246">
        <v>0</v>
      </c>
      <c r="T152" s="246">
        <f>S152*H152</f>
        <v>0</v>
      </c>
      <c r="U152" s="247" t="s">
        <v>1</v>
      </c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48" t="s">
        <v>190</v>
      </c>
      <c r="AT152" s="248" t="s">
        <v>177</v>
      </c>
      <c r="AU152" s="248" t="s">
        <v>90</v>
      </c>
      <c r="AY152" s="17" t="s">
        <v>174</v>
      </c>
      <c r="BE152" s="249">
        <f>IF(N152="základná",J152,0)</f>
        <v>0</v>
      </c>
      <c r="BF152" s="249">
        <f>IF(N152="znížená",J152,0)</f>
        <v>0</v>
      </c>
      <c r="BG152" s="249">
        <f>IF(N152="zákl. prenesená",J152,0)</f>
        <v>0</v>
      </c>
      <c r="BH152" s="249">
        <f>IF(N152="zníž. prenesená",J152,0)</f>
        <v>0</v>
      </c>
      <c r="BI152" s="249">
        <f>IF(N152="nulová",J152,0)</f>
        <v>0</v>
      </c>
      <c r="BJ152" s="17" t="s">
        <v>90</v>
      </c>
      <c r="BK152" s="249">
        <f>ROUND(I152*H152,2)</f>
        <v>0</v>
      </c>
      <c r="BL152" s="17" t="s">
        <v>190</v>
      </c>
      <c r="BM152" s="248" t="s">
        <v>1917</v>
      </c>
    </row>
    <row r="153" s="13" customFormat="1">
      <c r="A153" s="13"/>
      <c r="B153" s="255"/>
      <c r="C153" s="256"/>
      <c r="D153" s="257" t="s">
        <v>245</v>
      </c>
      <c r="E153" s="258" t="s">
        <v>1</v>
      </c>
      <c r="F153" s="259" t="s">
        <v>1843</v>
      </c>
      <c r="G153" s="256"/>
      <c r="H153" s="260">
        <v>0.71999999999999997</v>
      </c>
      <c r="I153" s="261"/>
      <c r="J153" s="256"/>
      <c r="K153" s="256"/>
      <c r="L153" s="262"/>
      <c r="M153" s="263"/>
      <c r="N153" s="264"/>
      <c r="O153" s="264"/>
      <c r="P153" s="264"/>
      <c r="Q153" s="264"/>
      <c r="R153" s="264"/>
      <c r="S153" s="264"/>
      <c r="T153" s="264"/>
      <c r="U153" s="265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66" t="s">
        <v>245</v>
      </c>
      <c r="AU153" s="266" t="s">
        <v>90</v>
      </c>
      <c r="AV153" s="13" t="s">
        <v>90</v>
      </c>
      <c r="AW153" s="13" t="s">
        <v>33</v>
      </c>
      <c r="AX153" s="13" t="s">
        <v>84</v>
      </c>
      <c r="AY153" s="266" t="s">
        <v>174</v>
      </c>
    </row>
    <row r="154" s="2" customFormat="1" ht="22.2" customHeight="1">
      <c r="A154" s="38"/>
      <c r="B154" s="39"/>
      <c r="C154" s="236" t="s">
        <v>213</v>
      </c>
      <c r="D154" s="236" t="s">
        <v>177</v>
      </c>
      <c r="E154" s="237" t="s">
        <v>1918</v>
      </c>
      <c r="F154" s="238" t="s">
        <v>1844</v>
      </c>
      <c r="G154" s="239" t="s">
        <v>243</v>
      </c>
      <c r="H154" s="240">
        <v>2.1600000000000001</v>
      </c>
      <c r="I154" s="241"/>
      <c r="J154" s="242">
        <f>ROUND(I154*H154,2)</f>
        <v>0</v>
      </c>
      <c r="K154" s="243"/>
      <c r="L154" s="44"/>
      <c r="M154" s="244" t="s">
        <v>1</v>
      </c>
      <c r="N154" s="245" t="s">
        <v>43</v>
      </c>
      <c r="O154" s="97"/>
      <c r="P154" s="246">
        <f>O154*H154</f>
        <v>0</v>
      </c>
      <c r="Q154" s="246">
        <v>2.3919079642000001</v>
      </c>
      <c r="R154" s="246">
        <f>Q154*H154</f>
        <v>5.1665212026720004</v>
      </c>
      <c r="S154" s="246">
        <v>0</v>
      </c>
      <c r="T154" s="246">
        <f>S154*H154</f>
        <v>0</v>
      </c>
      <c r="U154" s="247" t="s">
        <v>1</v>
      </c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48" t="s">
        <v>190</v>
      </c>
      <c r="AT154" s="248" t="s">
        <v>177</v>
      </c>
      <c r="AU154" s="248" t="s">
        <v>90</v>
      </c>
      <c r="AY154" s="17" t="s">
        <v>174</v>
      </c>
      <c r="BE154" s="249">
        <f>IF(N154="základná",J154,0)</f>
        <v>0</v>
      </c>
      <c r="BF154" s="249">
        <f>IF(N154="znížená",J154,0)</f>
        <v>0</v>
      </c>
      <c r="BG154" s="249">
        <f>IF(N154="zákl. prenesená",J154,0)</f>
        <v>0</v>
      </c>
      <c r="BH154" s="249">
        <f>IF(N154="zníž. prenesená",J154,0)</f>
        <v>0</v>
      </c>
      <c r="BI154" s="249">
        <f>IF(N154="nulová",J154,0)</f>
        <v>0</v>
      </c>
      <c r="BJ154" s="17" t="s">
        <v>90</v>
      </c>
      <c r="BK154" s="249">
        <f>ROUND(I154*H154,2)</f>
        <v>0</v>
      </c>
      <c r="BL154" s="17" t="s">
        <v>190</v>
      </c>
      <c r="BM154" s="248" t="s">
        <v>1919</v>
      </c>
    </row>
    <row r="155" s="13" customFormat="1">
      <c r="A155" s="13"/>
      <c r="B155" s="255"/>
      <c r="C155" s="256"/>
      <c r="D155" s="257" t="s">
        <v>245</v>
      </c>
      <c r="E155" s="258" t="s">
        <v>1</v>
      </c>
      <c r="F155" s="259" t="s">
        <v>1845</v>
      </c>
      <c r="G155" s="256"/>
      <c r="H155" s="260">
        <v>2.1600000000000001</v>
      </c>
      <c r="I155" s="261"/>
      <c r="J155" s="256"/>
      <c r="K155" s="256"/>
      <c r="L155" s="262"/>
      <c r="M155" s="263"/>
      <c r="N155" s="264"/>
      <c r="O155" s="264"/>
      <c r="P155" s="264"/>
      <c r="Q155" s="264"/>
      <c r="R155" s="264"/>
      <c r="S155" s="264"/>
      <c r="T155" s="264"/>
      <c r="U155" s="265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66" t="s">
        <v>245</v>
      </c>
      <c r="AU155" s="266" t="s">
        <v>90</v>
      </c>
      <c r="AV155" s="13" t="s">
        <v>90</v>
      </c>
      <c r="AW155" s="13" t="s">
        <v>33</v>
      </c>
      <c r="AX155" s="13" t="s">
        <v>84</v>
      </c>
      <c r="AY155" s="266" t="s">
        <v>174</v>
      </c>
    </row>
    <row r="156" s="2" customFormat="1" ht="19.8" customHeight="1">
      <c r="A156" s="38"/>
      <c r="B156" s="39"/>
      <c r="C156" s="236" t="s">
        <v>217</v>
      </c>
      <c r="D156" s="236" t="s">
        <v>177</v>
      </c>
      <c r="E156" s="237" t="s">
        <v>1920</v>
      </c>
      <c r="F156" s="238" t="s">
        <v>1846</v>
      </c>
      <c r="G156" s="239" t="s">
        <v>269</v>
      </c>
      <c r="H156" s="240">
        <v>2.3100000000000001</v>
      </c>
      <c r="I156" s="241"/>
      <c r="J156" s="242">
        <f>ROUND(I156*H156,2)</f>
        <v>0</v>
      </c>
      <c r="K156" s="243"/>
      <c r="L156" s="44"/>
      <c r="M156" s="244" t="s">
        <v>1</v>
      </c>
      <c r="N156" s="245" t="s">
        <v>43</v>
      </c>
      <c r="O156" s="97"/>
      <c r="P156" s="246">
        <f>O156*H156</f>
        <v>0</v>
      </c>
      <c r="Q156" s="246">
        <v>0.10284808</v>
      </c>
      <c r="R156" s="246">
        <f>Q156*H156</f>
        <v>0.23757906479999999</v>
      </c>
      <c r="S156" s="246">
        <v>0</v>
      </c>
      <c r="T156" s="246">
        <f>S156*H156</f>
        <v>0</v>
      </c>
      <c r="U156" s="247" t="s">
        <v>1</v>
      </c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48" t="s">
        <v>190</v>
      </c>
      <c r="AT156" s="248" t="s">
        <v>177</v>
      </c>
      <c r="AU156" s="248" t="s">
        <v>90</v>
      </c>
      <c r="AY156" s="17" t="s">
        <v>174</v>
      </c>
      <c r="BE156" s="249">
        <f>IF(N156="základná",J156,0)</f>
        <v>0</v>
      </c>
      <c r="BF156" s="249">
        <f>IF(N156="znížená",J156,0)</f>
        <v>0</v>
      </c>
      <c r="BG156" s="249">
        <f>IF(N156="zákl. prenesená",J156,0)</f>
        <v>0</v>
      </c>
      <c r="BH156" s="249">
        <f>IF(N156="zníž. prenesená",J156,0)</f>
        <v>0</v>
      </c>
      <c r="BI156" s="249">
        <f>IF(N156="nulová",J156,0)</f>
        <v>0</v>
      </c>
      <c r="BJ156" s="17" t="s">
        <v>90</v>
      </c>
      <c r="BK156" s="249">
        <f>ROUND(I156*H156,2)</f>
        <v>0</v>
      </c>
      <c r="BL156" s="17" t="s">
        <v>190</v>
      </c>
      <c r="BM156" s="248" t="s">
        <v>1921</v>
      </c>
    </row>
    <row r="157" s="13" customFormat="1">
      <c r="A157" s="13"/>
      <c r="B157" s="255"/>
      <c r="C157" s="256"/>
      <c r="D157" s="257" t="s">
        <v>245</v>
      </c>
      <c r="E157" s="258" t="s">
        <v>1</v>
      </c>
      <c r="F157" s="259" t="s">
        <v>1847</v>
      </c>
      <c r="G157" s="256"/>
      <c r="H157" s="260">
        <v>2.3100000000000001</v>
      </c>
      <c r="I157" s="261"/>
      <c r="J157" s="256"/>
      <c r="K157" s="256"/>
      <c r="L157" s="262"/>
      <c r="M157" s="263"/>
      <c r="N157" s="264"/>
      <c r="O157" s="264"/>
      <c r="P157" s="264"/>
      <c r="Q157" s="264"/>
      <c r="R157" s="264"/>
      <c r="S157" s="264"/>
      <c r="T157" s="264"/>
      <c r="U157" s="265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66" t="s">
        <v>245</v>
      </c>
      <c r="AU157" s="266" t="s">
        <v>90</v>
      </c>
      <c r="AV157" s="13" t="s">
        <v>90</v>
      </c>
      <c r="AW157" s="13" t="s">
        <v>33</v>
      </c>
      <c r="AX157" s="13" t="s">
        <v>84</v>
      </c>
      <c r="AY157" s="266" t="s">
        <v>174</v>
      </c>
    </row>
    <row r="158" s="2" customFormat="1" ht="19.8" customHeight="1">
      <c r="A158" s="38"/>
      <c r="B158" s="39"/>
      <c r="C158" s="236" t="s">
        <v>221</v>
      </c>
      <c r="D158" s="236" t="s">
        <v>177</v>
      </c>
      <c r="E158" s="237" t="s">
        <v>1922</v>
      </c>
      <c r="F158" s="238" t="s">
        <v>1848</v>
      </c>
      <c r="G158" s="239" t="s">
        <v>269</v>
      </c>
      <c r="H158" s="240">
        <v>2.3100000000000001</v>
      </c>
      <c r="I158" s="241"/>
      <c r="J158" s="242">
        <f>ROUND(I158*H158,2)</f>
        <v>0</v>
      </c>
      <c r="K158" s="243"/>
      <c r="L158" s="44"/>
      <c r="M158" s="244" t="s">
        <v>1</v>
      </c>
      <c r="N158" s="245" t="s">
        <v>43</v>
      </c>
      <c r="O158" s="97"/>
      <c r="P158" s="246">
        <f>O158*H158</f>
        <v>0</v>
      </c>
      <c r="Q158" s="246">
        <v>0</v>
      </c>
      <c r="R158" s="246">
        <f>Q158*H158</f>
        <v>0</v>
      </c>
      <c r="S158" s="246">
        <v>0</v>
      </c>
      <c r="T158" s="246">
        <f>S158*H158</f>
        <v>0</v>
      </c>
      <c r="U158" s="247" t="s">
        <v>1</v>
      </c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48" t="s">
        <v>190</v>
      </c>
      <c r="AT158" s="248" t="s">
        <v>177</v>
      </c>
      <c r="AU158" s="248" t="s">
        <v>90</v>
      </c>
      <c r="AY158" s="17" t="s">
        <v>174</v>
      </c>
      <c r="BE158" s="249">
        <f>IF(N158="základná",J158,0)</f>
        <v>0</v>
      </c>
      <c r="BF158" s="249">
        <f>IF(N158="znížená",J158,0)</f>
        <v>0</v>
      </c>
      <c r="BG158" s="249">
        <f>IF(N158="zákl. prenesená",J158,0)</f>
        <v>0</v>
      </c>
      <c r="BH158" s="249">
        <f>IF(N158="zníž. prenesená",J158,0)</f>
        <v>0</v>
      </c>
      <c r="BI158" s="249">
        <f>IF(N158="nulová",J158,0)</f>
        <v>0</v>
      </c>
      <c r="BJ158" s="17" t="s">
        <v>90</v>
      </c>
      <c r="BK158" s="249">
        <f>ROUND(I158*H158,2)</f>
        <v>0</v>
      </c>
      <c r="BL158" s="17" t="s">
        <v>190</v>
      </c>
      <c r="BM158" s="248" t="s">
        <v>1923</v>
      </c>
    </row>
    <row r="159" s="2" customFormat="1" ht="14.4" customHeight="1">
      <c r="A159" s="38"/>
      <c r="B159" s="39"/>
      <c r="C159" s="236" t="s">
        <v>225</v>
      </c>
      <c r="D159" s="236" t="s">
        <v>177</v>
      </c>
      <c r="E159" s="237" t="s">
        <v>1924</v>
      </c>
      <c r="F159" s="238" t="s">
        <v>1849</v>
      </c>
      <c r="G159" s="239" t="s">
        <v>293</v>
      </c>
      <c r="H159" s="240">
        <v>0.053999999999999999</v>
      </c>
      <c r="I159" s="241"/>
      <c r="J159" s="242">
        <f>ROUND(I159*H159,2)</f>
        <v>0</v>
      </c>
      <c r="K159" s="243"/>
      <c r="L159" s="44"/>
      <c r="M159" s="244" t="s">
        <v>1</v>
      </c>
      <c r="N159" s="245" t="s">
        <v>43</v>
      </c>
      <c r="O159" s="97"/>
      <c r="P159" s="246">
        <f>O159*H159</f>
        <v>0</v>
      </c>
      <c r="Q159" s="246">
        <v>1.0189584970000001</v>
      </c>
      <c r="R159" s="246">
        <f>Q159*H159</f>
        <v>0.055023758838000002</v>
      </c>
      <c r="S159" s="246">
        <v>0</v>
      </c>
      <c r="T159" s="246">
        <f>S159*H159</f>
        <v>0</v>
      </c>
      <c r="U159" s="247" t="s">
        <v>1</v>
      </c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R159" s="248" t="s">
        <v>190</v>
      </c>
      <c r="AT159" s="248" t="s">
        <v>177</v>
      </c>
      <c r="AU159" s="248" t="s">
        <v>90</v>
      </c>
      <c r="AY159" s="17" t="s">
        <v>174</v>
      </c>
      <c r="BE159" s="249">
        <f>IF(N159="základná",J159,0)</f>
        <v>0</v>
      </c>
      <c r="BF159" s="249">
        <f>IF(N159="znížená",J159,0)</f>
        <v>0</v>
      </c>
      <c r="BG159" s="249">
        <f>IF(N159="zákl. prenesená",J159,0)</f>
        <v>0</v>
      </c>
      <c r="BH159" s="249">
        <f>IF(N159="zníž. prenesená",J159,0)</f>
        <v>0</v>
      </c>
      <c r="BI159" s="249">
        <f>IF(N159="nulová",J159,0)</f>
        <v>0</v>
      </c>
      <c r="BJ159" s="17" t="s">
        <v>90</v>
      </c>
      <c r="BK159" s="249">
        <f>ROUND(I159*H159,2)</f>
        <v>0</v>
      </c>
      <c r="BL159" s="17" t="s">
        <v>190</v>
      </c>
      <c r="BM159" s="248" t="s">
        <v>1925</v>
      </c>
    </row>
    <row r="160" s="13" customFormat="1">
      <c r="A160" s="13"/>
      <c r="B160" s="255"/>
      <c r="C160" s="256"/>
      <c r="D160" s="257" t="s">
        <v>245</v>
      </c>
      <c r="E160" s="258" t="s">
        <v>1</v>
      </c>
      <c r="F160" s="259" t="s">
        <v>1850</v>
      </c>
      <c r="G160" s="256"/>
      <c r="H160" s="260">
        <v>0.053999999999999999</v>
      </c>
      <c r="I160" s="261"/>
      <c r="J160" s="256"/>
      <c r="K160" s="256"/>
      <c r="L160" s="262"/>
      <c r="M160" s="263"/>
      <c r="N160" s="264"/>
      <c r="O160" s="264"/>
      <c r="P160" s="264"/>
      <c r="Q160" s="264"/>
      <c r="R160" s="264"/>
      <c r="S160" s="264"/>
      <c r="T160" s="264"/>
      <c r="U160" s="265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66" t="s">
        <v>245</v>
      </c>
      <c r="AU160" s="266" t="s">
        <v>90</v>
      </c>
      <c r="AV160" s="13" t="s">
        <v>90</v>
      </c>
      <c r="AW160" s="13" t="s">
        <v>33</v>
      </c>
      <c r="AX160" s="13" t="s">
        <v>84</v>
      </c>
      <c r="AY160" s="266" t="s">
        <v>174</v>
      </c>
    </row>
    <row r="161" s="2" customFormat="1" ht="14.4" customHeight="1">
      <c r="A161" s="38"/>
      <c r="B161" s="39"/>
      <c r="C161" s="236" t="s">
        <v>298</v>
      </c>
      <c r="D161" s="236" t="s">
        <v>177</v>
      </c>
      <c r="E161" s="237" t="s">
        <v>1926</v>
      </c>
      <c r="F161" s="238" t="s">
        <v>1851</v>
      </c>
      <c r="G161" s="239" t="s">
        <v>293</v>
      </c>
      <c r="H161" s="240">
        <v>0.058000000000000003</v>
      </c>
      <c r="I161" s="241"/>
      <c r="J161" s="242">
        <f>ROUND(I161*H161,2)</f>
        <v>0</v>
      </c>
      <c r="K161" s="243"/>
      <c r="L161" s="44"/>
      <c r="M161" s="244" t="s">
        <v>1</v>
      </c>
      <c r="N161" s="245" t="s">
        <v>43</v>
      </c>
      <c r="O161" s="97"/>
      <c r="P161" s="246">
        <f>O161*H161</f>
        <v>0</v>
      </c>
      <c r="Q161" s="246">
        <v>1.202961408</v>
      </c>
      <c r="R161" s="246">
        <f>Q161*H161</f>
        <v>0.069771761663999995</v>
      </c>
      <c r="S161" s="246">
        <v>0</v>
      </c>
      <c r="T161" s="246">
        <f>S161*H161</f>
        <v>0</v>
      </c>
      <c r="U161" s="247" t="s">
        <v>1</v>
      </c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R161" s="248" t="s">
        <v>190</v>
      </c>
      <c r="AT161" s="248" t="s">
        <v>177</v>
      </c>
      <c r="AU161" s="248" t="s">
        <v>90</v>
      </c>
      <c r="AY161" s="17" t="s">
        <v>174</v>
      </c>
      <c r="BE161" s="249">
        <f>IF(N161="základná",J161,0)</f>
        <v>0</v>
      </c>
      <c r="BF161" s="249">
        <f>IF(N161="znížená",J161,0)</f>
        <v>0</v>
      </c>
      <c r="BG161" s="249">
        <f>IF(N161="zákl. prenesená",J161,0)</f>
        <v>0</v>
      </c>
      <c r="BH161" s="249">
        <f>IF(N161="zníž. prenesená",J161,0)</f>
        <v>0</v>
      </c>
      <c r="BI161" s="249">
        <f>IF(N161="nulová",J161,0)</f>
        <v>0</v>
      </c>
      <c r="BJ161" s="17" t="s">
        <v>90</v>
      </c>
      <c r="BK161" s="249">
        <f>ROUND(I161*H161,2)</f>
        <v>0</v>
      </c>
      <c r="BL161" s="17" t="s">
        <v>190</v>
      </c>
      <c r="BM161" s="248" t="s">
        <v>1927</v>
      </c>
    </row>
    <row r="162" s="13" customFormat="1">
      <c r="A162" s="13"/>
      <c r="B162" s="255"/>
      <c r="C162" s="256"/>
      <c r="D162" s="257" t="s">
        <v>245</v>
      </c>
      <c r="E162" s="258" t="s">
        <v>1</v>
      </c>
      <c r="F162" s="259" t="s">
        <v>1852</v>
      </c>
      <c r="G162" s="256"/>
      <c r="H162" s="260">
        <v>0.058000000000000003</v>
      </c>
      <c r="I162" s="261"/>
      <c r="J162" s="256"/>
      <c r="K162" s="256"/>
      <c r="L162" s="262"/>
      <c r="M162" s="263"/>
      <c r="N162" s="264"/>
      <c r="O162" s="264"/>
      <c r="P162" s="264"/>
      <c r="Q162" s="264"/>
      <c r="R162" s="264"/>
      <c r="S162" s="264"/>
      <c r="T162" s="264"/>
      <c r="U162" s="265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66" t="s">
        <v>245</v>
      </c>
      <c r="AU162" s="266" t="s">
        <v>90</v>
      </c>
      <c r="AV162" s="13" t="s">
        <v>90</v>
      </c>
      <c r="AW162" s="13" t="s">
        <v>33</v>
      </c>
      <c r="AX162" s="13" t="s">
        <v>84</v>
      </c>
      <c r="AY162" s="266" t="s">
        <v>174</v>
      </c>
    </row>
    <row r="163" s="12" customFormat="1" ht="22.8" customHeight="1">
      <c r="A163" s="12"/>
      <c r="B163" s="220"/>
      <c r="C163" s="221"/>
      <c r="D163" s="222" t="s">
        <v>76</v>
      </c>
      <c r="E163" s="234" t="s">
        <v>173</v>
      </c>
      <c r="F163" s="234" t="s">
        <v>1853</v>
      </c>
      <c r="G163" s="221"/>
      <c r="H163" s="221"/>
      <c r="I163" s="224"/>
      <c r="J163" s="235">
        <f>BK163</f>
        <v>0</v>
      </c>
      <c r="K163" s="221"/>
      <c r="L163" s="226"/>
      <c r="M163" s="227"/>
      <c r="N163" s="228"/>
      <c r="O163" s="228"/>
      <c r="P163" s="229">
        <f>SUM(P164:P172)</f>
        <v>0</v>
      </c>
      <c r="Q163" s="228"/>
      <c r="R163" s="229">
        <f>SUM(R164:R172)</f>
        <v>18.944867890727</v>
      </c>
      <c r="S163" s="228"/>
      <c r="T163" s="229">
        <f>SUM(T164:T172)</f>
        <v>0</v>
      </c>
      <c r="U163" s="230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231" t="s">
        <v>84</v>
      </c>
      <c r="AT163" s="232" t="s">
        <v>76</v>
      </c>
      <c r="AU163" s="232" t="s">
        <v>84</v>
      </c>
      <c r="AY163" s="231" t="s">
        <v>174</v>
      </c>
      <c r="BK163" s="233">
        <f>SUM(BK164:BK172)</f>
        <v>0</v>
      </c>
    </row>
    <row r="164" s="2" customFormat="1" ht="22.2" customHeight="1">
      <c r="A164" s="38"/>
      <c r="B164" s="39"/>
      <c r="C164" s="236" t="s">
        <v>302</v>
      </c>
      <c r="D164" s="236" t="s">
        <v>177</v>
      </c>
      <c r="E164" s="237" t="s">
        <v>1928</v>
      </c>
      <c r="F164" s="238" t="s">
        <v>1854</v>
      </c>
      <c r="G164" s="239" t="s">
        <v>243</v>
      </c>
      <c r="H164" s="240">
        <v>5.9800000000000004</v>
      </c>
      <c r="I164" s="241"/>
      <c r="J164" s="242">
        <f>ROUND(I164*H164,2)</f>
        <v>0</v>
      </c>
      <c r="K164" s="243"/>
      <c r="L164" s="44"/>
      <c r="M164" s="244" t="s">
        <v>1</v>
      </c>
      <c r="N164" s="245" t="s">
        <v>43</v>
      </c>
      <c r="O164" s="97"/>
      <c r="P164" s="246">
        <f>O164*H164</f>
        <v>0</v>
      </c>
      <c r="Q164" s="246">
        <v>2.2695468000000001</v>
      </c>
      <c r="R164" s="246">
        <f>Q164*H164</f>
        <v>13.571889864000001</v>
      </c>
      <c r="S164" s="246">
        <v>0</v>
      </c>
      <c r="T164" s="246">
        <f>S164*H164</f>
        <v>0</v>
      </c>
      <c r="U164" s="247" t="s">
        <v>1</v>
      </c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48" t="s">
        <v>190</v>
      </c>
      <c r="AT164" s="248" t="s">
        <v>177</v>
      </c>
      <c r="AU164" s="248" t="s">
        <v>90</v>
      </c>
      <c r="AY164" s="17" t="s">
        <v>174</v>
      </c>
      <c r="BE164" s="249">
        <f>IF(N164="základná",J164,0)</f>
        <v>0</v>
      </c>
      <c r="BF164" s="249">
        <f>IF(N164="znížená",J164,0)</f>
        <v>0</v>
      </c>
      <c r="BG164" s="249">
        <f>IF(N164="zákl. prenesená",J164,0)</f>
        <v>0</v>
      </c>
      <c r="BH164" s="249">
        <f>IF(N164="zníž. prenesená",J164,0)</f>
        <v>0</v>
      </c>
      <c r="BI164" s="249">
        <f>IF(N164="nulová",J164,0)</f>
        <v>0</v>
      </c>
      <c r="BJ164" s="17" t="s">
        <v>90</v>
      </c>
      <c r="BK164" s="249">
        <f>ROUND(I164*H164,2)</f>
        <v>0</v>
      </c>
      <c r="BL164" s="17" t="s">
        <v>190</v>
      </c>
      <c r="BM164" s="248" t="s">
        <v>1929</v>
      </c>
    </row>
    <row r="165" s="13" customFormat="1">
      <c r="A165" s="13"/>
      <c r="B165" s="255"/>
      <c r="C165" s="256"/>
      <c r="D165" s="257" t="s">
        <v>245</v>
      </c>
      <c r="E165" s="258" t="s">
        <v>1</v>
      </c>
      <c r="F165" s="259" t="s">
        <v>1930</v>
      </c>
      <c r="G165" s="256"/>
      <c r="H165" s="260">
        <v>5.9800000000000004</v>
      </c>
      <c r="I165" s="261"/>
      <c r="J165" s="256"/>
      <c r="K165" s="256"/>
      <c r="L165" s="262"/>
      <c r="M165" s="263"/>
      <c r="N165" s="264"/>
      <c r="O165" s="264"/>
      <c r="P165" s="264"/>
      <c r="Q165" s="264"/>
      <c r="R165" s="264"/>
      <c r="S165" s="264"/>
      <c r="T165" s="264"/>
      <c r="U165" s="265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66" t="s">
        <v>245</v>
      </c>
      <c r="AU165" s="266" t="s">
        <v>90</v>
      </c>
      <c r="AV165" s="13" t="s">
        <v>90</v>
      </c>
      <c r="AW165" s="13" t="s">
        <v>33</v>
      </c>
      <c r="AX165" s="13" t="s">
        <v>84</v>
      </c>
      <c r="AY165" s="266" t="s">
        <v>174</v>
      </c>
    </row>
    <row r="166" s="2" customFormat="1" ht="19.8" customHeight="1">
      <c r="A166" s="38"/>
      <c r="B166" s="39"/>
      <c r="C166" s="236" t="s">
        <v>306</v>
      </c>
      <c r="D166" s="236" t="s">
        <v>177</v>
      </c>
      <c r="E166" s="237" t="s">
        <v>1931</v>
      </c>
      <c r="F166" s="238" t="s">
        <v>1856</v>
      </c>
      <c r="G166" s="239" t="s">
        <v>269</v>
      </c>
      <c r="H166" s="240">
        <v>50.564</v>
      </c>
      <c r="I166" s="241"/>
      <c r="J166" s="242">
        <f>ROUND(I166*H166,2)</f>
        <v>0</v>
      </c>
      <c r="K166" s="243"/>
      <c r="L166" s="44"/>
      <c r="M166" s="244" t="s">
        <v>1</v>
      </c>
      <c r="N166" s="245" t="s">
        <v>43</v>
      </c>
      <c r="O166" s="97"/>
      <c r="P166" s="246">
        <f>O166*H166</f>
        <v>0</v>
      </c>
      <c r="Q166" s="246">
        <v>0.096044690000000002</v>
      </c>
      <c r="R166" s="246">
        <f>Q166*H166</f>
        <v>4.85640370516</v>
      </c>
      <c r="S166" s="246">
        <v>0</v>
      </c>
      <c r="T166" s="246">
        <f>S166*H166</f>
        <v>0</v>
      </c>
      <c r="U166" s="247" t="s">
        <v>1</v>
      </c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48" t="s">
        <v>190</v>
      </c>
      <c r="AT166" s="248" t="s">
        <v>177</v>
      </c>
      <c r="AU166" s="248" t="s">
        <v>90</v>
      </c>
      <c r="AY166" s="17" t="s">
        <v>174</v>
      </c>
      <c r="BE166" s="249">
        <f>IF(N166="základná",J166,0)</f>
        <v>0</v>
      </c>
      <c r="BF166" s="249">
        <f>IF(N166="znížená",J166,0)</f>
        <v>0</v>
      </c>
      <c r="BG166" s="249">
        <f>IF(N166="zákl. prenesená",J166,0)</f>
        <v>0</v>
      </c>
      <c r="BH166" s="249">
        <f>IF(N166="zníž. prenesená",J166,0)</f>
        <v>0</v>
      </c>
      <c r="BI166" s="249">
        <f>IF(N166="nulová",J166,0)</f>
        <v>0</v>
      </c>
      <c r="BJ166" s="17" t="s">
        <v>90</v>
      </c>
      <c r="BK166" s="249">
        <f>ROUND(I166*H166,2)</f>
        <v>0</v>
      </c>
      <c r="BL166" s="17" t="s">
        <v>190</v>
      </c>
      <c r="BM166" s="248" t="s">
        <v>1932</v>
      </c>
    </row>
    <row r="167" s="13" customFormat="1">
      <c r="A167" s="13"/>
      <c r="B167" s="255"/>
      <c r="C167" s="256"/>
      <c r="D167" s="257" t="s">
        <v>245</v>
      </c>
      <c r="E167" s="258" t="s">
        <v>1</v>
      </c>
      <c r="F167" s="259" t="s">
        <v>1933</v>
      </c>
      <c r="G167" s="256"/>
      <c r="H167" s="260">
        <v>50.564</v>
      </c>
      <c r="I167" s="261"/>
      <c r="J167" s="256"/>
      <c r="K167" s="256"/>
      <c r="L167" s="262"/>
      <c r="M167" s="263"/>
      <c r="N167" s="264"/>
      <c r="O167" s="264"/>
      <c r="P167" s="264"/>
      <c r="Q167" s="264"/>
      <c r="R167" s="264"/>
      <c r="S167" s="264"/>
      <c r="T167" s="264"/>
      <c r="U167" s="265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66" t="s">
        <v>245</v>
      </c>
      <c r="AU167" s="266" t="s">
        <v>90</v>
      </c>
      <c r="AV167" s="13" t="s">
        <v>90</v>
      </c>
      <c r="AW167" s="13" t="s">
        <v>33</v>
      </c>
      <c r="AX167" s="13" t="s">
        <v>84</v>
      </c>
      <c r="AY167" s="266" t="s">
        <v>174</v>
      </c>
    </row>
    <row r="168" s="2" customFormat="1" ht="19.8" customHeight="1">
      <c r="A168" s="38"/>
      <c r="B168" s="39"/>
      <c r="C168" s="236" t="s">
        <v>308</v>
      </c>
      <c r="D168" s="236" t="s">
        <v>177</v>
      </c>
      <c r="E168" s="237" t="s">
        <v>1934</v>
      </c>
      <c r="F168" s="238" t="s">
        <v>1858</v>
      </c>
      <c r="G168" s="239" t="s">
        <v>269</v>
      </c>
      <c r="H168" s="240">
        <v>50.564</v>
      </c>
      <c r="I168" s="241"/>
      <c r="J168" s="242">
        <f>ROUND(I168*H168,2)</f>
        <v>0</v>
      </c>
      <c r="K168" s="243"/>
      <c r="L168" s="44"/>
      <c r="M168" s="244" t="s">
        <v>1</v>
      </c>
      <c r="N168" s="245" t="s">
        <v>43</v>
      </c>
      <c r="O168" s="97"/>
      <c r="P168" s="246">
        <f>O168*H168</f>
        <v>0</v>
      </c>
      <c r="Q168" s="246">
        <v>0</v>
      </c>
      <c r="R168" s="246">
        <f>Q168*H168</f>
        <v>0</v>
      </c>
      <c r="S168" s="246">
        <v>0</v>
      </c>
      <c r="T168" s="246">
        <f>S168*H168</f>
        <v>0</v>
      </c>
      <c r="U168" s="247" t="s">
        <v>1</v>
      </c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48" t="s">
        <v>190</v>
      </c>
      <c r="AT168" s="248" t="s">
        <v>177</v>
      </c>
      <c r="AU168" s="248" t="s">
        <v>90</v>
      </c>
      <c r="AY168" s="17" t="s">
        <v>174</v>
      </c>
      <c r="BE168" s="249">
        <f>IF(N168="základná",J168,0)</f>
        <v>0</v>
      </c>
      <c r="BF168" s="249">
        <f>IF(N168="znížená",J168,0)</f>
        <v>0</v>
      </c>
      <c r="BG168" s="249">
        <f>IF(N168="zákl. prenesená",J168,0)</f>
        <v>0</v>
      </c>
      <c r="BH168" s="249">
        <f>IF(N168="zníž. prenesená",J168,0)</f>
        <v>0</v>
      </c>
      <c r="BI168" s="249">
        <f>IF(N168="nulová",J168,0)</f>
        <v>0</v>
      </c>
      <c r="BJ168" s="17" t="s">
        <v>90</v>
      </c>
      <c r="BK168" s="249">
        <f>ROUND(I168*H168,2)</f>
        <v>0</v>
      </c>
      <c r="BL168" s="17" t="s">
        <v>190</v>
      </c>
      <c r="BM168" s="248" t="s">
        <v>1935</v>
      </c>
    </row>
    <row r="169" s="2" customFormat="1" ht="14.4" customHeight="1">
      <c r="A169" s="38"/>
      <c r="B169" s="39"/>
      <c r="C169" s="236" t="s">
        <v>310</v>
      </c>
      <c r="D169" s="236" t="s">
        <v>177</v>
      </c>
      <c r="E169" s="237" t="s">
        <v>1936</v>
      </c>
      <c r="F169" s="238" t="s">
        <v>1859</v>
      </c>
      <c r="G169" s="239" t="s">
        <v>293</v>
      </c>
      <c r="H169" s="240">
        <v>0.29899999999999999</v>
      </c>
      <c r="I169" s="241"/>
      <c r="J169" s="242">
        <f>ROUND(I169*H169,2)</f>
        <v>0</v>
      </c>
      <c r="K169" s="243"/>
      <c r="L169" s="44"/>
      <c r="M169" s="244" t="s">
        <v>1</v>
      </c>
      <c r="N169" s="245" t="s">
        <v>43</v>
      </c>
      <c r="O169" s="97"/>
      <c r="P169" s="246">
        <f>O169*H169</f>
        <v>0</v>
      </c>
      <c r="Q169" s="246">
        <v>1.015552349</v>
      </c>
      <c r="R169" s="246">
        <f>Q169*H169</f>
        <v>0.30365015235100001</v>
      </c>
      <c r="S169" s="246">
        <v>0</v>
      </c>
      <c r="T169" s="246">
        <f>S169*H169</f>
        <v>0</v>
      </c>
      <c r="U169" s="247" t="s">
        <v>1</v>
      </c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48" t="s">
        <v>190</v>
      </c>
      <c r="AT169" s="248" t="s">
        <v>177</v>
      </c>
      <c r="AU169" s="248" t="s">
        <v>90</v>
      </c>
      <c r="AY169" s="17" t="s">
        <v>174</v>
      </c>
      <c r="BE169" s="249">
        <f>IF(N169="základná",J169,0)</f>
        <v>0</v>
      </c>
      <c r="BF169" s="249">
        <f>IF(N169="znížená",J169,0)</f>
        <v>0</v>
      </c>
      <c r="BG169" s="249">
        <f>IF(N169="zákl. prenesená",J169,0)</f>
        <v>0</v>
      </c>
      <c r="BH169" s="249">
        <f>IF(N169="zníž. prenesená",J169,0)</f>
        <v>0</v>
      </c>
      <c r="BI169" s="249">
        <f>IF(N169="nulová",J169,0)</f>
        <v>0</v>
      </c>
      <c r="BJ169" s="17" t="s">
        <v>90</v>
      </c>
      <c r="BK169" s="249">
        <f>ROUND(I169*H169,2)</f>
        <v>0</v>
      </c>
      <c r="BL169" s="17" t="s">
        <v>190</v>
      </c>
      <c r="BM169" s="248" t="s">
        <v>1937</v>
      </c>
    </row>
    <row r="170" s="13" customFormat="1">
      <c r="A170" s="13"/>
      <c r="B170" s="255"/>
      <c r="C170" s="256"/>
      <c r="D170" s="257" t="s">
        <v>245</v>
      </c>
      <c r="E170" s="258" t="s">
        <v>1</v>
      </c>
      <c r="F170" s="259" t="s">
        <v>1938</v>
      </c>
      <c r="G170" s="256"/>
      <c r="H170" s="260">
        <v>0.29899999999999999</v>
      </c>
      <c r="I170" s="261"/>
      <c r="J170" s="256"/>
      <c r="K170" s="256"/>
      <c r="L170" s="262"/>
      <c r="M170" s="263"/>
      <c r="N170" s="264"/>
      <c r="O170" s="264"/>
      <c r="P170" s="264"/>
      <c r="Q170" s="264"/>
      <c r="R170" s="264"/>
      <c r="S170" s="264"/>
      <c r="T170" s="264"/>
      <c r="U170" s="265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66" t="s">
        <v>245</v>
      </c>
      <c r="AU170" s="266" t="s">
        <v>90</v>
      </c>
      <c r="AV170" s="13" t="s">
        <v>90</v>
      </c>
      <c r="AW170" s="13" t="s">
        <v>33</v>
      </c>
      <c r="AX170" s="13" t="s">
        <v>84</v>
      </c>
      <c r="AY170" s="266" t="s">
        <v>174</v>
      </c>
    </row>
    <row r="171" s="2" customFormat="1" ht="14.4" customHeight="1">
      <c r="A171" s="38"/>
      <c r="B171" s="39"/>
      <c r="C171" s="236" t="s">
        <v>312</v>
      </c>
      <c r="D171" s="236" t="s">
        <v>177</v>
      </c>
      <c r="E171" s="237" t="s">
        <v>1939</v>
      </c>
      <c r="F171" s="238" t="s">
        <v>1861</v>
      </c>
      <c r="G171" s="239" t="s">
        <v>293</v>
      </c>
      <c r="H171" s="240">
        <v>0.17699999999999999</v>
      </c>
      <c r="I171" s="241"/>
      <c r="J171" s="242">
        <f>ROUND(I171*H171,2)</f>
        <v>0</v>
      </c>
      <c r="K171" s="243"/>
      <c r="L171" s="44"/>
      <c r="M171" s="244" t="s">
        <v>1</v>
      </c>
      <c r="N171" s="245" t="s">
        <v>43</v>
      </c>
      <c r="O171" s="97"/>
      <c r="P171" s="246">
        <f>O171*H171</f>
        <v>0</v>
      </c>
      <c r="Q171" s="246">
        <v>1.202961408</v>
      </c>
      <c r="R171" s="246">
        <f>Q171*H171</f>
        <v>0.21292416921599999</v>
      </c>
      <c r="S171" s="246">
        <v>0</v>
      </c>
      <c r="T171" s="246">
        <f>S171*H171</f>
        <v>0</v>
      </c>
      <c r="U171" s="247" t="s">
        <v>1</v>
      </c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48" t="s">
        <v>190</v>
      </c>
      <c r="AT171" s="248" t="s">
        <v>177</v>
      </c>
      <c r="AU171" s="248" t="s">
        <v>90</v>
      </c>
      <c r="AY171" s="17" t="s">
        <v>174</v>
      </c>
      <c r="BE171" s="249">
        <f>IF(N171="základná",J171,0)</f>
        <v>0</v>
      </c>
      <c r="BF171" s="249">
        <f>IF(N171="znížená",J171,0)</f>
        <v>0</v>
      </c>
      <c r="BG171" s="249">
        <f>IF(N171="zákl. prenesená",J171,0)</f>
        <v>0</v>
      </c>
      <c r="BH171" s="249">
        <f>IF(N171="zníž. prenesená",J171,0)</f>
        <v>0</v>
      </c>
      <c r="BI171" s="249">
        <f>IF(N171="nulová",J171,0)</f>
        <v>0</v>
      </c>
      <c r="BJ171" s="17" t="s">
        <v>90</v>
      </c>
      <c r="BK171" s="249">
        <f>ROUND(I171*H171,2)</f>
        <v>0</v>
      </c>
      <c r="BL171" s="17" t="s">
        <v>190</v>
      </c>
      <c r="BM171" s="248" t="s">
        <v>1940</v>
      </c>
    </row>
    <row r="172" s="13" customFormat="1">
      <c r="A172" s="13"/>
      <c r="B172" s="255"/>
      <c r="C172" s="256"/>
      <c r="D172" s="257" t="s">
        <v>245</v>
      </c>
      <c r="E172" s="258" t="s">
        <v>1</v>
      </c>
      <c r="F172" s="259" t="s">
        <v>1941</v>
      </c>
      <c r="G172" s="256"/>
      <c r="H172" s="260">
        <v>0.17699999999999999</v>
      </c>
      <c r="I172" s="261"/>
      <c r="J172" s="256"/>
      <c r="K172" s="256"/>
      <c r="L172" s="262"/>
      <c r="M172" s="263"/>
      <c r="N172" s="264"/>
      <c r="O172" s="264"/>
      <c r="P172" s="264"/>
      <c r="Q172" s="264"/>
      <c r="R172" s="264"/>
      <c r="S172" s="264"/>
      <c r="T172" s="264"/>
      <c r="U172" s="265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66" t="s">
        <v>245</v>
      </c>
      <c r="AU172" s="266" t="s">
        <v>90</v>
      </c>
      <c r="AV172" s="13" t="s">
        <v>90</v>
      </c>
      <c r="AW172" s="13" t="s">
        <v>33</v>
      </c>
      <c r="AX172" s="13" t="s">
        <v>84</v>
      </c>
      <c r="AY172" s="266" t="s">
        <v>174</v>
      </c>
    </row>
    <row r="173" s="12" customFormat="1" ht="22.8" customHeight="1">
      <c r="A173" s="12"/>
      <c r="B173" s="220"/>
      <c r="C173" s="221"/>
      <c r="D173" s="222" t="s">
        <v>76</v>
      </c>
      <c r="E173" s="234" t="s">
        <v>190</v>
      </c>
      <c r="F173" s="234" t="s">
        <v>536</v>
      </c>
      <c r="G173" s="221"/>
      <c r="H173" s="221"/>
      <c r="I173" s="224"/>
      <c r="J173" s="235">
        <f>BK173</f>
        <v>0</v>
      </c>
      <c r="K173" s="221"/>
      <c r="L173" s="226"/>
      <c r="M173" s="227"/>
      <c r="N173" s="228"/>
      <c r="O173" s="228"/>
      <c r="P173" s="229">
        <f>SUM(P174:P182)</f>
        <v>0</v>
      </c>
      <c r="Q173" s="228"/>
      <c r="R173" s="229">
        <f>SUM(R174:R182)</f>
        <v>4.9840436225000007</v>
      </c>
      <c r="S173" s="228"/>
      <c r="T173" s="229">
        <f>SUM(T174:T182)</f>
        <v>0</v>
      </c>
      <c r="U173" s="230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231" t="s">
        <v>84</v>
      </c>
      <c r="AT173" s="232" t="s">
        <v>76</v>
      </c>
      <c r="AU173" s="232" t="s">
        <v>84</v>
      </c>
      <c r="AY173" s="231" t="s">
        <v>174</v>
      </c>
      <c r="BK173" s="233">
        <f>SUM(BK174:BK182)</f>
        <v>0</v>
      </c>
    </row>
    <row r="174" s="2" customFormat="1" ht="14.4" customHeight="1">
      <c r="A174" s="38"/>
      <c r="B174" s="39"/>
      <c r="C174" s="236" t="s">
        <v>315</v>
      </c>
      <c r="D174" s="236" t="s">
        <v>177</v>
      </c>
      <c r="E174" s="237" t="s">
        <v>1942</v>
      </c>
      <c r="F174" s="238" t="s">
        <v>1943</v>
      </c>
      <c r="G174" s="239" t="s">
        <v>243</v>
      </c>
      <c r="H174" s="240">
        <v>1.8</v>
      </c>
      <c r="I174" s="241"/>
      <c r="J174" s="242">
        <f>ROUND(I174*H174,2)</f>
        <v>0</v>
      </c>
      <c r="K174" s="243"/>
      <c r="L174" s="44"/>
      <c r="M174" s="244" t="s">
        <v>1</v>
      </c>
      <c r="N174" s="245" t="s">
        <v>43</v>
      </c>
      <c r="O174" s="97"/>
      <c r="P174" s="246">
        <f>O174*H174</f>
        <v>0</v>
      </c>
      <c r="Q174" s="246">
        <v>2.26859126</v>
      </c>
      <c r="R174" s="246">
        <f>Q174*H174</f>
        <v>4.0834642680000002</v>
      </c>
      <c r="S174" s="246">
        <v>0</v>
      </c>
      <c r="T174" s="246">
        <f>S174*H174</f>
        <v>0</v>
      </c>
      <c r="U174" s="247" t="s">
        <v>1</v>
      </c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48" t="s">
        <v>190</v>
      </c>
      <c r="AT174" s="248" t="s">
        <v>177</v>
      </c>
      <c r="AU174" s="248" t="s">
        <v>90</v>
      </c>
      <c r="AY174" s="17" t="s">
        <v>174</v>
      </c>
      <c r="BE174" s="249">
        <f>IF(N174="základná",J174,0)</f>
        <v>0</v>
      </c>
      <c r="BF174" s="249">
        <f>IF(N174="znížená",J174,0)</f>
        <v>0</v>
      </c>
      <c r="BG174" s="249">
        <f>IF(N174="zákl. prenesená",J174,0)</f>
        <v>0</v>
      </c>
      <c r="BH174" s="249">
        <f>IF(N174="zníž. prenesená",J174,0)</f>
        <v>0</v>
      </c>
      <c r="BI174" s="249">
        <f>IF(N174="nulová",J174,0)</f>
        <v>0</v>
      </c>
      <c r="BJ174" s="17" t="s">
        <v>90</v>
      </c>
      <c r="BK174" s="249">
        <f>ROUND(I174*H174,2)</f>
        <v>0</v>
      </c>
      <c r="BL174" s="17" t="s">
        <v>190</v>
      </c>
      <c r="BM174" s="248" t="s">
        <v>1944</v>
      </c>
    </row>
    <row r="175" s="13" customFormat="1">
      <c r="A175" s="13"/>
      <c r="B175" s="255"/>
      <c r="C175" s="256"/>
      <c r="D175" s="257" t="s">
        <v>245</v>
      </c>
      <c r="E175" s="258" t="s">
        <v>1</v>
      </c>
      <c r="F175" s="259" t="s">
        <v>1945</v>
      </c>
      <c r="G175" s="256"/>
      <c r="H175" s="260">
        <v>1.8</v>
      </c>
      <c r="I175" s="261"/>
      <c r="J175" s="256"/>
      <c r="K175" s="256"/>
      <c r="L175" s="262"/>
      <c r="M175" s="263"/>
      <c r="N175" s="264"/>
      <c r="O175" s="264"/>
      <c r="P175" s="264"/>
      <c r="Q175" s="264"/>
      <c r="R175" s="264"/>
      <c r="S175" s="264"/>
      <c r="T175" s="264"/>
      <c r="U175" s="265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66" t="s">
        <v>245</v>
      </c>
      <c r="AU175" s="266" t="s">
        <v>90</v>
      </c>
      <c r="AV175" s="13" t="s">
        <v>90</v>
      </c>
      <c r="AW175" s="13" t="s">
        <v>33</v>
      </c>
      <c r="AX175" s="13" t="s">
        <v>84</v>
      </c>
      <c r="AY175" s="266" t="s">
        <v>174</v>
      </c>
    </row>
    <row r="176" s="2" customFormat="1" ht="14.4" customHeight="1">
      <c r="A176" s="38"/>
      <c r="B176" s="39"/>
      <c r="C176" s="236" t="s">
        <v>406</v>
      </c>
      <c r="D176" s="236" t="s">
        <v>177</v>
      </c>
      <c r="E176" s="237" t="s">
        <v>1946</v>
      </c>
      <c r="F176" s="238" t="s">
        <v>1947</v>
      </c>
      <c r="G176" s="239" t="s">
        <v>269</v>
      </c>
      <c r="H176" s="240">
        <v>7.3250000000000002</v>
      </c>
      <c r="I176" s="241"/>
      <c r="J176" s="242">
        <f>ROUND(I176*H176,2)</f>
        <v>0</v>
      </c>
      <c r="K176" s="243"/>
      <c r="L176" s="44"/>
      <c r="M176" s="244" t="s">
        <v>1</v>
      </c>
      <c r="N176" s="245" t="s">
        <v>43</v>
      </c>
      <c r="O176" s="97"/>
      <c r="P176" s="246">
        <f>O176*H176</f>
        <v>0</v>
      </c>
      <c r="Q176" s="246">
        <v>0.098774260000000003</v>
      </c>
      <c r="R176" s="246">
        <f>Q176*H176</f>
        <v>0.72352145450000005</v>
      </c>
      <c r="S176" s="246">
        <v>0</v>
      </c>
      <c r="T176" s="246">
        <f>S176*H176</f>
        <v>0</v>
      </c>
      <c r="U176" s="247" t="s">
        <v>1</v>
      </c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R176" s="248" t="s">
        <v>190</v>
      </c>
      <c r="AT176" s="248" t="s">
        <v>177</v>
      </c>
      <c r="AU176" s="248" t="s">
        <v>90</v>
      </c>
      <c r="AY176" s="17" t="s">
        <v>174</v>
      </c>
      <c r="BE176" s="249">
        <f>IF(N176="základná",J176,0)</f>
        <v>0</v>
      </c>
      <c r="BF176" s="249">
        <f>IF(N176="znížená",J176,0)</f>
        <v>0</v>
      </c>
      <c r="BG176" s="249">
        <f>IF(N176="zákl. prenesená",J176,0)</f>
        <v>0</v>
      </c>
      <c r="BH176" s="249">
        <f>IF(N176="zníž. prenesená",J176,0)</f>
        <v>0</v>
      </c>
      <c r="BI176" s="249">
        <f>IF(N176="nulová",J176,0)</f>
        <v>0</v>
      </c>
      <c r="BJ176" s="17" t="s">
        <v>90</v>
      </c>
      <c r="BK176" s="249">
        <f>ROUND(I176*H176,2)</f>
        <v>0</v>
      </c>
      <c r="BL176" s="17" t="s">
        <v>190</v>
      </c>
      <c r="BM176" s="248" t="s">
        <v>1948</v>
      </c>
    </row>
    <row r="177" s="13" customFormat="1">
      <c r="A177" s="13"/>
      <c r="B177" s="255"/>
      <c r="C177" s="256"/>
      <c r="D177" s="257" t="s">
        <v>245</v>
      </c>
      <c r="E177" s="258" t="s">
        <v>1</v>
      </c>
      <c r="F177" s="259" t="s">
        <v>1949</v>
      </c>
      <c r="G177" s="256"/>
      <c r="H177" s="260">
        <v>7.3250000000000002</v>
      </c>
      <c r="I177" s="261"/>
      <c r="J177" s="256"/>
      <c r="K177" s="256"/>
      <c r="L177" s="262"/>
      <c r="M177" s="263"/>
      <c r="N177" s="264"/>
      <c r="O177" s="264"/>
      <c r="P177" s="264"/>
      <c r="Q177" s="264"/>
      <c r="R177" s="264"/>
      <c r="S177" s="264"/>
      <c r="T177" s="264"/>
      <c r="U177" s="265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66" t="s">
        <v>245</v>
      </c>
      <c r="AU177" s="266" t="s">
        <v>90</v>
      </c>
      <c r="AV177" s="13" t="s">
        <v>90</v>
      </c>
      <c r="AW177" s="13" t="s">
        <v>33</v>
      </c>
      <c r="AX177" s="13" t="s">
        <v>84</v>
      </c>
      <c r="AY177" s="266" t="s">
        <v>174</v>
      </c>
    </row>
    <row r="178" s="2" customFormat="1" ht="14.4" customHeight="1">
      <c r="A178" s="38"/>
      <c r="B178" s="39"/>
      <c r="C178" s="236" t="s">
        <v>408</v>
      </c>
      <c r="D178" s="236" t="s">
        <v>177</v>
      </c>
      <c r="E178" s="237" t="s">
        <v>1950</v>
      </c>
      <c r="F178" s="238" t="s">
        <v>1951</v>
      </c>
      <c r="G178" s="239" t="s">
        <v>269</v>
      </c>
      <c r="H178" s="240">
        <v>7.3250000000000002</v>
      </c>
      <c r="I178" s="241"/>
      <c r="J178" s="242">
        <f>ROUND(I178*H178,2)</f>
        <v>0</v>
      </c>
      <c r="K178" s="243"/>
      <c r="L178" s="44"/>
      <c r="M178" s="244" t="s">
        <v>1</v>
      </c>
      <c r="N178" s="245" t="s">
        <v>43</v>
      </c>
      <c r="O178" s="97"/>
      <c r="P178" s="246">
        <f>O178*H178</f>
        <v>0</v>
      </c>
      <c r="Q178" s="246">
        <v>0</v>
      </c>
      <c r="R178" s="246">
        <f>Q178*H178</f>
        <v>0</v>
      </c>
      <c r="S178" s="246">
        <v>0</v>
      </c>
      <c r="T178" s="246">
        <f>S178*H178</f>
        <v>0</v>
      </c>
      <c r="U178" s="247" t="s">
        <v>1</v>
      </c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48" t="s">
        <v>190</v>
      </c>
      <c r="AT178" s="248" t="s">
        <v>177</v>
      </c>
      <c r="AU178" s="248" t="s">
        <v>90</v>
      </c>
      <c r="AY178" s="17" t="s">
        <v>174</v>
      </c>
      <c r="BE178" s="249">
        <f>IF(N178="základná",J178,0)</f>
        <v>0</v>
      </c>
      <c r="BF178" s="249">
        <f>IF(N178="znížená",J178,0)</f>
        <v>0</v>
      </c>
      <c r="BG178" s="249">
        <f>IF(N178="zákl. prenesená",J178,0)</f>
        <v>0</v>
      </c>
      <c r="BH178" s="249">
        <f>IF(N178="zníž. prenesená",J178,0)</f>
        <v>0</v>
      </c>
      <c r="BI178" s="249">
        <f>IF(N178="nulová",J178,0)</f>
        <v>0</v>
      </c>
      <c r="BJ178" s="17" t="s">
        <v>90</v>
      </c>
      <c r="BK178" s="249">
        <f>ROUND(I178*H178,2)</f>
        <v>0</v>
      </c>
      <c r="BL178" s="17" t="s">
        <v>190</v>
      </c>
      <c r="BM178" s="248" t="s">
        <v>1952</v>
      </c>
    </row>
    <row r="179" s="13" customFormat="1">
      <c r="A179" s="13"/>
      <c r="B179" s="255"/>
      <c r="C179" s="256"/>
      <c r="D179" s="257" t="s">
        <v>245</v>
      </c>
      <c r="E179" s="258" t="s">
        <v>1</v>
      </c>
      <c r="F179" s="259" t="s">
        <v>1953</v>
      </c>
      <c r="G179" s="256"/>
      <c r="H179" s="260">
        <v>7.3250000000000002</v>
      </c>
      <c r="I179" s="261"/>
      <c r="J179" s="256"/>
      <c r="K179" s="256"/>
      <c r="L179" s="262"/>
      <c r="M179" s="263"/>
      <c r="N179" s="264"/>
      <c r="O179" s="264"/>
      <c r="P179" s="264"/>
      <c r="Q179" s="264"/>
      <c r="R179" s="264"/>
      <c r="S179" s="264"/>
      <c r="T179" s="264"/>
      <c r="U179" s="265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66" t="s">
        <v>245</v>
      </c>
      <c r="AU179" s="266" t="s">
        <v>90</v>
      </c>
      <c r="AV179" s="13" t="s">
        <v>90</v>
      </c>
      <c r="AW179" s="13" t="s">
        <v>33</v>
      </c>
      <c r="AX179" s="13" t="s">
        <v>84</v>
      </c>
      <c r="AY179" s="266" t="s">
        <v>174</v>
      </c>
    </row>
    <row r="180" s="2" customFormat="1" ht="22.2" customHeight="1">
      <c r="A180" s="38"/>
      <c r="B180" s="39"/>
      <c r="C180" s="236" t="s">
        <v>410</v>
      </c>
      <c r="D180" s="236" t="s">
        <v>177</v>
      </c>
      <c r="E180" s="237" t="s">
        <v>1954</v>
      </c>
      <c r="F180" s="238" t="s">
        <v>1955</v>
      </c>
      <c r="G180" s="239" t="s">
        <v>269</v>
      </c>
      <c r="H180" s="240">
        <v>5.4000000000000004</v>
      </c>
      <c r="I180" s="241"/>
      <c r="J180" s="242">
        <f>ROUND(I180*H180,2)</f>
        <v>0</v>
      </c>
      <c r="K180" s="243"/>
      <c r="L180" s="44"/>
      <c r="M180" s="244" t="s">
        <v>1</v>
      </c>
      <c r="N180" s="245" t="s">
        <v>43</v>
      </c>
      <c r="O180" s="97"/>
      <c r="P180" s="246">
        <f>O180*H180</f>
        <v>0</v>
      </c>
      <c r="Q180" s="246">
        <v>0.032788499999999998</v>
      </c>
      <c r="R180" s="246">
        <f>Q180*H180</f>
        <v>0.17705789999999999</v>
      </c>
      <c r="S180" s="246">
        <v>0</v>
      </c>
      <c r="T180" s="246">
        <f>S180*H180</f>
        <v>0</v>
      </c>
      <c r="U180" s="247" t="s">
        <v>1</v>
      </c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48" t="s">
        <v>190</v>
      </c>
      <c r="AT180" s="248" t="s">
        <v>177</v>
      </c>
      <c r="AU180" s="248" t="s">
        <v>90</v>
      </c>
      <c r="AY180" s="17" t="s">
        <v>174</v>
      </c>
      <c r="BE180" s="249">
        <f>IF(N180="základná",J180,0)</f>
        <v>0</v>
      </c>
      <c r="BF180" s="249">
        <f>IF(N180="znížená",J180,0)</f>
        <v>0</v>
      </c>
      <c r="BG180" s="249">
        <f>IF(N180="zákl. prenesená",J180,0)</f>
        <v>0</v>
      </c>
      <c r="BH180" s="249">
        <f>IF(N180="zníž. prenesená",J180,0)</f>
        <v>0</v>
      </c>
      <c r="BI180" s="249">
        <f>IF(N180="nulová",J180,0)</f>
        <v>0</v>
      </c>
      <c r="BJ180" s="17" t="s">
        <v>90</v>
      </c>
      <c r="BK180" s="249">
        <f>ROUND(I180*H180,2)</f>
        <v>0</v>
      </c>
      <c r="BL180" s="17" t="s">
        <v>190</v>
      </c>
      <c r="BM180" s="248" t="s">
        <v>1956</v>
      </c>
    </row>
    <row r="181" s="13" customFormat="1">
      <c r="A181" s="13"/>
      <c r="B181" s="255"/>
      <c r="C181" s="256"/>
      <c r="D181" s="257" t="s">
        <v>245</v>
      </c>
      <c r="E181" s="258" t="s">
        <v>1</v>
      </c>
      <c r="F181" s="259" t="s">
        <v>1957</v>
      </c>
      <c r="G181" s="256"/>
      <c r="H181" s="260">
        <v>5.4000000000000004</v>
      </c>
      <c r="I181" s="261"/>
      <c r="J181" s="256"/>
      <c r="K181" s="256"/>
      <c r="L181" s="262"/>
      <c r="M181" s="263"/>
      <c r="N181" s="264"/>
      <c r="O181" s="264"/>
      <c r="P181" s="264"/>
      <c r="Q181" s="264"/>
      <c r="R181" s="264"/>
      <c r="S181" s="264"/>
      <c r="T181" s="264"/>
      <c r="U181" s="265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66" t="s">
        <v>245</v>
      </c>
      <c r="AU181" s="266" t="s">
        <v>90</v>
      </c>
      <c r="AV181" s="13" t="s">
        <v>90</v>
      </c>
      <c r="AW181" s="13" t="s">
        <v>33</v>
      </c>
      <c r="AX181" s="13" t="s">
        <v>84</v>
      </c>
      <c r="AY181" s="266" t="s">
        <v>174</v>
      </c>
    </row>
    <row r="182" s="2" customFormat="1" ht="22.2" customHeight="1">
      <c r="A182" s="38"/>
      <c r="B182" s="39"/>
      <c r="C182" s="236" t="s">
        <v>7</v>
      </c>
      <c r="D182" s="236" t="s">
        <v>177</v>
      </c>
      <c r="E182" s="237" t="s">
        <v>1958</v>
      </c>
      <c r="F182" s="238" t="s">
        <v>1959</v>
      </c>
      <c r="G182" s="239" t="s">
        <v>269</v>
      </c>
      <c r="H182" s="240">
        <v>5.4000000000000004</v>
      </c>
      <c r="I182" s="241"/>
      <c r="J182" s="242">
        <f>ROUND(I182*H182,2)</f>
        <v>0</v>
      </c>
      <c r="K182" s="243"/>
      <c r="L182" s="44"/>
      <c r="M182" s="244" t="s">
        <v>1</v>
      </c>
      <c r="N182" s="245" t="s">
        <v>43</v>
      </c>
      <c r="O182" s="97"/>
      <c r="P182" s="246">
        <f>O182*H182</f>
        <v>0</v>
      </c>
      <c r="Q182" s="246">
        <v>0</v>
      </c>
      <c r="R182" s="246">
        <f>Q182*H182</f>
        <v>0</v>
      </c>
      <c r="S182" s="246">
        <v>0</v>
      </c>
      <c r="T182" s="246">
        <f>S182*H182</f>
        <v>0</v>
      </c>
      <c r="U182" s="247" t="s">
        <v>1</v>
      </c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48" t="s">
        <v>190</v>
      </c>
      <c r="AT182" s="248" t="s">
        <v>177</v>
      </c>
      <c r="AU182" s="248" t="s">
        <v>90</v>
      </c>
      <c r="AY182" s="17" t="s">
        <v>174</v>
      </c>
      <c r="BE182" s="249">
        <f>IF(N182="základná",J182,0)</f>
        <v>0</v>
      </c>
      <c r="BF182" s="249">
        <f>IF(N182="znížená",J182,0)</f>
        <v>0</v>
      </c>
      <c r="BG182" s="249">
        <f>IF(N182="zákl. prenesená",J182,0)</f>
        <v>0</v>
      </c>
      <c r="BH182" s="249">
        <f>IF(N182="zníž. prenesená",J182,0)</f>
        <v>0</v>
      </c>
      <c r="BI182" s="249">
        <f>IF(N182="nulová",J182,0)</f>
        <v>0</v>
      </c>
      <c r="BJ182" s="17" t="s">
        <v>90</v>
      </c>
      <c r="BK182" s="249">
        <f>ROUND(I182*H182,2)</f>
        <v>0</v>
      </c>
      <c r="BL182" s="17" t="s">
        <v>190</v>
      </c>
      <c r="BM182" s="248" t="s">
        <v>1960</v>
      </c>
    </row>
    <row r="183" s="12" customFormat="1" ht="22.8" customHeight="1">
      <c r="A183" s="12"/>
      <c r="B183" s="220"/>
      <c r="C183" s="221"/>
      <c r="D183" s="222" t="s">
        <v>76</v>
      </c>
      <c r="E183" s="234" t="s">
        <v>198</v>
      </c>
      <c r="F183" s="234" t="s">
        <v>1863</v>
      </c>
      <c r="G183" s="221"/>
      <c r="H183" s="221"/>
      <c r="I183" s="224"/>
      <c r="J183" s="235">
        <f>BK183</f>
        <v>0</v>
      </c>
      <c r="K183" s="221"/>
      <c r="L183" s="226"/>
      <c r="M183" s="227"/>
      <c r="N183" s="228"/>
      <c r="O183" s="228"/>
      <c r="P183" s="229">
        <f>SUM(P184:P191)</f>
        <v>0</v>
      </c>
      <c r="Q183" s="228"/>
      <c r="R183" s="229">
        <f>SUM(R184:R191)</f>
        <v>1.9077402999999997</v>
      </c>
      <c r="S183" s="228"/>
      <c r="T183" s="229">
        <f>SUM(T184:T191)</f>
        <v>0</v>
      </c>
      <c r="U183" s="230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R183" s="231" t="s">
        <v>84</v>
      </c>
      <c r="AT183" s="232" t="s">
        <v>76</v>
      </c>
      <c r="AU183" s="232" t="s">
        <v>84</v>
      </c>
      <c r="AY183" s="231" t="s">
        <v>174</v>
      </c>
      <c r="BK183" s="233">
        <f>SUM(BK184:BK191)</f>
        <v>0</v>
      </c>
    </row>
    <row r="184" s="2" customFormat="1" ht="22.2" customHeight="1">
      <c r="A184" s="38"/>
      <c r="B184" s="39"/>
      <c r="C184" s="236" t="s">
        <v>549</v>
      </c>
      <c r="D184" s="236" t="s">
        <v>177</v>
      </c>
      <c r="E184" s="237" t="s">
        <v>1961</v>
      </c>
      <c r="F184" s="238" t="s">
        <v>1962</v>
      </c>
      <c r="G184" s="239" t="s">
        <v>269</v>
      </c>
      <c r="H184" s="240">
        <v>27.52</v>
      </c>
      <c r="I184" s="241"/>
      <c r="J184" s="242">
        <f>ROUND(I184*H184,2)</f>
        <v>0</v>
      </c>
      <c r="K184" s="243"/>
      <c r="L184" s="44"/>
      <c r="M184" s="244" t="s">
        <v>1</v>
      </c>
      <c r="N184" s="245" t="s">
        <v>43</v>
      </c>
      <c r="O184" s="97"/>
      <c r="P184" s="246">
        <f>O184*H184</f>
        <v>0</v>
      </c>
      <c r="Q184" s="246">
        <v>0.011358999999999999</v>
      </c>
      <c r="R184" s="246">
        <f>Q184*H184</f>
        <v>0.31259967999999999</v>
      </c>
      <c r="S184" s="246">
        <v>0</v>
      </c>
      <c r="T184" s="246">
        <f>S184*H184</f>
        <v>0</v>
      </c>
      <c r="U184" s="247" t="s">
        <v>1</v>
      </c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48" t="s">
        <v>190</v>
      </c>
      <c r="AT184" s="248" t="s">
        <v>177</v>
      </c>
      <c r="AU184" s="248" t="s">
        <v>90</v>
      </c>
      <c r="AY184" s="17" t="s">
        <v>174</v>
      </c>
      <c r="BE184" s="249">
        <f>IF(N184="základná",J184,0)</f>
        <v>0</v>
      </c>
      <c r="BF184" s="249">
        <f>IF(N184="znížená",J184,0)</f>
        <v>0</v>
      </c>
      <c r="BG184" s="249">
        <f>IF(N184="zákl. prenesená",J184,0)</f>
        <v>0</v>
      </c>
      <c r="BH184" s="249">
        <f>IF(N184="zníž. prenesená",J184,0)</f>
        <v>0</v>
      </c>
      <c r="BI184" s="249">
        <f>IF(N184="nulová",J184,0)</f>
        <v>0</v>
      </c>
      <c r="BJ184" s="17" t="s">
        <v>90</v>
      </c>
      <c r="BK184" s="249">
        <f>ROUND(I184*H184,2)</f>
        <v>0</v>
      </c>
      <c r="BL184" s="17" t="s">
        <v>190</v>
      </c>
      <c r="BM184" s="248" t="s">
        <v>1963</v>
      </c>
    </row>
    <row r="185" s="15" customFormat="1">
      <c r="A185" s="15"/>
      <c r="B185" s="278"/>
      <c r="C185" s="279"/>
      <c r="D185" s="257" t="s">
        <v>245</v>
      </c>
      <c r="E185" s="280" t="s">
        <v>1</v>
      </c>
      <c r="F185" s="281" t="s">
        <v>1964</v>
      </c>
      <c r="G185" s="279"/>
      <c r="H185" s="280" t="s">
        <v>1</v>
      </c>
      <c r="I185" s="282"/>
      <c r="J185" s="279"/>
      <c r="K185" s="279"/>
      <c r="L185" s="283"/>
      <c r="M185" s="284"/>
      <c r="N185" s="285"/>
      <c r="O185" s="285"/>
      <c r="P185" s="285"/>
      <c r="Q185" s="285"/>
      <c r="R185" s="285"/>
      <c r="S185" s="285"/>
      <c r="T185" s="285"/>
      <c r="U185" s="286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T185" s="287" t="s">
        <v>245</v>
      </c>
      <c r="AU185" s="287" t="s">
        <v>90</v>
      </c>
      <c r="AV185" s="15" t="s">
        <v>84</v>
      </c>
      <c r="AW185" s="15" t="s">
        <v>33</v>
      </c>
      <c r="AX185" s="15" t="s">
        <v>77</v>
      </c>
      <c r="AY185" s="287" t="s">
        <v>174</v>
      </c>
    </row>
    <row r="186" s="13" customFormat="1">
      <c r="A186" s="13"/>
      <c r="B186" s="255"/>
      <c r="C186" s="256"/>
      <c r="D186" s="257" t="s">
        <v>245</v>
      </c>
      <c r="E186" s="258" t="s">
        <v>1</v>
      </c>
      <c r="F186" s="259" t="s">
        <v>1965</v>
      </c>
      <c r="G186" s="256"/>
      <c r="H186" s="260">
        <v>27.52</v>
      </c>
      <c r="I186" s="261"/>
      <c r="J186" s="256"/>
      <c r="K186" s="256"/>
      <c r="L186" s="262"/>
      <c r="M186" s="263"/>
      <c r="N186" s="264"/>
      <c r="O186" s="264"/>
      <c r="P186" s="264"/>
      <c r="Q186" s="264"/>
      <c r="R186" s="264"/>
      <c r="S186" s="264"/>
      <c r="T186" s="264"/>
      <c r="U186" s="265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66" t="s">
        <v>245</v>
      </c>
      <c r="AU186" s="266" t="s">
        <v>90</v>
      </c>
      <c r="AV186" s="13" t="s">
        <v>90</v>
      </c>
      <c r="AW186" s="13" t="s">
        <v>33</v>
      </c>
      <c r="AX186" s="13" t="s">
        <v>84</v>
      </c>
      <c r="AY186" s="266" t="s">
        <v>174</v>
      </c>
    </row>
    <row r="187" s="2" customFormat="1" ht="22.2" customHeight="1">
      <c r="A187" s="38"/>
      <c r="B187" s="39"/>
      <c r="C187" s="236" t="s">
        <v>555</v>
      </c>
      <c r="D187" s="236" t="s">
        <v>177</v>
      </c>
      <c r="E187" s="237" t="s">
        <v>1966</v>
      </c>
      <c r="F187" s="238" t="s">
        <v>1864</v>
      </c>
      <c r="G187" s="239" t="s">
        <v>243</v>
      </c>
      <c r="H187" s="240">
        <v>0.71999999999999997</v>
      </c>
      <c r="I187" s="241"/>
      <c r="J187" s="242">
        <f>ROUND(I187*H187,2)</f>
        <v>0</v>
      </c>
      <c r="K187" s="243"/>
      <c r="L187" s="44"/>
      <c r="M187" s="244" t="s">
        <v>1</v>
      </c>
      <c r="N187" s="245" t="s">
        <v>43</v>
      </c>
      <c r="O187" s="97"/>
      <c r="P187" s="246">
        <f>O187*H187</f>
        <v>0</v>
      </c>
      <c r="Q187" s="246">
        <v>2.1940735</v>
      </c>
      <c r="R187" s="246">
        <f>Q187*H187</f>
        <v>1.5797329199999999</v>
      </c>
      <c r="S187" s="246">
        <v>0</v>
      </c>
      <c r="T187" s="246">
        <f>S187*H187</f>
        <v>0</v>
      </c>
      <c r="U187" s="247" t="s">
        <v>1</v>
      </c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48" t="s">
        <v>190</v>
      </c>
      <c r="AT187" s="248" t="s">
        <v>177</v>
      </c>
      <c r="AU187" s="248" t="s">
        <v>90</v>
      </c>
      <c r="AY187" s="17" t="s">
        <v>174</v>
      </c>
      <c r="BE187" s="249">
        <f>IF(N187="základná",J187,0)</f>
        <v>0</v>
      </c>
      <c r="BF187" s="249">
        <f>IF(N187="znížená",J187,0)</f>
        <v>0</v>
      </c>
      <c r="BG187" s="249">
        <f>IF(N187="zákl. prenesená",J187,0)</f>
        <v>0</v>
      </c>
      <c r="BH187" s="249">
        <f>IF(N187="zníž. prenesená",J187,0)</f>
        <v>0</v>
      </c>
      <c r="BI187" s="249">
        <f>IF(N187="nulová",J187,0)</f>
        <v>0</v>
      </c>
      <c r="BJ187" s="17" t="s">
        <v>90</v>
      </c>
      <c r="BK187" s="249">
        <f>ROUND(I187*H187,2)</f>
        <v>0</v>
      </c>
      <c r="BL187" s="17" t="s">
        <v>190</v>
      </c>
      <c r="BM187" s="248" t="s">
        <v>1967</v>
      </c>
    </row>
    <row r="188" s="15" customFormat="1">
      <c r="A188" s="15"/>
      <c r="B188" s="278"/>
      <c r="C188" s="279"/>
      <c r="D188" s="257" t="s">
        <v>245</v>
      </c>
      <c r="E188" s="280" t="s">
        <v>1</v>
      </c>
      <c r="F188" s="281" t="s">
        <v>1865</v>
      </c>
      <c r="G188" s="279"/>
      <c r="H188" s="280" t="s">
        <v>1</v>
      </c>
      <c r="I188" s="282"/>
      <c r="J188" s="279"/>
      <c r="K188" s="279"/>
      <c r="L188" s="283"/>
      <c r="M188" s="284"/>
      <c r="N188" s="285"/>
      <c r="O188" s="285"/>
      <c r="P188" s="285"/>
      <c r="Q188" s="285"/>
      <c r="R188" s="285"/>
      <c r="S188" s="285"/>
      <c r="T188" s="285"/>
      <c r="U188" s="286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T188" s="287" t="s">
        <v>245</v>
      </c>
      <c r="AU188" s="287" t="s">
        <v>90</v>
      </c>
      <c r="AV188" s="15" t="s">
        <v>84</v>
      </c>
      <c r="AW188" s="15" t="s">
        <v>33</v>
      </c>
      <c r="AX188" s="15" t="s">
        <v>77</v>
      </c>
      <c r="AY188" s="287" t="s">
        <v>174</v>
      </c>
    </row>
    <row r="189" s="13" customFormat="1">
      <c r="A189" s="13"/>
      <c r="B189" s="255"/>
      <c r="C189" s="256"/>
      <c r="D189" s="257" t="s">
        <v>245</v>
      </c>
      <c r="E189" s="258" t="s">
        <v>1</v>
      </c>
      <c r="F189" s="259" t="s">
        <v>1843</v>
      </c>
      <c r="G189" s="256"/>
      <c r="H189" s="260">
        <v>0.71999999999999997</v>
      </c>
      <c r="I189" s="261"/>
      <c r="J189" s="256"/>
      <c r="K189" s="256"/>
      <c r="L189" s="262"/>
      <c r="M189" s="263"/>
      <c r="N189" s="264"/>
      <c r="O189" s="264"/>
      <c r="P189" s="264"/>
      <c r="Q189" s="264"/>
      <c r="R189" s="264"/>
      <c r="S189" s="264"/>
      <c r="T189" s="264"/>
      <c r="U189" s="265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66" t="s">
        <v>245</v>
      </c>
      <c r="AU189" s="266" t="s">
        <v>90</v>
      </c>
      <c r="AV189" s="13" t="s">
        <v>90</v>
      </c>
      <c r="AW189" s="13" t="s">
        <v>33</v>
      </c>
      <c r="AX189" s="13" t="s">
        <v>84</v>
      </c>
      <c r="AY189" s="266" t="s">
        <v>174</v>
      </c>
    </row>
    <row r="190" s="2" customFormat="1" ht="22.2" customHeight="1">
      <c r="A190" s="38"/>
      <c r="B190" s="39"/>
      <c r="C190" s="236" t="s">
        <v>560</v>
      </c>
      <c r="D190" s="236" t="s">
        <v>177</v>
      </c>
      <c r="E190" s="237" t="s">
        <v>1867</v>
      </c>
      <c r="F190" s="238" t="s">
        <v>1868</v>
      </c>
      <c r="G190" s="239" t="s">
        <v>269</v>
      </c>
      <c r="H190" s="240">
        <v>16.100000000000001</v>
      </c>
      <c r="I190" s="241"/>
      <c r="J190" s="242">
        <f>ROUND(I190*H190,2)</f>
        <v>0</v>
      </c>
      <c r="K190" s="243"/>
      <c r="L190" s="44"/>
      <c r="M190" s="244" t="s">
        <v>1</v>
      </c>
      <c r="N190" s="245" t="s">
        <v>43</v>
      </c>
      <c r="O190" s="97"/>
      <c r="P190" s="246">
        <f>O190*H190</f>
        <v>0</v>
      </c>
      <c r="Q190" s="246">
        <v>0.00095699999999999995</v>
      </c>
      <c r="R190" s="246">
        <f>Q190*H190</f>
        <v>0.0154077</v>
      </c>
      <c r="S190" s="246">
        <v>0</v>
      </c>
      <c r="T190" s="246">
        <f>S190*H190</f>
        <v>0</v>
      </c>
      <c r="U190" s="247" t="s">
        <v>1</v>
      </c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48" t="s">
        <v>190</v>
      </c>
      <c r="AT190" s="248" t="s">
        <v>177</v>
      </c>
      <c r="AU190" s="248" t="s">
        <v>90</v>
      </c>
      <c r="AY190" s="17" t="s">
        <v>174</v>
      </c>
      <c r="BE190" s="249">
        <f>IF(N190="základná",J190,0)</f>
        <v>0</v>
      </c>
      <c r="BF190" s="249">
        <f>IF(N190="znížená",J190,0)</f>
        <v>0</v>
      </c>
      <c r="BG190" s="249">
        <f>IF(N190="zákl. prenesená",J190,0)</f>
        <v>0</v>
      </c>
      <c r="BH190" s="249">
        <f>IF(N190="zníž. prenesená",J190,0)</f>
        <v>0</v>
      </c>
      <c r="BI190" s="249">
        <f>IF(N190="nulová",J190,0)</f>
        <v>0</v>
      </c>
      <c r="BJ190" s="17" t="s">
        <v>90</v>
      </c>
      <c r="BK190" s="249">
        <f>ROUND(I190*H190,2)</f>
        <v>0</v>
      </c>
      <c r="BL190" s="17" t="s">
        <v>190</v>
      </c>
      <c r="BM190" s="248" t="s">
        <v>1968</v>
      </c>
    </row>
    <row r="191" s="13" customFormat="1">
      <c r="A191" s="13"/>
      <c r="B191" s="255"/>
      <c r="C191" s="256"/>
      <c r="D191" s="257" t="s">
        <v>245</v>
      </c>
      <c r="E191" s="258" t="s">
        <v>1</v>
      </c>
      <c r="F191" s="259" t="s">
        <v>1969</v>
      </c>
      <c r="G191" s="256"/>
      <c r="H191" s="260">
        <v>16.100000000000001</v>
      </c>
      <c r="I191" s="261"/>
      <c r="J191" s="256"/>
      <c r="K191" s="256"/>
      <c r="L191" s="262"/>
      <c r="M191" s="263"/>
      <c r="N191" s="264"/>
      <c r="O191" s="264"/>
      <c r="P191" s="264"/>
      <c r="Q191" s="264"/>
      <c r="R191" s="264"/>
      <c r="S191" s="264"/>
      <c r="T191" s="264"/>
      <c r="U191" s="265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66" t="s">
        <v>245</v>
      </c>
      <c r="AU191" s="266" t="s">
        <v>90</v>
      </c>
      <c r="AV191" s="13" t="s">
        <v>90</v>
      </c>
      <c r="AW191" s="13" t="s">
        <v>33</v>
      </c>
      <c r="AX191" s="13" t="s">
        <v>84</v>
      </c>
      <c r="AY191" s="266" t="s">
        <v>174</v>
      </c>
    </row>
    <row r="192" s="12" customFormat="1" ht="22.8" customHeight="1">
      <c r="A192" s="12"/>
      <c r="B192" s="220"/>
      <c r="C192" s="221"/>
      <c r="D192" s="222" t="s">
        <v>76</v>
      </c>
      <c r="E192" s="234" t="s">
        <v>213</v>
      </c>
      <c r="F192" s="234" t="s">
        <v>1970</v>
      </c>
      <c r="G192" s="221"/>
      <c r="H192" s="221"/>
      <c r="I192" s="224"/>
      <c r="J192" s="235">
        <f>BK192</f>
        <v>0</v>
      </c>
      <c r="K192" s="221"/>
      <c r="L192" s="226"/>
      <c r="M192" s="227"/>
      <c r="N192" s="228"/>
      <c r="O192" s="228"/>
      <c r="P192" s="229">
        <f>SUM(P193:P194)</f>
        <v>0</v>
      </c>
      <c r="Q192" s="228"/>
      <c r="R192" s="229">
        <f>SUM(R193:R194)</f>
        <v>0.27748429200000002</v>
      </c>
      <c r="S192" s="228"/>
      <c r="T192" s="229">
        <f>SUM(T193:T194)</f>
        <v>0</v>
      </c>
      <c r="U192" s="230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31" t="s">
        <v>84</v>
      </c>
      <c r="AT192" s="232" t="s">
        <v>76</v>
      </c>
      <c r="AU192" s="232" t="s">
        <v>84</v>
      </c>
      <c r="AY192" s="231" t="s">
        <v>174</v>
      </c>
      <c r="BK192" s="233">
        <f>SUM(BK193:BK194)</f>
        <v>0</v>
      </c>
    </row>
    <row r="193" s="2" customFormat="1" ht="22.2" customHeight="1">
      <c r="A193" s="38"/>
      <c r="B193" s="39"/>
      <c r="C193" s="236" t="s">
        <v>566</v>
      </c>
      <c r="D193" s="236" t="s">
        <v>177</v>
      </c>
      <c r="E193" s="237" t="s">
        <v>1971</v>
      </c>
      <c r="F193" s="238" t="s">
        <v>1972</v>
      </c>
      <c r="G193" s="239" t="s">
        <v>269</v>
      </c>
      <c r="H193" s="240">
        <v>5.4000000000000004</v>
      </c>
      <c r="I193" s="241"/>
      <c r="J193" s="242">
        <f>ROUND(I193*H193,2)</f>
        <v>0</v>
      </c>
      <c r="K193" s="243"/>
      <c r="L193" s="44"/>
      <c r="M193" s="244" t="s">
        <v>1</v>
      </c>
      <c r="N193" s="245" t="s">
        <v>43</v>
      </c>
      <c r="O193" s="97"/>
      <c r="P193" s="246">
        <f>O193*H193</f>
        <v>0</v>
      </c>
      <c r="Q193" s="246">
        <v>0.051385979999999998</v>
      </c>
      <c r="R193" s="246">
        <f>Q193*H193</f>
        <v>0.27748429200000002</v>
      </c>
      <c r="S193" s="246">
        <v>0</v>
      </c>
      <c r="T193" s="246">
        <f>S193*H193</f>
        <v>0</v>
      </c>
      <c r="U193" s="247" t="s">
        <v>1</v>
      </c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R193" s="248" t="s">
        <v>190</v>
      </c>
      <c r="AT193" s="248" t="s">
        <v>177</v>
      </c>
      <c r="AU193" s="248" t="s">
        <v>90</v>
      </c>
      <c r="AY193" s="17" t="s">
        <v>174</v>
      </c>
      <c r="BE193" s="249">
        <f>IF(N193="základná",J193,0)</f>
        <v>0</v>
      </c>
      <c r="BF193" s="249">
        <f>IF(N193="znížená",J193,0)</f>
        <v>0</v>
      </c>
      <c r="BG193" s="249">
        <f>IF(N193="zákl. prenesená",J193,0)</f>
        <v>0</v>
      </c>
      <c r="BH193" s="249">
        <f>IF(N193="zníž. prenesená",J193,0)</f>
        <v>0</v>
      </c>
      <c r="BI193" s="249">
        <f>IF(N193="nulová",J193,0)</f>
        <v>0</v>
      </c>
      <c r="BJ193" s="17" t="s">
        <v>90</v>
      </c>
      <c r="BK193" s="249">
        <f>ROUND(I193*H193,2)</f>
        <v>0</v>
      </c>
      <c r="BL193" s="17" t="s">
        <v>190</v>
      </c>
      <c r="BM193" s="248" t="s">
        <v>1973</v>
      </c>
    </row>
    <row r="194" s="13" customFormat="1">
      <c r="A194" s="13"/>
      <c r="B194" s="255"/>
      <c r="C194" s="256"/>
      <c r="D194" s="257" t="s">
        <v>245</v>
      </c>
      <c r="E194" s="258" t="s">
        <v>1</v>
      </c>
      <c r="F194" s="259" t="s">
        <v>1957</v>
      </c>
      <c r="G194" s="256"/>
      <c r="H194" s="260">
        <v>5.4000000000000004</v>
      </c>
      <c r="I194" s="261"/>
      <c r="J194" s="256"/>
      <c r="K194" s="256"/>
      <c r="L194" s="262"/>
      <c r="M194" s="263"/>
      <c r="N194" s="264"/>
      <c r="O194" s="264"/>
      <c r="P194" s="264"/>
      <c r="Q194" s="264"/>
      <c r="R194" s="264"/>
      <c r="S194" s="264"/>
      <c r="T194" s="264"/>
      <c r="U194" s="265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66" t="s">
        <v>245</v>
      </c>
      <c r="AU194" s="266" t="s">
        <v>90</v>
      </c>
      <c r="AV194" s="13" t="s">
        <v>90</v>
      </c>
      <c r="AW194" s="13" t="s">
        <v>33</v>
      </c>
      <c r="AX194" s="13" t="s">
        <v>84</v>
      </c>
      <c r="AY194" s="266" t="s">
        <v>174</v>
      </c>
    </row>
    <row r="195" s="12" customFormat="1" ht="22.8" customHeight="1">
      <c r="A195" s="12"/>
      <c r="B195" s="220"/>
      <c r="C195" s="221"/>
      <c r="D195" s="222" t="s">
        <v>76</v>
      </c>
      <c r="E195" s="234" t="s">
        <v>296</v>
      </c>
      <c r="F195" s="234" t="s">
        <v>297</v>
      </c>
      <c r="G195" s="221"/>
      <c r="H195" s="221"/>
      <c r="I195" s="224"/>
      <c r="J195" s="235">
        <f>BK195</f>
        <v>0</v>
      </c>
      <c r="K195" s="221"/>
      <c r="L195" s="226"/>
      <c r="M195" s="227"/>
      <c r="N195" s="228"/>
      <c r="O195" s="228"/>
      <c r="P195" s="229">
        <f>SUM(P196:P197)</f>
        <v>0</v>
      </c>
      <c r="Q195" s="228"/>
      <c r="R195" s="229">
        <f>SUM(R196:R197)</f>
        <v>0</v>
      </c>
      <c r="S195" s="228"/>
      <c r="T195" s="229">
        <f>SUM(T196:T197)</f>
        <v>0</v>
      </c>
      <c r="U195" s="230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R195" s="231" t="s">
        <v>84</v>
      </c>
      <c r="AT195" s="232" t="s">
        <v>76</v>
      </c>
      <c r="AU195" s="232" t="s">
        <v>84</v>
      </c>
      <c r="AY195" s="231" t="s">
        <v>174</v>
      </c>
      <c r="BK195" s="233">
        <f>SUM(BK196:BK197)</f>
        <v>0</v>
      </c>
    </row>
    <row r="196" s="2" customFormat="1" ht="22.2" customHeight="1">
      <c r="A196" s="38"/>
      <c r="B196" s="39"/>
      <c r="C196" s="236" t="s">
        <v>573</v>
      </c>
      <c r="D196" s="236" t="s">
        <v>177</v>
      </c>
      <c r="E196" s="237" t="s">
        <v>1974</v>
      </c>
      <c r="F196" s="238" t="s">
        <v>1872</v>
      </c>
      <c r="G196" s="239" t="s">
        <v>293</v>
      </c>
      <c r="H196" s="240">
        <v>33.133000000000003</v>
      </c>
      <c r="I196" s="241"/>
      <c r="J196" s="242">
        <f>ROUND(I196*H196,2)</f>
        <v>0</v>
      </c>
      <c r="K196" s="243"/>
      <c r="L196" s="44"/>
      <c r="M196" s="244" t="s">
        <v>1</v>
      </c>
      <c r="N196" s="245" t="s">
        <v>43</v>
      </c>
      <c r="O196" s="97"/>
      <c r="P196" s="246">
        <f>O196*H196</f>
        <v>0</v>
      </c>
      <c r="Q196" s="246">
        <v>0</v>
      </c>
      <c r="R196" s="246">
        <f>Q196*H196</f>
        <v>0</v>
      </c>
      <c r="S196" s="246">
        <v>0</v>
      </c>
      <c r="T196" s="246">
        <f>S196*H196</f>
        <v>0</v>
      </c>
      <c r="U196" s="247" t="s">
        <v>1</v>
      </c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48" t="s">
        <v>190</v>
      </c>
      <c r="AT196" s="248" t="s">
        <v>177</v>
      </c>
      <c r="AU196" s="248" t="s">
        <v>90</v>
      </c>
      <c r="AY196" s="17" t="s">
        <v>174</v>
      </c>
      <c r="BE196" s="249">
        <f>IF(N196="základná",J196,0)</f>
        <v>0</v>
      </c>
      <c r="BF196" s="249">
        <f>IF(N196="znížená",J196,0)</f>
        <v>0</v>
      </c>
      <c r="BG196" s="249">
        <f>IF(N196="zákl. prenesená",J196,0)</f>
        <v>0</v>
      </c>
      <c r="BH196" s="249">
        <f>IF(N196="zníž. prenesená",J196,0)</f>
        <v>0</v>
      </c>
      <c r="BI196" s="249">
        <f>IF(N196="nulová",J196,0)</f>
        <v>0</v>
      </c>
      <c r="BJ196" s="17" t="s">
        <v>90</v>
      </c>
      <c r="BK196" s="249">
        <f>ROUND(I196*H196,2)</f>
        <v>0</v>
      </c>
      <c r="BL196" s="17" t="s">
        <v>190</v>
      </c>
      <c r="BM196" s="248" t="s">
        <v>1975</v>
      </c>
    </row>
    <row r="197" s="2" customFormat="1" ht="22.2" customHeight="1">
      <c r="A197" s="38"/>
      <c r="B197" s="39"/>
      <c r="C197" s="236" t="s">
        <v>578</v>
      </c>
      <c r="D197" s="236" t="s">
        <v>177</v>
      </c>
      <c r="E197" s="237" t="s">
        <v>1976</v>
      </c>
      <c r="F197" s="238" t="s">
        <v>1977</v>
      </c>
      <c r="G197" s="239" t="s">
        <v>293</v>
      </c>
      <c r="H197" s="240">
        <v>33.133000000000003</v>
      </c>
      <c r="I197" s="241"/>
      <c r="J197" s="242">
        <f>ROUND(I197*H197,2)</f>
        <v>0</v>
      </c>
      <c r="K197" s="243"/>
      <c r="L197" s="44"/>
      <c r="M197" s="244" t="s">
        <v>1</v>
      </c>
      <c r="N197" s="245" t="s">
        <v>43</v>
      </c>
      <c r="O197" s="97"/>
      <c r="P197" s="246">
        <f>O197*H197</f>
        <v>0</v>
      </c>
      <c r="Q197" s="246">
        <v>0</v>
      </c>
      <c r="R197" s="246">
        <f>Q197*H197</f>
        <v>0</v>
      </c>
      <c r="S197" s="246">
        <v>0</v>
      </c>
      <c r="T197" s="246">
        <f>S197*H197</f>
        <v>0</v>
      </c>
      <c r="U197" s="247" t="s">
        <v>1</v>
      </c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R197" s="248" t="s">
        <v>190</v>
      </c>
      <c r="AT197" s="248" t="s">
        <v>177</v>
      </c>
      <c r="AU197" s="248" t="s">
        <v>90</v>
      </c>
      <c r="AY197" s="17" t="s">
        <v>174</v>
      </c>
      <c r="BE197" s="249">
        <f>IF(N197="základná",J197,0)</f>
        <v>0</v>
      </c>
      <c r="BF197" s="249">
        <f>IF(N197="znížená",J197,0)</f>
        <v>0</v>
      </c>
      <c r="BG197" s="249">
        <f>IF(N197="zákl. prenesená",J197,0)</f>
        <v>0</v>
      </c>
      <c r="BH197" s="249">
        <f>IF(N197="zníž. prenesená",J197,0)</f>
        <v>0</v>
      </c>
      <c r="BI197" s="249">
        <f>IF(N197="nulová",J197,0)</f>
        <v>0</v>
      </c>
      <c r="BJ197" s="17" t="s">
        <v>90</v>
      </c>
      <c r="BK197" s="249">
        <f>ROUND(I197*H197,2)</f>
        <v>0</v>
      </c>
      <c r="BL197" s="17" t="s">
        <v>190</v>
      </c>
      <c r="BM197" s="248" t="s">
        <v>1978</v>
      </c>
    </row>
    <row r="198" s="12" customFormat="1" ht="25.92" customHeight="1">
      <c r="A198" s="12"/>
      <c r="B198" s="220"/>
      <c r="C198" s="221"/>
      <c r="D198" s="222" t="s">
        <v>76</v>
      </c>
      <c r="E198" s="223" t="s">
        <v>551</v>
      </c>
      <c r="F198" s="223" t="s">
        <v>552</v>
      </c>
      <c r="G198" s="221"/>
      <c r="H198" s="221"/>
      <c r="I198" s="224"/>
      <c r="J198" s="225">
        <f>BK198</f>
        <v>0</v>
      </c>
      <c r="K198" s="221"/>
      <c r="L198" s="226"/>
      <c r="M198" s="227"/>
      <c r="N198" s="228"/>
      <c r="O198" s="228"/>
      <c r="P198" s="229">
        <f>P199</f>
        <v>0</v>
      </c>
      <c r="Q198" s="228"/>
      <c r="R198" s="229">
        <f>R199</f>
        <v>0.26544478999999999</v>
      </c>
      <c r="S198" s="228"/>
      <c r="T198" s="229">
        <f>T199</f>
        <v>0</v>
      </c>
      <c r="U198" s="230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R198" s="231" t="s">
        <v>90</v>
      </c>
      <c r="AT198" s="232" t="s">
        <v>76</v>
      </c>
      <c r="AU198" s="232" t="s">
        <v>77</v>
      </c>
      <c r="AY198" s="231" t="s">
        <v>174</v>
      </c>
      <c r="BK198" s="233">
        <f>BK199</f>
        <v>0</v>
      </c>
    </row>
    <row r="199" s="12" customFormat="1" ht="22.8" customHeight="1">
      <c r="A199" s="12"/>
      <c r="B199" s="220"/>
      <c r="C199" s="221"/>
      <c r="D199" s="222" t="s">
        <v>76</v>
      </c>
      <c r="E199" s="234" t="s">
        <v>587</v>
      </c>
      <c r="F199" s="234" t="s">
        <v>588</v>
      </c>
      <c r="G199" s="221"/>
      <c r="H199" s="221"/>
      <c r="I199" s="224"/>
      <c r="J199" s="235">
        <f>BK199</f>
        <v>0</v>
      </c>
      <c r="K199" s="221"/>
      <c r="L199" s="226"/>
      <c r="M199" s="227"/>
      <c r="N199" s="228"/>
      <c r="O199" s="228"/>
      <c r="P199" s="229">
        <f>SUM(P200:P209)</f>
        <v>0</v>
      </c>
      <c r="Q199" s="228"/>
      <c r="R199" s="229">
        <f>SUM(R200:R209)</f>
        <v>0.26544478999999999</v>
      </c>
      <c r="S199" s="228"/>
      <c r="T199" s="229">
        <f>SUM(T200:T209)</f>
        <v>0</v>
      </c>
      <c r="U199" s="230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R199" s="231" t="s">
        <v>90</v>
      </c>
      <c r="AT199" s="232" t="s">
        <v>76</v>
      </c>
      <c r="AU199" s="232" t="s">
        <v>84</v>
      </c>
      <c r="AY199" s="231" t="s">
        <v>174</v>
      </c>
      <c r="BK199" s="233">
        <f>SUM(BK200:BK209)</f>
        <v>0</v>
      </c>
    </row>
    <row r="200" s="2" customFormat="1" ht="22.2" customHeight="1">
      <c r="A200" s="38"/>
      <c r="B200" s="39"/>
      <c r="C200" s="236" t="s">
        <v>583</v>
      </c>
      <c r="D200" s="236" t="s">
        <v>177</v>
      </c>
      <c r="E200" s="237" t="s">
        <v>1979</v>
      </c>
      <c r="F200" s="238" t="s">
        <v>1980</v>
      </c>
      <c r="G200" s="239" t="s">
        <v>269</v>
      </c>
      <c r="H200" s="240">
        <v>5.4000000000000004</v>
      </c>
      <c r="I200" s="241"/>
      <c r="J200" s="242">
        <f>ROUND(I200*H200,2)</f>
        <v>0</v>
      </c>
      <c r="K200" s="243"/>
      <c r="L200" s="44"/>
      <c r="M200" s="244" t="s">
        <v>1</v>
      </c>
      <c r="N200" s="245" t="s">
        <v>43</v>
      </c>
      <c r="O200" s="97"/>
      <c r="P200" s="246">
        <f>O200*H200</f>
        <v>0</v>
      </c>
      <c r="Q200" s="246">
        <v>0.0013600000000000001</v>
      </c>
      <c r="R200" s="246">
        <f>Q200*H200</f>
        <v>0.0073440000000000007</v>
      </c>
      <c r="S200" s="246">
        <v>0</v>
      </c>
      <c r="T200" s="246">
        <f>S200*H200</f>
        <v>0</v>
      </c>
      <c r="U200" s="247" t="s">
        <v>1</v>
      </c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48" t="s">
        <v>308</v>
      </c>
      <c r="AT200" s="248" t="s">
        <v>177</v>
      </c>
      <c r="AU200" s="248" t="s">
        <v>90</v>
      </c>
      <c r="AY200" s="17" t="s">
        <v>174</v>
      </c>
      <c r="BE200" s="249">
        <f>IF(N200="základná",J200,0)</f>
        <v>0</v>
      </c>
      <c r="BF200" s="249">
        <f>IF(N200="znížená",J200,0)</f>
        <v>0</v>
      </c>
      <c r="BG200" s="249">
        <f>IF(N200="zákl. prenesená",J200,0)</f>
        <v>0</v>
      </c>
      <c r="BH200" s="249">
        <f>IF(N200="zníž. prenesená",J200,0)</f>
        <v>0</v>
      </c>
      <c r="BI200" s="249">
        <f>IF(N200="nulová",J200,0)</f>
        <v>0</v>
      </c>
      <c r="BJ200" s="17" t="s">
        <v>90</v>
      </c>
      <c r="BK200" s="249">
        <f>ROUND(I200*H200,2)</f>
        <v>0</v>
      </c>
      <c r="BL200" s="17" t="s">
        <v>308</v>
      </c>
      <c r="BM200" s="248" t="s">
        <v>1981</v>
      </c>
    </row>
    <row r="201" s="13" customFormat="1">
      <c r="A201" s="13"/>
      <c r="B201" s="255"/>
      <c r="C201" s="256"/>
      <c r="D201" s="257" t="s">
        <v>245</v>
      </c>
      <c r="E201" s="258" t="s">
        <v>1</v>
      </c>
      <c r="F201" s="259" t="s">
        <v>1957</v>
      </c>
      <c r="G201" s="256"/>
      <c r="H201" s="260">
        <v>5.4000000000000004</v>
      </c>
      <c r="I201" s="261"/>
      <c r="J201" s="256"/>
      <c r="K201" s="256"/>
      <c r="L201" s="262"/>
      <c r="M201" s="263"/>
      <c r="N201" s="264"/>
      <c r="O201" s="264"/>
      <c r="P201" s="264"/>
      <c r="Q201" s="264"/>
      <c r="R201" s="264"/>
      <c r="S201" s="264"/>
      <c r="T201" s="264"/>
      <c r="U201" s="265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66" t="s">
        <v>245</v>
      </c>
      <c r="AU201" s="266" t="s">
        <v>90</v>
      </c>
      <c r="AV201" s="13" t="s">
        <v>90</v>
      </c>
      <c r="AW201" s="13" t="s">
        <v>33</v>
      </c>
      <c r="AX201" s="13" t="s">
        <v>84</v>
      </c>
      <c r="AY201" s="266" t="s">
        <v>174</v>
      </c>
    </row>
    <row r="202" s="2" customFormat="1" ht="14.4" customHeight="1">
      <c r="A202" s="38"/>
      <c r="B202" s="39"/>
      <c r="C202" s="288" t="s">
        <v>589</v>
      </c>
      <c r="D202" s="288" t="s">
        <v>171</v>
      </c>
      <c r="E202" s="289" t="s">
        <v>1982</v>
      </c>
      <c r="F202" s="290" t="s">
        <v>1983</v>
      </c>
      <c r="G202" s="291" t="s">
        <v>269</v>
      </c>
      <c r="H202" s="292">
        <v>5.4000000000000004</v>
      </c>
      <c r="I202" s="293"/>
      <c r="J202" s="294">
        <f>ROUND(I202*H202,2)</f>
        <v>0</v>
      </c>
      <c r="K202" s="295"/>
      <c r="L202" s="296"/>
      <c r="M202" s="297" t="s">
        <v>1</v>
      </c>
      <c r="N202" s="298" t="s">
        <v>43</v>
      </c>
      <c r="O202" s="97"/>
      <c r="P202" s="246">
        <f>O202*H202</f>
        <v>0</v>
      </c>
      <c r="Q202" s="246">
        <v>0.016</v>
      </c>
      <c r="R202" s="246">
        <f>Q202*H202</f>
        <v>0.086400000000000005</v>
      </c>
      <c r="S202" s="246">
        <v>0</v>
      </c>
      <c r="T202" s="246">
        <f>S202*H202</f>
        <v>0</v>
      </c>
      <c r="U202" s="247" t="s">
        <v>1</v>
      </c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248" t="s">
        <v>563</v>
      </c>
      <c r="AT202" s="248" t="s">
        <v>171</v>
      </c>
      <c r="AU202" s="248" t="s">
        <v>90</v>
      </c>
      <c r="AY202" s="17" t="s">
        <v>174</v>
      </c>
      <c r="BE202" s="249">
        <f>IF(N202="základná",J202,0)</f>
        <v>0</v>
      </c>
      <c r="BF202" s="249">
        <f>IF(N202="znížená",J202,0)</f>
        <v>0</v>
      </c>
      <c r="BG202" s="249">
        <f>IF(N202="zákl. prenesená",J202,0)</f>
        <v>0</v>
      </c>
      <c r="BH202" s="249">
        <f>IF(N202="zníž. prenesená",J202,0)</f>
        <v>0</v>
      </c>
      <c r="BI202" s="249">
        <f>IF(N202="nulová",J202,0)</f>
        <v>0</v>
      </c>
      <c r="BJ202" s="17" t="s">
        <v>90</v>
      </c>
      <c r="BK202" s="249">
        <f>ROUND(I202*H202,2)</f>
        <v>0</v>
      </c>
      <c r="BL202" s="17" t="s">
        <v>308</v>
      </c>
      <c r="BM202" s="248" t="s">
        <v>1984</v>
      </c>
    </row>
    <row r="203" s="2" customFormat="1" ht="19.8" customHeight="1">
      <c r="A203" s="38"/>
      <c r="B203" s="39"/>
      <c r="C203" s="236" t="s">
        <v>563</v>
      </c>
      <c r="D203" s="236" t="s">
        <v>177</v>
      </c>
      <c r="E203" s="237" t="s">
        <v>1985</v>
      </c>
      <c r="F203" s="238" t="s">
        <v>1986</v>
      </c>
      <c r="G203" s="239" t="s">
        <v>327</v>
      </c>
      <c r="H203" s="240">
        <v>6</v>
      </c>
      <c r="I203" s="241"/>
      <c r="J203" s="242">
        <f>ROUND(I203*H203,2)</f>
        <v>0</v>
      </c>
      <c r="K203" s="243"/>
      <c r="L203" s="44"/>
      <c r="M203" s="244" t="s">
        <v>1</v>
      </c>
      <c r="N203" s="245" t="s">
        <v>43</v>
      </c>
      <c r="O203" s="97"/>
      <c r="P203" s="246">
        <f>O203*H203</f>
        <v>0</v>
      </c>
      <c r="Q203" s="246">
        <v>0.00042499999999999998</v>
      </c>
      <c r="R203" s="246">
        <f>Q203*H203</f>
        <v>0.0025499999999999997</v>
      </c>
      <c r="S203" s="246">
        <v>0</v>
      </c>
      <c r="T203" s="246">
        <f>S203*H203</f>
        <v>0</v>
      </c>
      <c r="U203" s="247" t="s">
        <v>1</v>
      </c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48" t="s">
        <v>308</v>
      </c>
      <c r="AT203" s="248" t="s">
        <v>177</v>
      </c>
      <c r="AU203" s="248" t="s">
        <v>90</v>
      </c>
      <c r="AY203" s="17" t="s">
        <v>174</v>
      </c>
      <c r="BE203" s="249">
        <f>IF(N203="základná",J203,0)</f>
        <v>0</v>
      </c>
      <c r="BF203" s="249">
        <f>IF(N203="znížená",J203,0)</f>
        <v>0</v>
      </c>
      <c r="BG203" s="249">
        <f>IF(N203="zákl. prenesená",J203,0)</f>
        <v>0</v>
      </c>
      <c r="BH203" s="249">
        <f>IF(N203="zníž. prenesená",J203,0)</f>
        <v>0</v>
      </c>
      <c r="BI203" s="249">
        <f>IF(N203="nulová",J203,0)</f>
        <v>0</v>
      </c>
      <c r="BJ203" s="17" t="s">
        <v>90</v>
      </c>
      <c r="BK203" s="249">
        <f>ROUND(I203*H203,2)</f>
        <v>0</v>
      </c>
      <c r="BL203" s="17" t="s">
        <v>308</v>
      </c>
      <c r="BM203" s="248" t="s">
        <v>1987</v>
      </c>
    </row>
    <row r="204" s="2" customFormat="1" ht="22.2" customHeight="1">
      <c r="A204" s="38"/>
      <c r="B204" s="39"/>
      <c r="C204" s="288" t="s">
        <v>597</v>
      </c>
      <c r="D204" s="288" t="s">
        <v>171</v>
      </c>
      <c r="E204" s="289" t="s">
        <v>1988</v>
      </c>
      <c r="F204" s="290" t="s">
        <v>1989</v>
      </c>
      <c r="G204" s="291" t="s">
        <v>269</v>
      </c>
      <c r="H204" s="292">
        <v>2</v>
      </c>
      <c r="I204" s="293"/>
      <c r="J204" s="294">
        <f>ROUND(I204*H204,2)</f>
        <v>0</v>
      </c>
      <c r="K204" s="295"/>
      <c r="L204" s="296"/>
      <c r="M204" s="297" t="s">
        <v>1</v>
      </c>
      <c r="N204" s="298" t="s">
        <v>43</v>
      </c>
      <c r="O204" s="97"/>
      <c r="P204" s="246">
        <f>O204*H204</f>
        <v>0</v>
      </c>
      <c r="Q204" s="246">
        <v>0.032000000000000001</v>
      </c>
      <c r="R204" s="246">
        <f>Q204*H204</f>
        <v>0.064000000000000001</v>
      </c>
      <c r="S204" s="246">
        <v>0</v>
      </c>
      <c r="T204" s="246">
        <f>S204*H204</f>
        <v>0</v>
      </c>
      <c r="U204" s="247" t="s">
        <v>1</v>
      </c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R204" s="248" t="s">
        <v>563</v>
      </c>
      <c r="AT204" s="248" t="s">
        <v>171</v>
      </c>
      <c r="AU204" s="248" t="s">
        <v>90</v>
      </c>
      <c r="AY204" s="17" t="s">
        <v>174</v>
      </c>
      <c r="BE204" s="249">
        <f>IF(N204="základná",J204,0)</f>
        <v>0</v>
      </c>
      <c r="BF204" s="249">
        <f>IF(N204="znížená",J204,0)</f>
        <v>0</v>
      </c>
      <c r="BG204" s="249">
        <f>IF(N204="zákl. prenesená",J204,0)</f>
        <v>0</v>
      </c>
      <c r="BH204" s="249">
        <f>IF(N204="zníž. prenesená",J204,0)</f>
        <v>0</v>
      </c>
      <c r="BI204" s="249">
        <f>IF(N204="nulová",J204,0)</f>
        <v>0</v>
      </c>
      <c r="BJ204" s="17" t="s">
        <v>90</v>
      </c>
      <c r="BK204" s="249">
        <f>ROUND(I204*H204,2)</f>
        <v>0</v>
      </c>
      <c r="BL204" s="17" t="s">
        <v>308</v>
      </c>
      <c r="BM204" s="248" t="s">
        <v>1990</v>
      </c>
    </row>
    <row r="205" s="2" customFormat="1" ht="22.2" customHeight="1">
      <c r="A205" s="38"/>
      <c r="B205" s="39"/>
      <c r="C205" s="236" t="s">
        <v>601</v>
      </c>
      <c r="D205" s="236" t="s">
        <v>177</v>
      </c>
      <c r="E205" s="237" t="s">
        <v>620</v>
      </c>
      <c r="F205" s="238" t="s">
        <v>621</v>
      </c>
      <c r="G205" s="239" t="s">
        <v>337</v>
      </c>
      <c r="H205" s="240">
        <v>100</v>
      </c>
      <c r="I205" s="241"/>
      <c r="J205" s="242">
        <f>ROUND(I205*H205,2)</f>
        <v>0</v>
      </c>
      <c r="K205" s="243"/>
      <c r="L205" s="44"/>
      <c r="M205" s="244" t="s">
        <v>1</v>
      </c>
      <c r="N205" s="245" t="s">
        <v>43</v>
      </c>
      <c r="O205" s="97"/>
      <c r="P205" s="246">
        <f>O205*H205</f>
        <v>0</v>
      </c>
      <c r="Q205" s="246">
        <v>5.1507900000000002E-05</v>
      </c>
      <c r="R205" s="246">
        <f>Q205*H205</f>
        <v>0.0051507900000000006</v>
      </c>
      <c r="S205" s="246">
        <v>0</v>
      </c>
      <c r="T205" s="246">
        <f>S205*H205</f>
        <v>0</v>
      </c>
      <c r="U205" s="247" t="s">
        <v>1</v>
      </c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48" t="s">
        <v>308</v>
      </c>
      <c r="AT205" s="248" t="s">
        <v>177</v>
      </c>
      <c r="AU205" s="248" t="s">
        <v>90</v>
      </c>
      <c r="AY205" s="17" t="s">
        <v>174</v>
      </c>
      <c r="BE205" s="249">
        <f>IF(N205="základná",J205,0)</f>
        <v>0</v>
      </c>
      <c r="BF205" s="249">
        <f>IF(N205="znížená",J205,0)</f>
        <v>0</v>
      </c>
      <c r="BG205" s="249">
        <f>IF(N205="zákl. prenesená",J205,0)</f>
        <v>0</v>
      </c>
      <c r="BH205" s="249">
        <f>IF(N205="zníž. prenesená",J205,0)</f>
        <v>0</v>
      </c>
      <c r="BI205" s="249">
        <f>IF(N205="nulová",J205,0)</f>
        <v>0</v>
      </c>
      <c r="BJ205" s="17" t="s">
        <v>90</v>
      </c>
      <c r="BK205" s="249">
        <f>ROUND(I205*H205,2)</f>
        <v>0</v>
      </c>
      <c r="BL205" s="17" t="s">
        <v>308</v>
      </c>
      <c r="BM205" s="248" t="s">
        <v>1991</v>
      </c>
    </row>
    <row r="206" s="13" customFormat="1">
      <c r="A206" s="13"/>
      <c r="B206" s="255"/>
      <c r="C206" s="256"/>
      <c r="D206" s="257" t="s">
        <v>245</v>
      </c>
      <c r="E206" s="258" t="s">
        <v>1</v>
      </c>
      <c r="F206" s="259" t="s">
        <v>1992</v>
      </c>
      <c r="G206" s="256"/>
      <c r="H206" s="260">
        <v>100</v>
      </c>
      <c r="I206" s="261"/>
      <c r="J206" s="256"/>
      <c r="K206" s="256"/>
      <c r="L206" s="262"/>
      <c r="M206" s="263"/>
      <c r="N206" s="264"/>
      <c r="O206" s="264"/>
      <c r="P206" s="264"/>
      <c r="Q206" s="264"/>
      <c r="R206" s="264"/>
      <c r="S206" s="264"/>
      <c r="T206" s="264"/>
      <c r="U206" s="265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66" t="s">
        <v>245</v>
      </c>
      <c r="AU206" s="266" t="s">
        <v>90</v>
      </c>
      <c r="AV206" s="13" t="s">
        <v>90</v>
      </c>
      <c r="AW206" s="13" t="s">
        <v>33</v>
      </c>
      <c r="AX206" s="13" t="s">
        <v>84</v>
      </c>
      <c r="AY206" s="266" t="s">
        <v>174</v>
      </c>
    </row>
    <row r="207" s="2" customFormat="1" ht="14.4" customHeight="1">
      <c r="A207" s="38"/>
      <c r="B207" s="39"/>
      <c r="C207" s="288" t="s">
        <v>605</v>
      </c>
      <c r="D207" s="288" t="s">
        <v>171</v>
      </c>
      <c r="E207" s="289" t="s">
        <v>1993</v>
      </c>
      <c r="F207" s="290" t="s">
        <v>1994</v>
      </c>
      <c r="G207" s="291" t="s">
        <v>293</v>
      </c>
      <c r="H207" s="292">
        <v>0.10000000000000001</v>
      </c>
      <c r="I207" s="293"/>
      <c r="J207" s="294">
        <f>ROUND(I207*H207,2)</f>
        <v>0</v>
      </c>
      <c r="K207" s="295"/>
      <c r="L207" s="296"/>
      <c r="M207" s="297" t="s">
        <v>1</v>
      </c>
      <c r="N207" s="298" t="s">
        <v>43</v>
      </c>
      <c r="O207" s="97"/>
      <c r="P207" s="246">
        <f>O207*H207</f>
        <v>0</v>
      </c>
      <c r="Q207" s="246">
        <v>1</v>
      </c>
      <c r="R207" s="246">
        <f>Q207*H207</f>
        <v>0.10000000000000001</v>
      </c>
      <c r="S207" s="246">
        <v>0</v>
      </c>
      <c r="T207" s="246">
        <f>S207*H207</f>
        <v>0</v>
      </c>
      <c r="U207" s="247" t="s">
        <v>1</v>
      </c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248" t="s">
        <v>563</v>
      </c>
      <c r="AT207" s="248" t="s">
        <v>171</v>
      </c>
      <c r="AU207" s="248" t="s">
        <v>90</v>
      </c>
      <c r="AY207" s="17" t="s">
        <v>174</v>
      </c>
      <c r="BE207" s="249">
        <f>IF(N207="základná",J207,0)</f>
        <v>0</v>
      </c>
      <c r="BF207" s="249">
        <f>IF(N207="znížená",J207,0)</f>
        <v>0</v>
      </c>
      <c r="BG207" s="249">
        <f>IF(N207="zákl. prenesená",J207,0)</f>
        <v>0</v>
      </c>
      <c r="BH207" s="249">
        <f>IF(N207="zníž. prenesená",J207,0)</f>
        <v>0</v>
      </c>
      <c r="BI207" s="249">
        <f>IF(N207="nulová",J207,0)</f>
        <v>0</v>
      </c>
      <c r="BJ207" s="17" t="s">
        <v>90</v>
      </c>
      <c r="BK207" s="249">
        <f>ROUND(I207*H207,2)</f>
        <v>0</v>
      </c>
      <c r="BL207" s="17" t="s">
        <v>308</v>
      </c>
      <c r="BM207" s="248" t="s">
        <v>1995</v>
      </c>
    </row>
    <row r="208" s="2" customFormat="1" ht="22.2" customHeight="1">
      <c r="A208" s="38"/>
      <c r="B208" s="39"/>
      <c r="C208" s="236" t="s">
        <v>610</v>
      </c>
      <c r="D208" s="236" t="s">
        <v>177</v>
      </c>
      <c r="E208" s="237" t="s">
        <v>1996</v>
      </c>
      <c r="F208" s="238" t="s">
        <v>1997</v>
      </c>
      <c r="G208" s="239" t="s">
        <v>337</v>
      </c>
      <c r="H208" s="240">
        <v>100</v>
      </c>
      <c r="I208" s="241"/>
      <c r="J208" s="242">
        <f>ROUND(I208*H208,2)</f>
        <v>0</v>
      </c>
      <c r="K208" s="243"/>
      <c r="L208" s="44"/>
      <c r="M208" s="244" t="s">
        <v>1</v>
      </c>
      <c r="N208" s="245" t="s">
        <v>43</v>
      </c>
      <c r="O208" s="97"/>
      <c r="P208" s="246">
        <f>O208*H208</f>
        <v>0</v>
      </c>
      <c r="Q208" s="246">
        <v>0</v>
      </c>
      <c r="R208" s="246">
        <f>Q208*H208</f>
        <v>0</v>
      </c>
      <c r="S208" s="246">
        <v>0</v>
      </c>
      <c r="T208" s="246">
        <f>S208*H208</f>
        <v>0</v>
      </c>
      <c r="U208" s="247" t="s">
        <v>1</v>
      </c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48" t="s">
        <v>308</v>
      </c>
      <c r="AT208" s="248" t="s">
        <v>177</v>
      </c>
      <c r="AU208" s="248" t="s">
        <v>90</v>
      </c>
      <c r="AY208" s="17" t="s">
        <v>174</v>
      </c>
      <c r="BE208" s="249">
        <f>IF(N208="základná",J208,0)</f>
        <v>0</v>
      </c>
      <c r="BF208" s="249">
        <f>IF(N208="znížená",J208,0)</f>
        <v>0</v>
      </c>
      <c r="BG208" s="249">
        <f>IF(N208="zákl. prenesená",J208,0)</f>
        <v>0</v>
      </c>
      <c r="BH208" s="249">
        <f>IF(N208="zníž. prenesená",J208,0)</f>
        <v>0</v>
      </c>
      <c r="BI208" s="249">
        <f>IF(N208="nulová",J208,0)</f>
        <v>0</v>
      </c>
      <c r="BJ208" s="17" t="s">
        <v>90</v>
      </c>
      <c r="BK208" s="249">
        <f>ROUND(I208*H208,2)</f>
        <v>0</v>
      </c>
      <c r="BL208" s="17" t="s">
        <v>308</v>
      </c>
      <c r="BM208" s="248" t="s">
        <v>1998</v>
      </c>
    </row>
    <row r="209" s="2" customFormat="1" ht="22.2" customHeight="1">
      <c r="A209" s="38"/>
      <c r="B209" s="39"/>
      <c r="C209" s="236" t="s">
        <v>615</v>
      </c>
      <c r="D209" s="236" t="s">
        <v>177</v>
      </c>
      <c r="E209" s="237" t="s">
        <v>1999</v>
      </c>
      <c r="F209" s="238" t="s">
        <v>637</v>
      </c>
      <c r="G209" s="239" t="s">
        <v>569</v>
      </c>
      <c r="H209" s="299"/>
      <c r="I209" s="241"/>
      <c r="J209" s="242">
        <f>ROUND(I209*H209,2)</f>
        <v>0</v>
      </c>
      <c r="K209" s="243"/>
      <c r="L209" s="44"/>
      <c r="M209" s="244" t="s">
        <v>1</v>
      </c>
      <c r="N209" s="245" t="s">
        <v>43</v>
      </c>
      <c r="O209" s="97"/>
      <c r="P209" s="246">
        <f>O209*H209</f>
        <v>0</v>
      </c>
      <c r="Q209" s="246">
        <v>0</v>
      </c>
      <c r="R209" s="246">
        <f>Q209*H209</f>
        <v>0</v>
      </c>
      <c r="S209" s="246">
        <v>0</v>
      </c>
      <c r="T209" s="246">
        <f>S209*H209</f>
        <v>0</v>
      </c>
      <c r="U209" s="247" t="s">
        <v>1</v>
      </c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48" t="s">
        <v>308</v>
      </c>
      <c r="AT209" s="248" t="s">
        <v>177</v>
      </c>
      <c r="AU209" s="248" t="s">
        <v>90</v>
      </c>
      <c r="AY209" s="17" t="s">
        <v>174</v>
      </c>
      <c r="BE209" s="249">
        <f>IF(N209="základná",J209,0)</f>
        <v>0</v>
      </c>
      <c r="BF209" s="249">
        <f>IF(N209="znížená",J209,0)</f>
        <v>0</v>
      </c>
      <c r="BG209" s="249">
        <f>IF(N209="zákl. prenesená",J209,0)</f>
        <v>0</v>
      </c>
      <c r="BH209" s="249">
        <f>IF(N209="zníž. prenesená",J209,0)</f>
        <v>0</v>
      </c>
      <c r="BI209" s="249">
        <f>IF(N209="nulová",J209,0)</f>
        <v>0</v>
      </c>
      <c r="BJ209" s="17" t="s">
        <v>90</v>
      </c>
      <c r="BK209" s="249">
        <f>ROUND(I209*H209,2)</f>
        <v>0</v>
      </c>
      <c r="BL209" s="17" t="s">
        <v>308</v>
      </c>
      <c r="BM209" s="248" t="s">
        <v>2000</v>
      </c>
    </row>
    <row r="210" s="12" customFormat="1" ht="25.92" customHeight="1">
      <c r="A210" s="12"/>
      <c r="B210" s="220"/>
      <c r="C210" s="221"/>
      <c r="D210" s="222" t="s">
        <v>76</v>
      </c>
      <c r="E210" s="223" t="s">
        <v>171</v>
      </c>
      <c r="F210" s="223" t="s">
        <v>172</v>
      </c>
      <c r="G210" s="221"/>
      <c r="H210" s="221"/>
      <c r="I210" s="224"/>
      <c r="J210" s="225">
        <f>BK210</f>
        <v>0</v>
      </c>
      <c r="K210" s="221"/>
      <c r="L210" s="226"/>
      <c r="M210" s="227"/>
      <c r="N210" s="228"/>
      <c r="O210" s="228"/>
      <c r="P210" s="229">
        <f>P211</f>
        <v>0</v>
      </c>
      <c r="Q210" s="228"/>
      <c r="R210" s="229">
        <f>R211</f>
        <v>0.86399999999999999</v>
      </c>
      <c r="S210" s="228"/>
      <c r="T210" s="229">
        <f>T211</f>
        <v>0</v>
      </c>
      <c r="U210" s="230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R210" s="231" t="s">
        <v>173</v>
      </c>
      <c r="AT210" s="232" t="s">
        <v>76</v>
      </c>
      <c r="AU210" s="232" t="s">
        <v>77</v>
      </c>
      <c r="AY210" s="231" t="s">
        <v>174</v>
      </c>
      <c r="BK210" s="233">
        <f>BK211</f>
        <v>0</v>
      </c>
    </row>
    <row r="211" s="12" customFormat="1" ht="22.8" customHeight="1">
      <c r="A211" s="12"/>
      <c r="B211" s="220"/>
      <c r="C211" s="221"/>
      <c r="D211" s="222" t="s">
        <v>76</v>
      </c>
      <c r="E211" s="234" t="s">
        <v>2001</v>
      </c>
      <c r="F211" s="234" t="s">
        <v>1875</v>
      </c>
      <c r="G211" s="221"/>
      <c r="H211" s="221"/>
      <c r="I211" s="224"/>
      <c r="J211" s="235">
        <f>BK211</f>
        <v>0</v>
      </c>
      <c r="K211" s="221"/>
      <c r="L211" s="226"/>
      <c r="M211" s="227"/>
      <c r="N211" s="228"/>
      <c r="O211" s="228"/>
      <c r="P211" s="229">
        <f>SUM(P212:P219)</f>
        <v>0</v>
      </c>
      <c r="Q211" s="228"/>
      <c r="R211" s="229">
        <f>SUM(R212:R219)</f>
        <v>0.86399999999999999</v>
      </c>
      <c r="S211" s="228"/>
      <c r="T211" s="229">
        <f>SUM(T212:T219)</f>
        <v>0</v>
      </c>
      <c r="U211" s="230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R211" s="231" t="s">
        <v>173</v>
      </c>
      <c r="AT211" s="232" t="s">
        <v>76</v>
      </c>
      <c r="AU211" s="232" t="s">
        <v>84</v>
      </c>
      <c r="AY211" s="231" t="s">
        <v>174</v>
      </c>
      <c r="BK211" s="233">
        <f>SUM(BK212:BK219)</f>
        <v>0</v>
      </c>
    </row>
    <row r="212" s="2" customFormat="1" ht="22.2" customHeight="1">
      <c r="A212" s="38"/>
      <c r="B212" s="39"/>
      <c r="C212" s="236" t="s">
        <v>619</v>
      </c>
      <c r="D212" s="236" t="s">
        <v>177</v>
      </c>
      <c r="E212" s="237" t="s">
        <v>2002</v>
      </c>
      <c r="F212" s="238" t="s">
        <v>2003</v>
      </c>
      <c r="G212" s="239" t="s">
        <v>1877</v>
      </c>
      <c r="H212" s="240">
        <v>1</v>
      </c>
      <c r="I212" s="241"/>
      <c r="J212" s="242">
        <f>ROUND(I212*H212,2)</f>
        <v>0</v>
      </c>
      <c r="K212" s="243"/>
      <c r="L212" s="44"/>
      <c r="M212" s="244" t="s">
        <v>1</v>
      </c>
      <c r="N212" s="245" t="s">
        <v>43</v>
      </c>
      <c r="O212" s="97"/>
      <c r="P212" s="246">
        <f>O212*H212</f>
        <v>0</v>
      </c>
      <c r="Q212" s="246">
        <v>0</v>
      </c>
      <c r="R212" s="246">
        <f>Q212*H212</f>
        <v>0</v>
      </c>
      <c r="S212" s="246">
        <v>0</v>
      </c>
      <c r="T212" s="246">
        <f>S212*H212</f>
        <v>0</v>
      </c>
      <c r="U212" s="247" t="s">
        <v>1</v>
      </c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248" t="s">
        <v>181</v>
      </c>
      <c r="AT212" s="248" t="s">
        <v>177</v>
      </c>
      <c r="AU212" s="248" t="s">
        <v>90</v>
      </c>
      <c r="AY212" s="17" t="s">
        <v>174</v>
      </c>
      <c r="BE212" s="249">
        <f>IF(N212="základná",J212,0)</f>
        <v>0</v>
      </c>
      <c r="BF212" s="249">
        <f>IF(N212="znížená",J212,0)</f>
        <v>0</v>
      </c>
      <c r="BG212" s="249">
        <f>IF(N212="zákl. prenesená",J212,0)</f>
        <v>0</v>
      </c>
      <c r="BH212" s="249">
        <f>IF(N212="zníž. prenesená",J212,0)</f>
        <v>0</v>
      </c>
      <c r="BI212" s="249">
        <f>IF(N212="nulová",J212,0)</f>
        <v>0</v>
      </c>
      <c r="BJ212" s="17" t="s">
        <v>90</v>
      </c>
      <c r="BK212" s="249">
        <f>ROUND(I212*H212,2)</f>
        <v>0</v>
      </c>
      <c r="BL212" s="17" t="s">
        <v>181</v>
      </c>
      <c r="BM212" s="248" t="s">
        <v>2004</v>
      </c>
    </row>
    <row r="213" s="13" customFormat="1">
      <c r="A213" s="13"/>
      <c r="B213" s="255"/>
      <c r="C213" s="256"/>
      <c r="D213" s="257" t="s">
        <v>245</v>
      </c>
      <c r="E213" s="258" t="s">
        <v>1</v>
      </c>
      <c r="F213" s="259" t="s">
        <v>84</v>
      </c>
      <c r="G213" s="256"/>
      <c r="H213" s="260">
        <v>1</v>
      </c>
      <c r="I213" s="261"/>
      <c r="J213" s="256"/>
      <c r="K213" s="256"/>
      <c r="L213" s="262"/>
      <c r="M213" s="263"/>
      <c r="N213" s="264"/>
      <c r="O213" s="264"/>
      <c r="P213" s="264"/>
      <c r="Q213" s="264"/>
      <c r="R213" s="264"/>
      <c r="S213" s="264"/>
      <c r="T213" s="264"/>
      <c r="U213" s="265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66" t="s">
        <v>245</v>
      </c>
      <c r="AU213" s="266" t="s">
        <v>90</v>
      </c>
      <c r="AV213" s="13" t="s">
        <v>90</v>
      </c>
      <c r="AW213" s="13" t="s">
        <v>33</v>
      </c>
      <c r="AX213" s="13" t="s">
        <v>84</v>
      </c>
      <c r="AY213" s="266" t="s">
        <v>174</v>
      </c>
    </row>
    <row r="214" s="2" customFormat="1" ht="14.4" customHeight="1">
      <c r="A214" s="38"/>
      <c r="B214" s="39"/>
      <c r="C214" s="288" t="s">
        <v>625</v>
      </c>
      <c r="D214" s="288" t="s">
        <v>171</v>
      </c>
      <c r="E214" s="289" t="s">
        <v>2005</v>
      </c>
      <c r="F214" s="290" t="s">
        <v>2006</v>
      </c>
      <c r="G214" s="291" t="s">
        <v>269</v>
      </c>
      <c r="H214" s="292">
        <v>7.2000000000000002</v>
      </c>
      <c r="I214" s="293"/>
      <c r="J214" s="294">
        <f>ROUND(I214*H214,2)</f>
        <v>0</v>
      </c>
      <c r="K214" s="295"/>
      <c r="L214" s="296"/>
      <c r="M214" s="297" t="s">
        <v>1</v>
      </c>
      <c r="N214" s="298" t="s">
        <v>43</v>
      </c>
      <c r="O214" s="97"/>
      <c r="P214" s="246">
        <f>O214*H214</f>
        <v>0</v>
      </c>
      <c r="Q214" s="246">
        <v>0.12</v>
      </c>
      <c r="R214" s="246">
        <f>Q214*H214</f>
        <v>0.86399999999999999</v>
      </c>
      <c r="S214" s="246">
        <v>0</v>
      </c>
      <c r="T214" s="246">
        <f>S214*H214</f>
        <v>0</v>
      </c>
      <c r="U214" s="247" t="s">
        <v>1</v>
      </c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48" t="s">
        <v>338</v>
      </c>
      <c r="AT214" s="248" t="s">
        <v>171</v>
      </c>
      <c r="AU214" s="248" t="s">
        <v>90</v>
      </c>
      <c r="AY214" s="17" t="s">
        <v>174</v>
      </c>
      <c r="BE214" s="249">
        <f>IF(N214="základná",J214,0)</f>
        <v>0</v>
      </c>
      <c r="BF214" s="249">
        <f>IF(N214="znížená",J214,0)</f>
        <v>0</v>
      </c>
      <c r="BG214" s="249">
        <f>IF(N214="zákl. prenesená",J214,0)</f>
        <v>0</v>
      </c>
      <c r="BH214" s="249">
        <f>IF(N214="zníž. prenesená",J214,0)</f>
        <v>0</v>
      </c>
      <c r="BI214" s="249">
        <f>IF(N214="nulová",J214,0)</f>
        <v>0</v>
      </c>
      <c r="BJ214" s="17" t="s">
        <v>90</v>
      </c>
      <c r="BK214" s="249">
        <f>ROUND(I214*H214,2)</f>
        <v>0</v>
      </c>
      <c r="BL214" s="17" t="s">
        <v>338</v>
      </c>
      <c r="BM214" s="248" t="s">
        <v>2007</v>
      </c>
    </row>
    <row r="215" s="13" customFormat="1">
      <c r="A215" s="13"/>
      <c r="B215" s="255"/>
      <c r="C215" s="256"/>
      <c r="D215" s="257" t="s">
        <v>245</v>
      </c>
      <c r="E215" s="258" t="s">
        <v>1</v>
      </c>
      <c r="F215" s="259" t="s">
        <v>1879</v>
      </c>
      <c r="G215" s="256"/>
      <c r="H215" s="260">
        <v>7.2000000000000002</v>
      </c>
      <c r="I215" s="261"/>
      <c r="J215" s="256"/>
      <c r="K215" s="256"/>
      <c r="L215" s="262"/>
      <c r="M215" s="263"/>
      <c r="N215" s="264"/>
      <c r="O215" s="264"/>
      <c r="P215" s="264"/>
      <c r="Q215" s="264"/>
      <c r="R215" s="264"/>
      <c r="S215" s="264"/>
      <c r="T215" s="264"/>
      <c r="U215" s="265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66" t="s">
        <v>245</v>
      </c>
      <c r="AU215" s="266" t="s">
        <v>90</v>
      </c>
      <c r="AV215" s="13" t="s">
        <v>90</v>
      </c>
      <c r="AW215" s="13" t="s">
        <v>33</v>
      </c>
      <c r="AX215" s="13" t="s">
        <v>84</v>
      </c>
      <c r="AY215" s="266" t="s">
        <v>174</v>
      </c>
    </row>
    <row r="216" s="2" customFormat="1" ht="22.2" customHeight="1">
      <c r="A216" s="38"/>
      <c r="B216" s="39"/>
      <c r="C216" s="236" t="s">
        <v>630</v>
      </c>
      <c r="D216" s="236" t="s">
        <v>177</v>
      </c>
      <c r="E216" s="237" t="s">
        <v>2008</v>
      </c>
      <c r="F216" s="238" t="s">
        <v>2009</v>
      </c>
      <c r="G216" s="239" t="s">
        <v>1877</v>
      </c>
      <c r="H216" s="240">
        <v>1</v>
      </c>
      <c r="I216" s="241"/>
      <c r="J216" s="242">
        <f>ROUND(I216*H216,2)</f>
        <v>0</v>
      </c>
      <c r="K216" s="243"/>
      <c r="L216" s="44"/>
      <c r="M216" s="244" t="s">
        <v>1</v>
      </c>
      <c r="N216" s="245" t="s">
        <v>43</v>
      </c>
      <c r="O216" s="97"/>
      <c r="P216" s="246">
        <f>O216*H216</f>
        <v>0</v>
      </c>
      <c r="Q216" s="246">
        <v>0</v>
      </c>
      <c r="R216" s="246">
        <f>Q216*H216</f>
        <v>0</v>
      </c>
      <c r="S216" s="246">
        <v>0</v>
      </c>
      <c r="T216" s="246">
        <f>S216*H216</f>
        <v>0</v>
      </c>
      <c r="U216" s="247" t="s">
        <v>1</v>
      </c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48" t="s">
        <v>181</v>
      </c>
      <c r="AT216" s="248" t="s">
        <v>177</v>
      </c>
      <c r="AU216" s="248" t="s">
        <v>90</v>
      </c>
      <c r="AY216" s="17" t="s">
        <v>174</v>
      </c>
      <c r="BE216" s="249">
        <f>IF(N216="základná",J216,0)</f>
        <v>0</v>
      </c>
      <c r="BF216" s="249">
        <f>IF(N216="znížená",J216,0)</f>
        <v>0</v>
      </c>
      <c r="BG216" s="249">
        <f>IF(N216="zákl. prenesená",J216,0)</f>
        <v>0</v>
      </c>
      <c r="BH216" s="249">
        <f>IF(N216="zníž. prenesená",J216,0)</f>
        <v>0</v>
      </c>
      <c r="BI216" s="249">
        <f>IF(N216="nulová",J216,0)</f>
        <v>0</v>
      </c>
      <c r="BJ216" s="17" t="s">
        <v>90</v>
      </c>
      <c r="BK216" s="249">
        <f>ROUND(I216*H216,2)</f>
        <v>0</v>
      </c>
      <c r="BL216" s="17" t="s">
        <v>181</v>
      </c>
      <c r="BM216" s="248" t="s">
        <v>2010</v>
      </c>
    </row>
    <row r="217" s="13" customFormat="1">
      <c r="A217" s="13"/>
      <c r="B217" s="255"/>
      <c r="C217" s="256"/>
      <c r="D217" s="257" t="s">
        <v>245</v>
      </c>
      <c r="E217" s="258" t="s">
        <v>1</v>
      </c>
      <c r="F217" s="259" t="s">
        <v>84</v>
      </c>
      <c r="G217" s="256"/>
      <c r="H217" s="260">
        <v>1</v>
      </c>
      <c r="I217" s="261"/>
      <c r="J217" s="256"/>
      <c r="K217" s="256"/>
      <c r="L217" s="262"/>
      <c r="M217" s="263"/>
      <c r="N217" s="264"/>
      <c r="O217" s="264"/>
      <c r="P217" s="264"/>
      <c r="Q217" s="264"/>
      <c r="R217" s="264"/>
      <c r="S217" s="264"/>
      <c r="T217" s="264"/>
      <c r="U217" s="265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66" t="s">
        <v>245</v>
      </c>
      <c r="AU217" s="266" t="s">
        <v>90</v>
      </c>
      <c r="AV217" s="13" t="s">
        <v>90</v>
      </c>
      <c r="AW217" s="13" t="s">
        <v>33</v>
      </c>
      <c r="AX217" s="13" t="s">
        <v>84</v>
      </c>
      <c r="AY217" s="266" t="s">
        <v>174</v>
      </c>
    </row>
    <row r="218" s="2" customFormat="1" ht="22.2" customHeight="1">
      <c r="A218" s="38"/>
      <c r="B218" s="39"/>
      <c r="C218" s="236" t="s">
        <v>635</v>
      </c>
      <c r="D218" s="236" t="s">
        <v>177</v>
      </c>
      <c r="E218" s="237" t="s">
        <v>2011</v>
      </c>
      <c r="F218" s="238" t="s">
        <v>2012</v>
      </c>
      <c r="G218" s="239" t="s">
        <v>1877</v>
      </c>
      <c r="H218" s="240">
        <v>1</v>
      </c>
      <c r="I218" s="241"/>
      <c r="J218" s="242">
        <f>ROUND(I218*H218,2)</f>
        <v>0</v>
      </c>
      <c r="K218" s="243"/>
      <c r="L218" s="44"/>
      <c r="M218" s="244" t="s">
        <v>1</v>
      </c>
      <c r="N218" s="245" t="s">
        <v>43</v>
      </c>
      <c r="O218" s="97"/>
      <c r="P218" s="246">
        <f>O218*H218</f>
        <v>0</v>
      </c>
      <c r="Q218" s="246">
        <v>0</v>
      </c>
      <c r="R218" s="246">
        <f>Q218*H218</f>
        <v>0</v>
      </c>
      <c r="S218" s="246">
        <v>0</v>
      </c>
      <c r="T218" s="246">
        <f>S218*H218</f>
        <v>0</v>
      </c>
      <c r="U218" s="247" t="s">
        <v>1</v>
      </c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248" t="s">
        <v>181</v>
      </c>
      <c r="AT218" s="248" t="s">
        <v>177</v>
      </c>
      <c r="AU218" s="248" t="s">
        <v>90</v>
      </c>
      <c r="AY218" s="17" t="s">
        <v>174</v>
      </c>
      <c r="BE218" s="249">
        <f>IF(N218="základná",J218,0)</f>
        <v>0</v>
      </c>
      <c r="BF218" s="249">
        <f>IF(N218="znížená",J218,0)</f>
        <v>0</v>
      </c>
      <c r="BG218" s="249">
        <f>IF(N218="zákl. prenesená",J218,0)</f>
        <v>0</v>
      </c>
      <c r="BH218" s="249">
        <f>IF(N218="zníž. prenesená",J218,0)</f>
        <v>0</v>
      </c>
      <c r="BI218" s="249">
        <f>IF(N218="nulová",J218,0)</f>
        <v>0</v>
      </c>
      <c r="BJ218" s="17" t="s">
        <v>90</v>
      </c>
      <c r="BK218" s="249">
        <f>ROUND(I218*H218,2)</f>
        <v>0</v>
      </c>
      <c r="BL218" s="17" t="s">
        <v>181</v>
      </c>
      <c r="BM218" s="248" t="s">
        <v>2013</v>
      </c>
    </row>
    <row r="219" s="13" customFormat="1">
      <c r="A219" s="13"/>
      <c r="B219" s="255"/>
      <c r="C219" s="256"/>
      <c r="D219" s="257" t="s">
        <v>245</v>
      </c>
      <c r="E219" s="258" t="s">
        <v>1</v>
      </c>
      <c r="F219" s="259" t="s">
        <v>84</v>
      </c>
      <c r="G219" s="256"/>
      <c r="H219" s="260">
        <v>1</v>
      </c>
      <c r="I219" s="261"/>
      <c r="J219" s="256"/>
      <c r="K219" s="256"/>
      <c r="L219" s="262"/>
      <c r="M219" s="263"/>
      <c r="N219" s="264"/>
      <c r="O219" s="264"/>
      <c r="P219" s="264"/>
      <c r="Q219" s="264"/>
      <c r="R219" s="264"/>
      <c r="S219" s="264"/>
      <c r="T219" s="264"/>
      <c r="U219" s="265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66" t="s">
        <v>245</v>
      </c>
      <c r="AU219" s="266" t="s">
        <v>90</v>
      </c>
      <c r="AV219" s="13" t="s">
        <v>90</v>
      </c>
      <c r="AW219" s="13" t="s">
        <v>33</v>
      </c>
      <c r="AX219" s="13" t="s">
        <v>84</v>
      </c>
      <c r="AY219" s="266" t="s">
        <v>174</v>
      </c>
    </row>
    <row r="220" s="12" customFormat="1" ht="25.92" customHeight="1">
      <c r="A220" s="12"/>
      <c r="B220" s="220"/>
      <c r="C220" s="221"/>
      <c r="D220" s="222" t="s">
        <v>76</v>
      </c>
      <c r="E220" s="223" t="s">
        <v>206</v>
      </c>
      <c r="F220" s="223" t="s">
        <v>207</v>
      </c>
      <c r="G220" s="221"/>
      <c r="H220" s="221"/>
      <c r="I220" s="224"/>
      <c r="J220" s="225">
        <f>BK220</f>
        <v>0</v>
      </c>
      <c r="K220" s="221"/>
      <c r="L220" s="226"/>
      <c r="M220" s="227"/>
      <c r="N220" s="228"/>
      <c r="O220" s="228"/>
      <c r="P220" s="229">
        <f>P221</f>
        <v>0</v>
      </c>
      <c r="Q220" s="228"/>
      <c r="R220" s="229">
        <f>R221</f>
        <v>0</v>
      </c>
      <c r="S220" s="228"/>
      <c r="T220" s="229">
        <f>T221</f>
        <v>0</v>
      </c>
      <c r="U220" s="230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R220" s="231" t="s">
        <v>190</v>
      </c>
      <c r="AT220" s="232" t="s">
        <v>76</v>
      </c>
      <c r="AU220" s="232" t="s">
        <v>77</v>
      </c>
      <c r="AY220" s="231" t="s">
        <v>174</v>
      </c>
      <c r="BK220" s="233">
        <f>BK221</f>
        <v>0</v>
      </c>
    </row>
    <row r="221" s="12" customFormat="1" ht="22.8" customHeight="1">
      <c r="A221" s="12"/>
      <c r="B221" s="220"/>
      <c r="C221" s="221"/>
      <c r="D221" s="222" t="s">
        <v>76</v>
      </c>
      <c r="E221" s="234" t="s">
        <v>207</v>
      </c>
      <c r="F221" s="234" t="s">
        <v>208</v>
      </c>
      <c r="G221" s="221"/>
      <c r="H221" s="221"/>
      <c r="I221" s="224"/>
      <c r="J221" s="235">
        <f>BK221</f>
        <v>0</v>
      </c>
      <c r="K221" s="221"/>
      <c r="L221" s="226"/>
      <c r="M221" s="227"/>
      <c r="N221" s="228"/>
      <c r="O221" s="228"/>
      <c r="P221" s="229">
        <f>SUM(P222:P226)</f>
        <v>0</v>
      </c>
      <c r="Q221" s="228"/>
      <c r="R221" s="229">
        <f>SUM(R222:R226)</f>
        <v>0</v>
      </c>
      <c r="S221" s="228"/>
      <c r="T221" s="229">
        <f>SUM(T222:T226)</f>
        <v>0</v>
      </c>
      <c r="U221" s="230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R221" s="231" t="s">
        <v>190</v>
      </c>
      <c r="AT221" s="232" t="s">
        <v>76</v>
      </c>
      <c r="AU221" s="232" t="s">
        <v>84</v>
      </c>
      <c r="AY221" s="231" t="s">
        <v>174</v>
      </c>
      <c r="BK221" s="233">
        <f>SUM(BK222:BK226)</f>
        <v>0</v>
      </c>
    </row>
    <row r="222" s="2" customFormat="1" ht="14.4" customHeight="1">
      <c r="A222" s="38"/>
      <c r="B222" s="39"/>
      <c r="C222" s="236" t="s">
        <v>640</v>
      </c>
      <c r="D222" s="236" t="s">
        <v>177</v>
      </c>
      <c r="E222" s="237" t="s">
        <v>210</v>
      </c>
      <c r="F222" s="238" t="s">
        <v>211</v>
      </c>
      <c r="G222" s="239" t="s">
        <v>180</v>
      </c>
      <c r="H222" s="240">
        <v>1</v>
      </c>
      <c r="I222" s="241"/>
      <c r="J222" s="242">
        <f>ROUND(I222*H222,2)</f>
        <v>0</v>
      </c>
      <c r="K222" s="243"/>
      <c r="L222" s="44"/>
      <c r="M222" s="244" t="s">
        <v>1</v>
      </c>
      <c r="N222" s="245" t="s">
        <v>43</v>
      </c>
      <c r="O222" s="97"/>
      <c r="P222" s="246">
        <f>O222*H222</f>
        <v>0</v>
      </c>
      <c r="Q222" s="246">
        <v>0</v>
      </c>
      <c r="R222" s="246">
        <f>Q222*H222</f>
        <v>0</v>
      </c>
      <c r="S222" s="246">
        <v>0</v>
      </c>
      <c r="T222" s="246">
        <f>S222*H222</f>
        <v>0</v>
      </c>
      <c r="U222" s="247" t="s">
        <v>1</v>
      </c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248" t="s">
        <v>181</v>
      </c>
      <c r="AT222" s="248" t="s">
        <v>177</v>
      </c>
      <c r="AU222" s="248" t="s">
        <v>90</v>
      </c>
      <c r="AY222" s="17" t="s">
        <v>174</v>
      </c>
      <c r="BE222" s="249">
        <f>IF(N222="základná",J222,0)</f>
        <v>0</v>
      </c>
      <c r="BF222" s="249">
        <f>IF(N222="znížená",J222,0)</f>
        <v>0</v>
      </c>
      <c r="BG222" s="249">
        <f>IF(N222="zákl. prenesená",J222,0)</f>
        <v>0</v>
      </c>
      <c r="BH222" s="249">
        <f>IF(N222="zníž. prenesená",J222,0)</f>
        <v>0</v>
      </c>
      <c r="BI222" s="249">
        <f>IF(N222="nulová",J222,0)</f>
        <v>0</v>
      </c>
      <c r="BJ222" s="17" t="s">
        <v>90</v>
      </c>
      <c r="BK222" s="249">
        <f>ROUND(I222*H222,2)</f>
        <v>0</v>
      </c>
      <c r="BL222" s="17" t="s">
        <v>181</v>
      </c>
      <c r="BM222" s="248" t="s">
        <v>2014</v>
      </c>
    </row>
    <row r="223" s="2" customFormat="1" ht="14.4" customHeight="1">
      <c r="A223" s="38"/>
      <c r="B223" s="39"/>
      <c r="C223" s="236" t="s">
        <v>645</v>
      </c>
      <c r="D223" s="236" t="s">
        <v>177</v>
      </c>
      <c r="E223" s="237" t="s">
        <v>214</v>
      </c>
      <c r="F223" s="238" t="s">
        <v>215</v>
      </c>
      <c r="G223" s="239" t="s">
        <v>180</v>
      </c>
      <c r="H223" s="240">
        <v>1</v>
      </c>
      <c r="I223" s="241"/>
      <c r="J223" s="242">
        <f>ROUND(I223*H223,2)</f>
        <v>0</v>
      </c>
      <c r="K223" s="243"/>
      <c r="L223" s="44"/>
      <c r="M223" s="244" t="s">
        <v>1</v>
      </c>
      <c r="N223" s="245" t="s">
        <v>43</v>
      </c>
      <c r="O223" s="97"/>
      <c r="P223" s="246">
        <f>O223*H223</f>
        <v>0</v>
      </c>
      <c r="Q223" s="246">
        <v>0</v>
      </c>
      <c r="R223" s="246">
        <f>Q223*H223</f>
        <v>0</v>
      </c>
      <c r="S223" s="246">
        <v>0</v>
      </c>
      <c r="T223" s="246">
        <f>S223*H223</f>
        <v>0</v>
      </c>
      <c r="U223" s="247" t="s">
        <v>1</v>
      </c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R223" s="248" t="s">
        <v>181</v>
      </c>
      <c r="AT223" s="248" t="s">
        <v>177</v>
      </c>
      <c r="AU223" s="248" t="s">
        <v>90</v>
      </c>
      <c r="AY223" s="17" t="s">
        <v>174</v>
      </c>
      <c r="BE223" s="249">
        <f>IF(N223="základná",J223,0)</f>
        <v>0</v>
      </c>
      <c r="BF223" s="249">
        <f>IF(N223="znížená",J223,0)</f>
        <v>0</v>
      </c>
      <c r="BG223" s="249">
        <f>IF(N223="zákl. prenesená",J223,0)</f>
        <v>0</v>
      </c>
      <c r="BH223" s="249">
        <f>IF(N223="zníž. prenesená",J223,0)</f>
        <v>0</v>
      </c>
      <c r="BI223" s="249">
        <f>IF(N223="nulová",J223,0)</f>
        <v>0</v>
      </c>
      <c r="BJ223" s="17" t="s">
        <v>90</v>
      </c>
      <c r="BK223" s="249">
        <f>ROUND(I223*H223,2)</f>
        <v>0</v>
      </c>
      <c r="BL223" s="17" t="s">
        <v>181</v>
      </c>
      <c r="BM223" s="248" t="s">
        <v>2015</v>
      </c>
    </row>
    <row r="224" s="2" customFormat="1" ht="14.4" customHeight="1">
      <c r="A224" s="38"/>
      <c r="B224" s="39"/>
      <c r="C224" s="236" t="s">
        <v>651</v>
      </c>
      <c r="D224" s="236" t="s">
        <v>177</v>
      </c>
      <c r="E224" s="237" t="s">
        <v>218</v>
      </c>
      <c r="F224" s="238" t="s">
        <v>219</v>
      </c>
      <c r="G224" s="239" t="s">
        <v>180</v>
      </c>
      <c r="H224" s="240">
        <v>1</v>
      </c>
      <c r="I224" s="241"/>
      <c r="J224" s="242">
        <f>ROUND(I224*H224,2)</f>
        <v>0</v>
      </c>
      <c r="K224" s="243"/>
      <c r="L224" s="44"/>
      <c r="M224" s="244" t="s">
        <v>1</v>
      </c>
      <c r="N224" s="245" t="s">
        <v>43</v>
      </c>
      <c r="O224" s="97"/>
      <c r="P224" s="246">
        <f>O224*H224</f>
        <v>0</v>
      </c>
      <c r="Q224" s="246">
        <v>0</v>
      </c>
      <c r="R224" s="246">
        <f>Q224*H224</f>
        <v>0</v>
      </c>
      <c r="S224" s="246">
        <v>0</v>
      </c>
      <c r="T224" s="246">
        <f>S224*H224</f>
        <v>0</v>
      </c>
      <c r="U224" s="247" t="s">
        <v>1</v>
      </c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248" t="s">
        <v>181</v>
      </c>
      <c r="AT224" s="248" t="s">
        <v>177</v>
      </c>
      <c r="AU224" s="248" t="s">
        <v>90</v>
      </c>
      <c r="AY224" s="17" t="s">
        <v>174</v>
      </c>
      <c r="BE224" s="249">
        <f>IF(N224="základná",J224,0)</f>
        <v>0</v>
      </c>
      <c r="BF224" s="249">
        <f>IF(N224="znížená",J224,0)</f>
        <v>0</v>
      </c>
      <c r="BG224" s="249">
        <f>IF(N224="zákl. prenesená",J224,0)</f>
        <v>0</v>
      </c>
      <c r="BH224" s="249">
        <f>IF(N224="zníž. prenesená",J224,0)</f>
        <v>0</v>
      </c>
      <c r="BI224" s="249">
        <f>IF(N224="nulová",J224,0)</f>
        <v>0</v>
      </c>
      <c r="BJ224" s="17" t="s">
        <v>90</v>
      </c>
      <c r="BK224" s="249">
        <f>ROUND(I224*H224,2)</f>
        <v>0</v>
      </c>
      <c r="BL224" s="17" t="s">
        <v>181</v>
      </c>
      <c r="BM224" s="248" t="s">
        <v>2016</v>
      </c>
    </row>
    <row r="225" s="2" customFormat="1" ht="14.4" customHeight="1">
      <c r="A225" s="38"/>
      <c r="B225" s="39"/>
      <c r="C225" s="236" t="s">
        <v>656</v>
      </c>
      <c r="D225" s="236" t="s">
        <v>177</v>
      </c>
      <c r="E225" s="237" t="s">
        <v>222</v>
      </c>
      <c r="F225" s="238" t="s">
        <v>223</v>
      </c>
      <c r="G225" s="239" t="s">
        <v>180</v>
      </c>
      <c r="H225" s="240">
        <v>1</v>
      </c>
      <c r="I225" s="241"/>
      <c r="J225" s="242">
        <f>ROUND(I225*H225,2)</f>
        <v>0</v>
      </c>
      <c r="K225" s="243"/>
      <c r="L225" s="44"/>
      <c r="M225" s="244" t="s">
        <v>1</v>
      </c>
      <c r="N225" s="245" t="s">
        <v>43</v>
      </c>
      <c r="O225" s="97"/>
      <c r="P225" s="246">
        <f>O225*H225</f>
        <v>0</v>
      </c>
      <c r="Q225" s="246">
        <v>0</v>
      </c>
      <c r="R225" s="246">
        <f>Q225*H225</f>
        <v>0</v>
      </c>
      <c r="S225" s="246">
        <v>0</v>
      </c>
      <c r="T225" s="246">
        <f>S225*H225</f>
        <v>0</v>
      </c>
      <c r="U225" s="247" t="s">
        <v>1</v>
      </c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248" t="s">
        <v>181</v>
      </c>
      <c r="AT225" s="248" t="s">
        <v>177</v>
      </c>
      <c r="AU225" s="248" t="s">
        <v>90</v>
      </c>
      <c r="AY225" s="17" t="s">
        <v>174</v>
      </c>
      <c r="BE225" s="249">
        <f>IF(N225="základná",J225,0)</f>
        <v>0</v>
      </c>
      <c r="BF225" s="249">
        <f>IF(N225="znížená",J225,0)</f>
        <v>0</v>
      </c>
      <c r="BG225" s="249">
        <f>IF(N225="zákl. prenesená",J225,0)</f>
        <v>0</v>
      </c>
      <c r="BH225" s="249">
        <f>IF(N225="zníž. prenesená",J225,0)</f>
        <v>0</v>
      </c>
      <c r="BI225" s="249">
        <f>IF(N225="nulová",J225,0)</f>
        <v>0</v>
      </c>
      <c r="BJ225" s="17" t="s">
        <v>90</v>
      </c>
      <c r="BK225" s="249">
        <f>ROUND(I225*H225,2)</f>
        <v>0</v>
      </c>
      <c r="BL225" s="17" t="s">
        <v>181</v>
      </c>
      <c r="BM225" s="248" t="s">
        <v>2017</v>
      </c>
    </row>
    <row r="226" s="2" customFormat="1" ht="14.4" customHeight="1">
      <c r="A226" s="38"/>
      <c r="B226" s="39"/>
      <c r="C226" s="236" t="s">
        <v>661</v>
      </c>
      <c r="D226" s="236" t="s">
        <v>177</v>
      </c>
      <c r="E226" s="237" t="s">
        <v>226</v>
      </c>
      <c r="F226" s="238" t="s">
        <v>227</v>
      </c>
      <c r="G226" s="239" t="s">
        <v>180</v>
      </c>
      <c r="H226" s="240">
        <v>1</v>
      </c>
      <c r="I226" s="241"/>
      <c r="J226" s="242">
        <f>ROUND(I226*H226,2)</f>
        <v>0</v>
      </c>
      <c r="K226" s="243"/>
      <c r="L226" s="44"/>
      <c r="M226" s="250" t="s">
        <v>1</v>
      </c>
      <c r="N226" s="251" t="s">
        <v>43</v>
      </c>
      <c r="O226" s="252"/>
      <c r="P226" s="253">
        <f>O226*H226</f>
        <v>0</v>
      </c>
      <c r="Q226" s="253">
        <v>0</v>
      </c>
      <c r="R226" s="253">
        <f>Q226*H226</f>
        <v>0</v>
      </c>
      <c r="S226" s="253">
        <v>0</v>
      </c>
      <c r="T226" s="253">
        <f>S226*H226</f>
        <v>0</v>
      </c>
      <c r="U226" s="254" t="s">
        <v>1</v>
      </c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248" t="s">
        <v>181</v>
      </c>
      <c r="AT226" s="248" t="s">
        <v>177</v>
      </c>
      <c r="AU226" s="248" t="s">
        <v>90</v>
      </c>
      <c r="AY226" s="17" t="s">
        <v>174</v>
      </c>
      <c r="BE226" s="249">
        <f>IF(N226="základná",J226,0)</f>
        <v>0</v>
      </c>
      <c r="BF226" s="249">
        <f>IF(N226="znížená",J226,0)</f>
        <v>0</v>
      </c>
      <c r="BG226" s="249">
        <f>IF(N226="zákl. prenesená",J226,0)</f>
        <v>0</v>
      </c>
      <c r="BH226" s="249">
        <f>IF(N226="zníž. prenesená",J226,0)</f>
        <v>0</v>
      </c>
      <c r="BI226" s="249">
        <f>IF(N226="nulová",J226,0)</f>
        <v>0</v>
      </c>
      <c r="BJ226" s="17" t="s">
        <v>90</v>
      </c>
      <c r="BK226" s="249">
        <f>ROUND(I226*H226,2)</f>
        <v>0</v>
      </c>
      <c r="BL226" s="17" t="s">
        <v>181</v>
      </c>
      <c r="BM226" s="248" t="s">
        <v>2018</v>
      </c>
    </row>
    <row r="227" s="2" customFormat="1" ht="6.96" customHeight="1">
      <c r="A227" s="38"/>
      <c r="B227" s="72"/>
      <c r="C227" s="73"/>
      <c r="D227" s="73"/>
      <c r="E227" s="73"/>
      <c r="F227" s="73"/>
      <c r="G227" s="73"/>
      <c r="H227" s="73"/>
      <c r="I227" s="73"/>
      <c r="J227" s="73"/>
      <c r="K227" s="73"/>
      <c r="L227" s="44"/>
      <c r="M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</row>
  </sheetData>
  <sheetProtection sheet="1" autoFilter="0" formatColumns="0" formatRows="0" objects="1" scenarios="1" spinCount="100000" saltValue="G/EwlK0s56w76XhKqzT2nQhSdtaTUJjveheWhYlb0HJ1yk8wKKlZpWzorHF6q4zUk7bDypLBXaaJlchDCulqIg==" hashValue="O8Qzk6ky3LkHsO5PeABpfeySUkQTGQd2ejJi7kNDdsVt1XoQLzoAF6nhKNVn9TvE8BhYgwL2FlE3laSOxvVbaA==" algorithmName="SHA-512" password="CC35"/>
  <autoFilter ref="C133:K226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22:H122"/>
    <mergeCell ref="E124:H124"/>
    <mergeCell ref="E126:H12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Jaroslav-PC\Jaroslav</dc:creator>
  <cp:lastModifiedBy>Jaroslav-PC\Jaroslav</cp:lastModifiedBy>
  <dcterms:created xsi:type="dcterms:W3CDTF">2026-10-02T14:29:30Z</dcterms:created>
  <dcterms:modified xsi:type="dcterms:W3CDTF">2026-10-02T14:30:03Z</dcterms:modified>
</cp:coreProperties>
</file>