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baniariova\Desktop\Rekonštrukcia telocvične SPŠ Winklera LC\"/>
    </mc:Choice>
  </mc:AlternateContent>
  <bookViews>
    <workbookView xWindow="0" yWindow="0" windowWidth="16230" windowHeight="11175"/>
  </bookViews>
  <sheets>
    <sheet name="2019010.I.6 - Zateplenie ..." sheetId="7" r:id="rId1"/>
    <sheet name="2019010.IV.2 - Bleskozvod" sheetId="11" r:id="rId2"/>
  </sheets>
  <definedNames>
    <definedName name="_xlnm._FilterDatabase" localSheetId="0" hidden="1">'2019010.I.6 - Zateplenie ...'!$C$140:$K$238</definedName>
    <definedName name="_xlnm._FilterDatabase" localSheetId="1" hidden="1">'2019010.IV.2 - Bleskozvod'!$C$133:$K$179</definedName>
    <definedName name="_xlnm.Print_Titles" localSheetId="0">'2019010.I.6 - Zateplenie ...'!$140:$140</definedName>
    <definedName name="_xlnm.Print_Titles" localSheetId="1">'2019010.IV.2 - Bleskozvod'!$133:$133</definedName>
    <definedName name="_xlnm.Print_Area" localSheetId="0">'2019010.I.6 - Zateplenie ...'!$C$4:$J$75,'2019010.I.6 - Zateplenie ...'!$C$81:$J$120,'2019010.I.6 - Zateplenie ...'!$C$126:$K$238</definedName>
    <definedName name="_xlnm.Print_Area" localSheetId="1">'2019010.IV.2 - Bleskozvod'!$C$4:$J$75,'2019010.IV.2 - Bleskozvod'!$C$81:$J$113,'2019010.IV.2 - Bleskozvod'!$C$119:$K$179</definedName>
  </definedNames>
  <calcPr calcId="162913"/>
</workbook>
</file>

<file path=xl/calcChain.xml><?xml version="1.0" encoding="utf-8"?>
<calcChain xmlns="http://schemas.openxmlformats.org/spreadsheetml/2006/main">
  <c r="J41" i="11" l="1"/>
  <c r="J40" i="11"/>
  <c r="J39" i="11"/>
  <c r="BI179" i="11"/>
  <c r="BH179" i="11"/>
  <c r="BG179" i="11"/>
  <c r="BE179" i="11"/>
  <c r="T179" i="11"/>
  <c r="R179" i="11"/>
  <c r="P179" i="11"/>
  <c r="BK179" i="11"/>
  <c r="J179" i="11"/>
  <c r="BF179" i="11" s="1"/>
  <c r="BI178" i="11"/>
  <c r="BH178" i="11"/>
  <c r="BG178" i="11"/>
  <c r="BE178" i="11"/>
  <c r="T178" i="11"/>
  <c r="R178" i="11"/>
  <c r="P178" i="11"/>
  <c r="BK178" i="11"/>
  <c r="J178" i="11"/>
  <c r="BF178" i="11" s="1"/>
  <c r="BI177" i="11"/>
  <c r="BH177" i="11"/>
  <c r="BG177" i="11"/>
  <c r="BE177" i="11"/>
  <c r="T177" i="11"/>
  <c r="R177" i="11"/>
  <c r="R176" i="11"/>
  <c r="R175" i="11" s="1"/>
  <c r="P177" i="11"/>
  <c r="BK177" i="11"/>
  <c r="BK176" i="11"/>
  <c r="J176" i="11" s="1"/>
  <c r="J102" i="11" s="1"/>
  <c r="J177" i="11"/>
  <c r="BF177" i="11" s="1"/>
  <c r="BI174" i="11"/>
  <c r="BH174" i="11"/>
  <c r="BG174" i="11"/>
  <c r="BE174" i="11"/>
  <c r="T174" i="11"/>
  <c r="R174" i="11"/>
  <c r="P174" i="11"/>
  <c r="BK174" i="11"/>
  <c r="J174" i="11"/>
  <c r="BF174" i="11" s="1"/>
  <c r="BI173" i="11"/>
  <c r="BH173" i="11"/>
  <c r="BG173" i="11"/>
  <c r="BE173" i="11"/>
  <c r="T173" i="11"/>
  <c r="R173" i="11"/>
  <c r="R172" i="11" s="1"/>
  <c r="P173" i="11"/>
  <c r="BK173" i="11"/>
  <c r="BK172" i="11" s="1"/>
  <c r="J172" i="11" s="1"/>
  <c r="J100" i="11" s="1"/>
  <c r="J173" i="11"/>
  <c r="BF173" i="11"/>
  <c r="BI171" i="11"/>
  <c r="BH171" i="11"/>
  <c r="BG171" i="11"/>
  <c r="BE171" i="11"/>
  <c r="T171" i="11"/>
  <c r="R171" i="11"/>
  <c r="P171" i="11"/>
  <c r="BK171" i="11"/>
  <c r="J171" i="11"/>
  <c r="BF171" i="11" s="1"/>
  <c r="BI170" i="11"/>
  <c r="BH170" i="11"/>
  <c r="BG170" i="11"/>
  <c r="BE170" i="11"/>
  <c r="T170" i="11"/>
  <c r="R170" i="11"/>
  <c r="P170" i="11"/>
  <c r="BK170" i="11"/>
  <c r="J170" i="11"/>
  <c r="BF170" i="11" s="1"/>
  <c r="BI169" i="11"/>
  <c r="BH169" i="11"/>
  <c r="BG169" i="11"/>
  <c r="BE169" i="11"/>
  <c r="T169" i="11"/>
  <c r="R169" i="11"/>
  <c r="P169" i="11"/>
  <c r="BK169" i="11"/>
  <c r="J169" i="11"/>
  <c r="BF169" i="11" s="1"/>
  <c r="BI168" i="11"/>
  <c r="BH168" i="11"/>
  <c r="BG168" i="11"/>
  <c r="BE168" i="11"/>
  <c r="T168" i="11"/>
  <c r="R168" i="11"/>
  <c r="P168" i="11"/>
  <c r="BK168" i="11"/>
  <c r="J168" i="11"/>
  <c r="BF168" i="11" s="1"/>
  <c r="BI167" i="11"/>
  <c r="BH167" i="11"/>
  <c r="BG167" i="11"/>
  <c r="BE167" i="11"/>
  <c r="T167" i="11"/>
  <c r="R167" i="11"/>
  <c r="P167" i="11"/>
  <c r="BK167" i="11"/>
  <c r="J167" i="11"/>
  <c r="BF167" i="11" s="1"/>
  <c r="BI166" i="11"/>
  <c r="BH166" i="11"/>
  <c r="BG166" i="11"/>
  <c r="BE166" i="11"/>
  <c r="T166" i="11"/>
  <c r="R166" i="11"/>
  <c r="P166" i="11"/>
  <c r="BK166" i="11"/>
  <c r="J166" i="11"/>
  <c r="BF166" i="11" s="1"/>
  <c r="BI165" i="11"/>
  <c r="BH165" i="11"/>
  <c r="BG165" i="11"/>
  <c r="BE165" i="11"/>
  <c r="T165" i="11"/>
  <c r="R165" i="11"/>
  <c r="P165" i="11"/>
  <c r="BK165" i="11"/>
  <c r="J165" i="11"/>
  <c r="BF165" i="11" s="1"/>
  <c r="BI164" i="11"/>
  <c r="BH164" i="11"/>
  <c r="BG164" i="11"/>
  <c r="BE164" i="11"/>
  <c r="T164" i="11"/>
  <c r="R164" i="11"/>
  <c r="P164" i="11"/>
  <c r="BK164" i="11"/>
  <c r="J164" i="11"/>
  <c r="BF164" i="11" s="1"/>
  <c r="BI163" i="11"/>
  <c r="BH163" i="11"/>
  <c r="BG163" i="11"/>
  <c r="BE163" i="11"/>
  <c r="T163" i="11"/>
  <c r="R163" i="11"/>
  <c r="P163" i="11"/>
  <c r="BK163" i="11"/>
  <c r="J163" i="11"/>
  <c r="BF163" i="11" s="1"/>
  <c r="BI162" i="11"/>
  <c r="BH162" i="11"/>
  <c r="BG162" i="11"/>
  <c r="BE162" i="11"/>
  <c r="T162" i="11"/>
  <c r="R162" i="11"/>
  <c r="P162" i="11"/>
  <c r="BK162" i="11"/>
  <c r="J162" i="11"/>
  <c r="BF162" i="11" s="1"/>
  <c r="BI161" i="11"/>
  <c r="BH161" i="11"/>
  <c r="BG161" i="11"/>
  <c r="BE161" i="11"/>
  <c r="T161" i="11"/>
  <c r="R161" i="11"/>
  <c r="P161" i="11"/>
  <c r="BK161" i="11"/>
  <c r="J161" i="11"/>
  <c r="BF161" i="11" s="1"/>
  <c r="BI160" i="11"/>
  <c r="BH160" i="11"/>
  <c r="BG160" i="11"/>
  <c r="BE160" i="11"/>
  <c r="T160" i="11"/>
  <c r="R160" i="11"/>
  <c r="P160" i="11"/>
  <c r="BK160" i="11"/>
  <c r="J160" i="11"/>
  <c r="BF160" i="11" s="1"/>
  <c r="BI159" i="11"/>
  <c r="BH159" i="11"/>
  <c r="BG159" i="11"/>
  <c r="BE159" i="11"/>
  <c r="T159" i="11"/>
  <c r="R159" i="11"/>
  <c r="P159" i="11"/>
  <c r="BK159" i="11"/>
  <c r="J159" i="11"/>
  <c r="BF159" i="11" s="1"/>
  <c r="BI158" i="11"/>
  <c r="BH158" i="11"/>
  <c r="BG158" i="11"/>
  <c r="BE158" i="11"/>
  <c r="T158" i="11"/>
  <c r="R158" i="11"/>
  <c r="P158" i="11"/>
  <c r="BK158" i="11"/>
  <c r="J158" i="11"/>
  <c r="BF158" i="11" s="1"/>
  <c r="BI157" i="11"/>
  <c r="BH157" i="11"/>
  <c r="BG157" i="11"/>
  <c r="BE157" i="11"/>
  <c r="T157" i="11"/>
  <c r="R157" i="11"/>
  <c r="P157" i="11"/>
  <c r="BK157" i="11"/>
  <c r="J157" i="11"/>
  <c r="BF157" i="11" s="1"/>
  <c r="BI156" i="11"/>
  <c r="BH156" i="11"/>
  <c r="BG156" i="11"/>
  <c r="BE156" i="11"/>
  <c r="T156" i="11"/>
  <c r="R156" i="11"/>
  <c r="P156" i="11"/>
  <c r="BK156" i="11"/>
  <c r="J156" i="11"/>
  <c r="BF156" i="11" s="1"/>
  <c r="BI155" i="11"/>
  <c r="BH155" i="11"/>
  <c r="BG155" i="11"/>
  <c r="BE155" i="11"/>
  <c r="T155" i="11"/>
  <c r="R155" i="11"/>
  <c r="P155" i="11"/>
  <c r="BK155" i="11"/>
  <c r="J155" i="11"/>
  <c r="BF155" i="11" s="1"/>
  <c r="BI154" i="11"/>
  <c r="BH154" i="11"/>
  <c r="BG154" i="11"/>
  <c r="BE154" i="11"/>
  <c r="T154" i="11"/>
  <c r="R154" i="11"/>
  <c r="P154" i="11"/>
  <c r="BK154" i="11"/>
  <c r="J154" i="11"/>
  <c r="BF154" i="11" s="1"/>
  <c r="BI153" i="11"/>
  <c r="BH153" i="11"/>
  <c r="BG153" i="11"/>
  <c r="BE153" i="11"/>
  <c r="T153" i="11"/>
  <c r="R153" i="11"/>
  <c r="P153" i="11"/>
  <c r="BK153" i="11"/>
  <c r="J153" i="11"/>
  <c r="BF153" i="11" s="1"/>
  <c r="BI152" i="11"/>
  <c r="BH152" i="11"/>
  <c r="BG152" i="11"/>
  <c r="BE152" i="11"/>
  <c r="T152" i="11"/>
  <c r="R152" i="11"/>
  <c r="P152" i="11"/>
  <c r="BK152" i="11"/>
  <c r="J152" i="11"/>
  <c r="BF152" i="11"/>
  <c r="BI151" i="11"/>
  <c r="BH151" i="11"/>
  <c r="BG151" i="11"/>
  <c r="BE151" i="11"/>
  <c r="T151" i="11"/>
  <c r="R151" i="11"/>
  <c r="P151" i="11"/>
  <c r="BK151" i="11"/>
  <c r="J151" i="11"/>
  <c r="BF151" i="11"/>
  <c r="BI150" i="11"/>
  <c r="BH150" i="11"/>
  <c r="BG150" i="11"/>
  <c r="BE150" i="11"/>
  <c r="T150" i="11"/>
  <c r="R150" i="11"/>
  <c r="P150" i="11"/>
  <c r="BK150" i="11"/>
  <c r="J150" i="11"/>
  <c r="BF150" i="11"/>
  <c r="BI149" i="11"/>
  <c r="BH149" i="11"/>
  <c r="BG149" i="11"/>
  <c r="BE149" i="11"/>
  <c r="T149" i="11"/>
  <c r="R149" i="11"/>
  <c r="P149" i="11"/>
  <c r="BK149" i="11"/>
  <c r="J149" i="11"/>
  <c r="BF149" i="11"/>
  <c r="BI148" i="11"/>
  <c r="BH148" i="11"/>
  <c r="BG148" i="11"/>
  <c r="BE148" i="11"/>
  <c r="T148" i="11"/>
  <c r="R148" i="11"/>
  <c r="P148" i="11"/>
  <c r="BK148" i="11"/>
  <c r="J148" i="11"/>
  <c r="BF148" i="11"/>
  <c r="BI147" i="11"/>
  <c r="BH147" i="11"/>
  <c r="BG147" i="11"/>
  <c r="BE147" i="11"/>
  <c r="T147" i="11"/>
  <c r="R147" i="11"/>
  <c r="P147" i="11"/>
  <c r="BK147" i="11"/>
  <c r="J147" i="11"/>
  <c r="BF147" i="11"/>
  <c r="BI146" i="11"/>
  <c r="BH146" i="11"/>
  <c r="BG146" i="11"/>
  <c r="BE146" i="11"/>
  <c r="T146" i="11"/>
  <c r="R146" i="11"/>
  <c r="P146" i="11"/>
  <c r="BK146" i="11"/>
  <c r="J146" i="11"/>
  <c r="BF146" i="11"/>
  <c r="BI145" i="11"/>
  <c r="BH145" i="11"/>
  <c r="BG145" i="11"/>
  <c r="BE145" i="11"/>
  <c r="T145" i="11"/>
  <c r="R145" i="11"/>
  <c r="P145" i="11"/>
  <c r="BK145" i="11"/>
  <c r="J145" i="11"/>
  <c r="BF145" i="11"/>
  <c r="BI144" i="11"/>
  <c r="BH144" i="11"/>
  <c r="BG144" i="11"/>
  <c r="BE144" i="11"/>
  <c r="T144" i="11"/>
  <c r="R144" i="11"/>
  <c r="P144" i="11"/>
  <c r="BK144" i="11"/>
  <c r="J144" i="11"/>
  <c r="BF144" i="11"/>
  <c r="BI143" i="11"/>
  <c r="BH143" i="11"/>
  <c r="BG143" i="11"/>
  <c r="BE143" i="11"/>
  <c r="T143" i="11"/>
  <c r="R143" i="11"/>
  <c r="P143" i="11"/>
  <c r="BK143" i="11"/>
  <c r="J143" i="11"/>
  <c r="BF143" i="11"/>
  <c r="BI142" i="11"/>
  <c r="BH142" i="11"/>
  <c r="BG142" i="11"/>
  <c r="BE142" i="11"/>
  <c r="T142" i="11"/>
  <c r="R142" i="11"/>
  <c r="P142" i="11"/>
  <c r="BK142" i="11"/>
  <c r="J142" i="11"/>
  <c r="BF142" i="11"/>
  <c r="BI141" i="11"/>
  <c r="BH141" i="11"/>
  <c r="BG141" i="11"/>
  <c r="BE141" i="11"/>
  <c r="T141" i="11"/>
  <c r="R141" i="11"/>
  <c r="P141" i="11"/>
  <c r="BK141" i="11"/>
  <c r="J141" i="11"/>
  <c r="BF141" i="11"/>
  <c r="BI140" i="11"/>
  <c r="BH140" i="11"/>
  <c r="BG140" i="11"/>
  <c r="BE140" i="11"/>
  <c r="T140" i="11"/>
  <c r="R140" i="11"/>
  <c r="P140" i="11"/>
  <c r="BK140" i="11"/>
  <c r="J140" i="11"/>
  <c r="BF140" i="11"/>
  <c r="BI139" i="11"/>
  <c r="BH139" i="11"/>
  <c r="BG139" i="11"/>
  <c r="BE139" i="11"/>
  <c r="T139" i="11"/>
  <c r="R139" i="11"/>
  <c r="P139" i="11"/>
  <c r="BK139" i="11"/>
  <c r="J139" i="11"/>
  <c r="BF139" i="11"/>
  <c r="BI138" i="11"/>
  <c r="BH138" i="11"/>
  <c r="BG138" i="11"/>
  <c r="BE138" i="11"/>
  <c r="T138" i="11"/>
  <c r="R138" i="11"/>
  <c r="P138" i="11"/>
  <c r="BK138" i="11"/>
  <c r="J138" i="11"/>
  <c r="BF138" i="11"/>
  <c r="BI137" i="11"/>
  <c r="BH137" i="11"/>
  <c r="BG137" i="11"/>
  <c r="BE137" i="11"/>
  <c r="T137" i="11"/>
  <c r="T136" i="11"/>
  <c r="R137" i="11"/>
  <c r="R136" i="11"/>
  <c r="R135" i="11" s="1"/>
  <c r="R134" i="11" s="1"/>
  <c r="P137" i="11"/>
  <c r="P136" i="11"/>
  <c r="BK137" i="11"/>
  <c r="BK136" i="11" s="1"/>
  <c r="J137" i="11"/>
  <c r="BF137" i="11" s="1"/>
  <c r="J131" i="11"/>
  <c r="J130" i="11"/>
  <c r="F130" i="11"/>
  <c r="F128" i="11"/>
  <c r="E126" i="11"/>
  <c r="BI111" i="11"/>
  <c r="BH111" i="11"/>
  <c r="BG111" i="11"/>
  <c r="BE111" i="11"/>
  <c r="BI110" i="11"/>
  <c r="BH110" i="11"/>
  <c r="BG110" i="11"/>
  <c r="BF110" i="11"/>
  <c r="BE110" i="11"/>
  <c r="BI109" i="11"/>
  <c r="BH109" i="11"/>
  <c r="BG109" i="11"/>
  <c r="BF109" i="11"/>
  <c r="BE109" i="11"/>
  <c r="BI108" i="11"/>
  <c r="BH108" i="11"/>
  <c r="BG108" i="11"/>
  <c r="BF108" i="11"/>
  <c r="BE108" i="11"/>
  <c r="BI107" i="11"/>
  <c r="BH107" i="11"/>
  <c r="BG107" i="11"/>
  <c r="BF107" i="11"/>
  <c r="BE107" i="11"/>
  <c r="BI106" i="11"/>
  <c r="F41" i="11"/>
  <c r="BH106" i="11"/>
  <c r="F40" i="11" s="1"/>
  <c r="BG106" i="11"/>
  <c r="F39" i="11"/>
  <c r="BF106" i="11"/>
  <c r="BE106" i="11"/>
  <c r="J37" i="11"/>
  <c r="F37" i="11"/>
  <c r="J93" i="11"/>
  <c r="J92" i="11"/>
  <c r="F92" i="11"/>
  <c r="F90" i="11"/>
  <c r="E88" i="11"/>
  <c r="J20" i="11"/>
  <c r="E20" i="11"/>
  <c r="F131" i="11" s="1"/>
  <c r="F93" i="11"/>
  <c r="J19" i="11"/>
  <c r="J14" i="11"/>
  <c r="J128" i="11" s="1"/>
  <c r="J90" i="11"/>
  <c r="E7" i="11"/>
  <c r="E122" i="11" s="1"/>
  <c r="J41" i="7"/>
  <c r="J40" i="7"/>
  <c r="J39" i="7"/>
  <c r="BI238" i="7"/>
  <c r="BH238" i="7"/>
  <c r="BG238" i="7"/>
  <c r="BE238" i="7"/>
  <c r="T238" i="7"/>
  <c r="R238" i="7"/>
  <c r="P238" i="7"/>
  <c r="BK238" i="7"/>
  <c r="J238" i="7"/>
  <c r="BF238" i="7" s="1"/>
  <c r="BI237" i="7"/>
  <c r="BH237" i="7"/>
  <c r="BG237" i="7"/>
  <c r="BE237" i="7"/>
  <c r="T237" i="7"/>
  <c r="R237" i="7"/>
  <c r="P237" i="7"/>
  <c r="BK237" i="7"/>
  <c r="J237" i="7"/>
  <c r="BF237" i="7" s="1"/>
  <c r="BI236" i="7"/>
  <c r="BH236" i="7"/>
  <c r="BG236" i="7"/>
  <c r="BE236" i="7"/>
  <c r="T236" i="7"/>
  <c r="R236" i="7"/>
  <c r="P236" i="7"/>
  <c r="BK236" i="7"/>
  <c r="J236" i="7"/>
  <c r="BF236" i="7" s="1"/>
  <c r="BI235" i="7"/>
  <c r="BH235" i="7"/>
  <c r="BG235" i="7"/>
  <c r="BE235" i="7"/>
  <c r="T235" i="7"/>
  <c r="T234" i="7" s="1"/>
  <c r="R235" i="7"/>
  <c r="R234" i="7" s="1"/>
  <c r="P235" i="7"/>
  <c r="P234" i="7" s="1"/>
  <c r="BK235" i="7"/>
  <c r="BK234" i="7" s="1"/>
  <c r="J234" i="7" s="1"/>
  <c r="J109" i="7" s="1"/>
  <c r="J235" i="7"/>
  <c r="BF235" i="7"/>
  <c r="BI233" i="7"/>
  <c r="BH233" i="7"/>
  <c r="BG233" i="7"/>
  <c r="BE233" i="7"/>
  <c r="T233" i="7"/>
  <c r="R233" i="7"/>
  <c r="P233" i="7"/>
  <c r="BK233" i="7"/>
  <c r="J233" i="7"/>
  <c r="BF233" i="7" s="1"/>
  <c r="BI232" i="7"/>
  <c r="BH232" i="7"/>
  <c r="BG232" i="7"/>
  <c r="BE232" i="7"/>
  <c r="T232" i="7"/>
  <c r="R232" i="7"/>
  <c r="P232" i="7"/>
  <c r="BK232" i="7"/>
  <c r="J232" i="7"/>
  <c r="BF232" i="7" s="1"/>
  <c r="BI231" i="7"/>
  <c r="BH231" i="7"/>
  <c r="BG231" i="7"/>
  <c r="BE231" i="7"/>
  <c r="T231" i="7"/>
  <c r="R231" i="7"/>
  <c r="P231" i="7"/>
  <c r="BK231" i="7"/>
  <c r="J231" i="7"/>
  <c r="BF231" i="7" s="1"/>
  <c r="BI230" i="7"/>
  <c r="BH230" i="7"/>
  <c r="BG230" i="7"/>
  <c r="BE230" i="7"/>
  <c r="T230" i="7"/>
  <c r="R230" i="7"/>
  <c r="P230" i="7"/>
  <c r="BK230" i="7"/>
  <c r="J230" i="7"/>
  <c r="BF230" i="7" s="1"/>
  <c r="BI229" i="7"/>
  <c r="BH229" i="7"/>
  <c r="BG229" i="7"/>
  <c r="BE229" i="7"/>
  <c r="T229" i="7"/>
  <c r="R229" i="7"/>
  <c r="P229" i="7"/>
  <c r="BK229" i="7"/>
  <c r="J229" i="7"/>
  <c r="BF229" i="7" s="1"/>
  <c r="BI228" i="7"/>
  <c r="BH228" i="7"/>
  <c r="BG228" i="7"/>
  <c r="BE228" i="7"/>
  <c r="T228" i="7"/>
  <c r="T227" i="7" s="1"/>
  <c r="R228" i="7"/>
  <c r="R227" i="7" s="1"/>
  <c r="P228" i="7"/>
  <c r="P227" i="7" s="1"/>
  <c r="BK228" i="7"/>
  <c r="BK227" i="7" s="1"/>
  <c r="J227" i="7" s="1"/>
  <c r="J108" i="7" s="1"/>
  <c r="J228" i="7"/>
  <c r="BF228" i="7"/>
  <c r="BI226" i="7"/>
  <c r="BH226" i="7"/>
  <c r="BG226" i="7"/>
  <c r="BE226" i="7"/>
  <c r="T226" i="7"/>
  <c r="R226" i="7"/>
  <c r="P226" i="7"/>
  <c r="BK226" i="7"/>
  <c r="J226" i="7"/>
  <c r="BF226" i="7" s="1"/>
  <c r="BI225" i="7"/>
  <c r="BH225" i="7"/>
  <c r="BG225" i="7"/>
  <c r="BE225" i="7"/>
  <c r="T225" i="7"/>
  <c r="R225" i="7"/>
  <c r="P225" i="7"/>
  <c r="BK225" i="7"/>
  <c r="J225" i="7"/>
  <c r="BF225" i="7" s="1"/>
  <c r="BI224" i="7"/>
  <c r="BH224" i="7"/>
  <c r="BG224" i="7"/>
  <c r="BE224" i="7"/>
  <c r="T224" i="7"/>
  <c r="R224" i="7"/>
  <c r="P224" i="7"/>
  <c r="BK224" i="7"/>
  <c r="J224" i="7"/>
  <c r="BF224" i="7" s="1"/>
  <c r="BI223" i="7"/>
  <c r="BH223" i="7"/>
  <c r="BG223" i="7"/>
  <c r="BE223" i="7"/>
  <c r="T223" i="7"/>
  <c r="R223" i="7"/>
  <c r="P223" i="7"/>
  <c r="BK223" i="7"/>
  <c r="J223" i="7"/>
  <c r="BF223" i="7" s="1"/>
  <c r="BI222" i="7"/>
  <c r="BH222" i="7"/>
  <c r="BG222" i="7"/>
  <c r="BE222" i="7"/>
  <c r="T222" i="7"/>
  <c r="R222" i="7"/>
  <c r="P222" i="7"/>
  <c r="BK222" i="7"/>
  <c r="J222" i="7"/>
  <c r="BF222" i="7" s="1"/>
  <c r="BI221" i="7"/>
  <c r="BH221" i="7"/>
  <c r="BG221" i="7"/>
  <c r="BE221" i="7"/>
  <c r="T221" i="7"/>
  <c r="T220" i="7" s="1"/>
  <c r="R221" i="7"/>
  <c r="R220" i="7" s="1"/>
  <c r="P221" i="7"/>
  <c r="P220" i="7" s="1"/>
  <c r="BK221" i="7"/>
  <c r="BK220" i="7" s="1"/>
  <c r="J220" i="7" s="1"/>
  <c r="J107" i="7" s="1"/>
  <c r="J221" i="7"/>
  <c r="BF221" i="7"/>
  <c r="BI219" i="7"/>
  <c r="BH219" i="7"/>
  <c r="BG219" i="7"/>
  <c r="BE219" i="7"/>
  <c r="T219" i="7"/>
  <c r="R219" i="7"/>
  <c r="P219" i="7"/>
  <c r="BK219" i="7"/>
  <c r="J219" i="7"/>
  <c r="BF219" i="7" s="1"/>
  <c r="BI218" i="7"/>
  <c r="BH218" i="7"/>
  <c r="BG218" i="7"/>
  <c r="BE218" i="7"/>
  <c r="T218" i="7"/>
  <c r="R218" i="7"/>
  <c r="P218" i="7"/>
  <c r="BK218" i="7"/>
  <c r="J218" i="7"/>
  <c r="BF218" i="7" s="1"/>
  <c r="BI217" i="7"/>
  <c r="BH217" i="7"/>
  <c r="BG217" i="7"/>
  <c r="BE217" i="7"/>
  <c r="T217" i="7"/>
  <c r="R217" i="7"/>
  <c r="P217" i="7"/>
  <c r="BK217" i="7"/>
  <c r="J217" i="7"/>
  <c r="BF217" i="7" s="1"/>
  <c r="BI216" i="7"/>
  <c r="BH216" i="7"/>
  <c r="BG216" i="7"/>
  <c r="BE216" i="7"/>
  <c r="T216" i="7"/>
  <c r="R216" i="7"/>
  <c r="P216" i="7"/>
  <c r="BK216" i="7"/>
  <c r="J216" i="7"/>
  <c r="BF216" i="7" s="1"/>
  <c r="BI215" i="7"/>
  <c r="BH215" i="7"/>
  <c r="BG215" i="7"/>
  <c r="BE215" i="7"/>
  <c r="T215" i="7"/>
  <c r="R215" i="7"/>
  <c r="P215" i="7"/>
  <c r="BK215" i="7"/>
  <c r="J215" i="7"/>
  <c r="BF215" i="7" s="1"/>
  <c r="BI214" i="7"/>
  <c r="BH214" i="7"/>
  <c r="BG214" i="7"/>
  <c r="BE214" i="7"/>
  <c r="T214" i="7"/>
  <c r="R214" i="7"/>
  <c r="P214" i="7"/>
  <c r="BK214" i="7"/>
  <c r="J214" i="7"/>
  <c r="BF214" i="7" s="1"/>
  <c r="BI213" i="7"/>
  <c r="BH213" i="7"/>
  <c r="BG213" i="7"/>
  <c r="BE213" i="7"/>
  <c r="T213" i="7"/>
  <c r="R213" i="7"/>
  <c r="P213" i="7"/>
  <c r="BK213" i="7"/>
  <c r="J213" i="7"/>
  <c r="BF213" i="7" s="1"/>
  <c r="BI212" i="7"/>
  <c r="BH212" i="7"/>
  <c r="BG212" i="7"/>
  <c r="BE212" i="7"/>
  <c r="T212" i="7"/>
  <c r="T211" i="7" s="1"/>
  <c r="R212" i="7"/>
  <c r="R211" i="7" s="1"/>
  <c r="P212" i="7"/>
  <c r="P211" i="7" s="1"/>
  <c r="BK212" i="7"/>
  <c r="BK211" i="7" s="1"/>
  <c r="J211" i="7" s="1"/>
  <c r="J106" i="7" s="1"/>
  <c r="J212" i="7"/>
  <c r="BF212" i="7"/>
  <c r="BI210" i="7"/>
  <c r="BH210" i="7"/>
  <c r="BG210" i="7"/>
  <c r="BE210" i="7"/>
  <c r="T210" i="7"/>
  <c r="R210" i="7"/>
  <c r="P210" i="7"/>
  <c r="BK210" i="7"/>
  <c r="J210" i="7"/>
  <c r="BF210" i="7" s="1"/>
  <c r="BI209" i="7"/>
  <c r="BH209" i="7"/>
  <c r="BG209" i="7"/>
  <c r="BE209" i="7"/>
  <c r="T209" i="7"/>
  <c r="R209" i="7"/>
  <c r="P209" i="7"/>
  <c r="BK209" i="7"/>
  <c r="J209" i="7"/>
  <c r="BF209" i="7" s="1"/>
  <c r="BI208" i="7"/>
  <c r="BH208" i="7"/>
  <c r="BG208" i="7"/>
  <c r="BE208" i="7"/>
  <c r="T208" i="7"/>
  <c r="R208" i="7"/>
  <c r="P208" i="7"/>
  <c r="BK208" i="7"/>
  <c r="J208" i="7"/>
  <c r="BF208" i="7" s="1"/>
  <c r="BI207" i="7"/>
  <c r="BH207" i="7"/>
  <c r="BG207" i="7"/>
  <c r="BE207" i="7"/>
  <c r="T207" i="7"/>
  <c r="R207" i="7"/>
  <c r="P207" i="7"/>
  <c r="BK207" i="7"/>
  <c r="J207" i="7"/>
  <c r="BF207" i="7" s="1"/>
  <c r="BI206" i="7"/>
  <c r="BH206" i="7"/>
  <c r="BG206" i="7"/>
  <c r="BE206" i="7"/>
  <c r="T206" i="7"/>
  <c r="R206" i="7"/>
  <c r="P206" i="7"/>
  <c r="BK206" i="7"/>
  <c r="J206" i="7"/>
  <c r="BF206" i="7" s="1"/>
  <c r="BI205" i="7"/>
  <c r="BH205" i="7"/>
  <c r="BG205" i="7"/>
  <c r="BE205" i="7"/>
  <c r="T205" i="7"/>
  <c r="R205" i="7"/>
  <c r="P205" i="7"/>
  <c r="BK205" i="7"/>
  <c r="J205" i="7"/>
  <c r="BF205" i="7" s="1"/>
  <c r="BI204" i="7"/>
  <c r="BH204" i="7"/>
  <c r="BG204" i="7"/>
  <c r="BE204" i="7"/>
  <c r="T204" i="7"/>
  <c r="R204" i="7"/>
  <c r="P204" i="7"/>
  <c r="BK204" i="7"/>
  <c r="J204" i="7"/>
  <c r="BF204" i="7" s="1"/>
  <c r="BI203" i="7"/>
  <c r="BH203" i="7"/>
  <c r="BG203" i="7"/>
  <c r="BE203" i="7"/>
  <c r="T203" i="7"/>
  <c r="R203" i="7"/>
  <c r="P203" i="7"/>
  <c r="BK203" i="7"/>
  <c r="J203" i="7"/>
  <c r="BF203" i="7" s="1"/>
  <c r="BI202" i="7"/>
  <c r="BH202" i="7"/>
  <c r="BG202" i="7"/>
  <c r="BE202" i="7"/>
  <c r="T202" i="7"/>
  <c r="R202" i="7"/>
  <c r="P202" i="7"/>
  <c r="BK202" i="7"/>
  <c r="J202" i="7"/>
  <c r="BF202" i="7" s="1"/>
  <c r="BI201" i="7"/>
  <c r="BH201" i="7"/>
  <c r="BG201" i="7"/>
  <c r="BE201" i="7"/>
  <c r="T201" i="7"/>
  <c r="R201" i="7"/>
  <c r="P201" i="7"/>
  <c r="BK201" i="7"/>
  <c r="J201" i="7"/>
  <c r="BF201" i="7" s="1"/>
  <c r="BI200" i="7"/>
  <c r="BH200" i="7"/>
  <c r="BG200" i="7"/>
  <c r="BE200" i="7"/>
  <c r="T200" i="7"/>
  <c r="R200" i="7"/>
  <c r="P200" i="7"/>
  <c r="BK200" i="7"/>
  <c r="J200" i="7"/>
  <c r="BF200" i="7" s="1"/>
  <c r="BI199" i="7"/>
  <c r="BH199" i="7"/>
  <c r="BG199" i="7"/>
  <c r="BE199" i="7"/>
  <c r="T199" i="7"/>
  <c r="R199" i="7"/>
  <c r="P199" i="7"/>
  <c r="BK199" i="7"/>
  <c r="J199" i="7"/>
  <c r="BF199" i="7" s="1"/>
  <c r="BI198" i="7"/>
  <c r="BH198" i="7"/>
  <c r="BG198" i="7"/>
  <c r="BE198" i="7"/>
  <c r="T198" i="7"/>
  <c r="R198" i="7"/>
  <c r="P198" i="7"/>
  <c r="BK198" i="7"/>
  <c r="J198" i="7"/>
  <c r="BF198" i="7" s="1"/>
  <c r="BI197" i="7"/>
  <c r="BH197" i="7"/>
  <c r="BG197" i="7"/>
  <c r="BE197" i="7"/>
  <c r="T197" i="7"/>
  <c r="R197" i="7"/>
  <c r="P197" i="7"/>
  <c r="BK197" i="7"/>
  <c r="J197" i="7"/>
  <c r="BF197" i="7" s="1"/>
  <c r="BI196" i="7"/>
  <c r="BH196" i="7"/>
  <c r="BG196" i="7"/>
  <c r="BE196" i="7"/>
  <c r="T196" i="7"/>
  <c r="R196" i="7"/>
  <c r="P196" i="7"/>
  <c r="BK196" i="7"/>
  <c r="J196" i="7"/>
  <c r="BF196" i="7" s="1"/>
  <c r="BI195" i="7"/>
  <c r="BH195" i="7"/>
  <c r="BG195" i="7"/>
  <c r="BE195" i="7"/>
  <c r="T195" i="7"/>
  <c r="R195" i="7"/>
  <c r="P195" i="7"/>
  <c r="BK195" i="7"/>
  <c r="J195" i="7"/>
  <c r="BF195" i="7" s="1"/>
  <c r="BI194" i="7"/>
  <c r="BH194" i="7"/>
  <c r="BG194" i="7"/>
  <c r="BE194" i="7"/>
  <c r="T194" i="7"/>
  <c r="R194" i="7"/>
  <c r="P194" i="7"/>
  <c r="BK194" i="7"/>
  <c r="J194" i="7"/>
  <c r="BF194" i="7" s="1"/>
  <c r="BI193" i="7"/>
  <c r="BH193" i="7"/>
  <c r="BG193" i="7"/>
  <c r="BE193" i="7"/>
  <c r="T193" i="7"/>
  <c r="R193" i="7"/>
  <c r="P193" i="7"/>
  <c r="BK193" i="7"/>
  <c r="J193" i="7"/>
  <c r="BF193" i="7" s="1"/>
  <c r="BI192" i="7"/>
  <c r="BH192" i="7"/>
  <c r="BG192" i="7"/>
  <c r="BE192" i="7"/>
  <c r="T192" i="7"/>
  <c r="R192" i="7"/>
  <c r="P192" i="7"/>
  <c r="BK192" i="7"/>
  <c r="J192" i="7"/>
  <c r="BF192" i="7" s="1"/>
  <c r="BI191" i="7"/>
  <c r="BH191" i="7"/>
  <c r="BG191" i="7"/>
  <c r="BE191" i="7"/>
  <c r="T191" i="7"/>
  <c r="R191" i="7"/>
  <c r="P191" i="7"/>
  <c r="BK191" i="7"/>
  <c r="J191" i="7"/>
  <c r="BF191" i="7" s="1"/>
  <c r="BI190" i="7"/>
  <c r="BH190" i="7"/>
  <c r="BG190" i="7"/>
  <c r="BE190" i="7"/>
  <c r="T190" i="7"/>
  <c r="R190" i="7"/>
  <c r="P190" i="7"/>
  <c r="BK190" i="7"/>
  <c r="J190" i="7"/>
  <c r="BF190" i="7" s="1"/>
  <c r="BI189" i="7"/>
  <c r="BH189" i="7"/>
  <c r="BG189" i="7"/>
  <c r="BE189" i="7"/>
  <c r="T189" i="7"/>
  <c r="R189" i="7"/>
  <c r="P189" i="7"/>
  <c r="BK189" i="7"/>
  <c r="J189" i="7"/>
  <c r="BF189" i="7" s="1"/>
  <c r="BI188" i="7"/>
  <c r="BH188" i="7"/>
  <c r="BG188" i="7"/>
  <c r="BE188" i="7"/>
  <c r="T188" i="7"/>
  <c r="R188" i="7"/>
  <c r="P188" i="7"/>
  <c r="BK188" i="7"/>
  <c r="J188" i="7"/>
  <c r="BF188" i="7" s="1"/>
  <c r="BI187" i="7"/>
  <c r="BH187" i="7"/>
  <c r="BG187" i="7"/>
  <c r="BE187" i="7"/>
  <c r="T187" i="7"/>
  <c r="R187" i="7"/>
  <c r="P187" i="7"/>
  <c r="BK187" i="7"/>
  <c r="J187" i="7"/>
  <c r="BF187" i="7" s="1"/>
  <c r="BI186" i="7"/>
  <c r="BH186" i="7"/>
  <c r="BG186" i="7"/>
  <c r="BE186" i="7"/>
  <c r="T186" i="7"/>
  <c r="R186" i="7"/>
  <c r="P186" i="7"/>
  <c r="BK186" i="7"/>
  <c r="J186" i="7"/>
  <c r="BF186" i="7" s="1"/>
  <c r="BI185" i="7"/>
  <c r="BH185" i="7"/>
  <c r="BG185" i="7"/>
  <c r="BE185" i="7"/>
  <c r="T185" i="7"/>
  <c r="R185" i="7"/>
  <c r="P185" i="7"/>
  <c r="BK185" i="7"/>
  <c r="J185" i="7"/>
  <c r="BF185" i="7" s="1"/>
  <c r="BI184" i="7"/>
  <c r="BH184" i="7"/>
  <c r="BG184" i="7"/>
  <c r="BE184" i="7"/>
  <c r="T184" i="7"/>
  <c r="R184" i="7"/>
  <c r="P184" i="7"/>
  <c r="BK184" i="7"/>
  <c r="J184" i="7"/>
  <c r="BF184" i="7" s="1"/>
  <c r="BI183" i="7"/>
  <c r="BH183" i="7"/>
  <c r="BG183" i="7"/>
  <c r="BE183" i="7"/>
  <c r="T183" i="7"/>
  <c r="R183" i="7"/>
  <c r="P183" i="7"/>
  <c r="BK183" i="7"/>
  <c r="J183" i="7"/>
  <c r="BF183" i="7" s="1"/>
  <c r="BI182" i="7"/>
  <c r="BH182" i="7"/>
  <c r="BG182" i="7"/>
  <c r="BE182" i="7"/>
  <c r="T182" i="7"/>
  <c r="R182" i="7"/>
  <c r="P182" i="7"/>
  <c r="BK182" i="7"/>
  <c r="J182" i="7"/>
  <c r="BF182" i="7" s="1"/>
  <c r="BI181" i="7"/>
  <c r="BH181" i="7"/>
  <c r="BG181" i="7"/>
  <c r="BE181" i="7"/>
  <c r="T181" i="7"/>
  <c r="R181" i="7"/>
  <c r="P181" i="7"/>
  <c r="BK181" i="7"/>
  <c r="J181" i="7"/>
  <c r="BF181" i="7" s="1"/>
  <c r="BI180" i="7"/>
  <c r="BH180" i="7"/>
  <c r="BG180" i="7"/>
  <c r="BE180" i="7"/>
  <c r="T180" i="7"/>
  <c r="R180" i="7"/>
  <c r="P180" i="7"/>
  <c r="BK180" i="7"/>
  <c r="J180" i="7"/>
  <c r="BF180" i="7" s="1"/>
  <c r="BI179" i="7"/>
  <c r="BH179" i="7"/>
  <c r="BG179" i="7"/>
  <c r="BE179" i="7"/>
  <c r="T179" i="7"/>
  <c r="R179" i="7"/>
  <c r="P179" i="7"/>
  <c r="BK179" i="7"/>
  <c r="J179" i="7"/>
  <c r="BF179" i="7" s="1"/>
  <c r="BI178" i="7"/>
  <c r="BH178" i="7"/>
  <c r="BG178" i="7"/>
  <c r="BE178" i="7"/>
  <c r="T178" i="7"/>
  <c r="R178" i="7"/>
  <c r="P178" i="7"/>
  <c r="BK178" i="7"/>
  <c r="J178" i="7"/>
  <c r="BF178" i="7" s="1"/>
  <c r="BI177" i="7"/>
  <c r="BH177" i="7"/>
  <c r="BG177" i="7"/>
  <c r="BE177" i="7"/>
  <c r="T177" i="7"/>
  <c r="R177" i="7"/>
  <c r="P177" i="7"/>
  <c r="BK177" i="7"/>
  <c r="J177" i="7"/>
  <c r="BF177" i="7" s="1"/>
  <c r="BI176" i="7"/>
  <c r="BH176" i="7"/>
  <c r="BG176" i="7"/>
  <c r="BE176" i="7"/>
  <c r="T176" i="7"/>
  <c r="R176" i="7"/>
  <c r="P176" i="7"/>
  <c r="BK176" i="7"/>
  <c r="J176" i="7"/>
  <c r="BF176" i="7" s="1"/>
  <c r="BI175" i="7"/>
  <c r="BH175" i="7"/>
  <c r="BG175" i="7"/>
  <c r="BE175" i="7"/>
  <c r="T175" i="7"/>
  <c r="R175" i="7"/>
  <c r="P175" i="7"/>
  <c r="BK175" i="7"/>
  <c r="J175" i="7"/>
  <c r="BF175" i="7" s="1"/>
  <c r="BI174" i="7"/>
  <c r="BH174" i="7"/>
  <c r="BG174" i="7"/>
  <c r="BE174" i="7"/>
  <c r="T174" i="7"/>
  <c r="R174" i="7"/>
  <c r="P174" i="7"/>
  <c r="BK174" i="7"/>
  <c r="J174" i="7"/>
  <c r="BF174" i="7" s="1"/>
  <c r="BI173" i="7"/>
  <c r="BH173" i="7"/>
  <c r="BG173" i="7"/>
  <c r="BE173" i="7"/>
  <c r="T173" i="7"/>
  <c r="R173" i="7"/>
  <c r="P173" i="7"/>
  <c r="BK173" i="7"/>
  <c r="J173" i="7"/>
  <c r="BF173" i="7"/>
  <c r="BI172" i="7"/>
  <c r="BH172" i="7"/>
  <c r="BG172" i="7"/>
  <c r="BE172" i="7"/>
  <c r="T172" i="7"/>
  <c r="T171" i="7"/>
  <c r="T170" i="7" s="1"/>
  <c r="R172" i="7"/>
  <c r="R171" i="7" s="1"/>
  <c r="R170" i="7" s="1"/>
  <c r="P172" i="7"/>
  <c r="P171" i="7"/>
  <c r="P170" i="7" s="1"/>
  <c r="BK172" i="7"/>
  <c r="BK171" i="7" s="1"/>
  <c r="J172" i="7"/>
  <c r="BF172" i="7"/>
  <c r="BI169" i="7"/>
  <c r="BH169" i="7"/>
  <c r="BG169" i="7"/>
  <c r="BE169" i="7"/>
  <c r="T169" i="7"/>
  <c r="T168" i="7"/>
  <c r="R169" i="7"/>
  <c r="R168" i="7"/>
  <c r="P169" i="7"/>
  <c r="P168" i="7"/>
  <c r="BK169" i="7"/>
  <c r="BK168" i="7"/>
  <c r="J168" i="7" s="1"/>
  <c r="J103" i="7" s="1"/>
  <c r="J169" i="7"/>
  <c r="BF169" i="7" s="1"/>
  <c r="BI167" i="7"/>
  <c r="BH167" i="7"/>
  <c r="BG167" i="7"/>
  <c r="BE167" i="7"/>
  <c r="T167" i="7"/>
  <c r="R167" i="7"/>
  <c r="P167" i="7"/>
  <c r="BK167" i="7"/>
  <c r="J167" i="7"/>
  <c r="BF167" i="7"/>
  <c r="BI166" i="7"/>
  <c r="BH166" i="7"/>
  <c r="BG166" i="7"/>
  <c r="BE166" i="7"/>
  <c r="T166" i="7"/>
  <c r="R166" i="7"/>
  <c r="P166" i="7"/>
  <c r="BK166" i="7"/>
  <c r="J166" i="7"/>
  <c r="BF166" i="7"/>
  <c r="BI165" i="7"/>
  <c r="BH165" i="7"/>
  <c r="BG165" i="7"/>
  <c r="BE165" i="7"/>
  <c r="T165" i="7"/>
  <c r="R165" i="7"/>
  <c r="P165" i="7"/>
  <c r="BK165" i="7"/>
  <c r="J165" i="7"/>
  <c r="BF165" i="7"/>
  <c r="BI164" i="7"/>
  <c r="BH164" i="7"/>
  <c r="BG164" i="7"/>
  <c r="BE164" i="7"/>
  <c r="T164" i="7"/>
  <c r="R164" i="7"/>
  <c r="P164" i="7"/>
  <c r="BK164" i="7"/>
  <c r="J164" i="7"/>
  <c r="BF164" i="7"/>
  <c r="BI163" i="7"/>
  <c r="BH163" i="7"/>
  <c r="BG163" i="7"/>
  <c r="BE163" i="7"/>
  <c r="T163" i="7"/>
  <c r="R163" i="7"/>
  <c r="P163" i="7"/>
  <c r="BK163" i="7"/>
  <c r="J163" i="7"/>
  <c r="BF163" i="7"/>
  <c r="BI162" i="7"/>
  <c r="BH162" i="7"/>
  <c r="BG162" i="7"/>
  <c r="BE162" i="7"/>
  <c r="T162" i="7"/>
  <c r="R162" i="7"/>
  <c r="P162" i="7"/>
  <c r="BK162" i="7"/>
  <c r="J162" i="7"/>
  <c r="BF162" i="7"/>
  <c r="BI161" i="7"/>
  <c r="BH161" i="7"/>
  <c r="BG161" i="7"/>
  <c r="BE161" i="7"/>
  <c r="T161" i="7"/>
  <c r="R161" i="7"/>
  <c r="P161" i="7"/>
  <c r="BK161" i="7"/>
  <c r="J161" i="7"/>
  <c r="BF161" i="7"/>
  <c r="BI160" i="7"/>
  <c r="BH160" i="7"/>
  <c r="BG160" i="7"/>
  <c r="BE160" i="7"/>
  <c r="T160" i="7"/>
  <c r="R160" i="7"/>
  <c r="P160" i="7"/>
  <c r="BK160" i="7"/>
  <c r="J160" i="7"/>
  <c r="BF160" i="7"/>
  <c r="BI159" i="7"/>
  <c r="BH159" i="7"/>
  <c r="BG159" i="7"/>
  <c r="BE159" i="7"/>
  <c r="T159" i="7"/>
  <c r="R159" i="7"/>
  <c r="P159" i="7"/>
  <c r="BK159" i="7"/>
  <c r="J159" i="7"/>
  <c r="BF159" i="7"/>
  <c r="BI158" i="7"/>
  <c r="BH158" i="7"/>
  <c r="BG158" i="7"/>
  <c r="BE158" i="7"/>
  <c r="T158" i="7"/>
  <c r="R158" i="7"/>
  <c r="P158" i="7"/>
  <c r="BK158" i="7"/>
  <c r="J158" i="7"/>
  <c r="BF158" i="7"/>
  <c r="BI157" i="7"/>
  <c r="BH157" i="7"/>
  <c r="BG157" i="7"/>
  <c r="BE157" i="7"/>
  <c r="T157" i="7"/>
  <c r="R157" i="7"/>
  <c r="P157" i="7"/>
  <c r="BK157" i="7"/>
  <c r="J157" i="7"/>
  <c r="BF157" i="7"/>
  <c r="BI156" i="7"/>
  <c r="BH156" i="7"/>
  <c r="BG156" i="7"/>
  <c r="BE156" i="7"/>
  <c r="T156" i="7"/>
  <c r="T155" i="7"/>
  <c r="R156" i="7"/>
  <c r="R155" i="7"/>
  <c r="P156" i="7"/>
  <c r="P155" i="7"/>
  <c r="BK156" i="7"/>
  <c r="BK155" i="7"/>
  <c r="J155" i="7" s="1"/>
  <c r="J102" i="7" s="1"/>
  <c r="J156" i="7"/>
  <c r="BF156" i="7" s="1"/>
  <c r="BI154" i="7"/>
  <c r="BH154" i="7"/>
  <c r="BG154" i="7"/>
  <c r="BE154" i="7"/>
  <c r="T154" i="7"/>
  <c r="R154" i="7"/>
  <c r="P154" i="7"/>
  <c r="BK154" i="7"/>
  <c r="J154" i="7"/>
  <c r="BF154" i="7"/>
  <c r="BI153" i="7"/>
  <c r="BH153" i="7"/>
  <c r="BG153" i="7"/>
  <c r="BE153" i="7"/>
  <c r="T153" i="7"/>
  <c r="R153" i="7"/>
  <c r="P153" i="7"/>
  <c r="BK153" i="7"/>
  <c r="J153" i="7"/>
  <c r="BF153" i="7"/>
  <c r="BI152" i="7"/>
  <c r="BH152" i="7"/>
  <c r="BG152" i="7"/>
  <c r="BE152" i="7"/>
  <c r="T152" i="7"/>
  <c r="T151" i="7"/>
  <c r="R152" i="7"/>
  <c r="R151" i="7"/>
  <c r="P152" i="7"/>
  <c r="P151" i="7"/>
  <c r="BK152" i="7"/>
  <c r="BK151" i="7"/>
  <c r="J151" i="7" s="1"/>
  <c r="J152" i="7"/>
  <c r="BF152" i="7" s="1"/>
  <c r="J101" i="7"/>
  <c r="BI150" i="7"/>
  <c r="BH150" i="7"/>
  <c r="BG150" i="7"/>
  <c r="BE150" i="7"/>
  <c r="T150" i="7"/>
  <c r="R150" i="7"/>
  <c r="P150" i="7"/>
  <c r="BK150" i="7"/>
  <c r="J150" i="7"/>
  <c r="BF150" i="7"/>
  <c r="BI149" i="7"/>
  <c r="BH149" i="7"/>
  <c r="BG149" i="7"/>
  <c r="BE149" i="7"/>
  <c r="T149" i="7"/>
  <c r="R149" i="7"/>
  <c r="P149" i="7"/>
  <c r="BK149" i="7"/>
  <c r="J149" i="7"/>
  <c r="BF149" i="7"/>
  <c r="BI148" i="7"/>
  <c r="BH148" i="7"/>
  <c r="BG148" i="7"/>
  <c r="BE148" i="7"/>
  <c r="T148" i="7"/>
  <c r="R148" i="7"/>
  <c r="P148" i="7"/>
  <c r="BK148" i="7"/>
  <c r="J148" i="7"/>
  <c r="BF148" i="7"/>
  <c r="BI147" i="7"/>
  <c r="BH147" i="7"/>
  <c r="BG147" i="7"/>
  <c r="BE147" i="7"/>
  <c r="T147" i="7"/>
  <c r="T146" i="7"/>
  <c r="R147" i="7"/>
  <c r="R146" i="7"/>
  <c r="P147" i="7"/>
  <c r="P146" i="7"/>
  <c r="BK147" i="7"/>
  <c r="BK146" i="7"/>
  <c r="J146" i="7" s="1"/>
  <c r="J147" i="7"/>
  <c r="BF147" i="7" s="1"/>
  <c r="J100" i="7"/>
  <c r="BI145" i="7"/>
  <c r="BH145" i="7"/>
  <c r="BG145" i="7"/>
  <c r="BE145" i="7"/>
  <c r="T145" i="7"/>
  <c r="R145" i="7"/>
  <c r="R143" i="7" s="1"/>
  <c r="R142" i="7" s="1"/>
  <c r="R141" i="7" s="1"/>
  <c r="P145" i="7"/>
  <c r="BK145" i="7"/>
  <c r="J145" i="7"/>
  <c r="BF145" i="7"/>
  <c r="BI144" i="7"/>
  <c r="BH144" i="7"/>
  <c r="BG144" i="7"/>
  <c r="BE144" i="7"/>
  <c r="T144" i="7"/>
  <c r="T143" i="7"/>
  <c r="T142" i="7" s="1"/>
  <c r="T141" i="7" s="1"/>
  <c r="R144" i="7"/>
  <c r="P144" i="7"/>
  <c r="P143" i="7"/>
  <c r="P142" i="7" s="1"/>
  <c r="P141" i="7" s="1"/>
  <c r="BK144" i="7"/>
  <c r="BK143" i="7" s="1"/>
  <c r="BK142" i="7" s="1"/>
  <c r="J142" i="7"/>
  <c r="J98" i="7" s="1"/>
  <c r="J144" i="7"/>
  <c r="BF144" i="7" s="1"/>
  <c r="J138" i="7"/>
  <c r="J137" i="7"/>
  <c r="F137" i="7"/>
  <c r="F135" i="7"/>
  <c r="E133" i="7"/>
  <c r="BI118" i="7"/>
  <c r="BH118" i="7"/>
  <c r="BG118" i="7"/>
  <c r="BE118" i="7"/>
  <c r="BI117" i="7"/>
  <c r="BH117" i="7"/>
  <c r="BG117" i="7"/>
  <c r="BF117" i="7"/>
  <c r="BE117" i="7"/>
  <c r="BI116" i="7"/>
  <c r="BH116" i="7"/>
  <c r="BG116" i="7"/>
  <c r="BF116" i="7"/>
  <c r="BE116" i="7"/>
  <c r="BI115" i="7"/>
  <c r="BH115" i="7"/>
  <c r="BG115" i="7"/>
  <c r="BF115" i="7"/>
  <c r="BE115" i="7"/>
  <c r="BI114" i="7"/>
  <c r="BH114" i="7"/>
  <c r="BG114" i="7"/>
  <c r="BF114" i="7"/>
  <c r="BE114" i="7"/>
  <c r="J37" i="7" s="1"/>
  <c r="BI113" i="7"/>
  <c r="F41" i="7"/>
  <c r="BH113" i="7"/>
  <c r="BG113" i="7"/>
  <c r="F39" i="7"/>
  <c r="BF113" i="7"/>
  <c r="BE113" i="7"/>
  <c r="J93" i="7"/>
  <c r="J92" i="7"/>
  <c r="F92" i="7"/>
  <c r="F90" i="7"/>
  <c r="E88" i="7"/>
  <c r="J20" i="7"/>
  <c r="E20" i="7"/>
  <c r="F93" i="7" s="1"/>
  <c r="F138" i="7"/>
  <c r="J19" i="7"/>
  <c r="J14" i="7"/>
  <c r="J90" i="7" s="1"/>
  <c r="J135" i="7"/>
  <c r="E7" i="7"/>
  <c r="E129" i="7" s="1"/>
  <c r="E84" i="7"/>
  <c r="F37" i="7" l="1"/>
  <c r="E84" i="11"/>
  <c r="BK170" i="7"/>
  <c r="J170" i="7" s="1"/>
  <c r="J104" i="7" s="1"/>
  <c r="J171" i="7"/>
  <c r="J105" i="7" s="1"/>
  <c r="F40" i="7"/>
  <c r="J143" i="7"/>
  <c r="J99" i="7" s="1"/>
  <c r="J136" i="11"/>
  <c r="J99" i="11" s="1"/>
  <c r="BK135" i="11"/>
  <c r="P172" i="11"/>
  <c r="P135" i="11" s="1"/>
  <c r="P134" i="11" s="1"/>
  <c r="T172" i="11"/>
  <c r="T135" i="11" s="1"/>
  <c r="T134" i="11" s="1"/>
  <c r="BK175" i="11"/>
  <c r="J175" i="11" s="1"/>
  <c r="J101" i="11" s="1"/>
  <c r="P176" i="11"/>
  <c r="P175" i="11" s="1"/>
  <c r="T176" i="11"/>
  <c r="T175" i="11" s="1"/>
  <c r="J135" i="11" l="1"/>
  <c r="J98" i="11" s="1"/>
  <c r="BK134" i="11"/>
  <c r="J134" i="11" s="1"/>
  <c r="J97" i="11" s="1"/>
  <c r="BK141" i="7"/>
  <c r="J141" i="7" s="1"/>
  <c r="J97" i="7" s="1"/>
  <c r="J32" i="7" l="1"/>
  <c r="J32" i="11"/>
  <c r="J118" i="7" l="1"/>
  <c r="J111" i="11"/>
  <c r="J105" i="11" l="1"/>
  <c r="BF111" i="11"/>
  <c r="BF118" i="7"/>
  <c r="J112" i="7"/>
  <c r="J33" i="7" l="1"/>
  <c r="J34" i="7" s="1"/>
  <c r="J120" i="7"/>
  <c r="J38" i="11"/>
  <c r="F38" i="11"/>
  <c r="J38" i="7"/>
  <c r="F38" i="7"/>
  <c r="J33" i="11"/>
  <c r="J34" i="11" s="1"/>
  <c r="J113" i="11"/>
  <c r="J43" i="11" l="1"/>
  <c r="J43" i="7"/>
</calcChain>
</file>

<file path=xl/sharedStrings.xml><?xml version="1.0" encoding="utf-8"?>
<sst xmlns="http://schemas.openxmlformats.org/spreadsheetml/2006/main" count="2174" uniqueCount="595">
  <si>
    <t/>
  </si>
  <si>
    <t>False</t>
  </si>
  <si>
    <t>20</t>
  </si>
  <si>
    <t>v ---  nižšie sa nachádzajú doplnkové a pomocné údaje k zostavám  --- v</t>
  </si>
  <si>
    <t>Stavba:</t>
  </si>
  <si>
    <t>JKSO:</t>
  </si>
  <si>
    <t>801 51</t>
  </si>
  <si>
    <t>KS:</t>
  </si>
  <si>
    <t>1265</t>
  </si>
  <si>
    <t>Miesto:</t>
  </si>
  <si>
    <t>Lučenec</t>
  </si>
  <si>
    <t>Dátum:</t>
  </si>
  <si>
    <t>CPV:</t>
  </si>
  <si>
    <t>45212222-8</t>
  </si>
  <si>
    <t>CPA:</t>
  </si>
  <si>
    <t>41.00.49</t>
  </si>
  <si>
    <t>Objednávateľ:</t>
  </si>
  <si>
    <t>IČO:</t>
  </si>
  <si>
    <t>00161560</t>
  </si>
  <si>
    <t>Stredná priemyselná škola stavebná Oskara Winklera</t>
  </si>
  <si>
    <t>IČ DPH:</t>
  </si>
  <si>
    <t>2021228319</t>
  </si>
  <si>
    <t>Zhotoviteľ:</t>
  </si>
  <si>
    <t>Projektant:</t>
  </si>
  <si>
    <t>45351856</t>
  </si>
  <si>
    <t>PROMOST s.r.o.</t>
  </si>
  <si>
    <t>SK 2022945430</t>
  </si>
  <si>
    <t>Spracovateľ:</t>
  </si>
  <si>
    <t xml:space="preserve"> </t>
  </si>
  <si>
    <t>Ing. Michal Slobodník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</si>
  <si>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</si>
  <si>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</si>
  <si>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</si>
  <si>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</si>
  <si>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</si>
  <si>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</si>
  <si>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</si>
  <si>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</si>
  <si>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</si>
  <si>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</si>
  <si>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</si>
  <si>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</si>
  <si>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</si>
  <si>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</si>
  <si>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</si>
  <si>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</si>
  <si>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</si>
  <si>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</si>
  <si>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</si>
  <si>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</si>
  <si>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</si>
  <si>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</si>
  <si>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</si>
  <si>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</si>
  <si>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</si>
  <si>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</si>
  <si>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2</t>
  </si>
  <si>
    <t>{8f683368-1a63-4c1d-adc4-4eb8f4d199f2}</t>
  </si>
  <si>
    <t>{39ea0ef6-e201-41ff-abaa-62d34103a454}</t>
  </si>
  <si>
    <t>Ostatné náklady</t>
  </si>
  <si>
    <t>Celkové náklady za stavbu 1) + 2)</t>
  </si>
  <si>
    <t>KRYCÍ LIST ROZPOČTU</t>
  </si>
  <si>
    <t>Objekt:</t>
  </si>
  <si>
    <t>2019010.I - Stavebné práce</t>
  </si>
  <si>
    <t>Časť: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</si>
  <si>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</si>
  <si>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</si>
  <si>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</si>
  <si>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</si>
  <si>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</si>
  <si>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</si>
  <si>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</si>
  <si>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</si>
  <si>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</si>
  <si>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</si>
  <si>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</si>
  <si>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</si>
  <si>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>HZS - Hodinové zúčtovacie sadzby</t>
  </si>
  <si>
    <t>VRN - Vedľajšie rozpočtové náklady</t>
  </si>
  <si>
    <t>2) Ostatné náklady</t>
  </si>
  <si>
    <t>GZS</t>
  </si>
  <si>
    <t>VRN</t>
  </si>
  <si>
    <t>Mimostaven. doprava</t>
  </si>
  <si>
    <t>Sťažené podmienky</t>
  </si>
  <si>
    <t>Vplyv prostredia</t>
  </si>
  <si>
    <t>Klimatické vplyvy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</si>
  <si>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</si>
  <si>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</si>
  <si>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</si>
  <si>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</si>
  <si>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</si>
  <si>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</si>
  <si>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</si>
  <si>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</si>
  <si>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</si>
  <si>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</si>
  <si>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</si>
  <si>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</si>
  <si>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</si>
  <si>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</si>
  <si>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</si>
  <si>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</si>
  <si>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</si>
  <si>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</si>
  <si>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m3</t>
  </si>
  <si>
    <t>4</t>
  </si>
  <si>
    <t>3</t>
  </si>
  <si>
    <t>5</t>
  </si>
  <si>
    <t>m2</t>
  </si>
  <si>
    <t>6</t>
  </si>
  <si>
    <t>7</t>
  </si>
  <si>
    <t>8</t>
  </si>
  <si>
    <t>9</t>
  </si>
  <si>
    <t>10</t>
  </si>
  <si>
    <t>11</t>
  </si>
  <si>
    <t>M</t>
  </si>
  <si>
    <t>t</t>
  </si>
  <si>
    <t>12</t>
  </si>
  <si>
    <t>13</t>
  </si>
  <si>
    <t>ks</t>
  </si>
  <si>
    <t>14</t>
  </si>
  <si>
    <t>15</t>
  </si>
  <si>
    <t>16</t>
  </si>
  <si>
    <t>17</t>
  </si>
  <si>
    <t>m</t>
  </si>
  <si>
    <t>18</t>
  </si>
  <si>
    <t>19</t>
  </si>
  <si>
    <t>Zvislé a kompletné konštrukcie</t>
  </si>
  <si>
    <t>21</t>
  </si>
  <si>
    <t>22</t>
  </si>
  <si>
    <t>23</t>
  </si>
  <si>
    <t>24</t>
  </si>
  <si>
    <t>25</t>
  </si>
  <si>
    <t>26</t>
  </si>
  <si>
    <t>27</t>
  </si>
  <si>
    <t>28</t>
  </si>
  <si>
    <t>Úpravy povrchov, podlahy, osadenie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</si>
  <si>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</si>
  <si>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</si>
  <si>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</si>
  <si>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</si>
  <si>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</si>
  <si>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</si>
  <si>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</si>
  <si>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</si>
  <si>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</si>
  <si>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</si>
  <si>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</si>
  <si>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</si>
  <si>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</si>
  <si>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</si>
  <si>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</si>
  <si>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Ostatné konštrukcie a práce-búranie</t>
  </si>
  <si>
    <t>44</t>
  </si>
  <si>
    <t>45</t>
  </si>
  <si>
    <t>46</t>
  </si>
  <si>
    <t>47</t>
  </si>
  <si>
    <t>952902110</t>
  </si>
  <si>
    <t>Čistenie budov zametaním v miestnostiach, chodbách, na schodišti a na povalách</t>
  </si>
  <si>
    <t>48</t>
  </si>
  <si>
    <t>49</t>
  </si>
  <si>
    <t>50</t>
  </si>
  <si>
    <t>51</t>
  </si>
  <si>
    <t>52</t>
  </si>
  <si>
    <t>979081111</t>
  </si>
  <si>
    <t>Odvoz sutiny a vybúraných hmôt na skládku do 1 km</t>
  </si>
  <si>
    <t>53</t>
  </si>
  <si>
    <t>979081121</t>
  </si>
  <si>
    <t>Odvoz sutiny a vybúraných hmôt na skládku za každý ďalší 1 km</t>
  </si>
  <si>
    <t>54</t>
  </si>
  <si>
    <t>979082111</t>
  </si>
  <si>
    <t>Vnútrostavenisková doprava sutiny a vybúraných hmôt do 10 m</t>
  </si>
  <si>
    <t>55</t>
  </si>
  <si>
    <t>979082121</t>
  </si>
  <si>
    <t>Vnútrostavenisková doprava sutiny a vybúraných hmôt za každých ďalších 5 m</t>
  </si>
  <si>
    <t>56</t>
  </si>
  <si>
    <t>979089012</t>
  </si>
  <si>
    <t>Poplatok za skladovanie - betón, tehly, dlaždice (17 01 ), ostatné</t>
  </si>
  <si>
    <t>57</t>
  </si>
  <si>
    <t>979089712</t>
  </si>
  <si>
    <t>Prenájom kontajneru 5 m3</t>
  </si>
  <si>
    <t>99</t>
  </si>
  <si>
    <t>Presun hmôt HSV</t>
  </si>
  <si>
    <t>58</t>
  </si>
  <si>
    <t>999281111</t>
  </si>
  <si>
    <t>Presun hmôt pre opravy a údržbu objektov vrátane vonkajších plášťov výšky do 25 m</t>
  </si>
  <si>
    <t>PSV</t>
  </si>
  <si>
    <t>Práce a dodávky PSV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</si>
  <si>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</si>
  <si>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</si>
  <si>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</si>
  <si>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</si>
  <si>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</si>
  <si>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</si>
  <si>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</si>
  <si>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</si>
  <si>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</si>
  <si>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</si>
  <si>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</si>
  <si>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</si>
  <si>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</si>
  <si>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</si>
  <si>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</si>
  <si>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</si>
  <si>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</si>
  <si>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</si>
  <si>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</si>
  <si>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kg</t>
  </si>
  <si>
    <t>78</t>
  </si>
  <si>
    <t>79</t>
  </si>
  <si>
    <t>80</t>
  </si>
  <si>
    <t>81</t>
  </si>
  <si>
    <t>82</t>
  </si>
  <si>
    <t>83</t>
  </si>
  <si>
    <t>84</t>
  </si>
  <si>
    <t>85</t>
  </si>
  <si>
    <t>HZS</t>
  </si>
  <si>
    <t>Hodinové zúčtovacie sadzby</t>
  </si>
  <si>
    <t>HZS000111</t>
  </si>
  <si>
    <t>Stavebno montážne práce menej náročne, pomocné alebo manupulačné (Tr. 1) v rozsahu viac ako 8 hodín</t>
  </si>
  <si>
    <t>hod</t>
  </si>
  <si>
    <t>512</t>
  </si>
  <si>
    <t>HZS000112</t>
  </si>
  <si>
    <t>Stavebno montážne práce náročnejšie, ucelené, obtiažne, rutinné (Tr. 2) v rozsahu viac ako 8 hodín náročnejšie</t>
  </si>
  <si>
    <t>HZS000313</t>
  </si>
  <si>
    <t>Stavebno montážne práce náročné ucelené - odborné, tvorivé remeselné (Tr. 3) v rozsahu menej ako 4 hodiny</t>
  </si>
  <si>
    <t>HZS000314</t>
  </si>
  <si>
    <t>Stavebno montážne práce najnáročnejšie na odbornosť - prehliadky pracoviska a revízie (Tr. 4) v rozsahu menej ako 4 hodiny</t>
  </si>
  <si>
    <t>Vedľajšie rozpočtové náklady</t>
  </si>
  <si>
    <t xml:space="preserve">    4 - Vodorovné konštrukcie</t>
  </si>
  <si>
    <t>Vodorovné konštrukcie</t>
  </si>
  <si>
    <t>128</t>
  </si>
  <si>
    <t xml:space="preserve">    713 - Izolácie tepelné</t>
  </si>
  <si>
    <t>979011131</t>
  </si>
  <si>
    <t>Zvislá doprava sutiny po schodoch ručne do 3,5 m</t>
  </si>
  <si>
    <t>713</t>
  </si>
  <si>
    <t>Izolácie tepelné</t>
  </si>
  <si>
    <t xml:space="preserve">    764 - Konštrukcie klampiarske</t>
  </si>
  <si>
    <t>622463025</t>
  </si>
  <si>
    <t>Príprava vonkajšieho podkladu stien Weber - Terranova, podkladný náter weber 700, alebo ekvivalentná náhrada</t>
  </si>
  <si>
    <t>622481119</t>
  </si>
  <si>
    <t>Potiahnutie vonkajších stien sklotextílnou mriežkou s celoplošným prilepením</t>
  </si>
  <si>
    <t>979011141</t>
  </si>
  <si>
    <t>Príplatok za každých ďalších 3,5 m</t>
  </si>
  <si>
    <t>979011201</t>
  </si>
  <si>
    <t>Plastový sklz na stavebnú suť výšky do 10 m</t>
  </si>
  <si>
    <t>998713102</t>
  </si>
  <si>
    <t>Presun hmôt pre izolácie tepelné v objektoch výšky nad 6 m do 12 m</t>
  </si>
  <si>
    <t>764</t>
  </si>
  <si>
    <t>Konštrukcie klampiarske</t>
  </si>
  <si>
    <t>998764102</t>
  </si>
  <si>
    <t>Presun hmôt pre konštrukcie klampiarske v objektoch výšky nad 6 do 12 m</t>
  </si>
  <si>
    <t>629451113</t>
  </si>
  <si>
    <t>Vyrovnávacia vrstva z cementovej malty pod klampiarskymi prvkami šírky nad 300 do 450 mm</t>
  </si>
  <si>
    <t>2019010.I.6 - Zateplenie strešného plášťa</t>
  </si>
  <si>
    <t xml:space="preserve">    712 - Izolácie striech, povlakové krytiny</t>
  </si>
  <si>
    <t xml:space="preserve">    721 - Zdravotechnika - vnútorná kanalizácia</t>
  </si>
  <si>
    <t>311271322</t>
  </si>
  <si>
    <t>Murivo nosné (m2) PREMAC 50x25x25 s betónovou výplňou hr. 250 mm, alebo ekvivalentná náhrada</t>
  </si>
  <si>
    <t>-423129561</t>
  </si>
  <si>
    <t>311361825</t>
  </si>
  <si>
    <t>Výstuž pre murivo nosné PREMAC s betónovou výplňou z ocele 10505, alebo ekvivalentná náhrada</t>
  </si>
  <si>
    <t>1609037417</t>
  </si>
  <si>
    <t>417321414</t>
  </si>
  <si>
    <t>Betón stužujúcich pásov a vencov železový tr. C 20/25</t>
  </si>
  <si>
    <t>-1045453867</t>
  </si>
  <si>
    <t>417351115</t>
  </si>
  <si>
    <t>Debnenie bočníc stužujúcich pásov a vencov vrátane vzpier zhotovenie</t>
  </si>
  <si>
    <t>-483028100</t>
  </si>
  <si>
    <t>417351116</t>
  </si>
  <si>
    <t>Debnenie bočníc stužujúcich pásov a vencov vrátane vzpier odstránenie</t>
  </si>
  <si>
    <t>-379176212</t>
  </si>
  <si>
    <t>417361821</t>
  </si>
  <si>
    <t>Výstuž stužujúcich pásov a vencov z betonárskej ocele 10505</t>
  </si>
  <si>
    <t>-1520365439</t>
  </si>
  <si>
    <t>1704959669</t>
  </si>
  <si>
    <t>414690517</t>
  </si>
  <si>
    <t>-1476019459</t>
  </si>
  <si>
    <t>1087890159</t>
  </si>
  <si>
    <t>-619669730</t>
  </si>
  <si>
    <t>-485313426</t>
  </si>
  <si>
    <t>1335298678</t>
  </si>
  <si>
    <t>979011202</t>
  </si>
  <si>
    <t>Príplatok k cene za každý ďalší meter výšky</t>
  </si>
  <si>
    <t>-2060410135</t>
  </si>
  <si>
    <t>979011232</t>
  </si>
  <si>
    <t>Demontáž sklzu na stavebnú suť výšky do 20 m</t>
  </si>
  <si>
    <t>-2045533290</t>
  </si>
  <si>
    <t>1715182624</t>
  </si>
  <si>
    <t>212216382</t>
  </si>
  <si>
    <t>894573109</t>
  </si>
  <si>
    <t>-1001171245</t>
  </si>
  <si>
    <t>-670175340</t>
  </si>
  <si>
    <t>-663786577</t>
  </si>
  <si>
    <t>-221537851</t>
  </si>
  <si>
    <t>712</t>
  </si>
  <si>
    <t>Izolácie striech, povlakové krytiny</t>
  </si>
  <si>
    <t>712300841</t>
  </si>
  <si>
    <t>Odstránenie povlakovej krytiny na strechách plochých do 10° machu,  -0,00200t</t>
  </si>
  <si>
    <t>-659493286</t>
  </si>
  <si>
    <t>712300911</t>
  </si>
  <si>
    <t>Oprava povlak.krytiny striech plochých do 10°, príplatok k cene za oprav. kus do 2 m2, náterivami a AIP</t>
  </si>
  <si>
    <t>1380611870</t>
  </si>
  <si>
    <t>712300921</t>
  </si>
  <si>
    <t>Oprava povlak.krytiny striech plochých do 10°, príplatok k cene za oprav. kus  do 2 m2, NAIP pritavením</t>
  </si>
  <si>
    <t>-1346053606</t>
  </si>
  <si>
    <t>712310915</t>
  </si>
  <si>
    <t>Vykonanie údržby povlak. krytiny striech plochých do 10° za studena asfaltovým tmelom</t>
  </si>
  <si>
    <t>-439258979</t>
  </si>
  <si>
    <t>111630002000</t>
  </si>
  <si>
    <t>Tmel asfaltový ATIS S-LUTEX v sudoch do 150 kg, alebo ekvivalentná náhrada</t>
  </si>
  <si>
    <t>-2123644871</t>
  </si>
  <si>
    <t>712370030</t>
  </si>
  <si>
    <t>Zhotovenie povlakovej krytiny striech plochých do 10° PVC-P fóliou prikotvením s lepením spoju</t>
  </si>
  <si>
    <t>728257083</t>
  </si>
  <si>
    <t>283220002300</t>
  </si>
  <si>
    <t>Hydroizolačná fólia PVC-P FATRAFOL 810, hr. 2,00 mm, š. 1,6/2,05 m, izolácia plochých striech, sivá, FATRA IZOLFA, alebo ekvivalentná náhrada</t>
  </si>
  <si>
    <t>857350885</t>
  </si>
  <si>
    <t>311970001800</t>
  </si>
  <si>
    <t>Teleskop univerzálny FATRAFOL NYLON do dĺžky 400 mm, FATRA IZOLFA, alebo ekvivalentná náhrada</t>
  </si>
  <si>
    <t>-2111370050</t>
  </si>
  <si>
    <t>311970002200</t>
  </si>
  <si>
    <t>Turbošrób universal FATRAFOL d 7,5x150 mm, FATRA IZOLFA, alebo ekvivalentná náhrada</t>
  </si>
  <si>
    <t>-554711070</t>
  </si>
  <si>
    <t>712862701</t>
  </si>
  <si>
    <t>Zhotovenie povlakovej krytiny striech vytiahnutím izol. povlaku gumami, fóliou zosilnením spojov pásikom</t>
  </si>
  <si>
    <t>-1665811570</t>
  </si>
  <si>
    <t>1685444416</t>
  </si>
  <si>
    <t>712873240</t>
  </si>
  <si>
    <t>Zhotovenie povlakovej krytiny vytiahnutím izol. povlaku  PVC-P na konštrukcie prevyšujúce úroveň strechy nad 50 cm prikotvením so zváraným spojom</t>
  </si>
  <si>
    <t>-1561873865</t>
  </si>
  <si>
    <t>1581330854</t>
  </si>
  <si>
    <t>311970002100</t>
  </si>
  <si>
    <t>Podložka rozperná tvarovaná FATRAFOL 50/7 mm viplanyl (URP-V-1-50), FATRA IZOLFA, alebo ekvivalentná náhrada</t>
  </si>
  <si>
    <t>1692706950</t>
  </si>
  <si>
    <t>311970001100</t>
  </si>
  <si>
    <t>Kotviaci prvok FATRAFOL do betónu d 6,1 mm, oceľový, FATRA IZOLFA, alebo ekvivalentná náhrada</t>
  </si>
  <si>
    <t>-806842798</t>
  </si>
  <si>
    <t>712911915</t>
  </si>
  <si>
    <t>Vykonanie údržby prienikov povlak. krytiny striech za studena vpustov asfaltovým tmelom</t>
  </si>
  <si>
    <t>-1100575085</t>
  </si>
  <si>
    <t>1545142495</t>
  </si>
  <si>
    <t>712941963</t>
  </si>
  <si>
    <t>Vykonanie údržby prienikov povlakovej krytiny striech pásmi pritavením vpustov, ventilácií alebo komínov NAIP</t>
  </si>
  <si>
    <t>498644802</t>
  </si>
  <si>
    <t>628320000100</t>
  </si>
  <si>
    <t>Pás asfaltový GLASBIT G 200 S 40 pre spodné vrstvy hydroizolačných systémov, ICOPAL, alebo ekvivalentná náhrada</t>
  </si>
  <si>
    <t>-73445622</t>
  </si>
  <si>
    <t>712973232</t>
  </si>
  <si>
    <t>Detaily k PVC-P fóliam zaizolovanie kruhového prestupu 101 – 250 mm</t>
  </si>
  <si>
    <t>-1094630136</t>
  </si>
  <si>
    <t>439577578</t>
  </si>
  <si>
    <t>712973245</t>
  </si>
  <si>
    <t>Zhotovenie flekov v rohoch na povlakovej krytine z PVC-P fólie</t>
  </si>
  <si>
    <t>-1528242841</t>
  </si>
  <si>
    <t>283770006400</t>
  </si>
  <si>
    <t>Detailová tvarovka FATRAFOL kužel / vlnovec mPVC, FATRA IZOLFA, alebo ekvivalentná náhrada</t>
  </si>
  <si>
    <t>806208501</t>
  </si>
  <si>
    <t>712973450</t>
  </si>
  <si>
    <t>Detaily k termoplastom všeobecne, kútový uholník z hrubopoplastovaného plechu RŠ 200 mm, ohyb 90-135°</t>
  </si>
  <si>
    <t>310749695</t>
  </si>
  <si>
    <t>1335233917</t>
  </si>
  <si>
    <t>712973660</t>
  </si>
  <si>
    <t>Detaily k termoplastom všeobecne, nárožný uholník z hrubopoplast. plechu RŠ 200 mm, ohyb 90-135°</t>
  </si>
  <si>
    <t>-1476697528</t>
  </si>
  <si>
    <t>311970001500</t>
  </si>
  <si>
    <t>Vrut FATRAFOL SK-RB Power do dĺžky 150 mm na upevnenie do dosiek POLSID a HERAKLID, FATRA IZOLFA, alebo ekvivalentná náhrada</t>
  </si>
  <si>
    <t>548183218</t>
  </si>
  <si>
    <t>712973774</t>
  </si>
  <si>
    <t>Detaily k termoplastom všeobecne, ukončujúci profil na stene, dverách, z hrubopoplast. plechu RŠ 200 mm, K/7</t>
  </si>
  <si>
    <t>-1466008931</t>
  </si>
  <si>
    <t>-319272196</t>
  </si>
  <si>
    <t>712973850</t>
  </si>
  <si>
    <t>Detaily k termoplastom všeobecne, oplechovanie okraja odkvapovou záveternou lištou z hrubopolpast. plechu RŠ 330 mm, K/5</t>
  </si>
  <si>
    <t>-1398874741</t>
  </si>
  <si>
    <t>-622883186</t>
  </si>
  <si>
    <t>712973890</t>
  </si>
  <si>
    <t>Detaily k termoplastom všeobecne, oplechovanie okraja odkvapovou lištou z hrubopolpast. plechu RŠ 250 mm, K/6</t>
  </si>
  <si>
    <t>1034552187</t>
  </si>
  <si>
    <t>760736708</t>
  </si>
  <si>
    <t>712990040</t>
  </si>
  <si>
    <t>Položenie geotextílie vodorovne alebo zvislo na strechy ploché do 10°</t>
  </si>
  <si>
    <t>-1595327976</t>
  </si>
  <si>
    <t>693110001200</t>
  </si>
  <si>
    <t>Geotextília polypropylénová Tatratex GTX N PP 300, šírka 1,75-3,5 m, dĺžka 90 m, hrúbka 2,7 mm, netkaná, MIVA, alebo ekvivalentná náhrada</t>
  </si>
  <si>
    <t>1410229500</t>
  </si>
  <si>
    <t>712991040</t>
  </si>
  <si>
    <t>Montáž podkladnej konštrukcie z OSB dosiek atike šírky 411 - 620 mm pod klampiarske konštrukcie</t>
  </si>
  <si>
    <t>1989745896</t>
  </si>
  <si>
    <t>-1686950854</t>
  </si>
  <si>
    <t>607260000900</t>
  </si>
  <si>
    <t>Doska OSB 3 Superfinish ECO P+D nebrúsené hrxlxš 25x2500x1250 mm, JAFHOLZ, alebo ekvivalentná náhrada</t>
  </si>
  <si>
    <t>-276599127</t>
  </si>
  <si>
    <t>998712102</t>
  </si>
  <si>
    <t>Presun hmôt pre izoláciu povlakovej krytiny v objektoch výšky nad 6 do 12 m</t>
  </si>
  <si>
    <t>1591247653</t>
  </si>
  <si>
    <t>713141141</t>
  </si>
  <si>
    <t>Montáž tepelnej izolácie striech plochých do 10° minerálnou vlnou, jednovrstvová do lepidla</t>
  </si>
  <si>
    <t>29267482</t>
  </si>
  <si>
    <t>631440028300</t>
  </si>
  <si>
    <t>Doska NOBASIL DDP (SPS) 100x1200x2000 mm, čadičová minerálna izolácia pre plochú strechu 70 kPa, KNAUF, alebo ekvivalentná náhrada</t>
  </si>
  <si>
    <t>-306648744</t>
  </si>
  <si>
    <t>713141250</t>
  </si>
  <si>
    <t>Montáž tepelnej izolácie striech plochých do 10° minerálnou vlnou, dvojvrstvová kladenými voľne</t>
  </si>
  <si>
    <t>1381731906</t>
  </si>
  <si>
    <t>631440028350</t>
  </si>
  <si>
    <t>Doska NOBASIL DDP (SPS) 120x1200x2000 mm, čadičová minerálna izolácia pre plochú strechu 70 kPa, KNAUF, alebo ekvivalentná náhrada</t>
  </si>
  <si>
    <t>705566293</t>
  </si>
  <si>
    <t>713144080</t>
  </si>
  <si>
    <t>Montáž tepelnej izolácie na atiku z XPS do lepidla</t>
  </si>
  <si>
    <t>-72362931</t>
  </si>
  <si>
    <t>283750000700</t>
  </si>
  <si>
    <t>Doska XPS STYRODUR 2800 C hr. 50 mm, zateplenie soklov, suterénov, podláh, ISOVER, alebo ekvivalentná náhrada</t>
  </si>
  <si>
    <t>-1932233587</t>
  </si>
  <si>
    <t>713191333</t>
  </si>
  <si>
    <t>Demontáž izolácie tepelnej striech, odvetrávacích komínikov</t>
  </si>
  <si>
    <t>-470118497</t>
  </si>
  <si>
    <t>-1718689995</t>
  </si>
  <si>
    <t>721</t>
  </si>
  <si>
    <t>Zdravotechnika - vnútorná kanalizácia</t>
  </si>
  <si>
    <t>721100906</t>
  </si>
  <si>
    <t>Oprava potrubia hrdlového pretesnenie hrdla odpadového potrubia nad 100 do DN 200,  -0,00082 t</t>
  </si>
  <si>
    <t>1091178913</t>
  </si>
  <si>
    <t>721170965</t>
  </si>
  <si>
    <t>Oprava odpadového potrubia novodurového prepojenie doterajšieho potrubia D 110</t>
  </si>
  <si>
    <t>-1321330103</t>
  </si>
  <si>
    <t>721172109</t>
  </si>
  <si>
    <t>Potrubie z PVC - U odpadové zvislé hrdlové D 110x2, 2</t>
  </si>
  <si>
    <t>1749327550</t>
  </si>
  <si>
    <t>721274103</t>
  </si>
  <si>
    <t>Ventilačné hlavice strešná - plastové DN 100 HUL 810</t>
  </si>
  <si>
    <t>639125992</t>
  </si>
  <si>
    <t>721300912</t>
  </si>
  <si>
    <t>Prečistenie zvislých odpadov v jednom podlaží do DN 200</t>
  </si>
  <si>
    <t>999815781</t>
  </si>
  <si>
    <t>998721102</t>
  </si>
  <si>
    <t>Presun hmôt pre vnútornú kanalizáciu v objektoch výšky nad 6 do 12 m</t>
  </si>
  <si>
    <t>1629476861</t>
  </si>
  <si>
    <t>764323830</t>
  </si>
  <si>
    <t>Demontáž odkvapov na strechách s lepenkovou krytinou rš 330 mm,  -0,00320t</t>
  </si>
  <si>
    <t>1806629252</t>
  </si>
  <si>
    <t>764334850</t>
  </si>
  <si>
    <t>Demontáž lemovania múrov na plochých strechách vrátane krycieho plechu nadmúroviek rš 500 mm,  -0,00320t</t>
  </si>
  <si>
    <t>-433748895</t>
  </si>
  <si>
    <t>764391820</t>
  </si>
  <si>
    <t>Demontáž ostatných strešných prvkov, záveterné lišty, so sklonom do 30° rš 250 a 330 mm,  -0,00192t</t>
  </si>
  <si>
    <t>140043837</t>
  </si>
  <si>
    <t>764430500</t>
  </si>
  <si>
    <t>Oplechovanie muriva a atík z poplastovaného plechu, vrátane rohov r.š. 250 mm, K/8</t>
  </si>
  <si>
    <t>1572872854</t>
  </si>
  <si>
    <t>764430840</t>
  </si>
  <si>
    <t>Demontáž oplechovania múrov a nadmuroviek rš od 330 do 500 mm,  -0,00230t</t>
  </si>
  <si>
    <t>-2096947967</t>
  </si>
  <si>
    <t>821252602</t>
  </si>
  <si>
    <t>1092957002</t>
  </si>
  <si>
    <t>-805995914</t>
  </si>
  <si>
    <t>-2083542666</t>
  </si>
  <si>
    <t>1880348224</t>
  </si>
  <si>
    <t>M - Práce a dodávky M</t>
  </si>
  <si>
    <t>%</t>
  </si>
  <si>
    <t>Práce a dodávky M</t>
  </si>
  <si>
    <t>256</t>
  </si>
  <si>
    <t>2019010.IV - Elektroinštalácie</t>
  </si>
  <si>
    <t>Bc. Stanislav Varga</t>
  </si>
  <si>
    <t xml:space="preserve">    21-M - Elektromontáže</t>
  </si>
  <si>
    <t xml:space="preserve">    95-M - Revízie</t>
  </si>
  <si>
    <t xml:space="preserve">    VRN10 - Inžinierska činnosť</t>
  </si>
  <si>
    <t>21-M</t>
  </si>
  <si>
    <t>Elektromontáže</t>
  </si>
  <si>
    <t>95-M</t>
  </si>
  <si>
    <t>Revízie</t>
  </si>
  <si>
    <t>950103001</t>
  </si>
  <si>
    <t>Revízia inštalácie a vypracovanie správy</t>
  </si>
  <si>
    <t>950107001</t>
  </si>
  <si>
    <t>Projekčné práce</t>
  </si>
  <si>
    <t>VRN10</t>
  </si>
  <si>
    <t>Inžinierska činnosť</t>
  </si>
  <si>
    <t>M21-DOP</t>
  </si>
  <si>
    <t>Doprava do 3,5t</t>
  </si>
  <si>
    <t>km</t>
  </si>
  <si>
    <t>M21-PM.1</t>
  </si>
  <si>
    <t>Podružný materiál</t>
  </si>
  <si>
    <t>M21-PPV.1</t>
  </si>
  <si>
    <t>Podiel pridružených výkonov</t>
  </si>
  <si>
    <t>2019010.IV.2 - Bleskozvod</t>
  </si>
  <si>
    <t>210220021</t>
  </si>
  <si>
    <t>Uzemňovacie vedenie v zemi FeZn vrátane izolácie spojov O 10mm</t>
  </si>
  <si>
    <t>-1503198278</t>
  </si>
  <si>
    <t>354410054800</t>
  </si>
  <si>
    <t>Drôt bleskozvodový FeZn D 10 mm</t>
  </si>
  <si>
    <t>1735933717</t>
  </si>
  <si>
    <t>345410000400</t>
  </si>
  <si>
    <t>Krabica pre skúšobnú svorku KSZ</t>
  </si>
  <si>
    <t>-1302480717</t>
  </si>
  <si>
    <t>210220050</t>
  </si>
  <si>
    <t>Označenie zvodov číselnými štítkami</t>
  </si>
  <si>
    <t>2109479225</t>
  </si>
  <si>
    <t>354410064600</t>
  </si>
  <si>
    <t>Štítok orientačný zemniaci</t>
  </si>
  <si>
    <t>1606744744</t>
  </si>
  <si>
    <t>354410064700</t>
  </si>
  <si>
    <t>Štítok orientačný na zvody</t>
  </si>
  <si>
    <t>-620784461</t>
  </si>
  <si>
    <t>210220095</t>
  </si>
  <si>
    <t>Náter zemniaceho vodiča</t>
  </si>
  <si>
    <t>435848173</t>
  </si>
  <si>
    <t>1301</t>
  </si>
  <si>
    <t>Asfaltový náter SA 12 Gumoasfalt 5 kg, BITUMAT, alebo ekvivalentná náhrada</t>
  </si>
  <si>
    <t>-1427376258</t>
  </si>
  <si>
    <t>210220101</t>
  </si>
  <si>
    <t>Podpery vedenia FeZn na plochú strechu PV21</t>
  </si>
  <si>
    <t>-1208218322</t>
  </si>
  <si>
    <t>354410034800</t>
  </si>
  <si>
    <t>Podpera vedenia FeZn na ploché strechy označenie PV 21 oceľ</t>
  </si>
  <si>
    <t>889950520</t>
  </si>
  <si>
    <t>354410034900</t>
  </si>
  <si>
    <t>Podložka plastová k podpere vedenia FeZn označenie podložka k PV 21</t>
  </si>
  <si>
    <t>-17026525</t>
  </si>
  <si>
    <t>210220106</t>
  </si>
  <si>
    <t>Podpery vedenia FeZn do dreva a drevených konštrukcií PV04-06 a PV17-18</t>
  </si>
  <si>
    <t>1202782448</t>
  </si>
  <si>
    <t>354410032300</t>
  </si>
  <si>
    <t>Podpera vedenia FeZn do dreva označenie PV 04</t>
  </si>
  <si>
    <t>1225059277</t>
  </si>
  <si>
    <t>210220240</t>
  </si>
  <si>
    <t>Svorka FeZn k uzemňovacej tyči  SJ</t>
  </si>
  <si>
    <t>-387441135</t>
  </si>
  <si>
    <t>354410001700</t>
  </si>
  <si>
    <t>Svorka FeZn k uzemňovacej tyči označenie SJ 02</t>
  </si>
  <si>
    <t>1616049526</t>
  </si>
  <si>
    <t>210220241</t>
  </si>
  <si>
    <t>Svorka FeZn krížová SK a diagonálna krížová DKS</t>
  </si>
  <si>
    <t>-848360773</t>
  </si>
  <si>
    <t>354410002500</t>
  </si>
  <si>
    <t>Svorka FeZn krížová označenie SK</t>
  </si>
  <si>
    <t>1939307270</t>
  </si>
  <si>
    <t>210220243</t>
  </si>
  <si>
    <t>Svorka FeZn spojovacia SS</t>
  </si>
  <si>
    <t>5922552</t>
  </si>
  <si>
    <t>354410003400</t>
  </si>
  <si>
    <t>Svorka FeZn spojovacia označenie SS 2 skrutky s príložkou</t>
  </si>
  <si>
    <t>-891331677</t>
  </si>
  <si>
    <t>210220245</t>
  </si>
  <si>
    <t>Svorka FeZn pripojovacia SP</t>
  </si>
  <si>
    <t>134913297</t>
  </si>
  <si>
    <t>354410004000</t>
  </si>
  <si>
    <t>Svorka FeZn pripájaca označenie SP 1</t>
  </si>
  <si>
    <t>2050476137</t>
  </si>
  <si>
    <t>210220246</t>
  </si>
  <si>
    <t>Svorka FeZn na odkvapový žľab SO</t>
  </si>
  <si>
    <t>1648319019</t>
  </si>
  <si>
    <t>354410004200</t>
  </si>
  <si>
    <t>Svorka FeZn odkvapová označenie SO</t>
  </si>
  <si>
    <t>-1005899572</t>
  </si>
  <si>
    <t>210220247</t>
  </si>
  <si>
    <t>Svorka FeZn skúšobná SZ</t>
  </si>
  <si>
    <t>-1380821512</t>
  </si>
  <si>
    <t>354410004300</t>
  </si>
  <si>
    <t>Svorka FeZn skúšobná označenie SZ</t>
  </si>
  <si>
    <t>2049046246</t>
  </si>
  <si>
    <t>210220260</t>
  </si>
  <si>
    <t>Ochranný uholník FeZn OU</t>
  </si>
  <si>
    <t>-1563201002</t>
  </si>
  <si>
    <t>354410053300</t>
  </si>
  <si>
    <t>Uholník ochranný FeZn označenie OU 1,7 m</t>
  </si>
  <si>
    <t>1972539348</t>
  </si>
  <si>
    <t>210220261</t>
  </si>
  <si>
    <t>Držiak ochranného uholníka FeZn   DU-Z,D a DOU</t>
  </si>
  <si>
    <t>2073576911</t>
  </si>
  <si>
    <t>354410053600</t>
  </si>
  <si>
    <t>Držiak FeZn ochranného uholníka do muriva označenie DU Z</t>
  </si>
  <si>
    <t>-1085669561</t>
  </si>
  <si>
    <t>210220280</t>
  </si>
  <si>
    <t>Uzemňovacia tyč FeZn ZT</t>
  </si>
  <si>
    <t>-1053893903</t>
  </si>
  <si>
    <t>354410055700</t>
  </si>
  <si>
    <t>Tyč uzemňovacia FeZn označenie ZT 2 m</t>
  </si>
  <si>
    <t>-1334213294</t>
  </si>
  <si>
    <t>210220800</t>
  </si>
  <si>
    <t>Uzemňovacie vedenie na povrchu  AlMgSi  Ø 8-10</t>
  </si>
  <si>
    <t>1150791547</t>
  </si>
  <si>
    <t>354410064200</t>
  </si>
  <si>
    <t>Vodič uzemňovací zliatina AlMgSi označenie O 8 Al</t>
  </si>
  <si>
    <t>1097067810</t>
  </si>
  <si>
    <t>345710009300</t>
  </si>
  <si>
    <t>Rúrka ohybná vlnitá pancierová PVC-U, FXP DN 32</t>
  </si>
  <si>
    <t>-725566427</t>
  </si>
  <si>
    <t>345710038300</t>
  </si>
  <si>
    <t>Príchytka pre rúrku z PVC S32</t>
  </si>
  <si>
    <t>1029464919</t>
  </si>
  <si>
    <t>-1598096367</t>
  </si>
  <si>
    <t>1707267059</t>
  </si>
  <si>
    <t>768152209</t>
  </si>
  <si>
    <t>564734771</t>
  </si>
  <si>
    <t>829951311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</si>
</sst>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22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</xf>
    <xf numFmtId="4" fontId="6" fillId="2" borderId="0" xfId="0" applyNumberFormat="1" applyFont="1" applyFill="1" applyAlignment="1" applyProtection="1">
      <alignment vertical="center"/>
      <protection locked="0"/>
    </xf>
    <xf numFmtId="4" fontId="0" fillId="0" borderId="0" xfId="0" applyNumberFormat="1" applyFont="1" applyAlignment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4" fontId="15" fillId="3" borderId="0" xfId="0" applyNumberFormat="1" applyFont="1" applyFill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4" fontId="2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 applyProtection="1">
      <alignment vertical="center"/>
      <protection locked="0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3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4" fontId="17" fillId="0" borderId="0" xfId="0" applyNumberFormat="1" applyFont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3" fillId="3" borderId="16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18" fillId="0" borderId="12" xfId="0" applyNumberFormat="1" applyFont="1" applyBorder="1" applyAlignment="1" applyProtection="1"/>
    <xf numFmtId="166" fontId="18" fillId="0" borderId="13" xfId="0" applyNumberFormat="1" applyFont="1" applyBorder="1" applyAlignment="1" applyProtection="1"/>
    <xf numFmtId="4" fontId="19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13" fillId="0" borderId="22" xfId="0" applyFont="1" applyBorder="1" applyAlignment="1" applyProtection="1">
      <alignment horizontal="center" vertical="center"/>
    </xf>
    <xf numFmtId="49" fontId="13" fillId="0" borderId="22" xfId="0" applyNumberFormat="1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167" fontId="13" fillId="0" borderId="22" xfId="0" applyNumberFormat="1" applyFont="1" applyBorder="1" applyAlignment="1" applyProtection="1">
      <alignment vertical="center"/>
    </xf>
    <xf numFmtId="4" fontId="13" fillId="2" borderId="22" xfId="0" applyNumberFormat="1" applyFont="1" applyFill="1" applyBorder="1" applyAlignment="1" applyProtection="1">
      <alignment vertical="center"/>
      <protection locked="0"/>
    </xf>
    <xf numFmtId="4" fontId="1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4" fillId="2" borderId="14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166" fontId="14" fillId="0" borderId="0" xfId="0" applyNumberFormat="1" applyFont="1" applyBorder="1" applyAlignment="1" applyProtection="1">
      <alignment vertical="center"/>
    </xf>
    <xf numFmtId="166" fontId="14" fillId="0" borderId="15" xfId="0" applyNumberFormat="1" applyFont="1" applyBorder="1" applyAlignment="1" applyProtection="1">
      <alignment vertical="center"/>
    </xf>
    <xf numFmtId="0" fontId="13" fillId="0" borderId="0" xfId="0" applyFont="1" applyAlignment="1">
      <alignment horizontal="left" vertical="center"/>
    </xf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0" borderId="22" xfId="0" applyFont="1" applyBorder="1" applyAlignment="1" applyProtection="1">
      <alignment vertical="center"/>
    </xf>
    <xf numFmtId="0" fontId="21" fillId="0" borderId="3" xfId="0" applyFont="1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4" fillId="0" borderId="20" xfId="0" applyNumberFormat="1" applyFont="1" applyBorder="1" applyAlignment="1" applyProtection="1">
      <alignment vertical="center"/>
    </xf>
    <xf numFmtId="166" fontId="14" fillId="0" borderId="21" xfId="0" applyNumberFormat="1" applyFont="1" applyBorder="1" applyAlignment="1" applyProtection="1">
      <alignment vertical="center"/>
    </xf>
    <xf numFmtId="167" fontId="13" fillId="2" borderId="2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9"/>
  <sheetViews>
    <sheetView showGridLines="0" tabSelected="1" topLeftCell="A105" workbookViewId="0">
      <selection activeCell="J114" sqref="J114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4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I2" s="43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8" t="s">
        <v>57</v>
      </c>
    </row>
    <row r="3" spans="1:46" s="1" customFormat="1" ht="6.95" customHeight="1" x14ac:dyDescent="0.2">
      <c r="B3" s="44"/>
      <c r="C3" s="45"/>
      <c r="D3" s="45"/>
      <c r="E3" s="45"/>
      <c r="F3" s="45"/>
      <c r="G3" s="45"/>
      <c r="H3" s="45"/>
      <c r="I3" s="46"/>
      <c r="J3" s="45"/>
      <c r="K3" s="45"/>
      <c r="L3" s="9"/>
      <c r="AT3" s="8" t="s">
        <v>54</v>
      </c>
    </row>
    <row r="4" spans="1:46" s="1" customFormat="1" ht="24.95" customHeight="1" x14ac:dyDescent="0.2">
      <c r="B4" s="9"/>
      <c r="D4" s="47" t="s">
        <v>61</v>
      </c>
      <c r="I4" s="43"/>
      <c r="L4" s="9"/>
      <c r="M4" s="48" t="s">
        <v>3</v>
      </c>
      <c r="AT4" s="8" t="s">
        <v>1</v>
      </c>
    </row>
    <row r="5" spans="1:46" s="1" customFormat="1" ht="6.95" customHeight="1" x14ac:dyDescent="0.2">
      <c r="B5" s="9"/>
      <c r="I5" s="43"/>
      <c r="L5" s="9"/>
    </row>
    <row r="6" spans="1:46" s="1" customFormat="1" ht="12" customHeight="1" x14ac:dyDescent="0.2">
      <c r="B6" s="9"/>
      <c r="D6" s="49" t="s">
        <v>4</v>
      </c>
      <c r="I6" s="43"/>
      <c r="L6" s="9"/>
    </row>
    <row r="7" spans="1:46" s="1" customFormat="1" ht="16.5" customHeight="1" x14ac:dyDescent="0.2">
      <c r="B7" s="9"/>
      <c r="E7" s="180" t="e">
        <f>#REF!</f>
        <v>#REF!</v>
      </c>
      <c r="F7" s="181"/>
      <c r="G7" s="181"/>
      <c r="H7" s="181"/>
      <c r="I7" s="43"/>
      <c r="L7" s="9"/>
    </row>
    <row r="8" spans="1:46" s="1" customFormat="1" ht="12" customHeight="1" x14ac:dyDescent="0.2">
      <c r="B8" s="9"/>
      <c r="D8" s="49" t="s">
        <v>62</v>
      </c>
      <c r="I8" s="43"/>
      <c r="L8" s="9"/>
    </row>
    <row r="9" spans="1:46" s="2" customFormat="1" ht="16.5" customHeight="1" x14ac:dyDescent="0.2">
      <c r="A9" s="17"/>
      <c r="B9" s="20"/>
      <c r="C9" s="17"/>
      <c r="D9" s="17"/>
      <c r="E9" s="180" t="s">
        <v>63</v>
      </c>
      <c r="F9" s="182"/>
      <c r="G9" s="182"/>
      <c r="H9" s="182"/>
      <c r="I9" s="50"/>
      <c r="J9" s="17"/>
      <c r="K9" s="17"/>
      <c r="L9" s="21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2" customFormat="1" ht="12" customHeight="1" x14ac:dyDescent="0.2">
      <c r="A10" s="17"/>
      <c r="B10" s="20"/>
      <c r="C10" s="17"/>
      <c r="D10" s="49" t="s">
        <v>64</v>
      </c>
      <c r="E10" s="17"/>
      <c r="F10" s="17"/>
      <c r="G10" s="17"/>
      <c r="H10" s="17"/>
      <c r="I10" s="50"/>
      <c r="J10" s="17"/>
      <c r="K10" s="17"/>
      <c r="L10" s="21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2" customFormat="1" ht="16.5" customHeight="1" x14ac:dyDescent="0.2">
      <c r="A11" s="17"/>
      <c r="B11" s="20"/>
      <c r="C11" s="17"/>
      <c r="D11" s="17"/>
      <c r="E11" s="183" t="s">
        <v>254</v>
      </c>
      <c r="F11" s="182"/>
      <c r="G11" s="182"/>
      <c r="H11" s="182"/>
      <c r="I11" s="50"/>
      <c r="J11" s="17"/>
      <c r="K11" s="17"/>
      <c r="L11" s="21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2" customFormat="1" x14ac:dyDescent="0.2">
      <c r="A12" s="17"/>
      <c r="B12" s="20"/>
      <c r="C12" s="17"/>
      <c r="D12" s="17"/>
      <c r="E12" s="17"/>
      <c r="F12" s="17"/>
      <c r="G12" s="17"/>
      <c r="H12" s="17"/>
      <c r="I12" s="50"/>
      <c r="J12" s="17"/>
      <c r="K12" s="17"/>
      <c r="L12" s="21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2" customFormat="1" ht="12" customHeight="1" x14ac:dyDescent="0.2">
      <c r="A13" s="17"/>
      <c r="B13" s="20"/>
      <c r="C13" s="17"/>
      <c r="D13" s="49" t="s">
        <v>5</v>
      </c>
      <c r="E13" s="17"/>
      <c r="F13" s="36" t="s">
        <v>6</v>
      </c>
      <c r="G13" s="17"/>
      <c r="H13" s="17"/>
      <c r="I13" s="51" t="s">
        <v>7</v>
      </c>
      <c r="J13" s="36" t="s">
        <v>8</v>
      </c>
      <c r="K13" s="17"/>
      <c r="L13" s="21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2" customFormat="1" ht="12" customHeight="1" x14ac:dyDescent="0.2">
      <c r="A14" s="17"/>
      <c r="B14" s="20"/>
      <c r="C14" s="17"/>
      <c r="D14" s="49" t="s">
        <v>9</v>
      </c>
      <c r="E14" s="17"/>
      <c r="F14" s="36" t="s">
        <v>10</v>
      </c>
      <c r="G14" s="17"/>
      <c r="H14" s="17"/>
      <c r="I14" s="51" t="s">
        <v>11</v>
      </c>
      <c r="J14" s="52" t="e">
        <f>#REF!</f>
        <v>#REF!</v>
      </c>
      <c r="K14" s="17"/>
      <c r="L14" s="21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2" customFormat="1" ht="21.75" customHeight="1" x14ac:dyDescent="0.2">
      <c r="A15" s="17"/>
      <c r="B15" s="20"/>
      <c r="C15" s="17"/>
      <c r="D15" s="53" t="s">
        <v>12</v>
      </c>
      <c r="E15" s="17"/>
      <c r="F15" s="54" t="s">
        <v>13</v>
      </c>
      <c r="G15" s="17"/>
      <c r="H15" s="17"/>
      <c r="I15" s="55" t="s">
        <v>14</v>
      </c>
      <c r="J15" s="54" t="s">
        <v>15</v>
      </c>
      <c r="K15" s="17"/>
      <c r="L15" s="21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2" customFormat="1" ht="12" customHeight="1" x14ac:dyDescent="0.2">
      <c r="A16" s="17"/>
      <c r="B16" s="20"/>
      <c r="C16" s="17"/>
      <c r="D16" s="49" t="s">
        <v>16</v>
      </c>
      <c r="E16" s="17"/>
      <c r="F16" s="17"/>
      <c r="G16" s="17"/>
      <c r="H16" s="17"/>
      <c r="I16" s="51" t="s">
        <v>17</v>
      </c>
      <c r="J16" s="36" t="s">
        <v>18</v>
      </c>
      <c r="K16" s="17"/>
      <c r="L16" s="21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2" customFormat="1" ht="18" customHeight="1" x14ac:dyDescent="0.2">
      <c r="A17" s="17"/>
      <c r="B17" s="20"/>
      <c r="C17" s="17"/>
      <c r="D17" s="17"/>
      <c r="E17" s="36" t="s">
        <v>19</v>
      </c>
      <c r="F17" s="17"/>
      <c r="G17" s="17"/>
      <c r="H17" s="17"/>
      <c r="I17" s="51" t="s">
        <v>20</v>
      </c>
      <c r="J17" s="36" t="s">
        <v>21</v>
      </c>
      <c r="K17" s="17"/>
      <c r="L17" s="21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2" customFormat="1" ht="6.95" customHeight="1" x14ac:dyDescent="0.2">
      <c r="A18" s="17"/>
      <c r="B18" s="20"/>
      <c r="C18" s="17"/>
      <c r="D18" s="17"/>
      <c r="E18" s="17"/>
      <c r="F18" s="17"/>
      <c r="G18" s="17"/>
      <c r="H18" s="17"/>
      <c r="I18" s="50"/>
      <c r="J18" s="17"/>
      <c r="K18" s="17"/>
      <c r="L18" s="21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" customFormat="1" ht="12" customHeight="1" x14ac:dyDescent="0.2">
      <c r="A19" s="17"/>
      <c r="B19" s="20"/>
      <c r="C19" s="17"/>
      <c r="D19" s="49" t="s">
        <v>22</v>
      </c>
      <c r="E19" s="17"/>
      <c r="F19" s="17"/>
      <c r="G19" s="17"/>
      <c r="H19" s="17"/>
      <c r="I19" s="51" t="s">
        <v>17</v>
      </c>
      <c r="J19" s="15" t="e">
        <f>#REF!</f>
        <v>#REF!</v>
      </c>
      <c r="K19" s="17"/>
      <c r="L19" s="21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2" customFormat="1" ht="18" customHeight="1" x14ac:dyDescent="0.2">
      <c r="A20" s="17"/>
      <c r="B20" s="20"/>
      <c r="C20" s="17"/>
      <c r="D20" s="17"/>
      <c r="E20" s="184" t="e">
        <f>#REF!</f>
        <v>#REF!</v>
      </c>
      <c r="F20" s="185"/>
      <c r="G20" s="185"/>
      <c r="H20" s="185"/>
      <c r="I20" s="51" t="s">
        <v>20</v>
      </c>
      <c r="J20" s="15" t="e">
        <f>#REF!</f>
        <v>#REF!</v>
      </c>
      <c r="K20" s="17"/>
      <c r="L20" s="21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2" customFormat="1" ht="6.95" customHeight="1" x14ac:dyDescent="0.2">
      <c r="A21" s="17"/>
      <c r="B21" s="20"/>
      <c r="C21" s="17"/>
      <c r="D21" s="17"/>
      <c r="E21" s="17"/>
      <c r="F21" s="17"/>
      <c r="G21" s="17"/>
      <c r="H21" s="17"/>
      <c r="I21" s="50"/>
      <c r="J21" s="17"/>
      <c r="K21" s="17"/>
      <c r="L21" s="21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2" customFormat="1" ht="12" customHeight="1" x14ac:dyDescent="0.2">
      <c r="A22" s="17"/>
      <c r="B22" s="20"/>
      <c r="C22" s="17"/>
      <c r="D22" s="49" t="s">
        <v>23</v>
      </c>
      <c r="E22" s="17"/>
      <c r="F22" s="17"/>
      <c r="G22" s="17"/>
      <c r="H22" s="17"/>
      <c r="I22" s="51" t="s">
        <v>17</v>
      </c>
      <c r="J22" s="36" t="s">
        <v>24</v>
      </c>
      <c r="K22" s="17"/>
      <c r="L22" s="21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2" customFormat="1" ht="18" customHeight="1" x14ac:dyDescent="0.2">
      <c r="A23" s="17"/>
      <c r="B23" s="20"/>
      <c r="C23" s="17"/>
      <c r="D23" s="17"/>
      <c r="E23" s="36" t="s">
        <v>25</v>
      </c>
      <c r="F23" s="17"/>
      <c r="G23" s="17"/>
      <c r="H23" s="17"/>
      <c r="I23" s="51" t="s">
        <v>20</v>
      </c>
      <c r="J23" s="36" t="s">
        <v>26</v>
      </c>
      <c r="K23" s="17"/>
      <c r="L23" s="21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2" customFormat="1" ht="6.95" customHeight="1" x14ac:dyDescent="0.2">
      <c r="A24" s="17"/>
      <c r="B24" s="20"/>
      <c r="C24" s="17"/>
      <c r="D24" s="17"/>
      <c r="E24" s="17"/>
      <c r="F24" s="17"/>
      <c r="G24" s="17"/>
      <c r="H24" s="17"/>
      <c r="I24" s="50"/>
      <c r="J24" s="17"/>
      <c r="K24" s="17"/>
      <c r="L24" s="21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" customFormat="1" ht="12" customHeight="1" x14ac:dyDescent="0.2">
      <c r="A25" s="17"/>
      <c r="B25" s="20"/>
      <c r="C25" s="17"/>
      <c r="D25" s="49" t="s">
        <v>27</v>
      </c>
      <c r="E25" s="17"/>
      <c r="F25" s="17"/>
      <c r="G25" s="17"/>
      <c r="H25" s="17"/>
      <c r="I25" s="51" t="s">
        <v>17</v>
      </c>
      <c r="J25" s="36" t="s">
        <v>28</v>
      </c>
      <c r="K25" s="17"/>
      <c r="L25" s="21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" customFormat="1" ht="18" customHeight="1" x14ac:dyDescent="0.2">
      <c r="A26" s="17"/>
      <c r="B26" s="20"/>
      <c r="C26" s="17"/>
      <c r="D26" s="17"/>
      <c r="E26" s="36" t="s">
        <v>29</v>
      </c>
      <c r="F26" s="17"/>
      <c r="G26" s="17"/>
      <c r="H26" s="17"/>
      <c r="I26" s="51" t="s">
        <v>20</v>
      </c>
      <c r="J26" s="36" t="s">
        <v>28</v>
      </c>
      <c r="K26" s="17"/>
      <c r="L26" s="21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2" customFormat="1" ht="6.95" customHeight="1" x14ac:dyDescent="0.2">
      <c r="A27" s="17"/>
      <c r="B27" s="20"/>
      <c r="C27" s="17"/>
      <c r="D27" s="17"/>
      <c r="E27" s="17"/>
      <c r="F27" s="17"/>
      <c r="G27" s="17"/>
      <c r="H27" s="17"/>
      <c r="I27" s="50"/>
      <c r="J27" s="17"/>
      <c r="K27" s="17"/>
      <c r="L27" s="21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2" customFormat="1" ht="12" customHeight="1" x14ac:dyDescent="0.2">
      <c r="A28" s="17"/>
      <c r="B28" s="20"/>
      <c r="C28" s="17"/>
      <c r="D28" s="49" t="s">
        <v>30</v>
      </c>
      <c r="E28" s="17"/>
      <c r="F28" s="17"/>
      <c r="G28" s="17"/>
      <c r="H28" s="17"/>
      <c r="I28" s="50"/>
      <c r="J28" s="17"/>
      <c r="K28" s="17"/>
      <c r="L28" s="21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3" customFormat="1" ht="16.5" customHeight="1" x14ac:dyDescent="0.2">
      <c r="A29" s="56"/>
      <c r="B29" s="57"/>
      <c r="C29" s="56"/>
      <c r="D29" s="56"/>
      <c r="E29" s="178" t="s">
        <v>0</v>
      </c>
      <c r="F29" s="178"/>
      <c r="G29" s="178"/>
      <c r="H29" s="178"/>
      <c r="I29" s="58"/>
      <c r="J29" s="56"/>
      <c r="K29" s="56"/>
      <c r="L29" s="59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</row>
    <row r="30" spans="1:31" s="2" customFormat="1" ht="6.95" customHeight="1" x14ac:dyDescent="0.2">
      <c r="A30" s="17"/>
      <c r="B30" s="20"/>
      <c r="C30" s="17"/>
      <c r="D30" s="17"/>
      <c r="E30" s="17"/>
      <c r="F30" s="17"/>
      <c r="G30" s="17"/>
      <c r="H30" s="17"/>
      <c r="I30" s="50"/>
      <c r="J30" s="17"/>
      <c r="K30" s="17"/>
      <c r="L30" s="21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" customFormat="1" ht="6.95" customHeight="1" x14ac:dyDescent="0.2">
      <c r="A31" s="17"/>
      <c r="B31" s="20"/>
      <c r="C31" s="17"/>
      <c r="D31" s="60"/>
      <c r="E31" s="60"/>
      <c r="F31" s="60"/>
      <c r="G31" s="60"/>
      <c r="H31" s="60"/>
      <c r="I31" s="61"/>
      <c r="J31" s="60"/>
      <c r="K31" s="60"/>
      <c r="L31" s="21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" customFormat="1" ht="14.45" customHeight="1" x14ac:dyDescent="0.2">
      <c r="A32" s="17"/>
      <c r="B32" s="20"/>
      <c r="C32" s="17"/>
      <c r="D32" s="36" t="s">
        <v>65</v>
      </c>
      <c r="E32" s="17"/>
      <c r="F32" s="17"/>
      <c r="G32" s="17"/>
      <c r="H32" s="17"/>
      <c r="I32" s="50"/>
      <c r="J32" s="62">
        <f>J97</f>
        <v>0</v>
      </c>
      <c r="K32" s="17"/>
      <c r="L32" s="21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" customFormat="1" ht="14.45" customHeight="1" x14ac:dyDescent="0.2">
      <c r="A33" s="17"/>
      <c r="B33" s="20"/>
      <c r="C33" s="17"/>
      <c r="D33" s="63" t="s">
        <v>59</v>
      </c>
      <c r="E33" s="17"/>
      <c r="F33" s="17"/>
      <c r="G33" s="17"/>
      <c r="H33" s="17"/>
      <c r="I33" s="50"/>
      <c r="J33" s="62">
        <f>J112</f>
        <v>0</v>
      </c>
      <c r="K33" s="17"/>
      <c r="L33" s="21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" customFormat="1" ht="25.35" customHeight="1" x14ac:dyDescent="0.2">
      <c r="A34" s="17"/>
      <c r="B34" s="20"/>
      <c r="C34" s="17"/>
      <c r="D34" s="64" t="s">
        <v>31</v>
      </c>
      <c r="E34" s="17"/>
      <c r="F34" s="17"/>
      <c r="G34" s="17"/>
      <c r="H34" s="17"/>
      <c r="I34" s="50"/>
      <c r="J34" s="65">
        <f>ROUND(J32 + J33, 2)</f>
        <v>0</v>
      </c>
      <c r="K34" s="17"/>
      <c r="L34" s="21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2" customFormat="1" ht="6.95" customHeight="1" x14ac:dyDescent="0.2">
      <c r="A35" s="17"/>
      <c r="B35" s="20"/>
      <c r="C35" s="17"/>
      <c r="D35" s="60"/>
      <c r="E35" s="60"/>
      <c r="F35" s="60"/>
      <c r="G35" s="60"/>
      <c r="H35" s="60"/>
      <c r="I35" s="61"/>
      <c r="J35" s="60"/>
      <c r="K35" s="60"/>
      <c r="L35" s="21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2" customFormat="1" ht="14.45" customHeight="1" x14ac:dyDescent="0.2">
      <c r="A36" s="17"/>
      <c r="B36" s="20"/>
      <c r="C36" s="17"/>
      <c r="D36" s="17"/>
      <c r="E36" s="17"/>
      <c r="F36" s="66" t="s">
        <v>33</v>
      </c>
      <c r="G36" s="17"/>
      <c r="H36" s="17"/>
      <c r="I36" s="67" t="s">
        <v>32</v>
      </c>
      <c r="J36" s="66" t="s">
        <v>34</v>
      </c>
      <c r="K36" s="17"/>
      <c r="L36" s="21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2" customFormat="1" ht="14.45" customHeight="1" x14ac:dyDescent="0.2">
      <c r="A37" s="17"/>
      <c r="B37" s="20"/>
      <c r="C37" s="17"/>
      <c r="D37" s="68" t="s">
        <v>35</v>
      </c>
      <c r="E37" s="49" t="s">
        <v>36</v>
      </c>
      <c r="F37" s="69">
        <f>ROUND((SUM(BE112:BE119) + SUM(BE141:BE238)),  2)</f>
        <v>0</v>
      </c>
      <c r="G37" s="17"/>
      <c r="H37" s="17"/>
      <c r="I37" s="70">
        <v>0.2</v>
      </c>
      <c r="J37" s="69">
        <f>ROUND(((SUM(BE112:BE119) + SUM(BE141:BE238))*I37),  2)</f>
        <v>0</v>
      </c>
      <c r="K37" s="17"/>
      <c r="L37" s="21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2" customFormat="1" ht="14.45" customHeight="1" x14ac:dyDescent="0.2">
      <c r="A38" s="17"/>
      <c r="B38" s="20"/>
      <c r="C38" s="17"/>
      <c r="D38" s="17"/>
      <c r="E38" s="49" t="s">
        <v>37</v>
      </c>
      <c r="F38" s="69">
        <f>ROUND((SUM(BF112:BF119) + SUM(BF141:BF238)),  2)</f>
        <v>0</v>
      </c>
      <c r="G38" s="17"/>
      <c r="H38" s="17"/>
      <c r="I38" s="70">
        <v>0.2</v>
      </c>
      <c r="J38" s="69">
        <f>ROUND(((SUM(BF112:BF119) + SUM(BF141:BF238))*I38),  2)</f>
        <v>0</v>
      </c>
      <c r="K38" s="17"/>
      <c r="L38" s="21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2" customFormat="1" ht="14.45" hidden="1" customHeight="1" x14ac:dyDescent="0.2">
      <c r="A39" s="17"/>
      <c r="B39" s="20"/>
      <c r="C39" s="17"/>
      <c r="D39" s="17"/>
      <c r="E39" s="49" t="s">
        <v>38</v>
      </c>
      <c r="F39" s="69">
        <f>ROUND((SUM(BG112:BG119) + SUM(BG141:BG238)),  2)</f>
        <v>0</v>
      </c>
      <c r="G39" s="17"/>
      <c r="H39" s="17"/>
      <c r="I39" s="70">
        <v>0.2</v>
      </c>
      <c r="J39" s="69">
        <f>0</f>
        <v>0</v>
      </c>
      <c r="K39" s="17"/>
      <c r="L39" s="21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2" customFormat="1" ht="14.45" hidden="1" customHeight="1" x14ac:dyDescent="0.2">
      <c r="A40" s="17"/>
      <c r="B40" s="20"/>
      <c r="C40" s="17"/>
      <c r="D40" s="17"/>
      <c r="E40" s="49" t="s">
        <v>39</v>
      </c>
      <c r="F40" s="69">
        <f>ROUND((SUM(BH112:BH119) + SUM(BH141:BH238)),  2)</f>
        <v>0</v>
      </c>
      <c r="G40" s="17"/>
      <c r="H40" s="17"/>
      <c r="I40" s="70">
        <v>0.2</v>
      </c>
      <c r="J40" s="69">
        <f>0</f>
        <v>0</v>
      </c>
      <c r="K40" s="17"/>
      <c r="L40" s="21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2" customFormat="1" ht="14.45" hidden="1" customHeight="1" x14ac:dyDescent="0.2">
      <c r="A41" s="17"/>
      <c r="B41" s="20"/>
      <c r="C41" s="17"/>
      <c r="D41" s="17"/>
      <c r="E41" s="49" t="s">
        <v>40</v>
      </c>
      <c r="F41" s="69">
        <f>ROUND((SUM(BI112:BI119) + SUM(BI141:BI238)),  2)</f>
        <v>0</v>
      </c>
      <c r="G41" s="17"/>
      <c r="H41" s="17"/>
      <c r="I41" s="70">
        <v>0</v>
      </c>
      <c r="J41" s="69">
        <f>0</f>
        <v>0</v>
      </c>
      <c r="K41" s="17"/>
      <c r="L41" s="21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2" customFormat="1" ht="6.95" customHeight="1" x14ac:dyDescent="0.2">
      <c r="A42" s="17"/>
      <c r="B42" s="20"/>
      <c r="C42" s="17"/>
      <c r="D42" s="17"/>
      <c r="E42" s="17"/>
      <c r="F42" s="17"/>
      <c r="G42" s="17"/>
      <c r="H42" s="17"/>
      <c r="I42" s="50"/>
      <c r="J42" s="17"/>
      <c r="K42" s="17"/>
      <c r="L42" s="21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s="2" customFormat="1" ht="25.35" customHeight="1" x14ac:dyDescent="0.2">
      <c r="A43" s="17"/>
      <c r="B43" s="20"/>
      <c r="C43" s="71"/>
      <c r="D43" s="72" t="s">
        <v>41</v>
      </c>
      <c r="E43" s="73"/>
      <c r="F43" s="73"/>
      <c r="G43" s="74" t="s">
        <v>42</v>
      </c>
      <c r="H43" s="75" t="s">
        <v>43</v>
      </c>
      <c r="I43" s="76"/>
      <c r="J43" s="77">
        <f>SUM(J34:J41)</f>
        <v>0</v>
      </c>
      <c r="K43" s="78"/>
      <c r="L43" s="21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s="2" customFormat="1" ht="14.45" customHeight="1" x14ac:dyDescent="0.2">
      <c r="A44" s="17"/>
      <c r="B44" s="20"/>
      <c r="C44" s="17"/>
      <c r="D44" s="17"/>
      <c r="E44" s="17"/>
      <c r="F44" s="17"/>
      <c r="G44" s="17"/>
      <c r="H44" s="17"/>
      <c r="I44" s="50"/>
      <c r="J44" s="17"/>
      <c r="K44" s="17"/>
      <c r="L44" s="21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s="1" customFormat="1" ht="14.45" customHeight="1" x14ac:dyDescent="0.2">
      <c r="B45" s="9"/>
      <c r="I45" s="43"/>
      <c r="L45" s="9"/>
    </row>
    <row r="46" spans="1:31" s="1" customFormat="1" ht="14.45" customHeight="1" x14ac:dyDescent="0.2">
      <c r="B46" s="9"/>
      <c r="I46" s="43"/>
      <c r="L46" s="9"/>
    </row>
    <row r="47" spans="1:31" s="1" customFormat="1" ht="14.45" customHeight="1" x14ac:dyDescent="0.2">
      <c r="B47" s="9"/>
      <c r="I47" s="43"/>
      <c r="L47" s="9"/>
    </row>
    <row r="48" spans="1:31" s="1" customFormat="1" ht="14.45" customHeight="1" x14ac:dyDescent="0.2">
      <c r="B48" s="9"/>
      <c r="I48" s="43"/>
      <c r="L48" s="9"/>
    </row>
    <row r="49" spans="1:31" s="2" customFormat="1" ht="14.45" customHeight="1" x14ac:dyDescent="0.2">
      <c r="B49" s="21"/>
      <c r="D49" s="79" t="s">
        <v>44</v>
      </c>
      <c r="E49" s="80"/>
      <c r="F49" s="80"/>
      <c r="G49" s="79" t="s">
        <v>45</v>
      </c>
      <c r="H49" s="80"/>
      <c r="I49" s="81"/>
      <c r="J49" s="80"/>
      <c r="K49" s="80"/>
      <c r="L49" s="21"/>
    </row>
    <row r="50" spans="1:31" x14ac:dyDescent="0.2">
      <c r="B50" s="9"/>
      <c r="L50" s="9"/>
    </row>
    <row r="51" spans="1:31" x14ac:dyDescent="0.2">
      <c r="B51" s="9"/>
      <c r="L51" s="9"/>
    </row>
    <row r="52" spans="1:31" x14ac:dyDescent="0.2">
      <c r="B52" s="9"/>
      <c r="L52" s="9"/>
    </row>
    <row r="53" spans="1:31" x14ac:dyDescent="0.2">
      <c r="B53" s="9"/>
      <c r="L53" s="9"/>
    </row>
    <row r="54" spans="1:31" x14ac:dyDescent="0.2">
      <c r="B54" s="9"/>
      <c r="L54" s="9"/>
    </row>
    <row r="55" spans="1:31" x14ac:dyDescent="0.2">
      <c r="B55" s="9"/>
      <c r="L55" s="9"/>
    </row>
    <row r="56" spans="1:31" x14ac:dyDescent="0.2">
      <c r="B56" s="9"/>
      <c r="L56" s="9"/>
    </row>
    <row r="57" spans="1:31" x14ac:dyDescent="0.2">
      <c r="B57" s="9"/>
      <c r="L57" s="9"/>
    </row>
    <row r="58" spans="1:31" x14ac:dyDescent="0.2">
      <c r="B58" s="9"/>
      <c r="L58" s="9"/>
    </row>
    <row r="59" spans="1:31" x14ac:dyDescent="0.2">
      <c r="B59" s="9"/>
      <c r="L59" s="9"/>
    </row>
    <row r="60" spans="1:31" s="2" customFormat="1" ht="12.75" x14ac:dyDescent="0.2">
      <c r="A60" s="17"/>
      <c r="B60" s="20"/>
      <c r="C60" s="17"/>
      <c r="D60" s="82" t="s">
        <v>46</v>
      </c>
      <c r="E60" s="83"/>
      <c r="F60" s="84" t="s">
        <v>47</v>
      </c>
      <c r="G60" s="82" t="s">
        <v>46</v>
      </c>
      <c r="H60" s="83"/>
      <c r="I60" s="85"/>
      <c r="J60" s="86" t="s">
        <v>47</v>
      </c>
      <c r="K60" s="83"/>
      <c r="L60" s="21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x14ac:dyDescent="0.2">
      <c r="B61" s="9"/>
      <c r="L61" s="9"/>
    </row>
    <row r="62" spans="1:31" x14ac:dyDescent="0.2">
      <c r="B62" s="9"/>
      <c r="L62" s="9"/>
    </row>
    <row r="63" spans="1:31" x14ac:dyDescent="0.2">
      <c r="B63" s="9"/>
      <c r="L63" s="9"/>
    </row>
    <row r="64" spans="1:31" s="2" customFormat="1" ht="12.75" x14ac:dyDescent="0.2">
      <c r="A64" s="17"/>
      <c r="B64" s="20"/>
      <c r="C64" s="17"/>
      <c r="D64" s="79" t="s">
        <v>48</v>
      </c>
      <c r="E64" s="87"/>
      <c r="F64" s="87"/>
      <c r="G64" s="79" t="s">
        <v>49</v>
      </c>
      <c r="H64" s="87"/>
      <c r="I64" s="88"/>
      <c r="J64" s="87"/>
      <c r="K64" s="87"/>
      <c r="L64" s="21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x14ac:dyDescent="0.2">
      <c r="B65" s="9"/>
      <c r="L65" s="9"/>
    </row>
    <row r="66" spans="1:31" x14ac:dyDescent="0.2">
      <c r="B66" s="9"/>
      <c r="L66" s="9"/>
    </row>
    <row r="67" spans="1:31" x14ac:dyDescent="0.2">
      <c r="B67" s="9"/>
      <c r="L67" s="9"/>
    </row>
    <row r="68" spans="1:31" x14ac:dyDescent="0.2">
      <c r="B68" s="9"/>
      <c r="L68" s="9"/>
    </row>
    <row r="69" spans="1:31" x14ac:dyDescent="0.2">
      <c r="B69" s="9"/>
      <c r="L69" s="9"/>
    </row>
    <row r="70" spans="1:31" x14ac:dyDescent="0.2">
      <c r="B70" s="9"/>
      <c r="L70" s="9"/>
    </row>
    <row r="71" spans="1:31" x14ac:dyDescent="0.2">
      <c r="B71" s="9"/>
      <c r="L71" s="9"/>
    </row>
    <row r="72" spans="1:31" x14ac:dyDescent="0.2">
      <c r="B72" s="9"/>
      <c r="L72" s="9"/>
    </row>
    <row r="73" spans="1:31" x14ac:dyDescent="0.2">
      <c r="B73" s="9"/>
      <c r="L73" s="9"/>
    </row>
    <row r="74" spans="1:31" x14ac:dyDescent="0.2">
      <c r="B74" s="9"/>
      <c r="L74" s="9"/>
    </row>
    <row r="75" spans="1:31" s="2" customFormat="1" ht="12.75" x14ac:dyDescent="0.2">
      <c r="A75" s="17"/>
      <c r="B75" s="20"/>
      <c r="C75" s="17"/>
      <c r="D75" s="82" t="s">
        <v>46</v>
      </c>
      <c r="E75" s="83"/>
      <c r="F75" s="84" t="s">
        <v>47</v>
      </c>
      <c r="G75" s="82" t="s">
        <v>46</v>
      </c>
      <c r="H75" s="83"/>
      <c r="I75" s="85"/>
      <c r="J75" s="86" t="s">
        <v>47</v>
      </c>
      <c r="K75" s="83"/>
      <c r="L75" s="21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s="2" customFormat="1" ht="14.45" customHeight="1" x14ac:dyDescent="0.2">
      <c r="A76" s="17"/>
      <c r="B76" s="89"/>
      <c r="C76" s="90"/>
      <c r="D76" s="90"/>
      <c r="E76" s="90"/>
      <c r="F76" s="90"/>
      <c r="G76" s="90"/>
      <c r="H76" s="90"/>
      <c r="I76" s="91"/>
      <c r="J76" s="90"/>
      <c r="K76" s="90"/>
      <c r="L76" s="21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80" spans="1:31" s="2" customFormat="1" ht="6.95" customHeight="1" x14ac:dyDescent="0.2">
      <c r="A80" s="17"/>
      <c r="B80" s="92"/>
      <c r="C80" s="93"/>
      <c r="D80" s="93"/>
      <c r="E80" s="93"/>
      <c r="F80" s="93"/>
      <c r="G80" s="93"/>
      <c r="H80" s="93"/>
      <c r="I80" s="94"/>
      <c r="J80" s="93"/>
      <c r="K80" s="93"/>
      <c r="L80" s="21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s="2" customFormat="1" ht="24.95" customHeight="1" x14ac:dyDescent="0.2">
      <c r="A81" s="17"/>
      <c r="B81" s="18"/>
      <c r="C81" s="12" t="s">
        <v>66</v>
      </c>
      <c r="D81" s="19"/>
      <c r="E81" s="19"/>
      <c r="F81" s="19"/>
      <c r="G81" s="19"/>
      <c r="H81" s="19"/>
      <c r="I81" s="50"/>
      <c r="J81" s="19"/>
      <c r="K81" s="19"/>
      <c r="L81" s="21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s="2" customFormat="1" ht="6.95" customHeight="1" x14ac:dyDescent="0.2">
      <c r="A82" s="17"/>
      <c r="B82" s="18"/>
      <c r="C82" s="19"/>
      <c r="D82" s="19"/>
      <c r="E82" s="19"/>
      <c r="F82" s="19"/>
      <c r="G82" s="19"/>
      <c r="H82" s="19"/>
      <c r="I82" s="50"/>
      <c r="J82" s="19"/>
      <c r="K82" s="19"/>
      <c r="L82" s="21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s="2" customFormat="1" ht="12" customHeight="1" x14ac:dyDescent="0.2">
      <c r="A83" s="17"/>
      <c r="B83" s="18"/>
      <c r="C83" s="14" t="s">
        <v>4</v>
      </c>
      <c r="D83" s="19"/>
      <c r="E83" s="19"/>
      <c r="F83" s="19"/>
      <c r="G83" s="19"/>
      <c r="H83" s="19"/>
      <c r="I83" s="50"/>
      <c r="J83" s="19"/>
      <c r="K83" s="19"/>
      <c r="L83" s="21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s="2" customFormat="1" ht="16.5" customHeight="1" x14ac:dyDescent="0.2">
      <c r="A84" s="17"/>
      <c r="B84" s="18"/>
      <c r="C84" s="19"/>
      <c r="D84" s="19"/>
      <c r="E84" s="188" t="e">
        <f>E7</f>
        <v>#REF!</v>
      </c>
      <c r="F84" s="189"/>
      <c r="G84" s="189"/>
      <c r="H84" s="189"/>
      <c r="I84" s="50"/>
      <c r="J84" s="19"/>
      <c r="K84" s="19"/>
      <c r="L84" s="21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s="1" customFormat="1" ht="12" customHeight="1" x14ac:dyDescent="0.2">
      <c r="B85" s="10"/>
      <c r="C85" s="14" t="s">
        <v>62</v>
      </c>
      <c r="D85" s="11"/>
      <c r="E85" s="11"/>
      <c r="F85" s="11"/>
      <c r="G85" s="11"/>
      <c r="H85" s="11"/>
      <c r="I85" s="43"/>
      <c r="J85" s="11"/>
      <c r="K85" s="11"/>
      <c r="L85" s="9"/>
    </row>
    <row r="86" spans="1:31" s="2" customFormat="1" ht="16.5" customHeight="1" x14ac:dyDescent="0.2">
      <c r="A86" s="17"/>
      <c r="B86" s="18"/>
      <c r="C86" s="19"/>
      <c r="D86" s="19"/>
      <c r="E86" s="188" t="s">
        <v>63</v>
      </c>
      <c r="F86" s="187"/>
      <c r="G86" s="187"/>
      <c r="H86" s="187"/>
      <c r="I86" s="50"/>
      <c r="J86" s="19"/>
      <c r="K86" s="19"/>
      <c r="L86" s="21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s="2" customFormat="1" ht="12" customHeight="1" x14ac:dyDescent="0.2">
      <c r="A87" s="17"/>
      <c r="B87" s="18"/>
      <c r="C87" s="14" t="s">
        <v>64</v>
      </c>
      <c r="D87" s="19"/>
      <c r="E87" s="19"/>
      <c r="F87" s="19"/>
      <c r="G87" s="19"/>
      <c r="H87" s="19"/>
      <c r="I87" s="50"/>
      <c r="J87" s="19"/>
      <c r="K87" s="19"/>
      <c r="L87" s="21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s="2" customFormat="1" ht="16.5" customHeight="1" x14ac:dyDescent="0.2">
      <c r="A88" s="17"/>
      <c r="B88" s="18"/>
      <c r="C88" s="19"/>
      <c r="D88" s="19"/>
      <c r="E88" s="186" t="str">
        <f>E11</f>
        <v>2019010.I.6 - Zateplenie strešného plášťa</v>
      </c>
      <c r="F88" s="187"/>
      <c r="G88" s="187"/>
      <c r="H88" s="187"/>
      <c r="I88" s="50"/>
      <c r="J88" s="19"/>
      <c r="K88" s="19"/>
      <c r="L88" s="21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s="2" customFormat="1" ht="6.95" customHeight="1" x14ac:dyDescent="0.2">
      <c r="A89" s="17"/>
      <c r="B89" s="18"/>
      <c r="C89" s="19"/>
      <c r="D89" s="19"/>
      <c r="E89" s="19"/>
      <c r="F89" s="19"/>
      <c r="G89" s="19"/>
      <c r="H89" s="19"/>
      <c r="I89" s="50"/>
      <c r="J89" s="19"/>
      <c r="K89" s="19"/>
      <c r="L89" s="21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s="2" customFormat="1" ht="12" customHeight="1" x14ac:dyDescent="0.2">
      <c r="A90" s="17"/>
      <c r="B90" s="18"/>
      <c r="C90" s="14" t="s">
        <v>9</v>
      </c>
      <c r="D90" s="19"/>
      <c r="E90" s="19"/>
      <c r="F90" s="13" t="str">
        <f>F14</f>
        <v>Lučenec</v>
      </c>
      <c r="G90" s="19"/>
      <c r="H90" s="19"/>
      <c r="I90" s="51" t="s">
        <v>11</v>
      </c>
      <c r="J90" s="26" t="e">
        <f>IF(J14="","",J14)</f>
        <v>#REF!</v>
      </c>
      <c r="K90" s="19"/>
      <c r="L90" s="21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s="2" customFormat="1" ht="6.95" customHeight="1" x14ac:dyDescent="0.2">
      <c r="A91" s="17"/>
      <c r="B91" s="18"/>
      <c r="C91" s="19"/>
      <c r="D91" s="19"/>
      <c r="E91" s="19"/>
      <c r="F91" s="19"/>
      <c r="G91" s="19"/>
      <c r="H91" s="19"/>
      <c r="I91" s="50"/>
      <c r="J91" s="19"/>
      <c r="K91" s="19"/>
      <c r="L91" s="21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s="2" customFormat="1" ht="15.2" customHeight="1" x14ac:dyDescent="0.2">
      <c r="A92" s="17"/>
      <c r="B92" s="18"/>
      <c r="C92" s="14" t="s">
        <v>16</v>
      </c>
      <c r="D92" s="19"/>
      <c r="E92" s="19"/>
      <c r="F92" s="13" t="str">
        <f>E17</f>
        <v>Stredná priemyselná škola stavebná Oskara Winklera</v>
      </c>
      <c r="G92" s="19"/>
      <c r="H92" s="19"/>
      <c r="I92" s="51" t="s">
        <v>23</v>
      </c>
      <c r="J92" s="16" t="str">
        <f>E23</f>
        <v>PROMOST s.r.o.</v>
      </c>
      <c r="K92" s="19"/>
      <c r="L92" s="21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s="2" customFormat="1" ht="27.95" customHeight="1" x14ac:dyDescent="0.2">
      <c r="A93" s="17"/>
      <c r="B93" s="18"/>
      <c r="C93" s="14" t="s">
        <v>22</v>
      </c>
      <c r="D93" s="19"/>
      <c r="E93" s="19"/>
      <c r="F93" s="13" t="e">
        <f>IF(E20="","",E20)</f>
        <v>#REF!</v>
      </c>
      <c r="G93" s="19"/>
      <c r="H93" s="19"/>
      <c r="I93" s="51" t="s">
        <v>27</v>
      </c>
      <c r="J93" s="16" t="str">
        <f>E26</f>
        <v>Ing. Michal Slobodník</v>
      </c>
      <c r="K93" s="19"/>
      <c r="L93" s="21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s="2" customFormat="1" ht="10.35" customHeight="1" x14ac:dyDescent="0.2">
      <c r="A94" s="17"/>
      <c r="B94" s="18"/>
      <c r="C94" s="19"/>
      <c r="D94" s="19"/>
      <c r="E94" s="19"/>
      <c r="F94" s="19"/>
      <c r="G94" s="19"/>
      <c r="H94" s="19"/>
      <c r="I94" s="50"/>
      <c r="J94" s="19"/>
      <c r="K94" s="19"/>
      <c r="L94" s="21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s="2" customFormat="1" ht="29.25" customHeight="1" x14ac:dyDescent="0.2">
      <c r="A95" s="17"/>
      <c r="B95" s="18"/>
      <c r="C95" s="95" t="s">
        <v>67</v>
      </c>
      <c r="D95" s="41"/>
      <c r="E95" s="41"/>
      <c r="F95" s="41"/>
      <c r="G95" s="41"/>
      <c r="H95" s="41"/>
      <c r="I95" s="96"/>
      <c r="J95" s="97" t="s">
        <v>68</v>
      </c>
      <c r="K95" s="41"/>
      <c r="L95" s="21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s="2" customFormat="1" ht="10.35" customHeight="1" x14ac:dyDescent="0.2">
      <c r="A96" s="17"/>
      <c r="B96" s="18"/>
      <c r="C96" s="19"/>
      <c r="D96" s="19"/>
      <c r="E96" s="19"/>
      <c r="F96" s="19"/>
      <c r="G96" s="19"/>
      <c r="H96" s="19"/>
      <c r="I96" s="50"/>
      <c r="J96" s="19"/>
      <c r="K96" s="19"/>
      <c r="L96" s="21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47" s="2" customFormat="1" ht="22.9" customHeight="1" x14ac:dyDescent="0.2">
      <c r="A97" s="17"/>
      <c r="B97" s="18"/>
      <c r="C97" s="98" t="s">
        <v>69</v>
      </c>
      <c r="D97" s="19"/>
      <c r="E97" s="19"/>
      <c r="F97" s="19"/>
      <c r="G97" s="19"/>
      <c r="H97" s="19"/>
      <c r="I97" s="50"/>
      <c r="J97" s="34">
        <f>J141</f>
        <v>0</v>
      </c>
      <c r="K97" s="19"/>
      <c r="L97" s="21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U97" s="8" t="s">
        <v>70</v>
      </c>
    </row>
    <row r="98" spans="1:47" s="4" customFormat="1" ht="24.95" customHeight="1" x14ac:dyDescent="0.2">
      <c r="B98" s="99"/>
      <c r="C98" s="100"/>
      <c r="D98" s="101" t="s">
        <v>71</v>
      </c>
      <c r="E98" s="102"/>
      <c r="F98" s="102"/>
      <c r="G98" s="102"/>
      <c r="H98" s="102"/>
      <c r="I98" s="103"/>
      <c r="J98" s="104">
        <f>J142</f>
        <v>0</v>
      </c>
      <c r="K98" s="100"/>
      <c r="L98" s="105"/>
    </row>
    <row r="99" spans="1:47" s="5" customFormat="1" ht="19.899999999999999" customHeight="1" x14ac:dyDescent="0.2">
      <c r="B99" s="106"/>
      <c r="C99" s="35"/>
      <c r="D99" s="107" t="s">
        <v>72</v>
      </c>
      <c r="E99" s="108"/>
      <c r="F99" s="108"/>
      <c r="G99" s="108"/>
      <c r="H99" s="108"/>
      <c r="I99" s="109"/>
      <c r="J99" s="110">
        <f>J143</f>
        <v>0</v>
      </c>
      <c r="K99" s="35"/>
      <c r="L99" s="111"/>
    </row>
    <row r="100" spans="1:47" s="5" customFormat="1" ht="19.899999999999999" customHeight="1" x14ac:dyDescent="0.2">
      <c r="B100" s="106"/>
      <c r="C100" s="35"/>
      <c r="D100" s="107" t="s">
        <v>229</v>
      </c>
      <c r="E100" s="108"/>
      <c r="F100" s="108"/>
      <c r="G100" s="108"/>
      <c r="H100" s="108"/>
      <c r="I100" s="109"/>
      <c r="J100" s="110">
        <f>J146</f>
        <v>0</v>
      </c>
      <c r="K100" s="35"/>
      <c r="L100" s="111"/>
    </row>
    <row r="101" spans="1:47" s="5" customFormat="1" ht="19.899999999999999" customHeight="1" x14ac:dyDescent="0.2">
      <c r="B101" s="106"/>
      <c r="C101" s="35"/>
      <c r="D101" s="107" t="s">
        <v>73</v>
      </c>
      <c r="E101" s="108"/>
      <c r="F101" s="108"/>
      <c r="G101" s="108"/>
      <c r="H101" s="108"/>
      <c r="I101" s="109"/>
      <c r="J101" s="110">
        <f>J151</f>
        <v>0</v>
      </c>
      <c r="K101" s="35"/>
      <c r="L101" s="111"/>
    </row>
    <row r="102" spans="1:47" s="5" customFormat="1" ht="19.899999999999999" customHeight="1" x14ac:dyDescent="0.2">
      <c r="B102" s="106"/>
      <c r="C102" s="35"/>
      <c r="D102" s="107" t="s">
        <v>74</v>
      </c>
      <c r="E102" s="108"/>
      <c r="F102" s="108"/>
      <c r="G102" s="108"/>
      <c r="H102" s="108"/>
      <c r="I102" s="109"/>
      <c r="J102" s="110">
        <f>J155</f>
        <v>0</v>
      </c>
      <c r="K102" s="35"/>
      <c r="L102" s="111"/>
    </row>
    <row r="103" spans="1:47" s="5" customFormat="1" ht="19.899999999999999" customHeight="1" x14ac:dyDescent="0.2">
      <c r="B103" s="106"/>
      <c r="C103" s="35"/>
      <c r="D103" s="107" t="s">
        <v>75</v>
      </c>
      <c r="E103" s="108"/>
      <c r="F103" s="108"/>
      <c r="G103" s="108"/>
      <c r="H103" s="108"/>
      <c r="I103" s="109"/>
      <c r="J103" s="110">
        <f>J168</f>
        <v>0</v>
      </c>
      <c r="K103" s="35"/>
      <c r="L103" s="111"/>
    </row>
    <row r="104" spans="1:47" s="4" customFormat="1" ht="24.95" customHeight="1" x14ac:dyDescent="0.2">
      <c r="B104" s="99"/>
      <c r="C104" s="100"/>
      <c r="D104" s="101" t="s">
        <v>76</v>
      </c>
      <c r="E104" s="102"/>
      <c r="F104" s="102"/>
      <c r="G104" s="102"/>
      <c r="H104" s="102"/>
      <c r="I104" s="103"/>
      <c r="J104" s="104">
        <f>J170</f>
        <v>0</v>
      </c>
      <c r="K104" s="100"/>
      <c r="L104" s="105"/>
    </row>
    <row r="105" spans="1:47" s="5" customFormat="1" ht="19.899999999999999" customHeight="1" x14ac:dyDescent="0.2">
      <c r="B105" s="106"/>
      <c r="C105" s="35"/>
      <c r="D105" s="107" t="s">
        <v>255</v>
      </c>
      <c r="E105" s="108"/>
      <c r="F105" s="108"/>
      <c r="G105" s="108"/>
      <c r="H105" s="108"/>
      <c r="I105" s="109"/>
      <c r="J105" s="110">
        <f>J171</f>
        <v>0</v>
      </c>
      <c r="K105" s="35"/>
      <c r="L105" s="111"/>
    </row>
    <row r="106" spans="1:47" s="5" customFormat="1" ht="19.899999999999999" customHeight="1" x14ac:dyDescent="0.2">
      <c r="B106" s="106"/>
      <c r="C106" s="35"/>
      <c r="D106" s="107" t="s">
        <v>232</v>
      </c>
      <c r="E106" s="108"/>
      <c r="F106" s="108"/>
      <c r="G106" s="108"/>
      <c r="H106" s="108"/>
      <c r="I106" s="109"/>
      <c r="J106" s="110">
        <f>J211</f>
        <v>0</v>
      </c>
      <c r="K106" s="35"/>
      <c r="L106" s="111"/>
    </row>
    <row r="107" spans="1:47" s="5" customFormat="1" ht="19.899999999999999" customHeight="1" x14ac:dyDescent="0.2">
      <c r="B107" s="106"/>
      <c r="C107" s="35"/>
      <c r="D107" s="107" t="s">
        <v>256</v>
      </c>
      <c r="E107" s="108"/>
      <c r="F107" s="108"/>
      <c r="G107" s="108"/>
      <c r="H107" s="108"/>
      <c r="I107" s="109"/>
      <c r="J107" s="110">
        <f>J220</f>
        <v>0</v>
      </c>
      <c r="K107" s="35"/>
      <c r="L107" s="111"/>
    </row>
    <row r="108" spans="1:47" s="5" customFormat="1" ht="19.899999999999999" customHeight="1" x14ac:dyDescent="0.2">
      <c r="B108" s="106"/>
      <c r="C108" s="35"/>
      <c r="D108" s="107" t="s">
        <v>237</v>
      </c>
      <c r="E108" s="108"/>
      <c r="F108" s="108"/>
      <c r="G108" s="108"/>
      <c r="H108" s="108"/>
      <c r="I108" s="109"/>
      <c r="J108" s="110">
        <f>J227</f>
        <v>0</v>
      </c>
      <c r="K108" s="35"/>
      <c r="L108" s="111"/>
    </row>
    <row r="109" spans="1:47" s="4" customFormat="1" ht="24.95" customHeight="1" x14ac:dyDescent="0.2">
      <c r="B109" s="99"/>
      <c r="C109" s="100"/>
      <c r="D109" s="101" t="s">
        <v>77</v>
      </c>
      <c r="E109" s="102"/>
      <c r="F109" s="102"/>
      <c r="G109" s="102"/>
      <c r="H109" s="102"/>
      <c r="I109" s="103"/>
      <c r="J109" s="104">
        <f>J234</f>
        <v>0</v>
      </c>
      <c r="K109" s="100"/>
      <c r="L109" s="105"/>
    </row>
    <row r="110" spans="1:47" s="2" customFormat="1" ht="21.75" customHeight="1" x14ac:dyDescent="0.2">
      <c r="A110" s="17"/>
      <c r="B110" s="18"/>
      <c r="C110" s="19"/>
      <c r="D110" s="19"/>
      <c r="E110" s="19"/>
      <c r="F110" s="19"/>
      <c r="G110" s="19"/>
      <c r="H110" s="19"/>
      <c r="I110" s="50"/>
      <c r="J110" s="19"/>
      <c r="K110" s="19"/>
      <c r="L110" s="21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47" s="2" customFormat="1" ht="6.95" customHeight="1" x14ac:dyDescent="0.2">
      <c r="A111" s="17"/>
      <c r="B111" s="18"/>
      <c r="C111" s="19"/>
      <c r="D111" s="19"/>
      <c r="E111" s="19"/>
      <c r="F111" s="19"/>
      <c r="G111" s="19"/>
      <c r="H111" s="19"/>
      <c r="I111" s="50"/>
      <c r="J111" s="19"/>
      <c r="K111" s="19"/>
      <c r="L111" s="21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47" s="2" customFormat="1" ht="29.25" customHeight="1" x14ac:dyDescent="0.2">
      <c r="A112" s="17"/>
      <c r="B112" s="18"/>
      <c r="C112" s="98" t="s">
        <v>79</v>
      </c>
      <c r="D112" s="19"/>
      <c r="E112" s="19"/>
      <c r="F112" s="19"/>
      <c r="G112" s="19"/>
      <c r="H112" s="19"/>
      <c r="I112" s="50"/>
      <c r="J112" s="112">
        <f>ROUND(J113 + J114 + J115 + J116 + J117 + J118,2)</f>
        <v>0</v>
      </c>
      <c r="K112" s="19"/>
      <c r="L112" s="21"/>
      <c r="N112" s="113" t="s">
        <v>35</v>
      </c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65" s="2" customFormat="1" ht="18" customHeight="1" x14ac:dyDescent="0.2">
      <c r="A113" s="17"/>
      <c r="B113" s="18"/>
      <c r="C113" s="19"/>
      <c r="D113" s="190" t="s">
        <v>80</v>
      </c>
      <c r="E113" s="191"/>
      <c r="F113" s="191"/>
      <c r="G113" s="19"/>
      <c r="H113" s="19"/>
      <c r="I113" s="50"/>
      <c r="J113" s="38">
        <v>0</v>
      </c>
      <c r="K113" s="19"/>
      <c r="L113" s="114"/>
      <c r="M113" s="115"/>
      <c r="N113" s="116" t="s">
        <v>37</v>
      </c>
      <c r="O113" s="115"/>
      <c r="P113" s="115"/>
      <c r="Q113" s="115"/>
      <c r="R113" s="115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7" t="s">
        <v>81</v>
      </c>
      <c r="AZ113" s="115"/>
      <c r="BA113" s="115"/>
      <c r="BB113" s="115"/>
      <c r="BC113" s="115"/>
      <c r="BD113" s="115"/>
      <c r="BE113" s="118">
        <f t="shared" ref="BE113:BE118" si="0">IF(N113="základná",J113,0)</f>
        <v>0</v>
      </c>
      <c r="BF113" s="118">
        <f t="shared" ref="BF113:BF118" si="1">IF(N113="znížená",J113,0)</f>
        <v>0</v>
      </c>
      <c r="BG113" s="118">
        <f t="shared" ref="BG113:BG118" si="2">IF(N113="zákl. prenesená",J113,0)</f>
        <v>0</v>
      </c>
      <c r="BH113" s="118">
        <f t="shared" ref="BH113:BH118" si="3">IF(N113="zníž. prenesená",J113,0)</f>
        <v>0</v>
      </c>
      <c r="BI113" s="118">
        <f t="shared" ref="BI113:BI118" si="4">IF(N113="nulová",J113,0)</f>
        <v>0</v>
      </c>
      <c r="BJ113" s="117" t="s">
        <v>56</v>
      </c>
      <c r="BK113" s="115"/>
      <c r="BL113" s="115"/>
      <c r="BM113" s="115"/>
    </row>
    <row r="114" spans="1:65" s="2" customFormat="1" ht="18" customHeight="1" x14ac:dyDescent="0.2">
      <c r="A114" s="17"/>
      <c r="B114" s="18"/>
      <c r="C114" s="19"/>
      <c r="D114" s="190" t="s">
        <v>82</v>
      </c>
      <c r="E114" s="191"/>
      <c r="F114" s="191"/>
      <c r="G114" s="19"/>
      <c r="H114" s="19"/>
      <c r="I114" s="50"/>
      <c r="J114" s="38">
        <v>0</v>
      </c>
      <c r="K114" s="19"/>
      <c r="L114" s="114"/>
      <c r="M114" s="115"/>
      <c r="N114" s="116" t="s">
        <v>37</v>
      </c>
      <c r="O114" s="115"/>
      <c r="P114" s="115"/>
      <c r="Q114" s="115"/>
      <c r="R114" s="115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7" t="s">
        <v>81</v>
      </c>
      <c r="AZ114" s="115"/>
      <c r="BA114" s="115"/>
      <c r="BB114" s="115"/>
      <c r="BC114" s="115"/>
      <c r="BD114" s="115"/>
      <c r="BE114" s="118">
        <f t="shared" si="0"/>
        <v>0</v>
      </c>
      <c r="BF114" s="118">
        <f t="shared" si="1"/>
        <v>0</v>
      </c>
      <c r="BG114" s="118">
        <f t="shared" si="2"/>
        <v>0</v>
      </c>
      <c r="BH114" s="118">
        <f t="shared" si="3"/>
        <v>0</v>
      </c>
      <c r="BI114" s="118">
        <f t="shared" si="4"/>
        <v>0</v>
      </c>
      <c r="BJ114" s="117" t="s">
        <v>56</v>
      </c>
      <c r="BK114" s="115"/>
      <c r="BL114" s="115"/>
      <c r="BM114" s="115"/>
    </row>
    <row r="115" spans="1:65" s="2" customFormat="1" ht="18" customHeight="1" x14ac:dyDescent="0.2">
      <c r="A115" s="17"/>
      <c r="B115" s="18"/>
      <c r="C115" s="19"/>
      <c r="D115" s="190" t="s">
        <v>83</v>
      </c>
      <c r="E115" s="191"/>
      <c r="F115" s="191"/>
      <c r="G115" s="19"/>
      <c r="H115" s="19"/>
      <c r="I115" s="50"/>
      <c r="J115" s="38">
        <v>0</v>
      </c>
      <c r="K115" s="19"/>
      <c r="L115" s="114"/>
      <c r="M115" s="115"/>
      <c r="N115" s="116" t="s">
        <v>37</v>
      </c>
      <c r="O115" s="115"/>
      <c r="P115" s="115"/>
      <c r="Q115" s="115"/>
      <c r="R115" s="115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5"/>
      <c r="AW115" s="115"/>
      <c r="AX115" s="115"/>
      <c r="AY115" s="117" t="s">
        <v>81</v>
      </c>
      <c r="AZ115" s="115"/>
      <c r="BA115" s="115"/>
      <c r="BB115" s="115"/>
      <c r="BC115" s="115"/>
      <c r="BD115" s="115"/>
      <c r="BE115" s="118">
        <f t="shared" si="0"/>
        <v>0</v>
      </c>
      <c r="BF115" s="118">
        <f t="shared" si="1"/>
        <v>0</v>
      </c>
      <c r="BG115" s="118">
        <f t="shared" si="2"/>
        <v>0</v>
      </c>
      <c r="BH115" s="118">
        <f t="shared" si="3"/>
        <v>0</v>
      </c>
      <c r="BI115" s="118">
        <f t="shared" si="4"/>
        <v>0</v>
      </c>
      <c r="BJ115" s="117" t="s">
        <v>56</v>
      </c>
      <c r="BK115" s="115"/>
      <c r="BL115" s="115"/>
      <c r="BM115" s="115"/>
    </row>
    <row r="116" spans="1:65" s="2" customFormat="1" ht="18" customHeight="1" x14ac:dyDescent="0.2">
      <c r="A116" s="17"/>
      <c r="B116" s="18"/>
      <c r="C116" s="19"/>
      <c r="D116" s="190" t="s">
        <v>84</v>
      </c>
      <c r="E116" s="191"/>
      <c r="F116" s="191"/>
      <c r="G116" s="19"/>
      <c r="H116" s="19"/>
      <c r="I116" s="50"/>
      <c r="J116" s="38">
        <v>0</v>
      </c>
      <c r="K116" s="19"/>
      <c r="L116" s="114"/>
      <c r="M116" s="115"/>
      <c r="N116" s="116" t="s">
        <v>37</v>
      </c>
      <c r="O116" s="115"/>
      <c r="P116" s="115"/>
      <c r="Q116" s="115"/>
      <c r="R116" s="115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7" t="s">
        <v>81</v>
      </c>
      <c r="AZ116" s="115"/>
      <c r="BA116" s="115"/>
      <c r="BB116" s="115"/>
      <c r="BC116" s="115"/>
      <c r="BD116" s="115"/>
      <c r="BE116" s="118">
        <f t="shared" si="0"/>
        <v>0</v>
      </c>
      <c r="BF116" s="118">
        <f t="shared" si="1"/>
        <v>0</v>
      </c>
      <c r="BG116" s="118">
        <f t="shared" si="2"/>
        <v>0</v>
      </c>
      <c r="BH116" s="118">
        <f t="shared" si="3"/>
        <v>0</v>
      </c>
      <c r="BI116" s="118">
        <f t="shared" si="4"/>
        <v>0</v>
      </c>
      <c r="BJ116" s="117" t="s">
        <v>56</v>
      </c>
      <c r="BK116" s="115"/>
      <c r="BL116" s="115"/>
      <c r="BM116" s="115"/>
    </row>
    <row r="117" spans="1:65" s="2" customFormat="1" ht="18" customHeight="1" x14ac:dyDescent="0.2">
      <c r="A117" s="17"/>
      <c r="B117" s="18"/>
      <c r="C117" s="19"/>
      <c r="D117" s="190" t="s">
        <v>85</v>
      </c>
      <c r="E117" s="191"/>
      <c r="F117" s="191"/>
      <c r="G117" s="19"/>
      <c r="H117" s="19"/>
      <c r="I117" s="50"/>
      <c r="J117" s="38">
        <v>0</v>
      </c>
      <c r="K117" s="19"/>
      <c r="L117" s="114"/>
      <c r="M117" s="115"/>
      <c r="N117" s="116" t="s">
        <v>37</v>
      </c>
      <c r="O117" s="115"/>
      <c r="P117" s="115"/>
      <c r="Q117" s="115"/>
      <c r="R117" s="115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7" t="s">
        <v>81</v>
      </c>
      <c r="AZ117" s="115"/>
      <c r="BA117" s="115"/>
      <c r="BB117" s="115"/>
      <c r="BC117" s="115"/>
      <c r="BD117" s="115"/>
      <c r="BE117" s="118">
        <f t="shared" si="0"/>
        <v>0</v>
      </c>
      <c r="BF117" s="118">
        <f t="shared" si="1"/>
        <v>0</v>
      </c>
      <c r="BG117" s="118">
        <f t="shared" si="2"/>
        <v>0</v>
      </c>
      <c r="BH117" s="118">
        <f t="shared" si="3"/>
        <v>0</v>
      </c>
      <c r="BI117" s="118">
        <f t="shared" si="4"/>
        <v>0</v>
      </c>
      <c r="BJ117" s="117" t="s">
        <v>56</v>
      </c>
      <c r="BK117" s="115"/>
      <c r="BL117" s="115"/>
      <c r="BM117" s="115"/>
    </row>
    <row r="118" spans="1:65" s="2" customFormat="1" ht="18" customHeight="1" x14ac:dyDescent="0.2">
      <c r="A118" s="17"/>
      <c r="B118" s="18"/>
      <c r="C118" s="19"/>
      <c r="D118" s="37" t="s">
        <v>86</v>
      </c>
      <c r="E118" s="19"/>
      <c r="F118" s="19"/>
      <c r="G118" s="19"/>
      <c r="H118" s="19"/>
      <c r="I118" s="50"/>
      <c r="J118" s="38">
        <f>ROUND(J32*T118,2)</f>
        <v>0</v>
      </c>
      <c r="K118" s="19"/>
      <c r="L118" s="114"/>
      <c r="M118" s="115"/>
      <c r="N118" s="116" t="s">
        <v>37</v>
      </c>
      <c r="O118" s="115"/>
      <c r="P118" s="115"/>
      <c r="Q118" s="115"/>
      <c r="R118" s="115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7" t="s">
        <v>87</v>
      </c>
      <c r="AZ118" s="115"/>
      <c r="BA118" s="115"/>
      <c r="BB118" s="115"/>
      <c r="BC118" s="115"/>
      <c r="BD118" s="115"/>
      <c r="BE118" s="118">
        <f t="shared" si="0"/>
        <v>0</v>
      </c>
      <c r="BF118" s="118">
        <f t="shared" si="1"/>
        <v>0</v>
      </c>
      <c r="BG118" s="118">
        <f t="shared" si="2"/>
        <v>0</v>
      </c>
      <c r="BH118" s="118">
        <f t="shared" si="3"/>
        <v>0</v>
      </c>
      <c r="BI118" s="118">
        <f t="shared" si="4"/>
        <v>0</v>
      </c>
      <c r="BJ118" s="117" t="s">
        <v>56</v>
      </c>
      <c r="BK118" s="115"/>
      <c r="BL118" s="115"/>
      <c r="BM118" s="115"/>
    </row>
    <row r="119" spans="1:65" s="2" customFormat="1" x14ac:dyDescent="0.2">
      <c r="A119" s="17"/>
      <c r="B119" s="18"/>
      <c r="C119" s="19"/>
      <c r="D119" s="19"/>
      <c r="E119" s="19"/>
      <c r="F119" s="19"/>
      <c r="G119" s="19"/>
      <c r="H119" s="19"/>
      <c r="I119" s="50"/>
      <c r="J119" s="19"/>
      <c r="K119" s="19"/>
      <c r="L119" s="21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65" s="2" customFormat="1" ht="29.25" customHeight="1" x14ac:dyDescent="0.2">
      <c r="A120" s="17"/>
      <c r="B120" s="18"/>
      <c r="C120" s="40" t="s">
        <v>60</v>
      </c>
      <c r="D120" s="41"/>
      <c r="E120" s="41"/>
      <c r="F120" s="41"/>
      <c r="G120" s="41"/>
      <c r="H120" s="41"/>
      <c r="I120" s="96"/>
      <c r="J120" s="42">
        <f>ROUND(J97+J112,2)</f>
        <v>0</v>
      </c>
      <c r="K120" s="41"/>
      <c r="L120" s="21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65" s="2" customFormat="1" ht="6.95" customHeight="1" x14ac:dyDescent="0.2">
      <c r="A121" s="17"/>
      <c r="B121" s="22"/>
      <c r="C121" s="23"/>
      <c r="D121" s="23"/>
      <c r="E121" s="23"/>
      <c r="F121" s="23"/>
      <c r="G121" s="23"/>
      <c r="H121" s="23"/>
      <c r="I121" s="91"/>
      <c r="J121" s="23"/>
      <c r="K121" s="23"/>
      <c r="L121" s="21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5" spans="1:65" s="2" customFormat="1" ht="6.95" customHeight="1" x14ac:dyDescent="0.2">
      <c r="A125" s="17"/>
      <c r="B125" s="24"/>
      <c r="C125" s="25"/>
      <c r="D125" s="25"/>
      <c r="E125" s="25"/>
      <c r="F125" s="25"/>
      <c r="G125" s="25"/>
      <c r="H125" s="25"/>
      <c r="I125" s="94"/>
      <c r="J125" s="25"/>
      <c r="K125" s="25"/>
      <c r="L125" s="21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65" s="2" customFormat="1" ht="24.95" customHeight="1" x14ac:dyDescent="0.2">
      <c r="A126" s="17"/>
      <c r="B126" s="18"/>
      <c r="C126" s="12" t="s">
        <v>88</v>
      </c>
      <c r="D126" s="19"/>
      <c r="E126" s="19"/>
      <c r="F126" s="19"/>
      <c r="G126" s="19"/>
      <c r="H126" s="19"/>
      <c r="I126" s="50"/>
      <c r="J126" s="19"/>
      <c r="K126" s="19"/>
      <c r="L126" s="21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65" s="2" customFormat="1" ht="6.95" customHeight="1" x14ac:dyDescent="0.2">
      <c r="A127" s="17"/>
      <c r="B127" s="18"/>
      <c r="C127" s="19"/>
      <c r="D127" s="19"/>
      <c r="E127" s="19"/>
      <c r="F127" s="19"/>
      <c r="G127" s="19"/>
      <c r="H127" s="19"/>
      <c r="I127" s="50"/>
      <c r="J127" s="19"/>
      <c r="K127" s="19"/>
      <c r="L127" s="21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65" s="2" customFormat="1" ht="12" customHeight="1" x14ac:dyDescent="0.2">
      <c r="A128" s="17"/>
      <c r="B128" s="18"/>
      <c r="C128" s="14" t="s">
        <v>4</v>
      </c>
      <c r="D128" s="19"/>
      <c r="E128" s="19"/>
      <c r="F128" s="19"/>
      <c r="G128" s="19"/>
      <c r="H128" s="19"/>
      <c r="I128" s="50"/>
      <c r="J128" s="19"/>
      <c r="K128" s="19"/>
      <c r="L128" s="21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65" s="2" customFormat="1" ht="16.5" customHeight="1" x14ac:dyDescent="0.2">
      <c r="A129" s="17"/>
      <c r="B129" s="18"/>
      <c r="C129" s="19"/>
      <c r="D129" s="19"/>
      <c r="E129" s="188" t="e">
        <f>E7</f>
        <v>#REF!</v>
      </c>
      <c r="F129" s="189"/>
      <c r="G129" s="189"/>
      <c r="H129" s="189"/>
      <c r="I129" s="50"/>
      <c r="J129" s="19"/>
      <c r="K129" s="19"/>
      <c r="L129" s="21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65" s="1" customFormat="1" ht="12" customHeight="1" x14ac:dyDescent="0.2">
      <c r="B130" s="10"/>
      <c r="C130" s="14" t="s">
        <v>62</v>
      </c>
      <c r="D130" s="11"/>
      <c r="E130" s="11"/>
      <c r="F130" s="11"/>
      <c r="G130" s="11"/>
      <c r="H130" s="11"/>
      <c r="I130" s="43"/>
      <c r="J130" s="11"/>
      <c r="K130" s="11"/>
      <c r="L130" s="9"/>
    </row>
    <row r="131" spans="1:65" s="2" customFormat="1" ht="16.5" customHeight="1" x14ac:dyDescent="0.2">
      <c r="A131" s="17"/>
      <c r="B131" s="18"/>
      <c r="C131" s="19"/>
      <c r="D131" s="19"/>
      <c r="E131" s="188" t="s">
        <v>63</v>
      </c>
      <c r="F131" s="187"/>
      <c r="G131" s="187"/>
      <c r="H131" s="187"/>
      <c r="I131" s="50"/>
      <c r="J131" s="19"/>
      <c r="K131" s="19"/>
      <c r="L131" s="21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65" s="2" customFormat="1" ht="12" customHeight="1" x14ac:dyDescent="0.2">
      <c r="A132" s="17"/>
      <c r="B132" s="18"/>
      <c r="C132" s="14" t="s">
        <v>64</v>
      </c>
      <c r="D132" s="19"/>
      <c r="E132" s="19"/>
      <c r="F132" s="19"/>
      <c r="G132" s="19"/>
      <c r="H132" s="19"/>
      <c r="I132" s="50"/>
      <c r="J132" s="19"/>
      <c r="K132" s="19"/>
      <c r="L132" s="21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65" s="2" customFormat="1" ht="16.5" customHeight="1" x14ac:dyDescent="0.2">
      <c r="A133" s="17"/>
      <c r="B133" s="18"/>
      <c r="C133" s="19"/>
      <c r="D133" s="19"/>
      <c r="E133" s="186" t="str">
        <f>E11</f>
        <v>2019010.I.6 - Zateplenie strešného plášťa</v>
      </c>
      <c r="F133" s="187"/>
      <c r="G133" s="187"/>
      <c r="H133" s="187"/>
      <c r="I133" s="50"/>
      <c r="J133" s="19"/>
      <c r="K133" s="19"/>
      <c r="L133" s="21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65" s="2" customFormat="1" ht="6.95" customHeight="1" x14ac:dyDescent="0.2">
      <c r="A134" s="17"/>
      <c r="B134" s="18"/>
      <c r="C134" s="19"/>
      <c r="D134" s="19"/>
      <c r="E134" s="19"/>
      <c r="F134" s="19"/>
      <c r="G134" s="19"/>
      <c r="H134" s="19"/>
      <c r="I134" s="50"/>
      <c r="J134" s="19"/>
      <c r="K134" s="19"/>
      <c r="L134" s="21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65" s="2" customFormat="1" ht="12" customHeight="1" x14ac:dyDescent="0.2">
      <c r="A135" s="17"/>
      <c r="B135" s="18"/>
      <c r="C135" s="14" t="s">
        <v>9</v>
      </c>
      <c r="D135" s="19"/>
      <c r="E135" s="19"/>
      <c r="F135" s="13" t="str">
        <f>F14</f>
        <v>Lučenec</v>
      </c>
      <c r="G135" s="19"/>
      <c r="H135" s="19"/>
      <c r="I135" s="51" t="s">
        <v>11</v>
      </c>
      <c r="J135" s="26" t="e">
        <f>IF(J14="","",J14)</f>
        <v>#REF!</v>
      </c>
      <c r="K135" s="19"/>
      <c r="L135" s="21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65" s="2" customFormat="1" ht="6.95" customHeight="1" x14ac:dyDescent="0.2">
      <c r="A136" s="17"/>
      <c r="B136" s="18"/>
      <c r="C136" s="19"/>
      <c r="D136" s="19"/>
      <c r="E136" s="19"/>
      <c r="F136" s="19"/>
      <c r="G136" s="19"/>
      <c r="H136" s="19"/>
      <c r="I136" s="50"/>
      <c r="J136" s="19"/>
      <c r="K136" s="19"/>
      <c r="L136" s="21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65" s="2" customFormat="1" ht="15.2" customHeight="1" x14ac:dyDescent="0.2">
      <c r="A137" s="17"/>
      <c r="B137" s="18"/>
      <c r="C137" s="14" t="s">
        <v>16</v>
      </c>
      <c r="D137" s="19"/>
      <c r="E137" s="19"/>
      <c r="F137" s="13" t="str">
        <f>E17</f>
        <v>Stredná priemyselná škola stavebná Oskara Winklera</v>
      </c>
      <c r="G137" s="19"/>
      <c r="H137" s="19"/>
      <c r="I137" s="51" t="s">
        <v>23</v>
      </c>
      <c r="J137" s="16" t="str">
        <f>E23</f>
        <v>PROMOST s.r.o.</v>
      </c>
      <c r="K137" s="19"/>
      <c r="L137" s="21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65" s="2" customFormat="1" ht="27.95" customHeight="1" x14ac:dyDescent="0.2">
      <c r="A138" s="17"/>
      <c r="B138" s="18"/>
      <c r="C138" s="14" t="s">
        <v>22</v>
      </c>
      <c r="D138" s="19"/>
      <c r="E138" s="19"/>
      <c r="F138" s="13" t="e">
        <f>IF(E20="","",E20)</f>
        <v>#REF!</v>
      </c>
      <c r="G138" s="19"/>
      <c r="H138" s="19"/>
      <c r="I138" s="51" t="s">
        <v>27</v>
      </c>
      <c r="J138" s="16" t="str">
        <f>E26</f>
        <v>Ing. Michal Slobodník</v>
      </c>
      <c r="K138" s="19"/>
      <c r="L138" s="21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65" s="2" customFormat="1" ht="10.35" customHeight="1" x14ac:dyDescent="0.2">
      <c r="A139" s="17"/>
      <c r="B139" s="18"/>
      <c r="C139" s="19"/>
      <c r="D139" s="19"/>
      <c r="E139" s="19"/>
      <c r="F139" s="19"/>
      <c r="G139" s="19"/>
      <c r="H139" s="19"/>
      <c r="I139" s="50"/>
      <c r="J139" s="19"/>
      <c r="K139" s="19"/>
      <c r="L139" s="21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65" s="6" customFormat="1" ht="29.25" customHeight="1" x14ac:dyDescent="0.2">
      <c r="A140" s="119"/>
      <c r="B140" s="120"/>
      <c r="C140" s="121" t="s">
        <v>89</v>
      </c>
      <c r="D140" s="122" t="s">
        <v>52</v>
      </c>
      <c r="E140" s="122" t="s">
        <v>50</v>
      </c>
      <c r="F140" s="122" t="s">
        <v>51</v>
      </c>
      <c r="G140" s="122" t="s">
        <v>90</v>
      </c>
      <c r="H140" s="122" t="s">
        <v>91</v>
      </c>
      <c r="I140" s="123" t="s">
        <v>92</v>
      </c>
      <c r="J140" s="124" t="s">
        <v>68</v>
      </c>
      <c r="K140" s="125" t="s">
        <v>93</v>
      </c>
      <c r="L140" s="126"/>
      <c r="M140" s="28" t="s">
        <v>0</v>
      </c>
      <c r="N140" s="29" t="s">
        <v>35</v>
      </c>
      <c r="O140" s="29" t="s">
        <v>94</v>
      </c>
      <c r="P140" s="29" t="s">
        <v>95</v>
      </c>
      <c r="Q140" s="29" t="s">
        <v>96</v>
      </c>
      <c r="R140" s="29" t="s">
        <v>97</v>
      </c>
      <c r="S140" s="29" t="s">
        <v>98</v>
      </c>
      <c r="T140" s="30" t="s">
        <v>99</v>
      </c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</row>
    <row r="141" spans="1:65" s="2" customFormat="1" ht="22.9" customHeight="1" x14ac:dyDescent="0.25">
      <c r="A141" s="17"/>
      <c r="B141" s="18"/>
      <c r="C141" s="33" t="s">
        <v>65</v>
      </c>
      <c r="D141" s="19"/>
      <c r="E141" s="19"/>
      <c r="F141" s="19"/>
      <c r="G141" s="19"/>
      <c r="H141" s="19"/>
      <c r="I141" s="50"/>
      <c r="J141" s="127">
        <f>BK141</f>
        <v>0</v>
      </c>
      <c r="K141" s="19"/>
      <c r="L141" s="20"/>
      <c r="M141" s="31"/>
      <c r="N141" s="128"/>
      <c r="O141" s="32"/>
      <c r="P141" s="129">
        <f>P142+P170+P234</f>
        <v>0</v>
      </c>
      <c r="Q141" s="32"/>
      <c r="R141" s="129">
        <f>R142+R170+R234</f>
        <v>30.381718632500004</v>
      </c>
      <c r="S141" s="32"/>
      <c r="T141" s="130">
        <f>T142+T170+T234</f>
        <v>1.8021895000000001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T141" s="8" t="s">
        <v>53</v>
      </c>
      <c r="AU141" s="8" t="s">
        <v>70</v>
      </c>
      <c r="BK141" s="131">
        <f>BK142+BK170+BK234</f>
        <v>0</v>
      </c>
    </row>
    <row r="142" spans="1:65" s="7" customFormat="1" ht="25.9" customHeight="1" x14ac:dyDescent="0.2">
      <c r="B142" s="132"/>
      <c r="C142" s="133"/>
      <c r="D142" s="134" t="s">
        <v>53</v>
      </c>
      <c r="E142" s="135" t="s">
        <v>100</v>
      </c>
      <c r="F142" s="135" t="s">
        <v>101</v>
      </c>
      <c r="G142" s="133"/>
      <c r="H142" s="133"/>
      <c r="I142" s="136"/>
      <c r="J142" s="137">
        <f>BK142</f>
        <v>0</v>
      </c>
      <c r="K142" s="133"/>
      <c r="L142" s="138"/>
      <c r="M142" s="139"/>
      <c r="N142" s="140"/>
      <c r="O142" s="140"/>
      <c r="P142" s="141">
        <f>P143+P146+P151+P155+P168</f>
        <v>0</v>
      </c>
      <c r="Q142" s="140"/>
      <c r="R142" s="141">
        <f>R143+R146+R151+R155+R168</f>
        <v>9.2050277024999989</v>
      </c>
      <c r="S142" s="140"/>
      <c r="T142" s="142">
        <f>T143+T146+T151+T155+T168</f>
        <v>0</v>
      </c>
      <c r="AR142" s="143" t="s">
        <v>55</v>
      </c>
      <c r="AT142" s="144" t="s">
        <v>53</v>
      </c>
      <c r="AU142" s="144" t="s">
        <v>54</v>
      </c>
      <c r="AY142" s="143" t="s">
        <v>102</v>
      </c>
      <c r="BK142" s="145">
        <f>BK143+BK146+BK151+BK155+BK168</f>
        <v>0</v>
      </c>
    </row>
    <row r="143" spans="1:65" s="7" customFormat="1" ht="22.9" customHeight="1" x14ac:dyDescent="0.2">
      <c r="B143" s="132"/>
      <c r="C143" s="133"/>
      <c r="D143" s="134" t="s">
        <v>53</v>
      </c>
      <c r="E143" s="146" t="s">
        <v>106</v>
      </c>
      <c r="F143" s="146" t="s">
        <v>127</v>
      </c>
      <c r="G143" s="133"/>
      <c r="H143" s="133"/>
      <c r="I143" s="136"/>
      <c r="J143" s="147">
        <f>BK143</f>
        <v>0</v>
      </c>
      <c r="K143" s="133"/>
      <c r="L143" s="138"/>
      <c r="M143" s="139"/>
      <c r="N143" s="140"/>
      <c r="O143" s="140"/>
      <c r="P143" s="141">
        <f>SUM(P144:P145)</f>
        <v>0</v>
      </c>
      <c r="Q143" s="140"/>
      <c r="R143" s="141">
        <f>SUM(R144:R145)</f>
        <v>4.7794241099999999</v>
      </c>
      <c r="S143" s="140"/>
      <c r="T143" s="142">
        <f>SUM(T144:T145)</f>
        <v>0</v>
      </c>
      <c r="AR143" s="143" t="s">
        <v>55</v>
      </c>
      <c r="AT143" s="144" t="s">
        <v>53</v>
      </c>
      <c r="AU143" s="144" t="s">
        <v>55</v>
      </c>
      <c r="AY143" s="143" t="s">
        <v>102</v>
      </c>
      <c r="BK143" s="145">
        <f>SUM(BK144:BK145)</f>
        <v>0</v>
      </c>
    </row>
    <row r="144" spans="1:65" s="2" customFormat="1" ht="24" customHeight="1" x14ac:dyDescent="0.2">
      <c r="A144" s="17"/>
      <c r="B144" s="18"/>
      <c r="C144" s="148" t="s">
        <v>55</v>
      </c>
      <c r="D144" s="148" t="s">
        <v>103</v>
      </c>
      <c r="E144" s="149" t="s">
        <v>257</v>
      </c>
      <c r="F144" s="150" t="s">
        <v>258</v>
      </c>
      <c r="G144" s="151" t="s">
        <v>108</v>
      </c>
      <c r="H144" s="152">
        <v>8.7810000000000006</v>
      </c>
      <c r="I144" s="153"/>
      <c r="J144" s="154">
        <f>ROUND(I144*H144,2)</f>
        <v>0</v>
      </c>
      <c r="K144" s="155"/>
      <c r="L144" s="20"/>
      <c r="M144" s="156" t="s">
        <v>0</v>
      </c>
      <c r="N144" s="157" t="s">
        <v>37</v>
      </c>
      <c r="O144" s="27"/>
      <c r="P144" s="158">
        <f>O144*H144</f>
        <v>0</v>
      </c>
      <c r="Q144" s="158">
        <v>0.53230999999999995</v>
      </c>
      <c r="R144" s="158">
        <f>Q144*H144</f>
        <v>4.6742141100000003</v>
      </c>
      <c r="S144" s="158">
        <v>0</v>
      </c>
      <c r="T144" s="159">
        <f>S144*H144</f>
        <v>0</v>
      </c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R144" s="160" t="s">
        <v>105</v>
      </c>
      <c r="AT144" s="160" t="s">
        <v>103</v>
      </c>
      <c r="AU144" s="160" t="s">
        <v>56</v>
      </c>
      <c r="AY144" s="8" t="s">
        <v>102</v>
      </c>
      <c r="BE144" s="39">
        <f>IF(N144="základná",J144,0)</f>
        <v>0</v>
      </c>
      <c r="BF144" s="39">
        <f>IF(N144="znížená",J144,0)</f>
        <v>0</v>
      </c>
      <c r="BG144" s="39">
        <f>IF(N144="zákl. prenesená",J144,0)</f>
        <v>0</v>
      </c>
      <c r="BH144" s="39">
        <f>IF(N144="zníž. prenesená",J144,0)</f>
        <v>0</v>
      </c>
      <c r="BI144" s="39">
        <f>IF(N144="nulová",J144,0)</f>
        <v>0</v>
      </c>
      <c r="BJ144" s="8" t="s">
        <v>56</v>
      </c>
      <c r="BK144" s="39">
        <f>ROUND(I144*H144,2)</f>
        <v>0</v>
      </c>
      <c r="BL144" s="8" t="s">
        <v>105</v>
      </c>
      <c r="BM144" s="160" t="s">
        <v>259</v>
      </c>
    </row>
    <row r="145" spans="1:65" s="2" customFormat="1" ht="24" customHeight="1" x14ac:dyDescent="0.2">
      <c r="A145" s="17"/>
      <c r="B145" s="18"/>
      <c r="C145" s="148" t="s">
        <v>56</v>
      </c>
      <c r="D145" s="148" t="s">
        <v>103</v>
      </c>
      <c r="E145" s="149" t="s">
        <v>260</v>
      </c>
      <c r="F145" s="150" t="s">
        <v>261</v>
      </c>
      <c r="G145" s="151" t="s">
        <v>116</v>
      </c>
      <c r="H145" s="152">
        <v>0.105</v>
      </c>
      <c r="I145" s="153"/>
      <c r="J145" s="154">
        <f>ROUND(I145*H145,2)</f>
        <v>0</v>
      </c>
      <c r="K145" s="155"/>
      <c r="L145" s="20"/>
      <c r="M145" s="156" t="s">
        <v>0</v>
      </c>
      <c r="N145" s="157" t="s">
        <v>37</v>
      </c>
      <c r="O145" s="27"/>
      <c r="P145" s="158">
        <f>O145*H145</f>
        <v>0</v>
      </c>
      <c r="Q145" s="158">
        <v>1.002</v>
      </c>
      <c r="R145" s="158">
        <f>Q145*H145</f>
        <v>0.10521</v>
      </c>
      <c r="S145" s="158">
        <v>0</v>
      </c>
      <c r="T145" s="159">
        <f>S145*H145</f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R145" s="160" t="s">
        <v>105</v>
      </c>
      <c r="AT145" s="160" t="s">
        <v>103</v>
      </c>
      <c r="AU145" s="160" t="s">
        <v>56</v>
      </c>
      <c r="AY145" s="8" t="s">
        <v>102</v>
      </c>
      <c r="BE145" s="39">
        <f>IF(N145="základná",J145,0)</f>
        <v>0</v>
      </c>
      <c r="BF145" s="39">
        <f>IF(N145="znížená",J145,0)</f>
        <v>0</v>
      </c>
      <c r="BG145" s="39">
        <f>IF(N145="zákl. prenesená",J145,0)</f>
        <v>0</v>
      </c>
      <c r="BH145" s="39">
        <f>IF(N145="zníž. prenesená",J145,0)</f>
        <v>0</v>
      </c>
      <c r="BI145" s="39">
        <f>IF(N145="nulová",J145,0)</f>
        <v>0</v>
      </c>
      <c r="BJ145" s="8" t="s">
        <v>56</v>
      </c>
      <c r="BK145" s="39">
        <f>ROUND(I145*H145,2)</f>
        <v>0</v>
      </c>
      <c r="BL145" s="8" t="s">
        <v>105</v>
      </c>
      <c r="BM145" s="160" t="s">
        <v>262</v>
      </c>
    </row>
    <row r="146" spans="1:65" s="7" customFormat="1" ht="22.9" customHeight="1" x14ac:dyDescent="0.2">
      <c r="B146" s="132"/>
      <c r="C146" s="133"/>
      <c r="D146" s="134" t="s">
        <v>53</v>
      </c>
      <c r="E146" s="146" t="s">
        <v>105</v>
      </c>
      <c r="F146" s="146" t="s">
        <v>230</v>
      </c>
      <c r="G146" s="133"/>
      <c r="H146" s="133"/>
      <c r="I146" s="136"/>
      <c r="J146" s="147">
        <f>BK146</f>
        <v>0</v>
      </c>
      <c r="K146" s="133"/>
      <c r="L146" s="138"/>
      <c r="M146" s="139"/>
      <c r="N146" s="140"/>
      <c r="O146" s="140"/>
      <c r="P146" s="141">
        <f>SUM(P147:P150)</f>
        <v>0</v>
      </c>
      <c r="Q146" s="140"/>
      <c r="R146" s="141">
        <f>SUM(R147:R150)</f>
        <v>3.24947841</v>
      </c>
      <c r="S146" s="140"/>
      <c r="T146" s="142">
        <f>SUM(T147:T150)</f>
        <v>0</v>
      </c>
      <c r="AR146" s="143" t="s">
        <v>55</v>
      </c>
      <c r="AT146" s="144" t="s">
        <v>53</v>
      </c>
      <c r="AU146" s="144" t="s">
        <v>55</v>
      </c>
      <c r="AY146" s="143" t="s">
        <v>102</v>
      </c>
      <c r="BK146" s="145">
        <f>SUM(BK147:BK150)</f>
        <v>0</v>
      </c>
    </row>
    <row r="147" spans="1:65" s="2" customFormat="1" ht="16.5" customHeight="1" x14ac:dyDescent="0.2">
      <c r="A147" s="17"/>
      <c r="B147" s="18"/>
      <c r="C147" s="148" t="s">
        <v>106</v>
      </c>
      <c r="D147" s="148" t="s">
        <v>103</v>
      </c>
      <c r="E147" s="149" t="s">
        <v>263</v>
      </c>
      <c r="F147" s="150" t="s">
        <v>264</v>
      </c>
      <c r="G147" s="151" t="s">
        <v>104</v>
      </c>
      <c r="H147" s="152">
        <v>1.3169999999999999</v>
      </c>
      <c r="I147" s="153"/>
      <c r="J147" s="154">
        <f>ROUND(I147*H147,2)</f>
        <v>0</v>
      </c>
      <c r="K147" s="155"/>
      <c r="L147" s="20"/>
      <c r="M147" s="156" t="s">
        <v>0</v>
      </c>
      <c r="N147" s="157" t="s">
        <v>37</v>
      </c>
      <c r="O147" s="27"/>
      <c r="P147" s="158">
        <f>O147*H147</f>
        <v>0</v>
      </c>
      <c r="Q147" s="158">
        <v>2.29698</v>
      </c>
      <c r="R147" s="158">
        <f>Q147*H147</f>
        <v>3.0251226600000001</v>
      </c>
      <c r="S147" s="158">
        <v>0</v>
      </c>
      <c r="T147" s="159">
        <f>S147*H147</f>
        <v>0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R147" s="160" t="s">
        <v>105</v>
      </c>
      <c r="AT147" s="160" t="s">
        <v>103</v>
      </c>
      <c r="AU147" s="160" t="s">
        <v>56</v>
      </c>
      <c r="AY147" s="8" t="s">
        <v>102</v>
      </c>
      <c r="BE147" s="39">
        <f>IF(N147="základná",J147,0)</f>
        <v>0</v>
      </c>
      <c r="BF147" s="39">
        <f>IF(N147="znížená",J147,0)</f>
        <v>0</v>
      </c>
      <c r="BG147" s="39">
        <f>IF(N147="zákl. prenesená",J147,0)</f>
        <v>0</v>
      </c>
      <c r="BH147" s="39">
        <f>IF(N147="zníž. prenesená",J147,0)</f>
        <v>0</v>
      </c>
      <c r="BI147" s="39">
        <f>IF(N147="nulová",J147,0)</f>
        <v>0</v>
      </c>
      <c r="BJ147" s="8" t="s">
        <v>56</v>
      </c>
      <c r="BK147" s="39">
        <f>ROUND(I147*H147,2)</f>
        <v>0</v>
      </c>
      <c r="BL147" s="8" t="s">
        <v>105</v>
      </c>
      <c r="BM147" s="160" t="s">
        <v>265</v>
      </c>
    </row>
    <row r="148" spans="1:65" s="2" customFormat="1" ht="24" customHeight="1" x14ac:dyDescent="0.2">
      <c r="A148" s="17"/>
      <c r="B148" s="18"/>
      <c r="C148" s="148" t="s">
        <v>105</v>
      </c>
      <c r="D148" s="148" t="s">
        <v>103</v>
      </c>
      <c r="E148" s="149" t="s">
        <v>266</v>
      </c>
      <c r="F148" s="150" t="s">
        <v>267</v>
      </c>
      <c r="G148" s="151" t="s">
        <v>108</v>
      </c>
      <c r="H148" s="152">
        <v>21.074999999999999</v>
      </c>
      <c r="I148" s="153"/>
      <c r="J148" s="154">
        <f>ROUND(I148*H148,2)</f>
        <v>0</v>
      </c>
      <c r="K148" s="155"/>
      <c r="L148" s="20"/>
      <c r="M148" s="156" t="s">
        <v>0</v>
      </c>
      <c r="N148" s="157" t="s">
        <v>37</v>
      </c>
      <c r="O148" s="27"/>
      <c r="P148" s="158">
        <f>O148*H148</f>
        <v>0</v>
      </c>
      <c r="Q148" s="158">
        <v>3.4099999999999998E-3</v>
      </c>
      <c r="R148" s="158">
        <f>Q148*H148</f>
        <v>7.1865749999999992E-2</v>
      </c>
      <c r="S148" s="158">
        <v>0</v>
      </c>
      <c r="T148" s="159">
        <f>S148*H148</f>
        <v>0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R148" s="160" t="s">
        <v>105</v>
      </c>
      <c r="AT148" s="160" t="s">
        <v>103</v>
      </c>
      <c r="AU148" s="160" t="s">
        <v>56</v>
      </c>
      <c r="AY148" s="8" t="s">
        <v>102</v>
      </c>
      <c r="BE148" s="39">
        <f>IF(N148="základná",J148,0)</f>
        <v>0</v>
      </c>
      <c r="BF148" s="39">
        <f>IF(N148="znížená",J148,0)</f>
        <v>0</v>
      </c>
      <c r="BG148" s="39">
        <f>IF(N148="zákl. prenesená",J148,0)</f>
        <v>0</v>
      </c>
      <c r="BH148" s="39">
        <f>IF(N148="zníž. prenesená",J148,0)</f>
        <v>0</v>
      </c>
      <c r="BI148" s="39">
        <f>IF(N148="nulová",J148,0)</f>
        <v>0</v>
      </c>
      <c r="BJ148" s="8" t="s">
        <v>56</v>
      </c>
      <c r="BK148" s="39">
        <f>ROUND(I148*H148,2)</f>
        <v>0</v>
      </c>
      <c r="BL148" s="8" t="s">
        <v>105</v>
      </c>
      <c r="BM148" s="160" t="s">
        <v>268</v>
      </c>
    </row>
    <row r="149" spans="1:65" s="2" customFormat="1" ht="24" customHeight="1" x14ac:dyDescent="0.2">
      <c r="A149" s="17"/>
      <c r="B149" s="18"/>
      <c r="C149" s="148" t="s">
        <v>107</v>
      </c>
      <c r="D149" s="148" t="s">
        <v>103</v>
      </c>
      <c r="E149" s="149" t="s">
        <v>269</v>
      </c>
      <c r="F149" s="150" t="s">
        <v>270</v>
      </c>
      <c r="G149" s="151" t="s">
        <v>108</v>
      </c>
      <c r="H149" s="152">
        <v>21.074999999999999</v>
      </c>
      <c r="I149" s="153"/>
      <c r="J149" s="154">
        <f>ROUND(I149*H149,2)</f>
        <v>0</v>
      </c>
      <c r="K149" s="155"/>
      <c r="L149" s="20"/>
      <c r="M149" s="156" t="s">
        <v>0</v>
      </c>
      <c r="N149" s="157" t="s">
        <v>37</v>
      </c>
      <c r="O149" s="27"/>
      <c r="P149" s="158">
        <f>O149*H149</f>
        <v>0</v>
      </c>
      <c r="Q149" s="158">
        <v>0</v>
      </c>
      <c r="R149" s="158">
        <f>Q149*H149</f>
        <v>0</v>
      </c>
      <c r="S149" s="158">
        <v>0</v>
      </c>
      <c r="T149" s="159">
        <f>S149*H149</f>
        <v>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R149" s="160" t="s">
        <v>105</v>
      </c>
      <c r="AT149" s="160" t="s">
        <v>103</v>
      </c>
      <c r="AU149" s="160" t="s">
        <v>56</v>
      </c>
      <c r="AY149" s="8" t="s">
        <v>102</v>
      </c>
      <c r="BE149" s="39">
        <f>IF(N149="základná",J149,0)</f>
        <v>0</v>
      </c>
      <c r="BF149" s="39">
        <f>IF(N149="znížená",J149,0)</f>
        <v>0</v>
      </c>
      <c r="BG149" s="39">
        <f>IF(N149="zákl. prenesená",J149,0)</f>
        <v>0</v>
      </c>
      <c r="BH149" s="39">
        <f>IF(N149="zníž. prenesená",J149,0)</f>
        <v>0</v>
      </c>
      <c r="BI149" s="39">
        <f>IF(N149="nulová",J149,0)</f>
        <v>0</v>
      </c>
      <c r="BJ149" s="8" t="s">
        <v>56</v>
      </c>
      <c r="BK149" s="39">
        <f>ROUND(I149*H149,2)</f>
        <v>0</v>
      </c>
      <c r="BL149" s="8" t="s">
        <v>105</v>
      </c>
      <c r="BM149" s="160" t="s">
        <v>271</v>
      </c>
    </row>
    <row r="150" spans="1:65" s="2" customFormat="1" ht="24" customHeight="1" x14ac:dyDescent="0.2">
      <c r="A150" s="17"/>
      <c r="B150" s="18"/>
      <c r="C150" s="148" t="s">
        <v>109</v>
      </c>
      <c r="D150" s="148" t="s">
        <v>103</v>
      </c>
      <c r="E150" s="149" t="s">
        <v>272</v>
      </c>
      <c r="F150" s="150" t="s">
        <v>273</v>
      </c>
      <c r="G150" s="151" t="s">
        <v>116</v>
      </c>
      <c r="H150" s="152">
        <v>0.15</v>
      </c>
      <c r="I150" s="153"/>
      <c r="J150" s="154">
        <f>ROUND(I150*H150,2)</f>
        <v>0</v>
      </c>
      <c r="K150" s="155"/>
      <c r="L150" s="20"/>
      <c r="M150" s="156" t="s">
        <v>0</v>
      </c>
      <c r="N150" s="157" t="s">
        <v>37</v>
      </c>
      <c r="O150" s="27"/>
      <c r="P150" s="158">
        <f>O150*H150</f>
        <v>0</v>
      </c>
      <c r="Q150" s="158">
        <v>1.0165999999999999</v>
      </c>
      <c r="R150" s="158">
        <f>Q150*H150</f>
        <v>0.15248999999999999</v>
      </c>
      <c r="S150" s="158">
        <v>0</v>
      </c>
      <c r="T150" s="159">
        <f>S150*H150</f>
        <v>0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R150" s="160" t="s">
        <v>105</v>
      </c>
      <c r="AT150" s="160" t="s">
        <v>103</v>
      </c>
      <c r="AU150" s="160" t="s">
        <v>56</v>
      </c>
      <c r="AY150" s="8" t="s">
        <v>102</v>
      </c>
      <c r="BE150" s="39">
        <f>IF(N150="základná",J150,0)</f>
        <v>0</v>
      </c>
      <c r="BF150" s="39">
        <f>IF(N150="znížená",J150,0)</f>
        <v>0</v>
      </c>
      <c r="BG150" s="39">
        <f>IF(N150="zákl. prenesená",J150,0)</f>
        <v>0</v>
      </c>
      <c r="BH150" s="39">
        <f>IF(N150="zníž. prenesená",J150,0)</f>
        <v>0</v>
      </c>
      <c r="BI150" s="39">
        <f>IF(N150="nulová",J150,0)</f>
        <v>0</v>
      </c>
      <c r="BJ150" s="8" t="s">
        <v>56</v>
      </c>
      <c r="BK150" s="39">
        <f>ROUND(I150*H150,2)</f>
        <v>0</v>
      </c>
      <c r="BL150" s="8" t="s">
        <v>105</v>
      </c>
      <c r="BM150" s="160" t="s">
        <v>274</v>
      </c>
    </row>
    <row r="151" spans="1:65" s="7" customFormat="1" ht="22.9" customHeight="1" x14ac:dyDescent="0.2">
      <c r="B151" s="132"/>
      <c r="C151" s="133"/>
      <c r="D151" s="134" t="s">
        <v>53</v>
      </c>
      <c r="E151" s="146" t="s">
        <v>109</v>
      </c>
      <c r="F151" s="146" t="s">
        <v>136</v>
      </c>
      <c r="G151" s="133"/>
      <c r="H151" s="133"/>
      <c r="I151" s="136"/>
      <c r="J151" s="147">
        <f>BK151</f>
        <v>0</v>
      </c>
      <c r="K151" s="133"/>
      <c r="L151" s="138"/>
      <c r="M151" s="139"/>
      <c r="N151" s="140"/>
      <c r="O151" s="140"/>
      <c r="P151" s="141">
        <f>SUM(P152:P154)</f>
        <v>0</v>
      </c>
      <c r="Q151" s="140"/>
      <c r="R151" s="141">
        <f>SUM(R152:R154)</f>
        <v>1.1112451825</v>
      </c>
      <c r="S151" s="140"/>
      <c r="T151" s="142">
        <f>SUM(T152:T154)</f>
        <v>0</v>
      </c>
      <c r="AR151" s="143" t="s">
        <v>55</v>
      </c>
      <c r="AT151" s="144" t="s">
        <v>53</v>
      </c>
      <c r="AU151" s="144" t="s">
        <v>55</v>
      </c>
      <c r="AY151" s="143" t="s">
        <v>102</v>
      </c>
      <c r="BK151" s="145">
        <f>SUM(BK152:BK154)</f>
        <v>0</v>
      </c>
    </row>
    <row r="152" spans="1:65" s="2" customFormat="1" ht="36" customHeight="1" x14ac:dyDescent="0.2">
      <c r="A152" s="17"/>
      <c r="B152" s="18"/>
      <c r="C152" s="148" t="s">
        <v>110</v>
      </c>
      <c r="D152" s="148" t="s">
        <v>103</v>
      </c>
      <c r="E152" s="149" t="s">
        <v>238</v>
      </c>
      <c r="F152" s="150" t="s">
        <v>239</v>
      </c>
      <c r="G152" s="151" t="s">
        <v>108</v>
      </c>
      <c r="H152" s="152">
        <v>29.838999999999999</v>
      </c>
      <c r="I152" s="153"/>
      <c r="J152" s="154">
        <f>ROUND(I152*H152,2)</f>
        <v>0</v>
      </c>
      <c r="K152" s="155"/>
      <c r="L152" s="20"/>
      <c r="M152" s="156" t="s">
        <v>0</v>
      </c>
      <c r="N152" s="157" t="s">
        <v>37</v>
      </c>
      <c r="O152" s="27"/>
      <c r="P152" s="158">
        <f>O152*H152</f>
        <v>0</v>
      </c>
      <c r="Q152" s="158">
        <v>1.8000000000000001E-4</v>
      </c>
      <c r="R152" s="158">
        <f>Q152*H152</f>
        <v>5.3710199999999998E-3</v>
      </c>
      <c r="S152" s="158">
        <v>0</v>
      </c>
      <c r="T152" s="159">
        <f>S152*H152</f>
        <v>0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R152" s="160" t="s">
        <v>105</v>
      </c>
      <c r="AT152" s="160" t="s">
        <v>103</v>
      </c>
      <c r="AU152" s="160" t="s">
        <v>56</v>
      </c>
      <c r="AY152" s="8" t="s">
        <v>102</v>
      </c>
      <c r="BE152" s="39">
        <f>IF(N152="základná",J152,0)</f>
        <v>0</v>
      </c>
      <c r="BF152" s="39">
        <f>IF(N152="znížená",J152,0)</f>
        <v>0</v>
      </c>
      <c r="BG152" s="39">
        <f>IF(N152="zákl. prenesená",J152,0)</f>
        <v>0</v>
      </c>
      <c r="BH152" s="39">
        <f>IF(N152="zníž. prenesená",J152,0)</f>
        <v>0</v>
      </c>
      <c r="BI152" s="39">
        <f>IF(N152="nulová",J152,0)</f>
        <v>0</v>
      </c>
      <c r="BJ152" s="8" t="s">
        <v>56</v>
      </c>
      <c r="BK152" s="39">
        <f>ROUND(I152*H152,2)</f>
        <v>0</v>
      </c>
      <c r="BL152" s="8" t="s">
        <v>105</v>
      </c>
      <c r="BM152" s="160" t="s">
        <v>275</v>
      </c>
    </row>
    <row r="153" spans="1:65" s="2" customFormat="1" ht="24" customHeight="1" x14ac:dyDescent="0.2">
      <c r="A153" s="17"/>
      <c r="B153" s="18"/>
      <c r="C153" s="148" t="s">
        <v>111</v>
      </c>
      <c r="D153" s="148" t="s">
        <v>103</v>
      </c>
      <c r="E153" s="149" t="s">
        <v>240</v>
      </c>
      <c r="F153" s="150" t="s">
        <v>241</v>
      </c>
      <c r="G153" s="151" t="s">
        <v>108</v>
      </c>
      <c r="H153" s="152">
        <v>29.838999999999999</v>
      </c>
      <c r="I153" s="153"/>
      <c r="J153" s="154">
        <f>ROUND(I153*H153,2)</f>
        <v>0</v>
      </c>
      <c r="K153" s="155"/>
      <c r="L153" s="20"/>
      <c r="M153" s="156" t="s">
        <v>0</v>
      </c>
      <c r="N153" s="157" t="s">
        <v>37</v>
      </c>
      <c r="O153" s="27"/>
      <c r="P153" s="158">
        <f>O153*H153</f>
        <v>0</v>
      </c>
      <c r="Q153" s="158">
        <v>4.15E-3</v>
      </c>
      <c r="R153" s="158">
        <f>Q153*H153</f>
        <v>0.12383184999999999</v>
      </c>
      <c r="S153" s="158">
        <v>0</v>
      </c>
      <c r="T153" s="159">
        <f>S153*H153</f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R153" s="160" t="s">
        <v>105</v>
      </c>
      <c r="AT153" s="160" t="s">
        <v>103</v>
      </c>
      <c r="AU153" s="160" t="s">
        <v>56</v>
      </c>
      <c r="AY153" s="8" t="s">
        <v>102</v>
      </c>
      <c r="BE153" s="39">
        <f>IF(N153="základná",J153,0)</f>
        <v>0</v>
      </c>
      <c r="BF153" s="39">
        <f>IF(N153="znížená",J153,0)</f>
        <v>0</v>
      </c>
      <c r="BG153" s="39">
        <f>IF(N153="zákl. prenesená",J153,0)</f>
        <v>0</v>
      </c>
      <c r="BH153" s="39">
        <f>IF(N153="zníž. prenesená",J153,0)</f>
        <v>0</v>
      </c>
      <c r="BI153" s="39">
        <f>IF(N153="nulová",J153,0)</f>
        <v>0</v>
      </c>
      <c r="BJ153" s="8" t="s">
        <v>56</v>
      </c>
      <c r="BK153" s="39">
        <f>ROUND(I153*H153,2)</f>
        <v>0</v>
      </c>
      <c r="BL153" s="8" t="s">
        <v>105</v>
      </c>
      <c r="BM153" s="160" t="s">
        <v>276</v>
      </c>
    </row>
    <row r="154" spans="1:65" s="2" customFormat="1" ht="24" customHeight="1" x14ac:dyDescent="0.2">
      <c r="A154" s="17"/>
      <c r="B154" s="18"/>
      <c r="C154" s="148" t="s">
        <v>112</v>
      </c>
      <c r="D154" s="148" t="s">
        <v>103</v>
      </c>
      <c r="E154" s="149" t="s">
        <v>252</v>
      </c>
      <c r="F154" s="150" t="s">
        <v>253</v>
      </c>
      <c r="G154" s="151" t="s">
        <v>124</v>
      </c>
      <c r="H154" s="152">
        <v>35.125</v>
      </c>
      <c r="I154" s="153"/>
      <c r="J154" s="154">
        <f>ROUND(I154*H154,2)</f>
        <v>0</v>
      </c>
      <c r="K154" s="155"/>
      <c r="L154" s="20"/>
      <c r="M154" s="156" t="s">
        <v>0</v>
      </c>
      <c r="N154" s="157" t="s">
        <v>37</v>
      </c>
      <c r="O154" s="27"/>
      <c r="P154" s="158">
        <f>O154*H154</f>
        <v>0</v>
      </c>
      <c r="Q154" s="158">
        <v>2.7958500000000001E-2</v>
      </c>
      <c r="R154" s="158">
        <f>Q154*H154</f>
        <v>0.98204231250000007</v>
      </c>
      <c r="S154" s="158">
        <v>0</v>
      </c>
      <c r="T154" s="159">
        <f>S154*H154</f>
        <v>0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R154" s="160" t="s">
        <v>105</v>
      </c>
      <c r="AT154" s="160" t="s">
        <v>103</v>
      </c>
      <c r="AU154" s="160" t="s">
        <v>56</v>
      </c>
      <c r="AY154" s="8" t="s">
        <v>102</v>
      </c>
      <c r="BE154" s="39">
        <f>IF(N154="základná",J154,0)</f>
        <v>0</v>
      </c>
      <c r="BF154" s="39">
        <f>IF(N154="znížená",J154,0)</f>
        <v>0</v>
      </c>
      <c r="BG154" s="39">
        <f>IF(N154="zákl. prenesená",J154,0)</f>
        <v>0</v>
      </c>
      <c r="BH154" s="39">
        <f>IF(N154="zníž. prenesená",J154,0)</f>
        <v>0</v>
      </c>
      <c r="BI154" s="39">
        <f>IF(N154="nulová",J154,0)</f>
        <v>0</v>
      </c>
      <c r="BJ154" s="8" t="s">
        <v>56</v>
      </c>
      <c r="BK154" s="39">
        <f>ROUND(I154*H154,2)</f>
        <v>0</v>
      </c>
      <c r="BL154" s="8" t="s">
        <v>105</v>
      </c>
      <c r="BM154" s="160" t="s">
        <v>277</v>
      </c>
    </row>
    <row r="155" spans="1:65" s="7" customFormat="1" ht="22.9" customHeight="1" x14ac:dyDescent="0.2">
      <c r="B155" s="132"/>
      <c r="C155" s="133"/>
      <c r="D155" s="134" t="s">
        <v>53</v>
      </c>
      <c r="E155" s="146" t="s">
        <v>112</v>
      </c>
      <c r="F155" s="146" t="s">
        <v>152</v>
      </c>
      <c r="G155" s="133"/>
      <c r="H155" s="133"/>
      <c r="I155" s="136"/>
      <c r="J155" s="147">
        <f>BK155</f>
        <v>0</v>
      </c>
      <c r="K155" s="133"/>
      <c r="L155" s="138"/>
      <c r="M155" s="139"/>
      <c r="N155" s="140"/>
      <c r="O155" s="140"/>
      <c r="P155" s="141">
        <f>SUM(P156:P167)</f>
        <v>0</v>
      </c>
      <c r="Q155" s="140"/>
      <c r="R155" s="141">
        <f>SUM(R156:R167)</f>
        <v>6.4880000000000007E-2</v>
      </c>
      <c r="S155" s="140"/>
      <c r="T155" s="142">
        <f>SUM(T156:T167)</f>
        <v>0</v>
      </c>
      <c r="AR155" s="143" t="s">
        <v>55</v>
      </c>
      <c r="AT155" s="144" t="s">
        <v>53</v>
      </c>
      <c r="AU155" s="144" t="s">
        <v>55</v>
      </c>
      <c r="AY155" s="143" t="s">
        <v>102</v>
      </c>
      <c r="BK155" s="145">
        <f>SUM(BK156:BK167)</f>
        <v>0</v>
      </c>
    </row>
    <row r="156" spans="1:65" s="2" customFormat="1" ht="24" customHeight="1" x14ac:dyDescent="0.2">
      <c r="A156" s="17"/>
      <c r="B156" s="18"/>
      <c r="C156" s="148" t="s">
        <v>113</v>
      </c>
      <c r="D156" s="148" t="s">
        <v>103</v>
      </c>
      <c r="E156" s="149" t="s">
        <v>157</v>
      </c>
      <c r="F156" s="150" t="s">
        <v>158</v>
      </c>
      <c r="G156" s="151" t="s">
        <v>108</v>
      </c>
      <c r="H156" s="152">
        <v>655.37099999999998</v>
      </c>
      <c r="I156" s="153"/>
      <c r="J156" s="154">
        <f t="shared" ref="J156:J167" si="5">ROUND(I156*H156,2)</f>
        <v>0</v>
      </c>
      <c r="K156" s="155"/>
      <c r="L156" s="20"/>
      <c r="M156" s="156" t="s">
        <v>0</v>
      </c>
      <c r="N156" s="157" t="s">
        <v>37</v>
      </c>
      <c r="O156" s="27"/>
      <c r="P156" s="158">
        <f t="shared" ref="P156:P167" si="6">O156*H156</f>
        <v>0</v>
      </c>
      <c r="Q156" s="158">
        <v>0</v>
      </c>
      <c r="R156" s="158">
        <f t="shared" ref="R156:R167" si="7">Q156*H156</f>
        <v>0</v>
      </c>
      <c r="S156" s="158">
        <v>0</v>
      </c>
      <c r="T156" s="159">
        <f t="shared" ref="T156:T167" si="8">S156*H156</f>
        <v>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R156" s="160" t="s">
        <v>105</v>
      </c>
      <c r="AT156" s="160" t="s">
        <v>103</v>
      </c>
      <c r="AU156" s="160" t="s">
        <v>56</v>
      </c>
      <c r="AY156" s="8" t="s">
        <v>102</v>
      </c>
      <c r="BE156" s="39">
        <f t="shared" ref="BE156:BE167" si="9">IF(N156="základná",J156,0)</f>
        <v>0</v>
      </c>
      <c r="BF156" s="39">
        <f t="shared" ref="BF156:BF167" si="10">IF(N156="znížená",J156,0)</f>
        <v>0</v>
      </c>
      <c r="BG156" s="39">
        <f t="shared" ref="BG156:BG167" si="11">IF(N156="zákl. prenesená",J156,0)</f>
        <v>0</v>
      </c>
      <c r="BH156" s="39">
        <f t="shared" ref="BH156:BH167" si="12">IF(N156="zníž. prenesená",J156,0)</f>
        <v>0</v>
      </c>
      <c r="BI156" s="39">
        <f t="shared" ref="BI156:BI167" si="13">IF(N156="nulová",J156,0)</f>
        <v>0</v>
      </c>
      <c r="BJ156" s="8" t="s">
        <v>56</v>
      </c>
      <c r="BK156" s="39">
        <f t="shared" ref="BK156:BK167" si="14">ROUND(I156*H156,2)</f>
        <v>0</v>
      </c>
      <c r="BL156" s="8" t="s">
        <v>105</v>
      </c>
      <c r="BM156" s="160" t="s">
        <v>278</v>
      </c>
    </row>
    <row r="157" spans="1:65" s="2" customFormat="1" ht="16.5" customHeight="1" x14ac:dyDescent="0.2">
      <c r="A157" s="17"/>
      <c r="B157" s="18"/>
      <c r="C157" s="148" t="s">
        <v>114</v>
      </c>
      <c r="D157" s="148" t="s">
        <v>103</v>
      </c>
      <c r="E157" s="149" t="s">
        <v>233</v>
      </c>
      <c r="F157" s="150" t="s">
        <v>234</v>
      </c>
      <c r="G157" s="151" t="s">
        <v>116</v>
      </c>
      <c r="H157" s="152">
        <v>1.802</v>
      </c>
      <c r="I157" s="153"/>
      <c r="J157" s="154">
        <f t="shared" si="5"/>
        <v>0</v>
      </c>
      <c r="K157" s="155"/>
      <c r="L157" s="20"/>
      <c r="M157" s="156" t="s">
        <v>0</v>
      </c>
      <c r="N157" s="157" t="s">
        <v>37</v>
      </c>
      <c r="O157" s="27"/>
      <c r="P157" s="158">
        <f t="shared" si="6"/>
        <v>0</v>
      </c>
      <c r="Q157" s="158">
        <v>0</v>
      </c>
      <c r="R157" s="158">
        <f t="shared" si="7"/>
        <v>0</v>
      </c>
      <c r="S157" s="158">
        <v>0</v>
      </c>
      <c r="T157" s="159">
        <f t="shared" si="8"/>
        <v>0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R157" s="160" t="s">
        <v>105</v>
      </c>
      <c r="AT157" s="160" t="s">
        <v>103</v>
      </c>
      <c r="AU157" s="160" t="s">
        <v>56</v>
      </c>
      <c r="AY157" s="8" t="s">
        <v>102</v>
      </c>
      <c r="BE157" s="39">
        <f t="shared" si="9"/>
        <v>0</v>
      </c>
      <c r="BF157" s="39">
        <f t="shared" si="10"/>
        <v>0</v>
      </c>
      <c r="BG157" s="39">
        <f t="shared" si="11"/>
        <v>0</v>
      </c>
      <c r="BH157" s="39">
        <f t="shared" si="12"/>
        <v>0</v>
      </c>
      <c r="BI157" s="39">
        <f t="shared" si="13"/>
        <v>0</v>
      </c>
      <c r="BJ157" s="8" t="s">
        <v>56</v>
      </c>
      <c r="BK157" s="39">
        <f t="shared" si="14"/>
        <v>0</v>
      </c>
      <c r="BL157" s="8" t="s">
        <v>105</v>
      </c>
      <c r="BM157" s="160" t="s">
        <v>279</v>
      </c>
    </row>
    <row r="158" spans="1:65" s="2" customFormat="1" ht="16.5" customHeight="1" x14ac:dyDescent="0.2">
      <c r="A158" s="17"/>
      <c r="B158" s="18"/>
      <c r="C158" s="148" t="s">
        <v>117</v>
      </c>
      <c r="D158" s="148" t="s">
        <v>103</v>
      </c>
      <c r="E158" s="149" t="s">
        <v>242</v>
      </c>
      <c r="F158" s="150" t="s">
        <v>243</v>
      </c>
      <c r="G158" s="151" t="s">
        <v>116</v>
      </c>
      <c r="H158" s="152">
        <v>3.6040000000000001</v>
      </c>
      <c r="I158" s="153"/>
      <c r="J158" s="154">
        <f t="shared" si="5"/>
        <v>0</v>
      </c>
      <c r="K158" s="155"/>
      <c r="L158" s="20"/>
      <c r="M158" s="156" t="s">
        <v>0</v>
      </c>
      <c r="N158" s="157" t="s">
        <v>37</v>
      </c>
      <c r="O158" s="27"/>
      <c r="P158" s="158">
        <f t="shared" si="6"/>
        <v>0</v>
      </c>
      <c r="Q158" s="158">
        <v>0</v>
      </c>
      <c r="R158" s="158">
        <f t="shared" si="7"/>
        <v>0</v>
      </c>
      <c r="S158" s="158">
        <v>0</v>
      </c>
      <c r="T158" s="159">
        <f t="shared" si="8"/>
        <v>0</v>
      </c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R158" s="160" t="s">
        <v>105</v>
      </c>
      <c r="AT158" s="160" t="s">
        <v>103</v>
      </c>
      <c r="AU158" s="160" t="s">
        <v>56</v>
      </c>
      <c r="AY158" s="8" t="s">
        <v>102</v>
      </c>
      <c r="BE158" s="39">
        <f t="shared" si="9"/>
        <v>0</v>
      </c>
      <c r="BF158" s="39">
        <f t="shared" si="10"/>
        <v>0</v>
      </c>
      <c r="BG158" s="39">
        <f t="shared" si="11"/>
        <v>0</v>
      </c>
      <c r="BH158" s="39">
        <f t="shared" si="12"/>
        <v>0</v>
      </c>
      <c r="BI158" s="39">
        <f t="shared" si="13"/>
        <v>0</v>
      </c>
      <c r="BJ158" s="8" t="s">
        <v>56</v>
      </c>
      <c r="BK158" s="39">
        <f t="shared" si="14"/>
        <v>0</v>
      </c>
      <c r="BL158" s="8" t="s">
        <v>105</v>
      </c>
      <c r="BM158" s="160" t="s">
        <v>280</v>
      </c>
    </row>
    <row r="159" spans="1:65" s="2" customFormat="1" ht="16.5" customHeight="1" x14ac:dyDescent="0.2">
      <c r="A159" s="17"/>
      <c r="B159" s="18"/>
      <c r="C159" s="148" t="s">
        <v>118</v>
      </c>
      <c r="D159" s="148" t="s">
        <v>103</v>
      </c>
      <c r="E159" s="149" t="s">
        <v>244</v>
      </c>
      <c r="F159" s="150" t="s">
        <v>245</v>
      </c>
      <c r="G159" s="151" t="s">
        <v>119</v>
      </c>
      <c r="H159" s="152">
        <v>40</v>
      </c>
      <c r="I159" s="153"/>
      <c r="J159" s="154">
        <f t="shared" si="5"/>
        <v>0</v>
      </c>
      <c r="K159" s="155"/>
      <c r="L159" s="20"/>
      <c r="M159" s="156" t="s">
        <v>0</v>
      </c>
      <c r="N159" s="157" t="s">
        <v>37</v>
      </c>
      <c r="O159" s="27"/>
      <c r="P159" s="158">
        <f t="shared" si="6"/>
        <v>0</v>
      </c>
      <c r="Q159" s="158">
        <v>1.58E-3</v>
      </c>
      <c r="R159" s="158">
        <f t="shared" si="7"/>
        <v>6.3200000000000006E-2</v>
      </c>
      <c r="S159" s="158">
        <v>0</v>
      </c>
      <c r="T159" s="159">
        <f t="shared" si="8"/>
        <v>0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R159" s="160" t="s">
        <v>105</v>
      </c>
      <c r="AT159" s="160" t="s">
        <v>103</v>
      </c>
      <c r="AU159" s="160" t="s">
        <v>56</v>
      </c>
      <c r="AY159" s="8" t="s">
        <v>102</v>
      </c>
      <c r="BE159" s="39">
        <f t="shared" si="9"/>
        <v>0</v>
      </c>
      <c r="BF159" s="39">
        <f t="shared" si="10"/>
        <v>0</v>
      </c>
      <c r="BG159" s="39">
        <f t="shared" si="11"/>
        <v>0</v>
      </c>
      <c r="BH159" s="39">
        <f t="shared" si="12"/>
        <v>0</v>
      </c>
      <c r="BI159" s="39">
        <f t="shared" si="13"/>
        <v>0</v>
      </c>
      <c r="BJ159" s="8" t="s">
        <v>56</v>
      </c>
      <c r="BK159" s="39">
        <f t="shared" si="14"/>
        <v>0</v>
      </c>
      <c r="BL159" s="8" t="s">
        <v>105</v>
      </c>
      <c r="BM159" s="160" t="s">
        <v>281</v>
      </c>
    </row>
    <row r="160" spans="1:65" s="2" customFormat="1" ht="16.5" customHeight="1" x14ac:dyDescent="0.2">
      <c r="A160" s="17"/>
      <c r="B160" s="18"/>
      <c r="C160" s="148" t="s">
        <v>120</v>
      </c>
      <c r="D160" s="148" t="s">
        <v>103</v>
      </c>
      <c r="E160" s="149" t="s">
        <v>282</v>
      </c>
      <c r="F160" s="150" t="s">
        <v>283</v>
      </c>
      <c r="G160" s="151" t="s">
        <v>124</v>
      </c>
      <c r="H160" s="152">
        <v>12</v>
      </c>
      <c r="I160" s="153"/>
      <c r="J160" s="154">
        <f t="shared" si="5"/>
        <v>0</v>
      </c>
      <c r="K160" s="155"/>
      <c r="L160" s="20"/>
      <c r="M160" s="156" t="s">
        <v>0</v>
      </c>
      <c r="N160" s="157" t="s">
        <v>37</v>
      </c>
      <c r="O160" s="27"/>
      <c r="P160" s="158">
        <f t="shared" si="6"/>
        <v>0</v>
      </c>
      <c r="Q160" s="158">
        <v>1.3999999999999999E-4</v>
      </c>
      <c r="R160" s="158">
        <f t="shared" si="7"/>
        <v>1.6799999999999999E-3</v>
      </c>
      <c r="S160" s="158">
        <v>0</v>
      </c>
      <c r="T160" s="159">
        <f t="shared" si="8"/>
        <v>0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R160" s="160" t="s">
        <v>105</v>
      </c>
      <c r="AT160" s="160" t="s">
        <v>103</v>
      </c>
      <c r="AU160" s="160" t="s">
        <v>56</v>
      </c>
      <c r="AY160" s="8" t="s">
        <v>102</v>
      </c>
      <c r="BE160" s="39">
        <f t="shared" si="9"/>
        <v>0</v>
      </c>
      <c r="BF160" s="39">
        <f t="shared" si="10"/>
        <v>0</v>
      </c>
      <c r="BG160" s="39">
        <f t="shared" si="11"/>
        <v>0</v>
      </c>
      <c r="BH160" s="39">
        <f t="shared" si="12"/>
        <v>0</v>
      </c>
      <c r="BI160" s="39">
        <f t="shared" si="13"/>
        <v>0</v>
      </c>
      <c r="BJ160" s="8" t="s">
        <v>56</v>
      </c>
      <c r="BK160" s="39">
        <f t="shared" si="14"/>
        <v>0</v>
      </c>
      <c r="BL160" s="8" t="s">
        <v>105</v>
      </c>
      <c r="BM160" s="160" t="s">
        <v>284</v>
      </c>
    </row>
    <row r="161" spans="1:65" s="2" customFormat="1" ht="16.5" customHeight="1" x14ac:dyDescent="0.2">
      <c r="A161" s="17"/>
      <c r="B161" s="18"/>
      <c r="C161" s="148" t="s">
        <v>121</v>
      </c>
      <c r="D161" s="148" t="s">
        <v>103</v>
      </c>
      <c r="E161" s="149" t="s">
        <v>285</v>
      </c>
      <c r="F161" s="150" t="s">
        <v>286</v>
      </c>
      <c r="G161" s="151" t="s">
        <v>124</v>
      </c>
      <c r="H161" s="152">
        <v>52</v>
      </c>
      <c r="I161" s="153"/>
      <c r="J161" s="154">
        <f t="shared" si="5"/>
        <v>0</v>
      </c>
      <c r="K161" s="155"/>
      <c r="L161" s="20"/>
      <c r="M161" s="156" t="s">
        <v>0</v>
      </c>
      <c r="N161" s="157" t="s">
        <v>37</v>
      </c>
      <c r="O161" s="27"/>
      <c r="P161" s="158">
        <f t="shared" si="6"/>
        <v>0</v>
      </c>
      <c r="Q161" s="158">
        <v>0</v>
      </c>
      <c r="R161" s="158">
        <f t="shared" si="7"/>
        <v>0</v>
      </c>
      <c r="S161" s="158">
        <v>0</v>
      </c>
      <c r="T161" s="159">
        <f t="shared" si="8"/>
        <v>0</v>
      </c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R161" s="160" t="s">
        <v>105</v>
      </c>
      <c r="AT161" s="160" t="s">
        <v>103</v>
      </c>
      <c r="AU161" s="160" t="s">
        <v>56</v>
      </c>
      <c r="AY161" s="8" t="s">
        <v>102</v>
      </c>
      <c r="BE161" s="39">
        <f t="shared" si="9"/>
        <v>0</v>
      </c>
      <c r="BF161" s="39">
        <f t="shared" si="10"/>
        <v>0</v>
      </c>
      <c r="BG161" s="39">
        <f t="shared" si="11"/>
        <v>0</v>
      </c>
      <c r="BH161" s="39">
        <f t="shared" si="12"/>
        <v>0</v>
      </c>
      <c r="BI161" s="39">
        <f t="shared" si="13"/>
        <v>0</v>
      </c>
      <c r="BJ161" s="8" t="s">
        <v>56</v>
      </c>
      <c r="BK161" s="39">
        <f t="shared" si="14"/>
        <v>0</v>
      </c>
      <c r="BL161" s="8" t="s">
        <v>105</v>
      </c>
      <c r="BM161" s="160" t="s">
        <v>287</v>
      </c>
    </row>
    <row r="162" spans="1:65" s="2" customFormat="1" ht="16.5" customHeight="1" x14ac:dyDescent="0.2">
      <c r="A162" s="17"/>
      <c r="B162" s="18"/>
      <c r="C162" s="148" t="s">
        <v>122</v>
      </c>
      <c r="D162" s="148" t="s">
        <v>103</v>
      </c>
      <c r="E162" s="149" t="s">
        <v>164</v>
      </c>
      <c r="F162" s="150" t="s">
        <v>165</v>
      </c>
      <c r="G162" s="151" t="s">
        <v>116</v>
      </c>
      <c r="H162" s="152">
        <v>1.802</v>
      </c>
      <c r="I162" s="153"/>
      <c r="J162" s="154">
        <f t="shared" si="5"/>
        <v>0</v>
      </c>
      <c r="K162" s="155"/>
      <c r="L162" s="20"/>
      <c r="M162" s="156" t="s">
        <v>0</v>
      </c>
      <c r="N162" s="157" t="s">
        <v>37</v>
      </c>
      <c r="O162" s="27"/>
      <c r="P162" s="158">
        <f t="shared" si="6"/>
        <v>0</v>
      </c>
      <c r="Q162" s="158">
        <v>0</v>
      </c>
      <c r="R162" s="158">
        <f t="shared" si="7"/>
        <v>0</v>
      </c>
      <c r="S162" s="158">
        <v>0</v>
      </c>
      <c r="T162" s="159">
        <f t="shared" si="8"/>
        <v>0</v>
      </c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R162" s="160" t="s">
        <v>105</v>
      </c>
      <c r="AT162" s="160" t="s">
        <v>103</v>
      </c>
      <c r="AU162" s="160" t="s">
        <v>56</v>
      </c>
      <c r="AY162" s="8" t="s">
        <v>102</v>
      </c>
      <c r="BE162" s="39">
        <f t="shared" si="9"/>
        <v>0</v>
      </c>
      <c r="BF162" s="39">
        <f t="shared" si="10"/>
        <v>0</v>
      </c>
      <c r="BG162" s="39">
        <f t="shared" si="11"/>
        <v>0</v>
      </c>
      <c r="BH162" s="39">
        <f t="shared" si="12"/>
        <v>0</v>
      </c>
      <c r="BI162" s="39">
        <f t="shared" si="13"/>
        <v>0</v>
      </c>
      <c r="BJ162" s="8" t="s">
        <v>56</v>
      </c>
      <c r="BK162" s="39">
        <f t="shared" si="14"/>
        <v>0</v>
      </c>
      <c r="BL162" s="8" t="s">
        <v>105</v>
      </c>
      <c r="BM162" s="160" t="s">
        <v>288</v>
      </c>
    </row>
    <row r="163" spans="1:65" s="2" customFormat="1" ht="24" customHeight="1" x14ac:dyDescent="0.2">
      <c r="A163" s="17"/>
      <c r="B163" s="18"/>
      <c r="C163" s="148" t="s">
        <v>123</v>
      </c>
      <c r="D163" s="148" t="s">
        <v>103</v>
      </c>
      <c r="E163" s="149" t="s">
        <v>167</v>
      </c>
      <c r="F163" s="150" t="s">
        <v>168</v>
      </c>
      <c r="G163" s="151" t="s">
        <v>116</v>
      </c>
      <c r="H163" s="152">
        <v>27.03</v>
      </c>
      <c r="I163" s="153"/>
      <c r="J163" s="154">
        <f t="shared" si="5"/>
        <v>0</v>
      </c>
      <c r="K163" s="155"/>
      <c r="L163" s="20"/>
      <c r="M163" s="156" t="s">
        <v>0</v>
      </c>
      <c r="N163" s="157" t="s">
        <v>37</v>
      </c>
      <c r="O163" s="27"/>
      <c r="P163" s="158">
        <f t="shared" si="6"/>
        <v>0</v>
      </c>
      <c r="Q163" s="158">
        <v>0</v>
      </c>
      <c r="R163" s="158">
        <f t="shared" si="7"/>
        <v>0</v>
      </c>
      <c r="S163" s="158">
        <v>0</v>
      </c>
      <c r="T163" s="159">
        <f t="shared" si="8"/>
        <v>0</v>
      </c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R163" s="160" t="s">
        <v>105</v>
      </c>
      <c r="AT163" s="160" t="s">
        <v>103</v>
      </c>
      <c r="AU163" s="160" t="s">
        <v>56</v>
      </c>
      <c r="AY163" s="8" t="s">
        <v>102</v>
      </c>
      <c r="BE163" s="39">
        <f t="shared" si="9"/>
        <v>0</v>
      </c>
      <c r="BF163" s="39">
        <f t="shared" si="10"/>
        <v>0</v>
      </c>
      <c r="BG163" s="39">
        <f t="shared" si="11"/>
        <v>0</v>
      </c>
      <c r="BH163" s="39">
        <f t="shared" si="12"/>
        <v>0</v>
      </c>
      <c r="BI163" s="39">
        <f t="shared" si="13"/>
        <v>0</v>
      </c>
      <c r="BJ163" s="8" t="s">
        <v>56</v>
      </c>
      <c r="BK163" s="39">
        <f t="shared" si="14"/>
        <v>0</v>
      </c>
      <c r="BL163" s="8" t="s">
        <v>105</v>
      </c>
      <c r="BM163" s="160" t="s">
        <v>289</v>
      </c>
    </row>
    <row r="164" spans="1:65" s="2" customFormat="1" ht="24" customHeight="1" x14ac:dyDescent="0.2">
      <c r="A164" s="17"/>
      <c r="B164" s="18"/>
      <c r="C164" s="148" t="s">
        <v>125</v>
      </c>
      <c r="D164" s="148" t="s">
        <v>103</v>
      </c>
      <c r="E164" s="149" t="s">
        <v>170</v>
      </c>
      <c r="F164" s="150" t="s">
        <v>171</v>
      </c>
      <c r="G164" s="151" t="s">
        <v>116</v>
      </c>
      <c r="H164" s="152">
        <v>1.802</v>
      </c>
      <c r="I164" s="153"/>
      <c r="J164" s="154">
        <f t="shared" si="5"/>
        <v>0</v>
      </c>
      <c r="K164" s="155"/>
      <c r="L164" s="20"/>
      <c r="M164" s="156" t="s">
        <v>0</v>
      </c>
      <c r="N164" s="157" t="s">
        <v>37</v>
      </c>
      <c r="O164" s="27"/>
      <c r="P164" s="158">
        <f t="shared" si="6"/>
        <v>0</v>
      </c>
      <c r="Q164" s="158">
        <v>0</v>
      </c>
      <c r="R164" s="158">
        <f t="shared" si="7"/>
        <v>0</v>
      </c>
      <c r="S164" s="158">
        <v>0</v>
      </c>
      <c r="T164" s="159">
        <f t="shared" si="8"/>
        <v>0</v>
      </c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R164" s="160" t="s">
        <v>105</v>
      </c>
      <c r="AT164" s="160" t="s">
        <v>103</v>
      </c>
      <c r="AU164" s="160" t="s">
        <v>56</v>
      </c>
      <c r="AY164" s="8" t="s">
        <v>102</v>
      </c>
      <c r="BE164" s="39">
        <f t="shared" si="9"/>
        <v>0</v>
      </c>
      <c r="BF164" s="39">
        <f t="shared" si="10"/>
        <v>0</v>
      </c>
      <c r="BG164" s="39">
        <f t="shared" si="11"/>
        <v>0</v>
      </c>
      <c r="BH164" s="39">
        <f t="shared" si="12"/>
        <v>0</v>
      </c>
      <c r="BI164" s="39">
        <f t="shared" si="13"/>
        <v>0</v>
      </c>
      <c r="BJ164" s="8" t="s">
        <v>56</v>
      </c>
      <c r="BK164" s="39">
        <f t="shared" si="14"/>
        <v>0</v>
      </c>
      <c r="BL164" s="8" t="s">
        <v>105</v>
      </c>
      <c r="BM164" s="160" t="s">
        <v>290</v>
      </c>
    </row>
    <row r="165" spans="1:65" s="2" customFormat="1" ht="24" customHeight="1" x14ac:dyDescent="0.2">
      <c r="A165" s="17"/>
      <c r="B165" s="18"/>
      <c r="C165" s="148" t="s">
        <v>126</v>
      </c>
      <c r="D165" s="148" t="s">
        <v>103</v>
      </c>
      <c r="E165" s="149" t="s">
        <v>173</v>
      </c>
      <c r="F165" s="150" t="s">
        <v>174</v>
      </c>
      <c r="G165" s="151" t="s">
        <v>116</v>
      </c>
      <c r="H165" s="152">
        <v>14.416</v>
      </c>
      <c r="I165" s="153"/>
      <c r="J165" s="154">
        <f t="shared" si="5"/>
        <v>0</v>
      </c>
      <c r="K165" s="155"/>
      <c r="L165" s="20"/>
      <c r="M165" s="156" t="s">
        <v>0</v>
      </c>
      <c r="N165" s="157" t="s">
        <v>37</v>
      </c>
      <c r="O165" s="27"/>
      <c r="P165" s="158">
        <f t="shared" si="6"/>
        <v>0</v>
      </c>
      <c r="Q165" s="158">
        <v>0</v>
      </c>
      <c r="R165" s="158">
        <f t="shared" si="7"/>
        <v>0</v>
      </c>
      <c r="S165" s="158">
        <v>0</v>
      </c>
      <c r="T165" s="159">
        <f t="shared" si="8"/>
        <v>0</v>
      </c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R165" s="160" t="s">
        <v>105</v>
      </c>
      <c r="AT165" s="160" t="s">
        <v>103</v>
      </c>
      <c r="AU165" s="160" t="s">
        <v>56</v>
      </c>
      <c r="AY165" s="8" t="s">
        <v>102</v>
      </c>
      <c r="BE165" s="39">
        <f t="shared" si="9"/>
        <v>0</v>
      </c>
      <c r="BF165" s="39">
        <f t="shared" si="10"/>
        <v>0</v>
      </c>
      <c r="BG165" s="39">
        <f t="shared" si="11"/>
        <v>0</v>
      </c>
      <c r="BH165" s="39">
        <f t="shared" si="12"/>
        <v>0</v>
      </c>
      <c r="BI165" s="39">
        <f t="shared" si="13"/>
        <v>0</v>
      </c>
      <c r="BJ165" s="8" t="s">
        <v>56</v>
      </c>
      <c r="BK165" s="39">
        <f t="shared" si="14"/>
        <v>0</v>
      </c>
      <c r="BL165" s="8" t="s">
        <v>105</v>
      </c>
      <c r="BM165" s="160" t="s">
        <v>291</v>
      </c>
    </row>
    <row r="166" spans="1:65" s="2" customFormat="1" ht="24" customHeight="1" x14ac:dyDescent="0.2">
      <c r="A166" s="17"/>
      <c r="B166" s="18"/>
      <c r="C166" s="148" t="s">
        <v>2</v>
      </c>
      <c r="D166" s="148" t="s">
        <v>103</v>
      </c>
      <c r="E166" s="149" t="s">
        <v>176</v>
      </c>
      <c r="F166" s="150" t="s">
        <v>177</v>
      </c>
      <c r="G166" s="151" t="s">
        <v>116</v>
      </c>
      <c r="H166" s="152">
        <v>1.802</v>
      </c>
      <c r="I166" s="153"/>
      <c r="J166" s="154">
        <f t="shared" si="5"/>
        <v>0</v>
      </c>
      <c r="K166" s="155"/>
      <c r="L166" s="20"/>
      <c r="M166" s="156" t="s">
        <v>0</v>
      </c>
      <c r="N166" s="157" t="s">
        <v>37</v>
      </c>
      <c r="O166" s="27"/>
      <c r="P166" s="158">
        <f t="shared" si="6"/>
        <v>0</v>
      </c>
      <c r="Q166" s="158">
        <v>0</v>
      </c>
      <c r="R166" s="158">
        <f t="shared" si="7"/>
        <v>0</v>
      </c>
      <c r="S166" s="158">
        <v>0</v>
      </c>
      <c r="T166" s="159">
        <f t="shared" si="8"/>
        <v>0</v>
      </c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R166" s="160" t="s">
        <v>105</v>
      </c>
      <c r="AT166" s="160" t="s">
        <v>103</v>
      </c>
      <c r="AU166" s="160" t="s">
        <v>56</v>
      </c>
      <c r="AY166" s="8" t="s">
        <v>102</v>
      </c>
      <c r="BE166" s="39">
        <f t="shared" si="9"/>
        <v>0</v>
      </c>
      <c r="BF166" s="39">
        <f t="shared" si="10"/>
        <v>0</v>
      </c>
      <c r="BG166" s="39">
        <f t="shared" si="11"/>
        <v>0</v>
      </c>
      <c r="BH166" s="39">
        <f t="shared" si="12"/>
        <v>0</v>
      </c>
      <c r="BI166" s="39">
        <f t="shared" si="13"/>
        <v>0</v>
      </c>
      <c r="BJ166" s="8" t="s">
        <v>56</v>
      </c>
      <c r="BK166" s="39">
        <f t="shared" si="14"/>
        <v>0</v>
      </c>
      <c r="BL166" s="8" t="s">
        <v>105</v>
      </c>
      <c r="BM166" s="160" t="s">
        <v>292</v>
      </c>
    </row>
    <row r="167" spans="1:65" s="2" customFormat="1" ht="16.5" customHeight="1" x14ac:dyDescent="0.2">
      <c r="A167" s="17"/>
      <c r="B167" s="18"/>
      <c r="C167" s="148" t="s">
        <v>128</v>
      </c>
      <c r="D167" s="148" t="s">
        <v>103</v>
      </c>
      <c r="E167" s="149" t="s">
        <v>179</v>
      </c>
      <c r="F167" s="150" t="s">
        <v>180</v>
      </c>
      <c r="G167" s="151" t="s">
        <v>119</v>
      </c>
      <c r="H167" s="152">
        <v>1</v>
      </c>
      <c r="I167" s="153"/>
      <c r="J167" s="154">
        <f t="shared" si="5"/>
        <v>0</v>
      </c>
      <c r="K167" s="155"/>
      <c r="L167" s="20"/>
      <c r="M167" s="156" t="s">
        <v>0</v>
      </c>
      <c r="N167" s="157" t="s">
        <v>37</v>
      </c>
      <c r="O167" s="27"/>
      <c r="P167" s="158">
        <f t="shared" si="6"/>
        <v>0</v>
      </c>
      <c r="Q167" s="158">
        <v>0</v>
      </c>
      <c r="R167" s="158">
        <f t="shared" si="7"/>
        <v>0</v>
      </c>
      <c r="S167" s="158">
        <v>0</v>
      </c>
      <c r="T167" s="159">
        <f t="shared" si="8"/>
        <v>0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R167" s="160" t="s">
        <v>105</v>
      </c>
      <c r="AT167" s="160" t="s">
        <v>103</v>
      </c>
      <c r="AU167" s="160" t="s">
        <v>56</v>
      </c>
      <c r="AY167" s="8" t="s">
        <v>102</v>
      </c>
      <c r="BE167" s="39">
        <f t="shared" si="9"/>
        <v>0</v>
      </c>
      <c r="BF167" s="39">
        <f t="shared" si="10"/>
        <v>0</v>
      </c>
      <c r="BG167" s="39">
        <f t="shared" si="11"/>
        <v>0</v>
      </c>
      <c r="BH167" s="39">
        <f t="shared" si="12"/>
        <v>0</v>
      </c>
      <c r="BI167" s="39">
        <f t="shared" si="13"/>
        <v>0</v>
      </c>
      <c r="BJ167" s="8" t="s">
        <v>56</v>
      </c>
      <c r="BK167" s="39">
        <f t="shared" si="14"/>
        <v>0</v>
      </c>
      <c r="BL167" s="8" t="s">
        <v>105</v>
      </c>
      <c r="BM167" s="160" t="s">
        <v>293</v>
      </c>
    </row>
    <row r="168" spans="1:65" s="7" customFormat="1" ht="22.9" customHeight="1" x14ac:dyDescent="0.2">
      <c r="B168" s="132"/>
      <c r="C168" s="133"/>
      <c r="D168" s="134" t="s">
        <v>53</v>
      </c>
      <c r="E168" s="146" t="s">
        <v>181</v>
      </c>
      <c r="F168" s="146" t="s">
        <v>182</v>
      </c>
      <c r="G168" s="133"/>
      <c r="H168" s="133"/>
      <c r="I168" s="136"/>
      <c r="J168" s="147">
        <f>BK168</f>
        <v>0</v>
      </c>
      <c r="K168" s="133"/>
      <c r="L168" s="138"/>
      <c r="M168" s="139"/>
      <c r="N168" s="140"/>
      <c r="O168" s="140"/>
      <c r="P168" s="141">
        <f>P169</f>
        <v>0</v>
      </c>
      <c r="Q168" s="140"/>
      <c r="R168" s="141">
        <f>R169</f>
        <v>0</v>
      </c>
      <c r="S168" s="140"/>
      <c r="T168" s="142">
        <f>T169</f>
        <v>0</v>
      </c>
      <c r="AR168" s="143" t="s">
        <v>55</v>
      </c>
      <c r="AT168" s="144" t="s">
        <v>53</v>
      </c>
      <c r="AU168" s="144" t="s">
        <v>55</v>
      </c>
      <c r="AY168" s="143" t="s">
        <v>102</v>
      </c>
      <c r="BK168" s="145">
        <f>BK169</f>
        <v>0</v>
      </c>
    </row>
    <row r="169" spans="1:65" s="2" customFormat="1" ht="24" customHeight="1" x14ac:dyDescent="0.2">
      <c r="A169" s="17"/>
      <c r="B169" s="18"/>
      <c r="C169" s="148" t="s">
        <v>129</v>
      </c>
      <c r="D169" s="148" t="s">
        <v>103</v>
      </c>
      <c r="E169" s="149" t="s">
        <v>184</v>
      </c>
      <c r="F169" s="150" t="s">
        <v>185</v>
      </c>
      <c r="G169" s="151" t="s">
        <v>116</v>
      </c>
      <c r="H169" s="152">
        <v>9.2050000000000001</v>
      </c>
      <c r="I169" s="153"/>
      <c r="J169" s="154">
        <f>ROUND(I169*H169,2)</f>
        <v>0</v>
      </c>
      <c r="K169" s="155"/>
      <c r="L169" s="20"/>
      <c r="M169" s="156" t="s">
        <v>0</v>
      </c>
      <c r="N169" s="157" t="s">
        <v>37</v>
      </c>
      <c r="O169" s="27"/>
      <c r="P169" s="158">
        <f>O169*H169</f>
        <v>0</v>
      </c>
      <c r="Q169" s="158">
        <v>0</v>
      </c>
      <c r="R169" s="158">
        <f>Q169*H169</f>
        <v>0</v>
      </c>
      <c r="S169" s="158">
        <v>0</v>
      </c>
      <c r="T169" s="159">
        <f>S169*H169</f>
        <v>0</v>
      </c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R169" s="160" t="s">
        <v>105</v>
      </c>
      <c r="AT169" s="160" t="s">
        <v>103</v>
      </c>
      <c r="AU169" s="160" t="s">
        <v>56</v>
      </c>
      <c r="AY169" s="8" t="s">
        <v>102</v>
      </c>
      <c r="BE169" s="39">
        <f>IF(N169="základná",J169,0)</f>
        <v>0</v>
      </c>
      <c r="BF169" s="39">
        <f>IF(N169="znížená",J169,0)</f>
        <v>0</v>
      </c>
      <c r="BG169" s="39">
        <f>IF(N169="zákl. prenesená",J169,0)</f>
        <v>0</v>
      </c>
      <c r="BH169" s="39">
        <f>IF(N169="zníž. prenesená",J169,0)</f>
        <v>0</v>
      </c>
      <c r="BI169" s="39">
        <f>IF(N169="nulová",J169,0)</f>
        <v>0</v>
      </c>
      <c r="BJ169" s="8" t="s">
        <v>56</v>
      </c>
      <c r="BK169" s="39">
        <f>ROUND(I169*H169,2)</f>
        <v>0</v>
      </c>
      <c r="BL169" s="8" t="s">
        <v>105</v>
      </c>
      <c r="BM169" s="160" t="s">
        <v>294</v>
      </c>
    </row>
    <row r="170" spans="1:65" s="7" customFormat="1" ht="25.9" customHeight="1" x14ac:dyDescent="0.2">
      <c r="B170" s="132"/>
      <c r="C170" s="133"/>
      <c r="D170" s="134" t="s">
        <v>53</v>
      </c>
      <c r="E170" s="135" t="s">
        <v>186</v>
      </c>
      <c r="F170" s="135" t="s">
        <v>187</v>
      </c>
      <c r="G170" s="133"/>
      <c r="H170" s="133"/>
      <c r="I170" s="136"/>
      <c r="J170" s="137">
        <f>BK170</f>
        <v>0</v>
      </c>
      <c r="K170" s="133"/>
      <c r="L170" s="138"/>
      <c r="M170" s="139"/>
      <c r="N170" s="140"/>
      <c r="O170" s="140"/>
      <c r="P170" s="141">
        <f>P171+P211+P220+P227</f>
        <v>0</v>
      </c>
      <c r="Q170" s="140"/>
      <c r="R170" s="141">
        <f>R171+R211+R220+R227</f>
        <v>21.176690930000003</v>
      </c>
      <c r="S170" s="140"/>
      <c r="T170" s="142">
        <f>T171+T211+T220+T227</f>
        <v>1.8021895000000001</v>
      </c>
      <c r="AR170" s="143" t="s">
        <v>56</v>
      </c>
      <c r="AT170" s="144" t="s">
        <v>53</v>
      </c>
      <c r="AU170" s="144" t="s">
        <v>54</v>
      </c>
      <c r="AY170" s="143" t="s">
        <v>102</v>
      </c>
      <c r="BK170" s="145">
        <f>BK171+BK211+BK220+BK227</f>
        <v>0</v>
      </c>
    </row>
    <row r="171" spans="1:65" s="7" customFormat="1" ht="22.9" customHeight="1" x14ac:dyDescent="0.2">
      <c r="B171" s="132"/>
      <c r="C171" s="133"/>
      <c r="D171" s="134" t="s">
        <v>53</v>
      </c>
      <c r="E171" s="146" t="s">
        <v>295</v>
      </c>
      <c r="F171" s="146" t="s">
        <v>296</v>
      </c>
      <c r="G171" s="133"/>
      <c r="H171" s="133"/>
      <c r="I171" s="136"/>
      <c r="J171" s="147">
        <f>BK171</f>
        <v>0</v>
      </c>
      <c r="K171" s="133"/>
      <c r="L171" s="138"/>
      <c r="M171" s="139"/>
      <c r="N171" s="140"/>
      <c r="O171" s="140"/>
      <c r="P171" s="141">
        <f>SUM(P172:P210)</f>
        <v>0</v>
      </c>
      <c r="Q171" s="140"/>
      <c r="R171" s="141">
        <f>SUM(R172:R210)</f>
        <v>4.5385776300000007</v>
      </c>
      <c r="S171" s="140"/>
      <c r="T171" s="142">
        <f>SUM(T172:T210)</f>
        <v>1.3107420000000001</v>
      </c>
      <c r="AR171" s="143" t="s">
        <v>56</v>
      </c>
      <c r="AT171" s="144" t="s">
        <v>53</v>
      </c>
      <c r="AU171" s="144" t="s">
        <v>55</v>
      </c>
      <c r="AY171" s="143" t="s">
        <v>102</v>
      </c>
      <c r="BK171" s="145">
        <f>SUM(BK172:BK210)</f>
        <v>0</v>
      </c>
    </row>
    <row r="172" spans="1:65" s="2" customFormat="1" ht="24" customHeight="1" x14ac:dyDescent="0.2">
      <c r="A172" s="17"/>
      <c r="B172" s="18"/>
      <c r="C172" s="148" t="s">
        <v>130</v>
      </c>
      <c r="D172" s="148" t="s">
        <v>103</v>
      </c>
      <c r="E172" s="149" t="s">
        <v>297</v>
      </c>
      <c r="F172" s="150" t="s">
        <v>298</v>
      </c>
      <c r="G172" s="151" t="s">
        <v>108</v>
      </c>
      <c r="H172" s="152">
        <v>655.37099999999998</v>
      </c>
      <c r="I172" s="153"/>
      <c r="J172" s="154">
        <f t="shared" ref="J172:J210" si="15">ROUND(I172*H172,2)</f>
        <v>0</v>
      </c>
      <c r="K172" s="155"/>
      <c r="L172" s="20"/>
      <c r="M172" s="156" t="s">
        <v>0</v>
      </c>
      <c r="N172" s="157" t="s">
        <v>37</v>
      </c>
      <c r="O172" s="27"/>
      <c r="P172" s="158">
        <f t="shared" ref="P172:P210" si="16">O172*H172</f>
        <v>0</v>
      </c>
      <c r="Q172" s="158">
        <v>0</v>
      </c>
      <c r="R172" s="158">
        <f t="shared" ref="R172:R210" si="17">Q172*H172</f>
        <v>0</v>
      </c>
      <c r="S172" s="158">
        <v>2E-3</v>
      </c>
      <c r="T172" s="159">
        <f t="shared" ref="T172:T210" si="18">S172*H172</f>
        <v>1.3107420000000001</v>
      </c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R172" s="160" t="s">
        <v>122</v>
      </c>
      <c r="AT172" s="160" t="s">
        <v>103</v>
      </c>
      <c r="AU172" s="160" t="s">
        <v>56</v>
      </c>
      <c r="AY172" s="8" t="s">
        <v>102</v>
      </c>
      <c r="BE172" s="39">
        <f t="shared" ref="BE172:BE210" si="19">IF(N172="základná",J172,0)</f>
        <v>0</v>
      </c>
      <c r="BF172" s="39">
        <f t="shared" ref="BF172:BF210" si="20">IF(N172="znížená",J172,0)</f>
        <v>0</v>
      </c>
      <c r="BG172" s="39">
        <f t="shared" ref="BG172:BG210" si="21">IF(N172="zákl. prenesená",J172,0)</f>
        <v>0</v>
      </c>
      <c r="BH172" s="39">
        <f t="shared" ref="BH172:BH210" si="22">IF(N172="zníž. prenesená",J172,0)</f>
        <v>0</v>
      </c>
      <c r="BI172" s="39">
        <f t="shared" ref="BI172:BI210" si="23">IF(N172="nulová",J172,0)</f>
        <v>0</v>
      </c>
      <c r="BJ172" s="8" t="s">
        <v>56</v>
      </c>
      <c r="BK172" s="39">
        <f t="shared" ref="BK172:BK210" si="24">ROUND(I172*H172,2)</f>
        <v>0</v>
      </c>
      <c r="BL172" s="8" t="s">
        <v>122</v>
      </c>
      <c r="BM172" s="160" t="s">
        <v>299</v>
      </c>
    </row>
    <row r="173" spans="1:65" s="2" customFormat="1" ht="24" customHeight="1" x14ac:dyDescent="0.2">
      <c r="A173" s="17"/>
      <c r="B173" s="18"/>
      <c r="C173" s="148" t="s">
        <v>131</v>
      </c>
      <c r="D173" s="148" t="s">
        <v>103</v>
      </c>
      <c r="E173" s="149" t="s">
        <v>300</v>
      </c>
      <c r="F173" s="150" t="s">
        <v>301</v>
      </c>
      <c r="G173" s="151" t="s">
        <v>119</v>
      </c>
      <c r="H173" s="152">
        <v>15</v>
      </c>
      <c r="I173" s="153"/>
      <c r="J173" s="154">
        <f t="shared" si="15"/>
        <v>0</v>
      </c>
      <c r="K173" s="155"/>
      <c r="L173" s="20"/>
      <c r="M173" s="156" t="s">
        <v>0</v>
      </c>
      <c r="N173" s="157" t="s">
        <v>37</v>
      </c>
      <c r="O173" s="27"/>
      <c r="P173" s="158">
        <f t="shared" si="16"/>
        <v>0</v>
      </c>
      <c r="Q173" s="158">
        <v>1.8799999999999999E-3</v>
      </c>
      <c r="R173" s="158">
        <f t="shared" si="17"/>
        <v>2.8199999999999999E-2</v>
      </c>
      <c r="S173" s="158">
        <v>0</v>
      </c>
      <c r="T173" s="159">
        <f t="shared" si="18"/>
        <v>0</v>
      </c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R173" s="160" t="s">
        <v>122</v>
      </c>
      <c r="AT173" s="160" t="s">
        <v>103</v>
      </c>
      <c r="AU173" s="160" t="s">
        <v>56</v>
      </c>
      <c r="AY173" s="8" t="s">
        <v>102</v>
      </c>
      <c r="BE173" s="39">
        <f t="shared" si="19"/>
        <v>0</v>
      </c>
      <c r="BF173" s="39">
        <f t="shared" si="20"/>
        <v>0</v>
      </c>
      <c r="BG173" s="39">
        <f t="shared" si="21"/>
        <v>0</v>
      </c>
      <c r="BH173" s="39">
        <f t="shared" si="22"/>
        <v>0</v>
      </c>
      <c r="BI173" s="39">
        <f t="shared" si="23"/>
        <v>0</v>
      </c>
      <c r="BJ173" s="8" t="s">
        <v>56</v>
      </c>
      <c r="BK173" s="39">
        <f t="shared" si="24"/>
        <v>0</v>
      </c>
      <c r="BL173" s="8" t="s">
        <v>122</v>
      </c>
      <c r="BM173" s="160" t="s">
        <v>302</v>
      </c>
    </row>
    <row r="174" spans="1:65" s="2" customFormat="1" ht="24" customHeight="1" x14ac:dyDescent="0.2">
      <c r="A174" s="17"/>
      <c r="B174" s="18"/>
      <c r="C174" s="148" t="s">
        <v>132</v>
      </c>
      <c r="D174" s="148" t="s">
        <v>103</v>
      </c>
      <c r="E174" s="149" t="s">
        <v>303</v>
      </c>
      <c r="F174" s="150" t="s">
        <v>304</v>
      </c>
      <c r="G174" s="151" t="s">
        <v>119</v>
      </c>
      <c r="H174" s="152">
        <v>15</v>
      </c>
      <c r="I174" s="153"/>
      <c r="J174" s="154">
        <f t="shared" si="15"/>
        <v>0</v>
      </c>
      <c r="K174" s="155"/>
      <c r="L174" s="20"/>
      <c r="M174" s="156" t="s">
        <v>0</v>
      </c>
      <c r="N174" s="157" t="s">
        <v>37</v>
      </c>
      <c r="O174" s="27"/>
      <c r="P174" s="158">
        <f t="shared" si="16"/>
        <v>0</v>
      </c>
      <c r="Q174" s="158">
        <v>6.4000000000000005E-4</v>
      </c>
      <c r="R174" s="158">
        <f t="shared" si="17"/>
        <v>9.6000000000000009E-3</v>
      </c>
      <c r="S174" s="158">
        <v>0</v>
      </c>
      <c r="T174" s="159">
        <f t="shared" si="18"/>
        <v>0</v>
      </c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R174" s="160" t="s">
        <v>122</v>
      </c>
      <c r="AT174" s="160" t="s">
        <v>103</v>
      </c>
      <c r="AU174" s="160" t="s">
        <v>56</v>
      </c>
      <c r="AY174" s="8" t="s">
        <v>102</v>
      </c>
      <c r="BE174" s="39">
        <f t="shared" si="19"/>
        <v>0</v>
      </c>
      <c r="BF174" s="39">
        <f t="shared" si="20"/>
        <v>0</v>
      </c>
      <c r="BG174" s="39">
        <f t="shared" si="21"/>
        <v>0</v>
      </c>
      <c r="BH174" s="39">
        <f t="shared" si="22"/>
        <v>0</v>
      </c>
      <c r="BI174" s="39">
        <f t="shared" si="23"/>
        <v>0</v>
      </c>
      <c r="BJ174" s="8" t="s">
        <v>56</v>
      </c>
      <c r="BK174" s="39">
        <f t="shared" si="24"/>
        <v>0</v>
      </c>
      <c r="BL174" s="8" t="s">
        <v>122</v>
      </c>
      <c r="BM174" s="160" t="s">
        <v>305</v>
      </c>
    </row>
    <row r="175" spans="1:65" s="2" customFormat="1" ht="24" customHeight="1" x14ac:dyDescent="0.2">
      <c r="A175" s="17"/>
      <c r="B175" s="18"/>
      <c r="C175" s="148" t="s">
        <v>133</v>
      </c>
      <c r="D175" s="148" t="s">
        <v>103</v>
      </c>
      <c r="E175" s="149" t="s">
        <v>306</v>
      </c>
      <c r="F175" s="150" t="s">
        <v>307</v>
      </c>
      <c r="G175" s="151" t="s">
        <v>108</v>
      </c>
      <c r="H175" s="152">
        <v>14</v>
      </c>
      <c r="I175" s="153"/>
      <c r="J175" s="154">
        <f t="shared" si="15"/>
        <v>0</v>
      </c>
      <c r="K175" s="155"/>
      <c r="L175" s="20"/>
      <c r="M175" s="156" t="s">
        <v>0</v>
      </c>
      <c r="N175" s="157" t="s">
        <v>37</v>
      </c>
      <c r="O175" s="27"/>
      <c r="P175" s="158">
        <f t="shared" si="16"/>
        <v>0</v>
      </c>
      <c r="Q175" s="158">
        <v>0</v>
      </c>
      <c r="R175" s="158">
        <f t="shared" si="17"/>
        <v>0</v>
      </c>
      <c r="S175" s="158">
        <v>0</v>
      </c>
      <c r="T175" s="159">
        <f t="shared" si="18"/>
        <v>0</v>
      </c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R175" s="160" t="s">
        <v>122</v>
      </c>
      <c r="AT175" s="160" t="s">
        <v>103</v>
      </c>
      <c r="AU175" s="160" t="s">
        <v>56</v>
      </c>
      <c r="AY175" s="8" t="s">
        <v>102</v>
      </c>
      <c r="BE175" s="39">
        <f t="shared" si="19"/>
        <v>0</v>
      </c>
      <c r="BF175" s="39">
        <f t="shared" si="20"/>
        <v>0</v>
      </c>
      <c r="BG175" s="39">
        <f t="shared" si="21"/>
        <v>0</v>
      </c>
      <c r="BH175" s="39">
        <f t="shared" si="22"/>
        <v>0</v>
      </c>
      <c r="BI175" s="39">
        <f t="shared" si="23"/>
        <v>0</v>
      </c>
      <c r="BJ175" s="8" t="s">
        <v>56</v>
      </c>
      <c r="BK175" s="39">
        <f t="shared" si="24"/>
        <v>0</v>
      </c>
      <c r="BL175" s="8" t="s">
        <v>122</v>
      </c>
      <c r="BM175" s="160" t="s">
        <v>308</v>
      </c>
    </row>
    <row r="176" spans="1:65" s="2" customFormat="1" ht="24" customHeight="1" x14ac:dyDescent="0.2">
      <c r="A176" s="17"/>
      <c r="B176" s="18"/>
      <c r="C176" s="161" t="s">
        <v>134</v>
      </c>
      <c r="D176" s="161" t="s">
        <v>115</v>
      </c>
      <c r="E176" s="162" t="s">
        <v>309</v>
      </c>
      <c r="F176" s="163" t="s">
        <v>310</v>
      </c>
      <c r="G176" s="164" t="s">
        <v>116</v>
      </c>
      <c r="H176" s="165">
        <v>2.1000000000000001E-2</v>
      </c>
      <c r="I176" s="166"/>
      <c r="J176" s="167">
        <f t="shared" si="15"/>
        <v>0</v>
      </c>
      <c r="K176" s="168"/>
      <c r="L176" s="169"/>
      <c r="M176" s="170" t="s">
        <v>0</v>
      </c>
      <c r="N176" s="171" t="s">
        <v>37</v>
      </c>
      <c r="O176" s="27"/>
      <c r="P176" s="158">
        <f t="shared" si="16"/>
        <v>0</v>
      </c>
      <c r="Q176" s="158">
        <v>1</v>
      </c>
      <c r="R176" s="158">
        <f t="shared" si="17"/>
        <v>2.1000000000000001E-2</v>
      </c>
      <c r="S176" s="158">
        <v>0</v>
      </c>
      <c r="T176" s="159">
        <f t="shared" si="18"/>
        <v>0</v>
      </c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R176" s="160" t="s">
        <v>140</v>
      </c>
      <c r="AT176" s="160" t="s">
        <v>115</v>
      </c>
      <c r="AU176" s="160" t="s">
        <v>56</v>
      </c>
      <c r="AY176" s="8" t="s">
        <v>102</v>
      </c>
      <c r="BE176" s="39">
        <f t="shared" si="19"/>
        <v>0</v>
      </c>
      <c r="BF176" s="39">
        <f t="shared" si="20"/>
        <v>0</v>
      </c>
      <c r="BG176" s="39">
        <f t="shared" si="21"/>
        <v>0</v>
      </c>
      <c r="BH176" s="39">
        <f t="shared" si="22"/>
        <v>0</v>
      </c>
      <c r="BI176" s="39">
        <f t="shared" si="23"/>
        <v>0</v>
      </c>
      <c r="BJ176" s="8" t="s">
        <v>56</v>
      </c>
      <c r="BK176" s="39">
        <f t="shared" si="24"/>
        <v>0</v>
      </c>
      <c r="BL176" s="8" t="s">
        <v>122</v>
      </c>
      <c r="BM176" s="160" t="s">
        <v>311</v>
      </c>
    </row>
    <row r="177" spans="1:65" s="2" customFormat="1" ht="24" customHeight="1" x14ac:dyDescent="0.2">
      <c r="A177" s="17"/>
      <c r="B177" s="18"/>
      <c r="C177" s="148" t="s">
        <v>135</v>
      </c>
      <c r="D177" s="148" t="s">
        <v>103</v>
      </c>
      <c r="E177" s="149" t="s">
        <v>312</v>
      </c>
      <c r="F177" s="150" t="s">
        <v>313</v>
      </c>
      <c r="G177" s="151" t="s">
        <v>108</v>
      </c>
      <c r="H177" s="152">
        <v>655.37099999999998</v>
      </c>
      <c r="I177" s="153"/>
      <c r="J177" s="154">
        <f t="shared" si="15"/>
        <v>0</v>
      </c>
      <c r="K177" s="155"/>
      <c r="L177" s="20"/>
      <c r="M177" s="156" t="s">
        <v>0</v>
      </c>
      <c r="N177" s="157" t="s">
        <v>37</v>
      </c>
      <c r="O177" s="27"/>
      <c r="P177" s="158">
        <f t="shared" si="16"/>
        <v>0</v>
      </c>
      <c r="Q177" s="158">
        <v>8.0000000000000007E-5</v>
      </c>
      <c r="R177" s="158">
        <f t="shared" si="17"/>
        <v>5.2429679999999999E-2</v>
      </c>
      <c r="S177" s="158">
        <v>0</v>
      </c>
      <c r="T177" s="159">
        <f t="shared" si="18"/>
        <v>0</v>
      </c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R177" s="160" t="s">
        <v>122</v>
      </c>
      <c r="AT177" s="160" t="s">
        <v>103</v>
      </c>
      <c r="AU177" s="160" t="s">
        <v>56</v>
      </c>
      <c r="AY177" s="8" t="s">
        <v>102</v>
      </c>
      <c r="BE177" s="39">
        <f t="shared" si="19"/>
        <v>0</v>
      </c>
      <c r="BF177" s="39">
        <f t="shared" si="20"/>
        <v>0</v>
      </c>
      <c r="BG177" s="39">
        <f t="shared" si="21"/>
        <v>0</v>
      </c>
      <c r="BH177" s="39">
        <f t="shared" si="22"/>
        <v>0</v>
      </c>
      <c r="BI177" s="39">
        <f t="shared" si="23"/>
        <v>0</v>
      </c>
      <c r="BJ177" s="8" t="s">
        <v>56</v>
      </c>
      <c r="BK177" s="39">
        <f t="shared" si="24"/>
        <v>0</v>
      </c>
      <c r="BL177" s="8" t="s">
        <v>122</v>
      </c>
      <c r="BM177" s="160" t="s">
        <v>314</v>
      </c>
    </row>
    <row r="178" spans="1:65" s="2" customFormat="1" ht="36" customHeight="1" x14ac:dyDescent="0.2">
      <c r="A178" s="17"/>
      <c r="B178" s="18"/>
      <c r="C178" s="161" t="s">
        <v>137</v>
      </c>
      <c r="D178" s="161" t="s">
        <v>115</v>
      </c>
      <c r="E178" s="162" t="s">
        <v>315</v>
      </c>
      <c r="F178" s="163" t="s">
        <v>316</v>
      </c>
      <c r="G178" s="164" t="s">
        <v>108</v>
      </c>
      <c r="H178" s="165">
        <v>753.67700000000002</v>
      </c>
      <c r="I178" s="166"/>
      <c r="J178" s="167">
        <f t="shared" si="15"/>
        <v>0</v>
      </c>
      <c r="K178" s="168"/>
      <c r="L178" s="169"/>
      <c r="M178" s="170" t="s">
        <v>0</v>
      </c>
      <c r="N178" s="171" t="s">
        <v>37</v>
      </c>
      <c r="O178" s="27"/>
      <c r="P178" s="158">
        <f t="shared" si="16"/>
        <v>0</v>
      </c>
      <c r="Q178" s="158">
        <v>2.2000000000000001E-3</v>
      </c>
      <c r="R178" s="158">
        <f t="shared" si="17"/>
        <v>1.6580894000000002</v>
      </c>
      <c r="S178" s="158">
        <v>0</v>
      </c>
      <c r="T178" s="159">
        <f t="shared" si="18"/>
        <v>0</v>
      </c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R178" s="160" t="s">
        <v>140</v>
      </c>
      <c r="AT178" s="160" t="s">
        <v>115</v>
      </c>
      <c r="AU178" s="160" t="s">
        <v>56</v>
      </c>
      <c r="AY178" s="8" t="s">
        <v>102</v>
      </c>
      <c r="BE178" s="39">
        <f t="shared" si="19"/>
        <v>0</v>
      </c>
      <c r="BF178" s="39">
        <f t="shared" si="20"/>
        <v>0</v>
      </c>
      <c r="BG178" s="39">
        <f t="shared" si="21"/>
        <v>0</v>
      </c>
      <c r="BH178" s="39">
        <f t="shared" si="22"/>
        <v>0</v>
      </c>
      <c r="BI178" s="39">
        <f t="shared" si="23"/>
        <v>0</v>
      </c>
      <c r="BJ178" s="8" t="s">
        <v>56</v>
      </c>
      <c r="BK178" s="39">
        <f t="shared" si="24"/>
        <v>0</v>
      </c>
      <c r="BL178" s="8" t="s">
        <v>122</v>
      </c>
      <c r="BM178" s="160" t="s">
        <v>317</v>
      </c>
    </row>
    <row r="179" spans="1:65" s="2" customFormat="1" ht="24" customHeight="1" x14ac:dyDescent="0.2">
      <c r="A179" s="17"/>
      <c r="B179" s="18"/>
      <c r="C179" s="161" t="s">
        <v>138</v>
      </c>
      <c r="D179" s="161" t="s">
        <v>115</v>
      </c>
      <c r="E179" s="162" t="s">
        <v>318</v>
      </c>
      <c r="F179" s="163" t="s">
        <v>319</v>
      </c>
      <c r="G179" s="164" t="s">
        <v>119</v>
      </c>
      <c r="H179" s="165">
        <v>2585</v>
      </c>
      <c r="I179" s="166"/>
      <c r="J179" s="167">
        <f t="shared" si="15"/>
        <v>0</v>
      </c>
      <c r="K179" s="168"/>
      <c r="L179" s="169"/>
      <c r="M179" s="170" t="s">
        <v>0</v>
      </c>
      <c r="N179" s="171" t="s">
        <v>37</v>
      </c>
      <c r="O179" s="27"/>
      <c r="P179" s="158">
        <f t="shared" si="16"/>
        <v>0</v>
      </c>
      <c r="Q179" s="158">
        <v>4.0000000000000002E-4</v>
      </c>
      <c r="R179" s="158">
        <f t="shared" si="17"/>
        <v>1.034</v>
      </c>
      <c r="S179" s="158">
        <v>0</v>
      </c>
      <c r="T179" s="159">
        <f t="shared" si="18"/>
        <v>0</v>
      </c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R179" s="160" t="s">
        <v>140</v>
      </c>
      <c r="AT179" s="160" t="s">
        <v>115</v>
      </c>
      <c r="AU179" s="160" t="s">
        <v>56</v>
      </c>
      <c r="AY179" s="8" t="s">
        <v>102</v>
      </c>
      <c r="BE179" s="39">
        <f t="shared" si="19"/>
        <v>0</v>
      </c>
      <c r="BF179" s="39">
        <f t="shared" si="20"/>
        <v>0</v>
      </c>
      <c r="BG179" s="39">
        <f t="shared" si="21"/>
        <v>0</v>
      </c>
      <c r="BH179" s="39">
        <f t="shared" si="22"/>
        <v>0</v>
      </c>
      <c r="BI179" s="39">
        <f t="shared" si="23"/>
        <v>0</v>
      </c>
      <c r="BJ179" s="8" t="s">
        <v>56</v>
      </c>
      <c r="BK179" s="39">
        <f t="shared" si="24"/>
        <v>0</v>
      </c>
      <c r="BL179" s="8" t="s">
        <v>122</v>
      </c>
      <c r="BM179" s="160" t="s">
        <v>320</v>
      </c>
    </row>
    <row r="180" spans="1:65" s="2" customFormat="1" ht="24" customHeight="1" x14ac:dyDescent="0.2">
      <c r="A180" s="17"/>
      <c r="B180" s="18"/>
      <c r="C180" s="161" t="s">
        <v>139</v>
      </c>
      <c r="D180" s="161" t="s">
        <v>115</v>
      </c>
      <c r="E180" s="162" t="s">
        <v>321</v>
      </c>
      <c r="F180" s="163" t="s">
        <v>322</v>
      </c>
      <c r="G180" s="164" t="s">
        <v>119</v>
      </c>
      <c r="H180" s="165">
        <v>2585</v>
      </c>
      <c r="I180" s="166"/>
      <c r="J180" s="167">
        <f t="shared" si="15"/>
        <v>0</v>
      </c>
      <c r="K180" s="168"/>
      <c r="L180" s="169"/>
      <c r="M180" s="170" t="s">
        <v>0</v>
      </c>
      <c r="N180" s="171" t="s">
        <v>37</v>
      </c>
      <c r="O180" s="27"/>
      <c r="P180" s="158">
        <f t="shared" si="16"/>
        <v>0</v>
      </c>
      <c r="Q180" s="158">
        <v>1.4999999999999999E-4</v>
      </c>
      <c r="R180" s="158">
        <f t="shared" si="17"/>
        <v>0.38774999999999998</v>
      </c>
      <c r="S180" s="158">
        <v>0</v>
      </c>
      <c r="T180" s="159">
        <f t="shared" si="18"/>
        <v>0</v>
      </c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R180" s="160" t="s">
        <v>140</v>
      </c>
      <c r="AT180" s="160" t="s">
        <v>115</v>
      </c>
      <c r="AU180" s="160" t="s">
        <v>56</v>
      </c>
      <c r="AY180" s="8" t="s">
        <v>102</v>
      </c>
      <c r="BE180" s="39">
        <f t="shared" si="19"/>
        <v>0</v>
      </c>
      <c r="BF180" s="39">
        <f t="shared" si="20"/>
        <v>0</v>
      </c>
      <c r="BG180" s="39">
        <f t="shared" si="21"/>
        <v>0</v>
      </c>
      <c r="BH180" s="39">
        <f t="shared" si="22"/>
        <v>0</v>
      </c>
      <c r="BI180" s="39">
        <f t="shared" si="23"/>
        <v>0</v>
      </c>
      <c r="BJ180" s="8" t="s">
        <v>56</v>
      </c>
      <c r="BK180" s="39">
        <f t="shared" si="24"/>
        <v>0</v>
      </c>
      <c r="BL180" s="8" t="s">
        <v>122</v>
      </c>
      <c r="BM180" s="160" t="s">
        <v>323</v>
      </c>
    </row>
    <row r="181" spans="1:65" s="2" customFormat="1" ht="24" customHeight="1" x14ac:dyDescent="0.2">
      <c r="A181" s="17"/>
      <c r="B181" s="18"/>
      <c r="C181" s="148" t="s">
        <v>140</v>
      </c>
      <c r="D181" s="148" t="s">
        <v>103</v>
      </c>
      <c r="E181" s="149" t="s">
        <v>324</v>
      </c>
      <c r="F181" s="150" t="s">
        <v>325</v>
      </c>
      <c r="G181" s="151" t="s">
        <v>108</v>
      </c>
      <c r="H181" s="152">
        <v>10.984</v>
      </c>
      <c r="I181" s="153"/>
      <c r="J181" s="154">
        <f t="shared" si="15"/>
        <v>0</v>
      </c>
      <c r="K181" s="155"/>
      <c r="L181" s="20"/>
      <c r="M181" s="156" t="s">
        <v>0</v>
      </c>
      <c r="N181" s="157" t="s">
        <v>37</v>
      </c>
      <c r="O181" s="27"/>
      <c r="P181" s="158">
        <f t="shared" si="16"/>
        <v>0</v>
      </c>
      <c r="Q181" s="158">
        <v>2.0000000000000001E-4</v>
      </c>
      <c r="R181" s="158">
        <f t="shared" si="17"/>
        <v>2.1968000000000001E-3</v>
      </c>
      <c r="S181" s="158">
        <v>0</v>
      </c>
      <c r="T181" s="159">
        <f t="shared" si="18"/>
        <v>0</v>
      </c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R181" s="160" t="s">
        <v>122</v>
      </c>
      <c r="AT181" s="160" t="s">
        <v>103</v>
      </c>
      <c r="AU181" s="160" t="s">
        <v>56</v>
      </c>
      <c r="AY181" s="8" t="s">
        <v>102</v>
      </c>
      <c r="BE181" s="39">
        <f t="shared" si="19"/>
        <v>0</v>
      </c>
      <c r="BF181" s="39">
        <f t="shared" si="20"/>
        <v>0</v>
      </c>
      <c r="BG181" s="39">
        <f t="shared" si="21"/>
        <v>0</v>
      </c>
      <c r="BH181" s="39">
        <f t="shared" si="22"/>
        <v>0</v>
      </c>
      <c r="BI181" s="39">
        <f t="shared" si="23"/>
        <v>0</v>
      </c>
      <c r="BJ181" s="8" t="s">
        <v>56</v>
      </c>
      <c r="BK181" s="39">
        <f t="shared" si="24"/>
        <v>0</v>
      </c>
      <c r="BL181" s="8" t="s">
        <v>122</v>
      </c>
      <c r="BM181" s="160" t="s">
        <v>326</v>
      </c>
    </row>
    <row r="182" spans="1:65" s="2" customFormat="1" ht="36" customHeight="1" x14ac:dyDescent="0.2">
      <c r="A182" s="17"/>
      <c r="B182" s="18"/>
      <c r="C182" s="161" t="s">
        <v>141</v>
      </c>
      <c r="D182" s="161" t="s">
        <v>115</v>
      </c>
      <c r="E182" s="162" t="s">
        <v>315</v>
      </c>
      <c r="F182" s="163" t="s">
        <v>316</v>
      </c>
      <c r="G182" s="164" t="s">
        <v>108</v>
      </c>
      <c r="H182" s="165">
        <v>12.632</v>
      </c>
      <c r="I182" s="166"/>
      <c r="J182" s="167">
        <f t="shared" si="15"/>
        <v>0</v>
      </c>
      <c r="K182" s="168"/>
      <c r="L182" s="169"/>
      <c r="M182" s="170" t="s">
        <v>0</v>
      </c>
      <c r="N182" s="171" t="s">
        <v>37</v>
      </c>
      <c r="O182" s="27"/>
      <c r="P182" s="158">
        <f t="shared" si="16"/>
        <v>0</v>
      </c>
      <c r="Q182" s="158">
        <v>2.2000000000000001E-3</v>
      </c>
      <c r="R182" s="158">
        <f t="shared" si="17"/>
        <v>2.77904E-2</v>
      </c>
      <c r="S182" s="158">
        <v>0</v>
      </c>
      <c r="T182" s="159">
        <f t="shared" si="18"/>
        <v>0</v>
      </c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R182" s="160" t="s">
        <v>140</v>
      </c>
      <c r="AT182" s="160" t="s">
        <v>115</v>
      </c>
      <c r="AU182" s="160" t="s">
        <v>56</v>
      </c>
      <c r="AY182" s="8" t="s">
        <v>102</v>
      </c>
      <c r="BE182" s="39">
        <f t="shared" si="19"/>
        <v>0</v>
      </c>
      <c r="BF182" s="39">
        <f t="shared" si="20"/>
        <v>0</v>
      </c>
      <c r="BG182" s="39">
        <f t="shared" si="21"/>
        <v>0</v>
      </c>
      <c r="BH182" s="39">
        <f t="shared" si="22"/>
        <v>0</v>
      </c>
      <c r="BI182" s="39">
        <f t="shared" si="23"/>
        <v>0</v>
      </c>
      <c r="BJ182" s="8" t="s">
        <v>56</v>
      </c>
      <c r="BK182" s="39">
        <f t="shared" si="24"/>
        <v>0</v>
      </c>
      <c r="BL182" s="8" t="s">
        <v>122</v>
      </c>
      <c r="BM182" s="160" t="s">
        <v>327</v>
      </c>
    </row>
    <row r="183" spans="1:65" s="2" customFormat="1" ht="36" customHeight="1" x14ac:dyDescent="0.2">
      <c r="A183" s="17"/>
      <c r="B183" s="18"/>
      <c r="C183" s="148" t="s">
        <v>142</v>
      </c>
      <c r="D183" s="148" t="s">
        <v>103</v>
      </c>
      <c r="E183" s="149" t="s">
        <v>328</v>
      </c>
      <c r="F183" s="150" t="s">
        <v>329</v>
      </c>
      <c r="G183" s="151" t="s">
        <v>108</v>
      </c>
      <c r="H183" s="152">
        <v>22.141999999999999</v>
      </c>
      <c r="I183" s="153"/>
      <c r="J183" s="154">
        <f t="shared" si="15"/>
        <v>0</v>
      </c>
      <c r="K183" s="155"/>
      <c r="L183" s="20"/>
      <c r="M183" s="156" t="s">
        <v>0</v>
      </c>
      <c r="N183" s="157" t="s">
        <v>37</v>
      </c>
      <c r="O183" s="27"/>
      <c r="P183" s="158">
        <f t="shared" si="16"/>
        <v>0</v>
      </c>
      <c r="Q183" s="158">
        <v>0</v>
      </c>
      <c r="R183" s="158">
        <f t="shared" si="17"/>
        <v>0</v>
      </c>
      <c r="S183" s="158">
        <v>0</v>
      </c>
      <c r="T183" s="159">
        <f t="shared" si="18"/>
        <v>0</v>
      </c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R183" s="160" t="s">
        <v>122</v>
      </c>
      <c r="AT183" s="160" t="s">
        <v>103</v>
      </c>
      <c r="AU183" s="160" t="s">
        <v>56</v>
      </c>
      <c r="AY183" s="8" t="s">
        <v>102</v>
      </c>
      <c r="BE183" s="39">
        <f t="shared" si="19"/>
        <v>0</v>
      </c>
      <c r="BF183" s="39">
        <f t="shared" si="20"/>
        <v>0</v>
      </c>
      <c r="BG183" s="39">
        <f t="shared" si="21"/>
        <v>0</v>
      </c>
      <c r="BH183" s="39">
        <f t="shared" si="22"/>
        <v>0</v>
      </c>
      <c r="BI183" s="39">
        <f t="shared" si="23"/>
        <v>0</v>
      </c>
      <c r="BJ183" s="8" t="s">
        <v>56</v>
      </c>
      <c r="BK183" s="39">
        <f t="shared" si="24"/>
        <v>0</v>
      </c>
      <c r="BL183" s="8" t="s">
        <v>122</v>
      </c>
      <c r="BM183" s="160" t="s">
        <v>330</v>
      </c>
    </row>
    <row r="184" spans="1:65" s="2" customFormat="1" ht="36" customHeight="1" x14ac:dyDescent="0.2">
      <c r="A184" s="17"/>
      <c r="B184" s="18"/>
      <c r="C184" s="161" t="s">
        <v>143</v>
      </c>
      <c r="D184" s="161" t="s">
        <v>115</v>
      </c>
      <c r="E184" s="162" t="s">
        <v>315</v>
      </c>
      <c r="F184" s="163" t="s">
        <v>316</v>
      </c>
      <c r="G184" s="164" t="s">
        <v>108</v>
      </c>
      <c r="H184" s="165">
        <v>25.463000000000001</v>
      </c>
      <c r="I184" s="166"/>
      <c r="J184" s="167">
        <f t="shared" si="15"/>
        <v>0</v>
      </c>
      <c r="K184" s="168"/>
      <c r="L184" s="169"/>
      <c r="M184" s="170" t="s">
        <v>0</v>
      </c>
      <c r="N184" s="171" t="s">
        <v>37</v>
      </c>
      <c r="O184" s="27"/>
      <c r="P184" s="158">
        <f t="shared" si="16"/>
        <v>0</v>
      </c>
      <c r="Q184" s="158">
        <v>2.2000000000000001E-3</v>
      </c>
      <c r="R184" s="158">
        <f t="shared" si="17"/>
        <v>5.6018600000000009E-2</v>
      </c>
      <c r="S184" s="158">
        <v>0</v>
      </c>
      <c r="T184" s="159">
        <f t="shared" si="18"/>
        <v>0</v>
      </c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R184" s="160" t="s">
        <v>140</v>
      </c>
      <c r="AT184" s="160" t="s">
        <v>115</v>
      </c>
      <c r="AU184" s="160" t="s">
        <v>56</v>
      </c>
      <c r="AY184" s="8" t="s">
        <v>102</v>
      </c>
      <c r="BE184" s="39">
        <f t="shared" si="19"/>
        <v>0</v>
      </c>
      <c r="BF184" s="39">
        <f t="shared" si="20"/>
        <v>0</v>
      </c>
      <c r="BG184" s="39">
        <f t="shared" si="21"/>
        <v>0</v>
      </c>
      <c r="BH184" s="39">
        <f t="shared" si="22"/>
        <v>0</v>
      </c>
      <c r="BI184" s="39">
        <f t="shared" si="23"/>
        <v>0</v>
      </c>
      <c r="BJ184" s="8" t="s">
        <v>56</v>
      </c>
      <c r="BK184" s="39">
        <f t="shared" si="24"/>
        <v>0</v>
      </c>
      <c r="BL184" s="8" t="s">
        <v>122</v>
      </c>
      <c r="BM184" s="160" t="s">
        <v>331</v>
      </c>
    </row>
    <row r="185" spans="1:65" s="2" customFormat="1" ht="36" customHeight="1" x14ac:dyDescent="0.2">
      <c r="A185" s="17"/>
      <c r="B185" s="18"/>
      <c r="C185" s="161" t="s">
        <v>144</v>
      </c>
      <c r="D185" s="161" t="s">
        <v>115</v>
      </c>
      <c r="E185" s="162" t="s">
        <v>332</v>
      </c>
      <c r="F185" s="163" t="s">
        <v>333</v>
      </c>
      <c r="G185" s="164" t="s">
        <v>119</v>
      </c>
      <c r="H185" s="165">
        <v>280</v>
      </c>
      <c r="I185" s="166"/>
      <c r="J185" s="167">
        <f t="shared" si="15"/>
        <v>0</v>
      </c>
      <c r="K185" s="168"/>
      <c r="L185" s="169"/>
      <c r="M185" s="170" t="s">
        <v>0</v>
      </c>
      <c r="N185" s="171" t="s">
        <v>37</v>
      </c>
      <c r="O185" s="27"/>
      <c r="P185" s="158">
        <f t="shared" si="16"/>
        <v>0</v>
      </c>
      <c r="Q185" s="158">
        <v>2.5000000000000001E-4</v>
      </c>
      <c r="R185" s="158">
        <f t="shared" si="17"/>
        <v>7.0000000000000007E-2</v>
      </c>
      <c r="S185" s="158">
        <v>0</v>
      </c>
      <c r="T185" s="159">
        <f t="shared" si="18"/>
        <v>0</v>
      </c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R185" s="160" t="s">
        <v>140</v>
      </c>
      <c r="AT185" s="160" t="s">
        <v>115</v>
      </c>
      <c r="AU185" s="160" t="s">
        <v>56</v>
      </c>
      <c r="AY185" s="8" t="s">
        <v>102</v>
      </c>
      <c r="BE185" s="39">
        <f t="shared" si="19"/>
        <v>0</v>
      </c>
      <c r="BF185" s="39">
        <f t="shared" si="20"/>
        <v>0</v>
      </c>
      <c r="BG185" s="39">
        <f t="shared" si="21"/>
        <v>0</v>
      </c>
      <c r="BH185" s="39">
        <f t="shared" si="22"/>
        <v>0</v>
      </c>
      <c r="BI185" s="39">
        <f t="shared" si="23"/>
        <v>0</v>
      </c>
      <c r="BJ185" s="8" t="s">
        <v>56</v>
      </c>
      <c r="BK185" s="39">
        <f t="shared" si="24"/>
        <v>0</v>
      </c>
      <c r="BL185" s="8" t="s">
        <v>122</v>
      </c>
      <c r="BM185" s="160" t="s">
        <v>334</v>
      </c>
    </row>
    <row r="186" spans="1:65" s="2" customFormat="1" ht="24" customHeight="1" x14ac:dyDescent="0.2">
      <c r="A186" s="17"/>
      <c r="B186" s="18"/>
      <c r="C186" s="161" t="s">
        <v>145</v>
      </c>
      <c r="D186" s="161" t="s">
        <v>115</v>
      </c>
      <c r="E186" s="162" t="s">
        <v>335</v>
      </c>
      <c r="F186" s="163" t="s">
        <v>336</v>
      </c>
      <c r="G186" s="164" t="s">
        <v>119</v>
      </c>
      <c r="H186" s="165">
        <v>280</v>
      </c>
      <c r="I186" s="166"/>
      <c r="J186" s="167">
        <f t="shared" si="15"/>
        <v>0</v>
      </c>
      <c r="K186" s="168"/>
      <c r="L186" s="169"/>
      <c r="M186" s="170" t="s">
        <v>0</v>
      </c>
      <c r="N186" s="171" t="s">
        <v>37</v>
      </c>
      <c r="O186" s="27"/>
      <c r="P186" s="158">
        <f t="shared" si="16"/>
        <v>0</v>
      </c>
      <c r="Q186" s="158">
        <v>2.0000000000000001E-4</v>
      </c>
      <c r="R186" s="158">
        <f t="shared" si="17"/>
        <v>5.6000000000000001E-2</v>
      </c>
      <c r="S186" s="158">
        <v>0</v>
      </c>
      <c r="T186" s="159">
        <f t="shared" si="18"/>
        <v>0</v>
      </c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R186" s="160" t="s">
        <v>140</v>
      </c>
      <c r="AT186" s="160" t="s">
        <v>115</v>
      </c>
      <c r="AU186" s="160" t="s">
        <v>56</v>
      </c>
      <c r="AY186" s="8" t="s">
        <v>102</v>
      </c>
      <c r="BE186" s="39">
        <f t="shared" si="19"/>
        <v>0</v>
      </c>
      <c r="BF186" s="39">
        <f t="shared" si="20"/>
        <v>0</v>
      </c>
      <c r="BG186" s="39">
        <f t="shared" si="21"/>
        <v>0</v>
      </c>
      <c r="BH186" s="39">
        <f t="shared" si="22"/>
        <v>0</v>
      </c>
      <c r="BI186" s="39">
        <f t="shared" si="23"/>
        <v>0</v>
      </c>
      <c r="BJ186" s="8" t="s">
        <v>56</v>
      </c>
      <c r="BK186" s="39">
        <f t="shared" si="24"/>
        <v>0</v>
      </c>
      <c r="BL186" s="8" t="s">
        <v>122</v>
      </c>
      <c r="BM186" s="160" t="s">
        <v>337</v>
      </c>
    </row>
    <row r="187" spans="1:65" s="2" customFormat="1" ht="24" customHeight="1" x14ac:dyDescent="0.2">
      <c r="A187" s="17"/>
      <c r="B187" s="18"/>
      <c r="C187" s="148" t="s">
        <v>146</v>
      </c>
      <c r="D187" s="148" t="s">
        <v>103</v>
      </c>
      <c r="E187" s="149" t="s">
        <v>338</v>
      </c>
      <c r="F187" s="150" t="s">
        <v>339</v>
      </c>
      <c r="G187" s="151" t="s">
        <v>119</v>
      </c>
      <c r="H187" s="152">
        <v>1</v>
      </c>
      <c r="I187" s="153"/>
      <c r="J187" s="154">
        <f t="shared" si="15"/>
        <v>0</v>
      </c>
      <c r="K187" s="155"/>
      <c r="L187" s="20"/>
      <c r="M187" s="156" t="s">
        <v>0</v>
      </c>
      <c r="N187" s="157" t="s">
        <v>37</v>
      </c>
      <c r="O187" s="27"/>
      <c r="P187" s="158">
        <f t="shared" si="16"/>
        <v>0</v>
      </c>
      <c r="Q187" s="158">
        <v>0</v>
      </c>
      <c r="R187" s="158">
        <f t="shared" si="17"/>
        <v>0</v>
      </c>
      <c r="S187" s="158">
        <v>0</v>
      </c>
      <c r="T187" s="159">
        <f t="shared" si="18"/>
        <v>0</v>
      </c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R187" s="160" t="s">
        <v>122</v>
      </c>
      <c r="AT187" s="160" t="s">
        <v>103</v>
      </c>
      <c r="AU187" s="160" t="s">
        <v>56</v>
      </c>
      <c r="AY187" s="8" t="s">
        <v>102</v>
      </c>
      <c r="BE187" s="39">
        <f t="shared" si="19"/>
        <v>0</v>
      </c>
      <c r="BF187" s="39">
        <f t="shared" si="20"/>
        <v>0</v>
      </c>
      <c r="BG187" s="39">
        <f t="shared" si="21"/>
        <v>0</v>
      </c>
      <c r="BH187" s="39">
        <f t="shared" si="22"/>
        <v>0</v>
      </c>
      <c r="BI187" s="39">
        <f t="shared" si="23"/>
        <v>0</v>
      </c>
      <c r="BJ187" s="8" t="s">
        <v>56</v>
      </c>
      <c r="BK187" s="39">
        <f t="shared" si="24"/>
        <v>0</v>
      </c>
      <c r="BL187" s="8" t="s">
        <v>122</v>
      </c>
      <c r="BM187" s="160" t="s">
        <v>340</v>
      </c>
    </row>
    <row r="188" spans="1:65" s="2" customFormat="1" ht="24" customHeight="1" x14ac:dyDescent="0.2">
      <c r="A188" s="17"/>
      <c r="B188" s="18"/>
      <c r="C188" s="161" t="s">
        <v>147</v>
      </c>
      <c r="D188" s="161" t="s">
        <v>115</v>
      </c>
      <c r="E188" s="162" t="s">
        <v>309</v>
      </c>
      <c r="F188" s="163" t="s">
        <v>310</v>
      </c>
      <c r="G188" s="164" t="s">
        <v>116</v>
      </c>
      <c r="H188" s="165">
        <v>1E-3</v>
      </c>
      <c r="I188" s="166"/>
      <c r="J188" s="167">
        <f t="shared" si="15"/>
        <v>0</v>
      </c>
      <c r="K188" s="168"/>
      <c r="L188" s="169"/>
      <c r="M188" s="170" t="s">
        <v>0</v>
      </c>
      <c r="N188" s="171" t="s">
        <v>37</v>
      </c>
      <c r="O188" s="27"/>
      <c r="P188" s="158">
        <f t="shared" si="16"/>
        <v>0</v>
      </c>
      <c r="Q188" s="158">
        <v>1</v>
      </c>
      <c r="R188" s="158">
        <f t="shared" si="17"/>
        <v>1E-3</v>
      </c>
      <c r="S188" s="158">
        <v>0</v>
      </c>
      <c r="T188" s="159">
        <f t="shared" si="18"/>
        <v>0</v>
      </c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R188" s="160" t="s">
        <v>140</v>
      </c>
      <c r="AT188" s="160" t="s">
        <v>115</v>
      </c>
      <c r="AU188" s="160" t="s">
        <v>56</v>
      </c>
      <c r="AY188" s="8" t="s">
        <v>102</v>
      </c>
      <c r="BE188" s="39">
        <f t="shared" si="19"/>
        <v>0</v>
      </c>
      <c r="BF188" s="39">
        <f t="shared" si="20"/>
        <v>0</v>
      </c>
      <c r="BG188" s="39">
        <f t="shared" si="21"/>
        <v>0</v>
      </c>
      <c r="BH188" s="39">
        <f t="shared" si="22"/>
        <v>0</v>
      </c>
      <c r="BI188" s="39">
        <f t="shared" si="23"/>
        <v>0</v>
      </c>
      <c r="BJ188" s="8" t="s">
        <v>56</v>
      </c>
      <c r="BK188" s="39">
        <f t="shared" si="24"/>
        <v>0</v>
      </c>
      <c r="BL188" s="8" t="s">
        <v>122</v>
      </c>
      <c r="BM188" s="160" t="s">
        <v>341</v>
      </c>
    </row>
    <row r="189" spans="1:65" s="2" customFormat="1" ht="36" customHeight="1" x14ac:dyDescent="0.2">
      <c r="A189" s="17"/>
      <c r="B189" s="18"/>
      <c r="C189" s="148" t="s">
        <v>148</v>
      </c>
      <c r="D189" s="148" t="s">
        <v>103</v>
      </c>
      <c r="E189" s="149" t="s">
        <v>342</v>
      </c>
      <c r="F189" s="150" t="s">
        <v>343</v>
      </c>
      <c r="G189" s="151" t="s">
        <v>119</v>
      </c>
      <c r="H189" s="152">
        <v>1</v>
      </c>
      <c r="I189" s="153"/>
      <c r="J189" s="154">
        <f t="shared" si="15"/>
        <v>0</v>
      </c>
      <c r="K189" s="155"/>
      <c r="L189" s="20"/>
      <c r="M189" s="156" t="s">
        <v>0</v>
      </c>
      <c r="N189" s="157" t="s">
        <v>37</v>
      </c>
      <c r="O189" s="27"/>
      <c r="P189" s="158">
        <f t="shared" si="16"/>
        <v>0</v>
      </c>
      <c r="Q189" s="158">
        <v>2.5999999999999998E-4</v>
      </c>
      <c r="R189" s="158">
        <f t="shared" si="17"/>
        <v>2.5999999999999998E-4</v>
      </c>
      <c r="S189" s="158">
        <v>0</v>
      </c>
      <c r="T189" s="159">
        <f t="shared" si="18"/>
        <v>0</v>
      </c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R189" s="160" t="s">
        <v>122</v>
      </c>
      <c r="AT189" s="160" t="s">
        <v>103</v>
      </c>
      <c r="AU189" s="160" t="s">
        <v>56</v>
      </c>
      <c r="AY189" s="8" t="s">
        <v>102</v>
      </c>
      <c r="BE189" s="39">
        <f t="shared" si="19"/>
        <v>0</v>
      </c>
      <c r="BF189" s="39">
        <f t="shared" si="20"/>
        <v>0</v>
      </c>
      <c r="BG189" s="39">
        <f t="shared" si="21"/>
        <v>0</v>
      </c>
      <c r="BH189" s="39">
        <f t="shared" si="22"/>
        <v>0</v>
      </c>
      <c r="BI189" s="39">
        <f t="shared" si="23"/>
        <v>0</v>
      </c>
      <c r="BJ189" s="8" t="s">
        <v>56</v>
      </c>
      <c r="BK189" s="39">
        <f t="shared" si="24"/>
        <v>0</v>
      </c>
      <c r="BL189" s="8" t="s">
        <v>122</v>
      </c>
      <c r="BM189" s="160" t="s">
        <v>344</v>
      </c>
    </row>
    <row r="190" spans="1:65" s="2" customFormat="1" ht="36" customHeight="1" x14ac:dyDescent="0.2">
      <c r="A190" s="17"/>
      <c r="B190" s="18"/>
      <c r="C190" s="161" t="s">
        <v>149</v>
      </c>
      <c r="D190" s="161" t="s">
        <v>115</v>
      </c>
      <c r="E190" s="162" t="s">
        <v>345</v>
      </c>
      <c r="F190" s="163" t="s">
        <v>346</v>
      </c>
      <c r="G190" s="164" t="s">
        <v>108</v>
      </c>
      <c r="H190" s="165">
        <v>0.55000000000000004</v>
      </c>
      <c r="I190" s="166"/>
      <c r="J190" s="167">
        <f t="shared" si="15"/>
        <v>0</v>
      </c>
      <c r="K190" s="168"/>
      <c r="L190" s="169"/>
      <c r="M190" s="170" t="s">
        <v>0</v>
      </c>
      <c r="N190" s="171" t="s">
        <v>37</v>
      </c>
      <c r="O190" s="27"/>
      <c r="P190" s="158">
        <f t="shared" si="16"/>
        <v>0</v>
      </c>
      <c r="Q190" s="158">
        <v>4.4999999999999997E-3</v>
      </c>
      <c r="R190" s="158">
        <f t="shared" si="17"/>
        <v>2.4750000000000002E-3</v>
      </c>
      <c r="S190" s="158">
        <v>0</v>
      </c>
      <c r="T190" s="159">
        <f t="shared" si="18"/>
        <v>0</v>
      </c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R190" s="160" t="s">
        <v>140</v>
      </c>
      <c r="AT190" s="160" t="s">
        <v>115</v>
      </c>
      <c r="AU190" s="160" t="s">
        <v>56</v>
      </c>
      <c r="AY190" s="8" t="s">
        <v>102</v>
      </c>
      <c r="BE190" s="39">
        <f t="shared" si="19"/>
        <v>0</v>
      </c>
      <c r="BF190" s="39">
        <f t="shared" si="20"/>
        <v>0</v>
      </c>
      <c r="BG190" s="39">
        <f t="shared" si="21"/>
        <v>0</v>
      </c>
      <c r="BH190" s="39">
        <f t="shared" si="22"/>
        <v>0</v>
      </c>
      <c r="BI190" s="39">
        <f t="shared" si="23"/>
        <v>0</v>
      </c>
      <c r="BJ190" s="8" t="s">
        <v>56</v>
      </c>
      <c r="BK190" s="39">
        <f t="shared" si="24"/>
        <v>0</v>
      </c>
      <c r="BL190" s="8" t="s">
        <v>122</v>
      </c>
      <c r="BM190" s="160" t="s">
        <v>347</v>
      </c>
    </row>
    <row r="191" spans="1:65" s="2" customFormat="1" ht="24" customHeight="1" x14ac:dyDescent="0.2">
      <c r="A191" s="17"/>
      <c r="B191" s="18"/>
      <c r="C191" s="148" t="s">
        <v>150</v>
      </c>
      <c r="D191" s="148" t="s">
        <v>103</v>
      </c>
      <c r="E191" s="149" t="s">
        <v>348</v>
      </c>
      <c r="F191" s="150" t="s">
        <v>349</v>
      </c>
      <c r="G191" s="151" t="s">
        <v>119</v>
      </c>
      <c r="H191" s="152">
        <v>1</v>
      </c>
      <c r="I191" s="153"/>
      <c r="J191" s="154">
        <f t="shared" si="15"/>
        <v>0</v>
      </c>
      <c r="K191" s="155"/>
      <c r="L191" s="20"/>
      <c r="M191" s="156" t="s">
        <v>0</v>
      </c>
      <c r="N191" s="157" t="s">
        <v>37</v>
      </c>
      <c r="O191" s="27"/>
      <c r="P191" s="158">
        <f t="shared" si="16"/>
        <v>0</v>
      </c>
      <c r="Q191" s="158">
        <v>1.3999999999999999E-4</v>
      </c>
      <c r="R191" s="158">
        <f t="shared" si="17"/>
        <v>1.3999999999999999E-4</v>
      </c>
      <c r="S191" s="158">
        <v>0</v>
      </c>
      <c r="T191" s="159">
        <f t="shared" si="18"/>
        <v>0</v>
      </c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R191" s="160" t="s">
        <v>122</v>
      </c>
      <c r="AT191" s="160" t="s">
        <v>103</v>
      </c>
      <c r="AU191" s="160" t="s">
        <v>56</v>
      </c>
      <c r="AY191" s="8" t="s">
        <v>102</v>
      </c>
      <c r="BE191" s="39">
        <f t="shared" si="19"/>
        <v>0</v>
      </c>
      <c r="BF191" s="39">
        <f t="shared" si="20"/>
        <v>0</v>
      </c>
      <c r="BG191" s="39">
        <f t="shared" si="21"/>
        <v>0</v>
      </c>
      <c r="BH191" s="39">
        <f t="shared" si="22"/>
        <v>0</v>
      </c>
      <c r="BI191" s="39">
        <f t="shared" si="23"/>
        <v>0</v>
      </c>
      <c r="BJ191" s="8" t="s">
        <v>56</v>
      </c>
      <c r="BK191" s="39">
        <f t="shared" si="24"/>
        <v>0</v>
      </c>
      <c r="BL191" s="8" t="s">
        <v>122</v>
      </c>
      <c r="BM191" s="160" t="s">
        <v>350</v>
      </c>
    </row>
    <row r="192" spans="1:65" s="2" customFormat="1" ht="36" customHeight="1" x14ac:dyDescent="0.2">
      <c r="A192" s="17"/>
      <c r="B192" s="18"/>
      <c r="C192" s="161" t="s">
        <v>151</v>
      </c>
      <c r="D192" s="161" t="s">
        <v>115</v>
      </c>
      <c r="E192" s="162" t="s">
        <v>315</v>
      </c>
      <c r="F192" s="163" t="s">
        <v>316</v>
      </c>
      <c r="G192" s="164" t="s">
        <v>108</v>
      </c>
      <c r="H192" s="165">
        <v>0.55000000000000004</v>
      </c>
      <c r="I192" s="166"/>
      <c r="J192" s="167">
        <f t="shared" si="15"/>
        <v>0</v>
      </c>
      <c r="K192" s="168"/>
      <c r="L192" s="169"/>
      <c r="M192" s="170" t="s">
        <v>0</v>
      </c>
      <c r="N192" s="171" t="s">
        <v>37</v>
      </c>
      <c r="O192" s="27"/>
      <c r="P192" s="158">
        <f t="shared" si="16"/>
        <v>0</v>
      </c>
      <c r="Q192" s="158">
        <v>2.2000000000000001E-3</v>
      </c>
      <c r="R192" s="158">
        <f t="shared" si="17"/>
        <v>1.2100000000000001E-3</v>
      </c>
      <c r="S192" s="158">
        <v>0</v>
      </c>
      <c r="T192" s="159">
        <f t="shared" si="18"/>
        <v>0</v>
      </c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R192" s="160" t="s">
        <v>140</v>
      </c>
      <c r="AT192" s="160" t="s">
        <v>115</v>
      </c>
      <c r="AU192" s="160" t="s">
        <v>56</v>
      </c>
      <c r="AY192" s="8" t="s">
        <v>102</v>
      </c>
      <c r="BE192" s="39">
        <f t="shared" si="19"/>
        <v>0</v>
      </c>
      <c r="BF192" s="39">
        <f t="shared" si="20"/>
        <v>0</v>
      </c>
      <c r="BG192" s="39">
        <f t="shared" si="21"/>
        <v>0</v>
      </c>
      <c r="BH192" s="39">
        <f t="shared" si="22"/>
        <v>0</v>
      </c>
      <c r="BI192" s="39">
        <f t="shared" si="23"/>
        <v>0</v>
      </c>
      <c r="BJ192" s="8" t="s">
        <v>56</v>
      </c>
      <c r="BK192" s="39">
        <f t="shared" si="24"/>
        <v>0</v>
      </c>
      <c r="BL192" s="8" t="s">
        <v>122</v>
      </c>
      <c r="BM192" s="160" t="s">
        <v>351</v>
      </c>
    </row>
    <row r="193" spans="1:65" s="2" customFormat="1" ht="24" customHeight="1" x14ac:dyDescent="0.2">
      <c r="A193" s="17"/>
      <c r="B193" s="18"/>
      <c r="C193" s="148" t="s">
        <v>153</v>
      </c>
      <c r="D193" s="148" t="s">
        <v>103</v>
      </c>
      <c r="E193" s="149" t="s">
        <v>352</v>
      </c>
      <c r="F193" s="150" t="s">
        <v>353</v>
      </c>
      <c r="G193" s="151" t="s">
        <v>119</v>
      </c>
      <c r="H193" s="152">
        <v>12</v>
      </c>
      <c r="I193" s="153"/>
      <c r="J193" s="154">
        <f t="shared" si="15"/>
        <v>0</v>
      </c>
      <c r="K193" s="155"/>
      <c r="L193" s="20"/>
      <c r="M193" s="156" t="s">
        <v>0</v>
      </c>
      <c r="N193" s="157" t="s">
        <v>37</v>
      </c>
      <c r="O193" s="27"/>
      <c r="P193" s="158">
        <f t="shared" si="16"/>
        <v>0</v>
      </c>
      <c r="Q193" s="158">
        <v>1.0000000000000001E-5</v>
      </c>
      <c r="R193" s="158">
        <f t="shared" si="17"/>
        <v>1.2000000000000002E-4</v>
      </c>
      <c r="S193" s="158">
        <v>0</v>
      </c>
      <c r="T193" s="159">
        <f t="shared" si="18"/>
        <v>0</v>
      </c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R193" s="160" t="s">
        <v>122</v>
      </c>
      <c r="AT193" s="160" t="s">
        <v>103</v>
      </c>
      <c r="AU193" s="160" t="s">
        <v>56</v>
      </c>
      <c r="AY193" s="8" t="s">
        <v>102</v>
      </c>
      <c r="BE193" s="39">
        <f t="shared" si="19"/>
        <v>0</v>
      </c>
      <c r="BF193" s="39">
        <f t="shared" si="20"/>
        <v>0</v>
      </c>
      <c r="BG193" s="39">
        <f t="shared" si="21"/>
        <v>0</v>
      </c>
      <c r="BH193" s="39">
        <f t="shared" si="22"/>
        <v>0</v>
      </c>
      <c r="BI193" s="39">
        <f t="shared" si="23"/>
        <v>0</v>
      </c>
      <c r="BJ193" s="8" t="s">
        <v>56</v>
      </c>
      <c r="BK193" s="39">
        <f t="shared" si="24"/>
        <v>0</v>
      </c>
      <c r="BL193" s="8" t="s">
        <v>122</v>
      </c>
      <c r="BM193" s="160" t="s">
        <v>354</v>
      </c>
    </row>
    <row r="194" spans="1:65" s="2" customFormat="1" ht="24" customHeight="1" x14ac:dyDescent="0.2">
      <c r="A194" s="17"/>
      <c r="B194" s="18"/>
      <c r="C194" s="161" t="s">
        <v>154</v>
      </c>
      <c r="D194" s="161" t="s">
        <v>115</v>
      </c>
      <c r="E194" s="162" t="s">
        <v>355</v>
      </c>
      <c r="F194" s="163" t="s">
        <v>356</v>
      </c>
      <c r="G194" s="164" t="s">
        <v>119</v>
      </c>
      <c r="H194" s="165">
        <v>12</v>
      </c>
      <c r="I194" s="166"/>
      <c r="J194" s="167">
        <f t="shared" si="15"/>
        <v>0</v>
      </c>
      <c r="K194" s="168"/>
      <c r="L194" s="169"/>
      <c r="M194" s="170" t="s">
        <v>0</v>
      </c>
      <c r="N194" s="171" t="s">
        <v>37</v>
      </c>
      <c r="O194" s="27"/>
      <c r="P194" s="158">
        <f t="shared" si="16"/>
        <v>0</v>
      </c>
      <c r="Q194" s="158">
        <v>3.8000000000000002E-4</v>
      </c>
      <c r="R194" s="158">
        <f t="shared" si="17"/>
        <v>4.5599999999999998E-3</v>
      </c>
      <c r="S194" s="158">
        <v>0</v>
      </c>
      <c r="T194" s="159">
        <f t="shared" si="18"/>
        <v>0</v>
      </c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R194" s="160" t="s">
        <v>140</v>
      </c>
      <c r="AT194" s="160" t="s">
        <v>115</v>
      </c>
      <c r="AU194" s="160" t="s">
        <v>56</v>
      </c>
      <c r="AY194" s="8" t="s">
        <v>102</v>
      </c>
      <c r="BE194" s="39">
        <f t="shared" si="19"/>
        <v>0</v>
      </c>
      <c r="BF194" s="39">
        <f t="shared" si="20"/>
        <v>0</v>
      </c>
      <c r="BG194" s="39">
        <f t="shared" si="21"/>
        <v>0</v>
      </c>
      <c r="BH194" s="39">
        <f t="shared" si="22"/>
        <v>0</v>
      </c>
      <c r="BI194" s="39">
        <f t="shared" si="23"/>
        <v>0</v>
      </c>
      <c r="BJ194" s="8" t="s">
        <v>56</v>
      </c>
      <c r="BK194" s="39">
        <f t="shared" si="24"/>
        <v>0</v>
      </c>
      <c r="BL194" s="8" t="s">
        <v>122</v>
      </c>
      <c r="BM194" s="160" t="s">
        <v>357</v>
      </c>
    </row>
    <row r="195" spans="1:65" s="2" customFormat="1" ht="36" customHeight="1" x14ac:dyDescent="0.2">
      <c r="A195" s="17"/>
      <c r="B195" s="18"/>
      <c r="C195" s="148" t="s">
        <v>155</v>
      </c>
      <c r="D195" s="148" t="s">
        <v>103</v>
      </c>
      <c r="E195" s="149" t="s">
        <v>358</v>
      </c>
      <c r="F195" s="150" t="s">
        <v>359</v>
      </c>
      <c r="G195" s="151" t="s">
        <v>124</v>
      </c>
      <c r="H195" s="152">
        <v>54.92</v>
      </c>
      <c r="I195" s="153"/>
      <c r="J195" s="154">
        <f t="shared" si="15"/>
        <v>0</v>
      </c>
      <c r="K195" s="155"/>
      <c r="L195" s="20"/>
      <c r="M195" s="156" t="s">
        <v>0</v>
      </c>
      <c r="N195" s="157" t="s">
        <v>37</v>
      </c>
      <c r="O195" s="27"/>
      <c r="P195" s="158">
        <f t="shared" si="16"/>
        <v>0</v>
      </c>
      <c r="Q195" s="158">
        <v>9.0000000000000006E-5</v>
      </c>
      <c r="R195" s="158">
        <f t="shared" si="17"/>
        <v>4.9428000000000007E-3</v>
      </c>
      <c r="S195" s="158">
        <v>0</v>
      </c>
      <c r="T195" s="159">
        <f t="shared" si="18"/>
        <v>0</v>
      </c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R195" s="160" t="s">
        <v>122</v>
      </c>
      <c r="AT195" s="160" t="s">
        <v>103</v>
      </c>
      <c r="AU195" s="160" t="s">
        <v>56</v>
      </c>
      <c r="AY195" s="8" t="s">
        <v>102</v>
      </c>
      <c r="BE195" s="39">
        <f t="shared" si="19"/>
        <v>0</v>
      </c>
      <c r="BF195" s="39">
        <f t="shared" si="20"/>
        <v>0</v>
      </c>
      <c r="BG195" s="39">
        <f t="shared" si="21"/>
        <v>0</v>
      </c>
      <c r="BH195" s="39">
        <f t="shared" si="22"/>
        <v>0</v>
      </c>
      <c r="BI195" s="39">
        <f t="shared" si="23"/>
        <v>0</v>
      </c>
      <c r="BJ195" s="8" t="s">
        <v>56</v>
      </c>
      <c r="BK195" s="39">
        <f t="shared" si="24"/>
        <v>0</v>
      </c>
      <c r="BL195" s="8" t="s">
        <v>122</v>
      </c>
      <c r="BM195" s="160" t="s">
        <v>360</v>
      </c>
    </row>
    <row r="196" spans="1:65" s="2" customFormat="1" ht="24" customHeight="1" x14ac:dyDescent="0.2">
      <c r="A196" s="17"/>
      <c r="B196" s="18"/>
      <c r="C196" s="161" t="s">
        <v>156</v>
      </c>
      <c r="D196" s="161" t="s">
        <v>115</v>
      </c>
      <c r="E196" s="162" t="s">
        <v>335</v>
      </c>
      <c r="F196" s="163" t="s">
        <v>336</v>
      </c>
      <c r="G196" s="164" t="s">
        <v>119</v>
      </c>
      <c r="H196" s="165">
        <v>445</v>
      </c>
      <c r="I196" s="166"/>
      <c r="J196" s="167">
        <f t="shared" si="15"/>
        <v>0</v>
      </c>
      <c r="K196" s="168"/>
      <c r="L196" s="169"/>
      <c r="M196" s="170" t="s">
        <v>0</v>
      </c>
      <c r="N196" s="171" t="s">
        <v>37</v>
      </c>
      <c r="O196" s="27"/>
      <c r="P196" s="158">
        <f t="shared" si="16"/>
        <v>0</v>
      </c>
      <c r="Q196" s="158">
        <v>2.0000000000000001E-4</v>
      </c>
      <c r="R196" s="158">
        <f t="shared" si="17"/>
        <v>8.900000000000001E-2</v>
      </c>
      <c r="S196" s="158">
        <v>0</v>
      </c>
      <c r="T196" s="159">
        <f t="shared" si="18"/>
        <v>0</v>
      </c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R196" s="160" t="s">
        <v>140</v>
      </c>
      <c r="AT196" s="160" t="s">
        <v>115</v>
      </c>
      <c r="AU196" s="160" t="s">
        <v>56</v>
      </c>
      <c r="AY196" s="8" t="s">
        <v>102</v>
      </c>
      <c r="BE196" s="39">
        <f t="shared" si="19"/>
        <v>0</v>
      </c>
      <c r="BF196" s="39">
        <f t="shared" si="20"/>
        <v>0</v>
      </c>
      <c r="BG196" s="39">
        <f t="shared" si="21"/>
        <v>0</v>
      </c>
      <c r="BH196" s="39">
        <f t="shared" si="22"/>
        <v>0</v>
      </c>
      <c r="BI196" s="39">
        <f t="shared" si="23"/>
        <v>0</v>
      </c>
      <c r="BJ196" s="8" t="s">
        <v>56</v>
      </c>
      <c r="BK196" s="39">
        <f t="shared" si="24"/>
        <v>0</v>
      </c>
      <c r="BL196" s="8" t="s">
        <v>122</v>
      </c>
      <c r="BM196" s="160" t="s">
        <v>361</v>
      </c>
    </row>
    <row r="197" spans="1:65" s="2" customFormat="1" ht="24" customHeight="1" x14ac:dyDescent="0.2">
      <c r="A197" s="17"/>
      <c r="B197" s="18"/>
      <c r="C197" s="148" t="s">
        <v>159</v>
      </c>
      <c r="D197" s="148" t="s">
        <v>103</v>
      </c>
      <c r="E197" s="149" t="s">
        <v>362</v>
      </c>
      <c r="F197" s="150" t="s">
        <v>363</v>
      </c>
      <c r="G197" s="151" t="s">
        <v>124</v>
      </c>
      <c r="H197" s="152">
        <v>35.125</v>
      </c>
      <c r="I197" s="153"/>
      <c r="J197" s="154">
        <f t="shared" si="15"/>
        <v>0</v>
      </c>
      <c r="K197" s="155"/>
      <c r="L197" s="20"/>
      <c r="M197" s="156" t="s">
        <v>0</v>
      </c>
      <c r="N197" s="157" t="s">
        <v>37</v>
      </c>
      <c r="O197" s="27"/>
      <c r="P197" s="158">
        <f t="shared" si="16"/>
        <v>0</v>
      </c>
      <c r="Q197" s="158">
        <v>9.0000000000000006E-5</v>
      </c>
      <c r="R197" s="158">
        <f t="shared" si="17"/>
        <v>3.16125E-3</v>
      </c>
      <c r="S197" s="158">
        <v>0</v>
      </c>
      <c r="T197" s="159">
        <f t="shared" si="18"/>
        <v>0</v>
      </c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R197" s="160" t="s">
        <v>122</v>
      </c>
      <c r="AT197" s="160" t="s">
        <v>103</v>
      </c>
      <c r="AU197" s="160" t="s">
        <v>56</v>
      </c>
      <c r="AY197" s="8" t="s">
        <v>102</v>
      </c>
      <c r="BE197" s="39">
        <f t="shared" si="19"/>
        <v>0</v>
      </c>
      <c r="BF197" s="39">
        <f t="shared" si="20"/>
        <v>0</v>
      </c>
      <c r="BG197" s="39">
        <f t="shared" si="21"/>
        <v>0</v>
      </c>
      <c r="BH197" s="39">
        <f t="shared" si="22"/>
        <v>0</v>
      </c>
      <c r="BI197" s="39">
        <f t="shared" si="23"/>
        <v>0</v>
      </c>
      <c r="BJ197" s="8" t="s">
        <v>56</v>
      </c>
      <c r="BK197" s="39">
        <f t="shared" si="24"/>
        <v>0</v>
      </c>
      <c r="BL197" s="8" t="s">
        <v>122</v>
      </c>
      <c r="BM197" s="160" t="s">
        <v>364</v>
      </c>
    </row>
    <row r="198" spans="1:65" s="2" customFormat="1" ht="36" customHeight="1" x14ac:dyDescent="0.2">
      <c r="A198" s="17"/>
      <c r="B198" s="18"/>
      <c r="C198" s="161" t="s">
        <v>160</v>
      </c>
      <c r="D198" s="161" t="s">
        <v>115</v>
      </c>
      <c r="E198" s="162" t="s">
        <v>365</v>
      </c>
      <c r="F198" s="163" t="s">
        <v>366</v>
      </c>
      <c r="G198" s="164" t="s">
        <v>119</v>
      </c>
      <c r="H198" s="165">
        <v>285</v>
      </c>
      <c r="I198" s="166"/>
      <c r="J198" s="167">
        <f t="shared" si="15"/>
        <v>0</v>
      </c>
      <c r="K198" s="168"/>
      <c r="L198" s="169"/>
      <c r="M198" s="170" t="s">
        <v>0</v>
      </c>
      <c r="N198" s="171" t="s">
        <v>37</v>
      </c>
      <c r="O198" s="27"/>
      <c r="P198" s="158">
        <f t="shared" si="16"/>
        <v>0</v>
      </c>
      <c r="Q198" s="158">
        <v>1.4999999999999999E-4</v>
      </c>
      <c r="R198" s="158">
        <f t="shared" si="17"/>
        <v>4.2749999999999996E-2</v>
      </c>
      <c r="S198" s="158">
        <v>0</v>
      </c>
      <c r="T198" s="159">
        <f t="shared" si="18"/>
        <v>0</v>
      </c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R198" s="160" t="s">
        <v>140</v>
      </c>
      <c r="AT198" s="160" t="s">
        <v>115</v>
      </c>
      <c r="AU198" s="160" t="s">
        <v>56</v>
      </c>
      <c r="AY198" s="8" t="s">
        <v>102</v>
      </c>
      <c r="BE198" s="39">
        <f t="shared" si="19"/>
        <v>0</v>
      </c>
      <c r="BF198" s="39">
        <f t="shared" si="20"/>
        <v>0</v>
      </c>
      <c r="BG198" s="39">
        <f t="shared" si="21"/>
        <v>0</v>
      </c>
      <c r="BH198" s="39">
        <f t="shared" si="22"/>
        <v>0</v>
      </c>
      <c r="BI198" s="39">
        <f t="shared" si="23"/>
        <v>0</v>
      </c>
      <c r="BJ198" s="8" t="s">
        <v>56</v>
      </c>
      <c r="BK198" s="39">
        <f t="shared" si="24"/>
        <v>0</v>
      </c>
      <c r="BL198" s="8" t="s">
        <v>122</v>
      </c>
      <c r="BM198" s="160" t="s">
        <v>367</v>
      </c>
    </row>
    <row r="199" spans="1:65" s="2" customFormat="1" ht="36" customHeight="1" x14ac:dyDescent="0.2">
      <c r="A199" s="17"/>
      <c r="B199" s="18"/>
      <c r="C199" s="148" t="s">
        <v>161</v>
      </c>
      <c r="D199" s="148" t="s">
        <v>103</v>
      </c>
      <c r="E199" s="149" t="s">
        <v>368</v>
      </c>
      <c r="F199" s="150" t="s">
        <v>369</v>
      </c>
      <c r="G199" s="151" t="s">
        <v>124</v>
      </c>
      <c r="H199" s="152">
        <v>19.795000000000002</v>
      </c>
      <c r="I199" s="153"/>
      <c r="J199" s="154">
        <f t="shared" si="15"/>
        <v>0</v>
      </c>
      <c r="K199" s="155"/>
      <c r="L199" s="20"/>
      <c r="M199" s="156" t="s">
        <v>0</v>
      </c>
      <c r="N199" s="157" t="s">
        <v>37</v>
      </c>
      <c r="O199" s="27"/>
      <c r="P199" s="158">
        <f t="shared" si="16"/>
        <v>0</v>
      </c>
      <c r="Q199" s="158">
        <v>5.5000000000000003E-4</v>
      </c>
      <c r="R199" s="158">
        <f t="shared" si="17"/>
        <v>1.0887250000000001E-2</v>
      </c>
      <c r="S199" s="158">
        <v>0</v>
      </c>
      <c r="T199" s="159">
        <f t="shared" si="18"/>
        <v>0</v>
      </c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R199" s="160" t="s">
        <v>122</v>
      </c>
      <c r="AT199" s="160" t="s">
        <v>103</v>
      </c>
      <c r="AU199" s="160" t="s">
        <v>56</v>
      </c>
      <c r="AY199" s="8" t="s">
        <v>102</v>
      </c>
      <c r="BE199" s="39">
        <f t="shared" si="19"/>
        <v>0</v>
      </c>
      <c r="BF199" s="39">
        <f t="shared" si="20"/>
        <v>0</v>
      </c>
      <c r="BG199" s="39">
        <f t="shared" si="21"/>
        <v>0</v>
      </c>
      <c r="BH199" s="39">
        <f t="shared" si="22"/>
        <v>0</v>
      </c>
      <c r="BI199" s="39">
        <f t="shared" si="23"/>
        <v>0</v>
      </c>
      <c r="BJ199" s="8" t="s">
        <v>56</v>
      </c>
      <c r="BK199" s="39">
        <f t="shared" si="24"/>
        <v>0</v>
      </c>
      <c r="BL199" s="8" t="s">
        <v>122</v>
      </c>
      <c r="BM199" s="160" t="s">
        <v>370</v>
      </c>
    </row>
    <row r="200" spans="1:65" s="2" customFormat="1" ht="24" customHeight="1" x14ac:dyDescent="0.2">
      <c r="A200" s="17"/>
      <c r="B200" s="18"/>
      <c r="C200" s="161" t="s">
        <v>162</v>
      </c>
      <c r="D200" s="161" t="s">
        <v>115</v>
      </c>
      <c r="E200" s="162" t="s">
        <v>335</v>
      </c>
      <c r="F200" s="163" t="s">
        <v>336</v>
      </c>
      <c r="G200" s="164" t="s">
        <v>119</v>
      </c>
      <c r="H200" s="165">
        <v>115</v>
      </c>
      <c r="I200" s="166"/>
      <c r="J200" s="167">
        <f t="shared" si="15"/>
        <v>0</v>
      </c>
      <c r="K200" s="168"/>
      <c r="L200" s="169"/>
      <c r="M200" s="170" t="s">
        <v>0</v>
      </c>
      <c r="N200" s="171" t="s">
        <v>37</v>
      </c>
      <c r="O200" s="27"/>
      <c r="P200" s="158">
        <f t="shared" si="16"/>
        <v>0</v>
      </c>
      <c r="Q200" s="158">
        <v>2.0000000000000001E-4</v>
      </c>
      <c r="R200" s="158">
        <f t="shared" si="17"/>
        <v>2.3E-2</v>
      </c>
      <c r="S200" s="158">
        <v>0</v>
      </c>
      <c r="T200" s="159">
        <f t="shared" si="18"/>
        <v>0</v>
      </c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R200" s="160" t="s">
        <v>140</v>
      </c>
      <c r="AT200" s="160" t="s">
        <v>115</v>
      </c>
      <c r="AU200" s="160" t="s">
        <v>56</v>
      </c>
      <c r="AY200" s="8" t="s">
        <v>102</v>
      </c>
      <c r="BE200" s="39">
        <f t="shared" si="19"/>
        <v>0</v>
      </c>
      <c r="BF200" s="39">
        <f t="shared" si="20"/>
        <v>0</v>
      </c>
      <c r="BG200" s="39">
        <f t="shared" si="21"/>
        <v>0</v>
      </c>
      <c r="BH200" s="39">
        <f t="shared" si="22"/>
        <v>0</v>
      </c>
      <c r="BI200" s="39">
        <f t="shared" si="23"/>
        <v>0</v>
      </c>
      <c r="BJ200" s="8" t="s">
        <v>56</v>
      </c>
      <c r="BK200" s="39">
        <f t="shared" si="24"/>
        <v>0</v>
      </c>
      <c r="BL200" s="8" t="s">
        <v>122</v>
      </c>
      <c r="BM200" s="160" t="s">
        <v>371</v>
      </c>
    </row>
    <row r="201" spans="1:65" s="2" customFormat="1" ht="36" customHeight="1" x14ac:dyDescent="0.2">
      <c r="A201" s="17"/>
      <c r="B201" s="18"/>
      <c r="C201" s="148" t="s">
        <v>163</v>
      </c>
      <c r="D201" s="148" t="s">
        <v>103</v>
      </c>
      <c r="E201" s="149" t="s">
        <v>372</v>
      </c>
      <c r="F201" s="150" t="s">
        <v>373</v>
      </c>
      <c r="G201" s="151" t="s">
        <v>124</v>
      </c>
      <c r="H201" s="152">
        <v>11.05</v>
      </c>
      <c r="I201" s="153"/>
      <c r="J201" s="154">
        <f t="shared" si="15"/>
        <v>0</v>
      </c>
      <c r="K201" s="155"/>
      <c r="L201" s="20"/>
      <c r="M201" s="156" t="s">
        <v>0</v>
      </c>
      <c r="N201" s="157" t="s">
        <v>37</v>
      </c>
      <c r="O201" s="27"/>
      <c r="P201" s="158">
        <f t="shared" si="16"/>
        <v>0</v>
      </c>
      <c r="Q201" s="158">
        <v>3.5E-4</v>
      </c>
      <c r="R201" s="158">
        <f t="shared" si="17"/>
        <v>3.8675000000000003E-3</v>
      </c>
      <c r="S201" s="158">
        <v>0</v>
      </c>
      <c r="T201" s="159">
        <f t="shared" si="18"/>
        <v>0</v>
      </c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R201" s="160" t="s">
        <v>122</v>
      </c>
      <c r="AT201" s="160" t="s">
        <v>103</v>
      </c>
      <c r="AU201" s="160" t="s">
        <v>56</v>
      </c>
      <c r="AY201" s="8" t="s">
        <v>102</v>
      </c>
      <c r="BE201" s="39">
        <f t="shared" si="19"/>
        <v>0</v>
      </c>
      <c r="BF201" s="39">
        <f t="shared" si="20"/>
        <v>0</v>
      </c>
      <c r="BG201" s="39">
        <f t="shared" si="21"/>
        <v>0</v>
      </c>
      <c r="BH201" s="39">
        <f t="shared" si="22"/>
        <v>0</v>
      </c>
      <c r="BI201" s="39">
        <f t="shared" si="23"/>
        <v>0</v>
      </c>
      <c r="BJ201" s="8" t="s">
        <v>56</v>
      </c>
      <c r="BK201" s="39">
        <f t="shared" si="24"/>
        <v>0</v>
      </c>
      <c r="BL201" s="8" t="s">
        <v>122</v>
      </c>
      <c r="BM201" s="160" t="s">
        <v>374</v>
      </c>
    </row>
    <row r="202" spans="1:65" s="2" customFormat="1" ht="36" customHeight="1" x14ac:dyDescent="0.2">
      <c r="A202" s="17"/>
      <c r="B202" s="18"/>
      <c r="C202" s="161" t="s">
        <v>166</v>
      </c>
      <c r="D202" s="161" t="s">
        <v>115</v>
      </c>
      <c r="E202" s="162" t="s">
        <v>365</v>
      </c>
      <c r="F202" s="163" t="s">
        <v>366</v>
      </c>
      <c r="G202" s="164" t="s">
        <v>119</v>
      </c>
      <c r="H202" s="165">
        <v>90</v>
      </c>
      <c r="I202" s="166"/>
      <c r="J202" s="167">
        <f t="shared" si="15"/>
        <v>0</v>
      </c>
      <c r="K202" s="168"/>
      <c r="L202" s="169"/>
      <c r="M202" s="170" t="s">
        <v>0</v>
      </c>
      <c r="N202" s="171" t="s">
        <v>37</v>
      </c>
      <c r="O202" s="27"/>
      <c r="P202" s="158">
        <f t="shared" si="16"/>
        <v>0</v>
      </c>
      <c r="Q202" s="158">
        <v>1.4999999999999999E-4</v>
      </c>
      <c r="R202" s="158">
        <f t="shared" si="17"/>
        <v>1.3499999999999998E-2</v>
      </c>
      <c r="S202" s="158">
        <v>0</v>
      </c>
      <c r="T202" s="159">
        <f t="shared" si="18"/>
        <v>0</v>
      </c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R202" s="160" t="s">
        <v>140</v>
      </c>
      <c r="AT202" s="160" t="s">
        <v>115</v>
      </c>
      <c r="AU202" s="160" t="s">
        <v>56</v>
      </c>
      <c r="AY202" s="8" t="s">
        <v>102</v>
      </c>
      <c r="BE202" s="39">
        <f t="shared" si="19"/>
        <v>0</v>
      </c>
      <c r="BF202" s="39">
        <f t="shared" si="20"/>
        <v>0</v>
      </c>
      <c r="BG202" s="39">
        <f t="shared" si="21"/>
        <v>0</v>
      </c>
      <c r="BH202" s="39">
        <f t="shared" si="22"/>
        <v>0</v>
      </c>
      <c r="BI202" s="39">
        <f t="shared" si="23"/>
        <v>0</v>
      </c>
      <c r="BJ202" s="8" t="s">
        <v>56</v>
      </c>
      <c r="BK202" s="39">
        <f t="shared" si="24"/>
        <v>0</v>
      </c>
      <c r="BL202" s="8" t="s">
        <v>122</v>
      </c>
      <c r="BM202" s="160" t="s">
        <v>375</v>
      </c>
    </row>
    <row r="203" spans="1:65" s="2" customFormat="1" ht="36" customHeight="1" x14ac:dyDescent="0.2">
      <c r="A203" s="17"/>
      <c r="B203" s="18"/>
      <c r="C203" s="148" t="s">
        <v>169</v>
      </c>
      <c r="D203" s="148" t="s">
        <v>103</v>
      </c>
      <c r="E203" s="149" t="s">
        <v>376</v>
      </c>
      <c r="F203" s="150" t="s">
        <v>377</v>
      </c>
      <c r="G203" s="151" t="s">
        <v>124</v>
      </c>
      <c r="H203" s="152">
        <v>101.65</v>
      </c>
      <c r="I203" s="153"/>
      <c r="J203" s="154">
        <f t="shared" si="15"/>
        <v>0</v>
      </c>
      <c r="K203" s="155"/>
      <c r="L203" s="20"/>
      <c r="M203" s="156" t="s">
        <v>0</v>
      </c>
      <c r="N203" s="157" t="s">
        <v>37</v>
      </c>
      <c r="O203" s="27"/>
      <c r="P203" s="158">
        <f t="shared" si="16"/>
        <v>0</v>
      </c>
      <c r="Q203" s="158">
        <v>2.9999999999999997E-4</v>
      </c>
      <c r="R203" s="158">
        <f t="shared" si="17"/>
        <v>3.0494999999999998E-2</v>
      </c>
      <c r="S203" s="158">
        <v>0</v>
      </c>
      <c r="T203" s="159">
        <f t="shared" si="18"/>
        <v>0</v>
      </c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R203" s="160" t="s">
        <v>122</v>
      </c>
      <c r="AT203" s="160" t="s">
        <v>103</v>
      </c>
      <c r="AU203" s="160" t="s">
        <v>56</v>
      </c>
      <c r="AY203" s="8" t="s">
        <v>102</v>
      </c>
      <c r="BE203" s="39">
        <f t="shared" si="19"/>
        <v>0</v>
      </c>
      <c r="BF203" s="39">
        <f t="shared" si="20"/>
        <v>0</v>
      </c>
      <c r="BG203" s="39">
        <f t="shared" si="21"/>
        <v>0</v>
      </c>
      <c r="BH203" s="39">
        <f t="shared" si="22"/>
        <v>0</v>
      </c>
      <c r="BI203" s="39">
        <f t="shared" si="23"/>
        <v>0</v>
      </c>
      <c r="BJ203" s="8" t="s">
        <v>56</v>
      </c>
      <c r="BK203" s="39">
        <f t="shared" si="24"/>
        <v>0</v>
      </c>
      <c r="BL203" s="8" t="s">
        <v>122</v>
      </c>
      <c r="BM203" s="160" t="s">
        <v>378</v>
      </c>
    </row>
    <row r="204" spans="1:65" s="2" customFormat="1" ht="36" customHeight="1" x14ac:dyDescent="0.2">
      <c r="A204" s="17"/>
      <c r="B204" s="18"/>
      <c r="C204" s="161" t="s">
        <v>172</v>
      </c>
      <c r="D204" s="161" t="s">
        <v>115</v>
      </c>
      <c r="E204" s="162" t="s">
        <v>365</v>
      </c>
      <c r="F204" s="163" t="s">
        <v>366</v>
      </c>
      <c r="G204" s="164" t="s">
        <v>119</v>
      </c>
      <c r="H204" s="165">
        <v>825</v>
      </c>
      <c r="I204" s="166"/>
      <c r="J204" s="167">
        <f t="shared" si="15"/>
        <v>0</v>
      </c>
      <c r="K204" s="168"/>
      <c r="L204" s="169"/>
      <c r="M204" s="170" t="s">
        <v>0</v>
      </c>
      <c r="N204" s="171" t="s">
        <v>37</v>
      </c>
      <c r="O204" s="27"/>
      <c r="P204" s="158">
        <f t="shared" si="16"/>
        <v>0</v>
      </c>
      <c r="Q204" s="158">
        <v>1.4999999999999999E-4</v>
      </c>
      <c r="R204" s="158">
        <f t="shared" si="17"/>
        <v>0.12374999999999999</v>
      </c>
      <c r="S204" s="158">
        <v>0</v>
      </c>
      <c r="T204" s="159">
        <f t="shared" si="18"/>
        <v>0</v>
      </c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R204" s="160" t="s">
        <v>140</v>
      </c>
      <c r="AT204" s="160" t="s">
        <v>115</v>
      </c>
      <c r="AU204" s="160" t="s">
        <v>56</v>
      </c>
      <c r="AY204" s="8" t="s">
        <v>102</v>
      </c>
      <c r="BE204" s="39">
        <f t="shared" si="19"/>
        <v>0</v>
      </c>
      <c r="BF204" s="39">
        <f t="shared" si="20"/>
        <v>0</v>
      </c>
      <c r="BG204" s="39">
        <f t="shared" si="21"/>
        <v>0</v>
      </c>
      <c r="BH204" s="39">
        <f t="shared" si="22"/>
        <v>0</v>
      </c>
      <c r="BI204" s="39">
        <f t="shared" si="23"/>
        <v>0</v>
      </c>
      <c r="BJ204" s="8" t="s">
        <v>56</v>
      </c>
      <c r="BK204" s="39">
        <f t="shared" si="24"/>
        <v>0</v>
      </c>
      <c r="BL204" s="8" t="s">
        <v>122</v>
      </c>
      <c r="BM204" s="160" t="s">
        <v>379</v>
      </c>
    </row>
    <row r="205" spans="1:65" s="2" customFormat="1" ht="24" customHeight="1" x14ac:dyDescent="0.2">
      <c r="A205" s="17"/>
      <c r="B205" s="18"/>
      <c r="C205" s="148" t="s">
        <v>175</v>
      </c>
      <c r="D205" s="148" t="s">
        <v>103</v>
      </c>
      <c r="E205" s="149" t="s">
        <v>380</v>
      </c>
      <c r="F205" s="150" t="s">
        <v>381</v>
      </c>
      <c r="G205" s="151" t="s">
        <v>108</v>
      </c>
      <c r="H205" s="152">
        <v>22.141999999999999</v>
      </c>
      <c r="I205" s="153"/>
      <c r="J205" s="154">
        <f t="shared" si="15"/>
        <v>0</v>
      </c>
      <c r="K205" s="155"/>
      <c r="L205" s="20"/>
      <c r="M205" s="156" t="s">
        <v>0</v>
      </c>
      <c r="N205" s="157" t="s">
        <v>37</v>
      </c>
      <c r="O205" s="27"/>
      <c r="P205" s="158">
        <f t="shared" si="16"/>
        <v>0</v>
      </c>
      <c r="Q205" s="158">
        <v>0</v>
      </c>
      <c r="R205" s="158">
        <f t="shared" si="17"/>
        <v>0</v>
      </c>
      <c r="S205" s="158">
        <v>0</v>
      </c>
      <c r="T205" s="159">
        <f t="shared" si="18"/>
        <v>0</v>
      </c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R205" s="160" t="s">
        <v>122</v>
      </c>
      <c r="AT205" s="160" t="s">
        <v>103</v>
      </c>
      <c r="AU205" s="160" t="s">
        <v>56</v>
      </c>
      <c r="AY205" s="8" t="s">
        <v>102</v>
      </c>
      <c r="BE205" s="39">
        <f t="shared" si="19"/>
        <v>0</v>
      </c>
      <c r="BF205" s="39">
        <f t="shared" si="20"/>
        <v>0</v>
      </c>
      <c r="BG205" s="39">
        <f t="shared" si="21"/>
        <v>0</v>
      </c>
      <c r="BH205" s="39">
        <f t="shared" si="22"/>
        <v>0</v>
      </c>
      <c r="BI205" s="39">
        <f t="shared" si="23"/>
        <v>0</v>
      </c>
      <c r="BJ205" s="8" t="s">
        <v>56</v>
      </c>
      <c r="BK205" s="39">
        <f t="shared" si="24"/>
        <v>0</v>
      </c>
      <c r="BL205" s="8" t="s">
        <v>122</v>
      </c>
      <c r="BM205" s="160" t="s">
        <v>382</v>
      </c>
    </row>
    <row r="206" spans="1:65" s="2" customFormat="1" ht="36" customHeight="1" x14ac:dyDescent="0.2">
      <c r="A206" s="17"/>
      <c r="B206" s="18"/>
      <c r="C206" s="161" t="s">
        <v>178</v>
      </c>
      <c r="D206" s="161" t="s">
        <v>115</v>
      </c>
      <c r="E206" s="162" t="s">
        <v>383</v>
      </c>
      <c r="F206" s="163" t="s">
        <v>384</v>
      </c>
      <c r="G206" s="164" t="s">
        <v>108</v>
      </c>
      <c r="H206" s="165">
        <v>25.463000000000001</v>
      </c>
      <c r="I206" s="166"/>
      <c r="J206" s="167">
        <f t="shared" si="15"/>
        <v>0</v>
      </c>
      <c r="K206" s="168"/>
      <c r="L206" s="169"/>
      <c r="M206" s="170" t="s">
        <v>0</v>
      </c>
      <c r="N206" s="171" t="s">
        <v>37</v>
      </c>
      <c r="O206" s="27"/>
      <c r="P206" s="158">
        <f t="shared" si="16"/>
        <v>0</v>
      </c>
      <c r="Q206" s="158">
        <v>4.0000000000000002E-4</v>
      </c>
      <c r="R206" s="158">
        <f t="shared" si="17"/>
        <v>1.01852E-2</v>
      </c>
      <c r="S206" s="158">
        <v>0</v>
      </c>
      <c r="T206" s="159">
        <f t="shared" si="18"/>
        <v>0</v>
      </c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R206" s="160" t="s">
        <v>140</v>
      </c>
      <c r="AT206" s="160" t="s">
        <v>115</v>
      </c>
      <c r="AU206" s="160" t="s">
        <v>56</v>
      </c>
      <c r="AY206" s="8" t="s">
        <v>102</v>
      </c>
      <c r="BE206" s="39">
        <f t="shared" si="19"/>
        <v>0</v>
      </c>
      <c r="BF206" s="39">
        <f t="shared" si="20"/>
        <v>0</v>
      </c>
      <c r="BG206" s="39">
        <f t="shared" si="21"/>
        <v>0</v>
      </c>
      <c r="BH206" s="39">
        <f t="shared" si="22"/>
        <v>0</v>
      </c>
      <c r="BI206" s="39">
        <f t="shared" si="23"/>
        <v>0</v>
      </c>
      <c r="BJ206" s="8" t="s">
        <v>56</v>
      </c>
      <c r="BK206" s="39">
        <f t="shared" si="24"/>
        <v>0</v>
      </c>
      <c r="BL206" s="8" t="s">
        <v>122</v>
      </c>
      <c r="BM206" s="160" t="s">
        <v>385</v>
      </c>
    </row>
    <row r="207" spans="1:65" s="2" customFormat="1" ht="24" customHeight="1" x14ac:dyDescent="0.2">
      <c r="A207" s="17"/>
      <c r="B207" s="18"/>
      <c r="C207" s="148" t="s">
        <v>183</v>
      </c>
      <c r="D207" s="148" t="s">
        <v>103</v>
      </c>
      <c r="E207" s="149" t="s">
        <v>386</v>
      </c>
      <c r="F207" s="150" t="s">
        <v>387</v>
      </c>
      <c r="G207" s="151" t="s">
        <v>124</v>
      </c>
      <c r="H207" s="152">
        <v>147.82499999999999</v>
      </c>
      <c r="I207" s="153"/>
      <c r="J207" s="154">
        <f t="shared" si="15"/>
        <v>0</v>
      </c>
      <c r="K207" s="155"/>
      <c r="L207" s="20"/>
      <c r="M207" s="156" t="s">
        <v>0</v>
      </c>
      <c r="N207" s="157" t="s">
        <v>37</v>
      </c>
      <c r="O207" s="27"/>
      <c r="P207" s="158">
        <f t="shared" si="16"/>
        <v>0</v>
      </c>
      <c r="Q207" s="158">
        <v>3.0000000000000001E-5</v>
      </c>
      <c r="R207" s="158">
        <f t="shared" si="17"/>
        <v>4.4347499999999995E-3</v>
      </c>
      <c r="S207" s="158">
        <v>0</v>
      </c>
      <c r="T207" s="159">
        <f t="shared" si="18"/>
        <v>0</v>
      </c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R207" s="160" t="s">
        <v>122</v>
      </c>
      <c r="AT207" s="160" t="s">
        <v>103</v>
      </c>
      <c r="AU207" s="160" t="s">
        <v>56</v>
      </c>
      <c r="AY207" s="8" t="s">
        <v>102</v>
      </c>
      <c r="BE207" s="39">
        <f t="shared" si="19"/>
        <v>0</v>
      </c>
      <c r="BF207" s="39">
        <f t="shared" si="20"/>
        <v>0</v>
      </c>
      <c r="BG207" s="39">
        <f t="shared" si="21"/>
        <v>0</v>
      </c>
      <c r="BH207" s="39">
        <f t="shared" si="22"/>
        <v>0</v>
      </c>
      <c r="BI207" s="39">
        <f t="shared" si="23"/>
        <v>0</v>
      </c>
      <c r="BJ207" s="8" t="s">
        <v>56</v>
      </c>
      <c r="BK207" s="39">
        <f t="shared" si="24"/>
        <v>0</v>
      </c>
      <c r="BL207" s="8" t="s">
        <v>122</v>
      </c>
      <c r="BM207" s="160" t="s">
        <v>388</v>
      </c>
    </row>
    <row r="208" spans="1:65" s="2" customFormat="1" ht="24" customHeight="1" x14ac:dyDescent="0.2">
      <c r="A208" s="17"/>
      <c r="B208" s="18"/>
      <c r="C208" s="161" t="s">
        <v>188</v>
      </c>
      <c r="D208" s="161" t="s">
        <v>115</v>
      </c>
      <c r="E208" s="162" t="s">
        <v>321</v>
      </c>
      <c r="F208" s="163" t="s">
        <v>322</v>
      </c>
      <c r="G208" s="164" t="s">
        <v>119</v>
      </c>
      <c r="H208" s="165">
        <v>1235</v>
      </c>
      <c r="I208" s="166"/>
      <c r="J208" s="167">
        <f t="shared" si="15"/>
        <v>0</v>
      </c>
      <c r="K208" s="168"/>
      <c r="L208" s="169"/>
      <c r="M208" s="170" t="s">
        <v>0</v>
      </c>
      <c r="N208" s="171" t="s">
        <v>37</v>
      </c>
      <c r="O208" s="27"/>
      <c r="P208" s="158">
        <f t="shared" si="16"/>
        <v>0</v>
      </c>
      <c r="Q208" s="158">
        <v>1.4999999999999999E-4</v>
      </c>
      <c r="R208" s="158">
        <f t="shared" si="17"/>
        <v>0.18524999999999997</v>
      </c>
      <c r="S208" s="158">
        <v>0</v>
      </c>
      <c r="T208" s="159">
        <f t="shared" si="18"/>
        <v>0</v>
      </c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R208" s="160" t="s">
        <v>140</v>
      </c>
      <c r="AT208" s="160" t="s">
        <v>115</v>
      </c>
      <c r="AU208" s="160" t="s">
        <v>56</v>
      </c>
      <c r="AY208" s="8" t="s">
        <v>102</v>
      </c>
      <c r="BE208" s="39">
        <f t="shared" si="19"/>
        <v>0</v>
      </c>
      <c r="BF208" s="39">
        <f t="shared" si="20"/>
        <v>0</v>
      </c>
      <c r="BG208" s="39">
        <f t="shared" si="21"/>
        <v>0</v>
      </c>
      <c r="BH208" s="39">
        <f t="shared" si="22"/>
        <v>0</v>
      </c>
      <c r="BI208" s="39">
        <f t="shared" si="23"/>
        <v>0</v>
      </c>
      <c r="BJ208" s="8" t="s">
        <v>56</v>
      </c>
      <c r="BK208" s="39">
        <f t="shared" si="24"/>
        <v>0</v>
      </c>
      <c r="BL208" s="8" t="s">
        <v>122</v>
      </c>
      <c r="BM208" s="160" t="s">
        <v>389</v>
      </c>
    </row>
    <row r="209" spans="1:65" s="2" customFormat="1" ht="36" customHeight="1" x14ac:dyDescent="0.2">
      <c r="A209" s="17"/>
      <c r="B209" s="18"/>
      <c r="C209" s="161" t="s">
        <v>189</v>
      </c>
      <c r="D209" s="161" t="s">
        <v>115</v>
      </c>
      <c r="E209" s="162" t="s">
        <v>390</v>
      </c>
      <c r="F209" s="163" t="s">
        <v>391</v>
      </c>
      <c r="G209" s="164" t="s">
        <v>108</v>
      </c>
      <c r="H209" s="165">
        <v>52.774000000000001</v>
      </c>
      <c r="I209" s="166"/>
      <c r="J209" s="167">
        <f t="shared" si="15"/>
        <v>0</v>
      </c>
      <c r="K209" s="168"/>
      <c r="L209" s="169"/>
      <c r="M209" s="170" t="s">
        <v>0</v>
      </c>
      <c r="N209" s="171" t="s">
        <v>37</v>
      </c>
      <c r="O209" s="27"/>
      <c r="P209" s="158">
        <f t="shared" si="16"/>
        <v>0</v>
      </c>
      <c r="Q209" s="158">
        <v>1.0999999999999999E-2</v>
      </c>
      <c r="R209" s="158">
        <f t="shared" si="17"/>
        <v>0.58051399999999997</v>
      </c>
      <c r="S209" s="158">
        <v>0</v>
      </c>
      <c r="T209" s="159">
        <f t="shared" si="18"/>
        <v>0</v>
      </c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R209" s="160" t="s">
        <v>140</v>
      </c>
      <c r="AT209" s="160" t="s">
        <v>115</v>
      </c>
      <c r="AU209" s="160" t="s">
        <v>56</v>
      </c>
      <c r="AY209" s="8" t="s">
        <v>102</v>
      </c>
      <c r="BE209" s="39">
        <f t="shared" si="19"/>
        <v>0</v>
      </c>
      <c r="BF209" s="39">
        <f t="shared" si="20"/>
        <v>0</v>
      </c>
      <c r="BG209" s="39">
        <f t="shared" si="21"/>
        <v>0</v>
      </c>
      <c r="BH209" s="39">
        <f t="shared" si="22"/>
        <v>0</v>
      </c>
      <c r="BI209" s="39">
        <f t="shared" si="23"/>
        <v>0</v>
      </c>
      <c r="BJ209" s="8" t="s">
        <v>56</v>
      </c>
      <c r="BK209" s="39">
        <f t="shared" si="24"/>
        <v>0</v>
      </c>
      <c r="BL209" s="8" t="s">
        <v>122</v>
      </c>
      <c r="BM209" s="160" t="s">
        <v>392</v>
      </c>
    </row>
    <row r="210" spans="1:65" s="2" customFormat="1" ht="24" customHeight="1" x14ac:dyDescent="0.2">
      <c r="A210" s="17"/>
      <c r="B210" s="18"/>
      <c r="C210" s="148" t="s">
        <v>190</v>
      </c>
      <c r="D210" s="148" t="s">
        <v>103</v>
      </c>
      <c r="E210" s="149" t="s">
        <v>393</v>
      </c>
      <c r="F210" s="150" t="s">
        <v>394</v>
      </c>
      <c r="G210" s="151" t="s">
        <v>116</v>
      </c>
      <c r="H210" s="152">
        <v>4.5389999999999997</v>
      </c>
      <c r="I210" s="153"/>
      <c r="J210" s="154">
        <f t="shared" si="15"/>
        <v>0</v>
      </c>
      <c r="K210" s="155"/>
      <c r="L210" s="20"/>
      <c r="M210" s="156" t="s">
        <v>0</v>
      </c>
      <c r="N210" s="157" t="s">
        <v>37</v>
      </c>
      <c r="O210" s="27"/>
      <c r="P210" s="158">
        <f t="shared" si="16"/>
        <v>0</v>
      </c>
      <c r="Q210" s="158">
        <v>0</v>
      </c>
      <c r="R210" s="158">
        <f t="shared" si="17"/>
        <v>0</v>
      </c>
      <c r="S210" s="158">
        <v>0</v>
      </c>
      <c r="T210" s="159">
        <f t="shared" si="18"/>
        <v>0</v>
      </c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R210" s="160" t="s">
        <v>122</v>
      </c>
      <c r="AT210" s="160" t="s">
        <v>103</v>
      </c>
      <c r="AU210" s="160" t="s">
        <v>56</v>
      </c>
      <c r="AY210" s="8" t="s">
        <v>102</v>
      </c>
      <c r="BE210" s="39">
        <f t="shared" si="19"/>
        <v>0</v>
      </c>
      <c r="BF210" s="39">
        <f t="shared" si="20"/>
        <v>0</v>
      </c>
      <c r="BG210" s="39">
        <f t="shared" si="21"/>
        <v>0</v>
      </c>
      <c r="BH210" s="39">
        <f t="shared" si="22"/>
        <v>0</v>
      </c>
      <c r="BI210" s="39">
        <f t="shared" si="23"/>
        <v>0</v>
      </c>
      <c r="BJ210" s="8" t="s">
        <v>56</v>
      </c>
      <c r="BK210" s="39">
        <f t="shared" si="24"/>
        <v>0</v>
      </c>
      <c r="BL210" s="8" t="s">
        <v>122</v>
      </c>
      <c r="BM210" s="160" t="s">
        <v>395</v>
      </c>
    </row>
    <row r="211" spans="1:65" s="7" customFormat="1" ht="22.9" customHeight="1" x14ac:dyDescent="0.2">
      <c r="B211" s="132"/>
      <c r="C211" s="133"/>
      <c r="D211" s="134" t="s">
        <v>53</v>
      </c>
      <c r="E211" s="146" t="s">
        <v>235</v>
      </c>
      <c r="F211" s="146" t="s">
        <v>236</v>
      </c>
      <c r="G211" s="133"/>
      <c r="H211" s="133"/>
      <c r="I211" s="136"/>
      <c r="J211" s="147">
        <f>BK211</f>
        <v>0</v>
      </c>
      <c r="K211" s="133"/>
      <c r="L211" s="138"/>
      <c r="M211" s="139"/>
      <c r="N211" s="140"/>
      <c r="O211" s="140"/>
      <c r="P211" s="141">
        <f>SUM(P212:P219)</f>
        <v>0</v>
      </c>
      <c r="Q211" s="140"/>
      <c r="R211" s="141">
        <f>SUM(R212:R219)</f>
        <v>16.623995799999999</v>
      </c>
      <c r="S211" s="140"/>
      <c r="T211" s="142">
        <f>SUM(T212:T219)</f>
        <v>0</v>
      </c>
      <c r="AR211" s="143" t="s">
        <v>56</v>
      </c>
      <c r="AT211" s="144" t="s">
        <v>53</v>
      </c>
      <c r="AU211" s="144" t="s">
        <v>55</v>
      </c>
      <c r="AY211" s="143" t="s">
        <v>102</v>
      </c>
      <c r="BK211" s="145">
        <f>SUM(BK212:BK219)</f>
        <v>0</v>
      </c>
    </row>
    <row r="212" spans="1:65" s="2" customFormat="1" ht="24" customHeight="1" x14ac:dyDescent="0.2">
      <c r="A212" s="17"/>
      <c r="B212" s="18"/>
      <c r="C212" s="148" t="s">
        <v>191</v>
      </c>
      <c r="D212" s="148" t="s">
        <v>103</v>
      </c>
      <c r="E212" s="149" t="s">
        <v>396</v>
      </c>
      <c r="F212" s="150" t="s">
        <v>397</v>
      </c>
      <c r="G212" s="151" t="s">
        <v>108</v>
      </c>
      <c r="H212" s="152">
        <v>655.37099999999998</v>
      </c>
      <c r="I212" s="153"/>
      <c r="J212" s="154">
        <f t="shared" ref="J212:J219" si="25">ROUND(I212*H212,2)</f>
        <v>0</v>
      </c>
      <c r="K212" s="155"/>
      <c r="L212" s="20"/>
      <c r="M212" s="156" t="s">
        <v>0</v>
      </c>
      <c r="N212" s="157" t="s">
        <v>37</v>
      </c>
      <c r="O212" s="27"/>
      <c r="P212" s="158">
        <f t="shared" ref="P212:P219" si="26">O212*H212</f>
        <v>0</v>
      </c>
      <c r="Q212" s="158">
        <v>4.0000000000000001E-3</v>
      </c>
      <c r="R212" s="158">
        <f t="shared" ref="R212:R219" si="27">Q212*H212</f>
        <v>2.6214840000000001</v>
      </c>
      <c r="S212" s="158">
        <v>0</v>
      </c>
      <c r="T212" s="159">
        <f t="shared" ref="T212:T219" si="28">S212*H212</f>
        <v>0</v>
      </c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R212" s="160" t="s">
        <v>122</v>
      </c>
      <c r="AT212" s="160" t="s">
        <v>103</v>
      </c>
      <c r="AU212" s="160" t="s">
        <v>56</v>
      </c>
      <c r="AY212" s="8" t="s">
        <v>102</v>
      </c>
      <c r="BE212" s="39">
        <f t="shared" ref="BE212:BE219" si="29">IF(N212="základná",J212,0)</f>
        <v>0</v>
      </c>
      <c r="BF212" s="39">
        <f t="shared" ref="BF212:BF219" si="30">IF(N212="znížená",J212,0)</f>
        <v>0</v>
      </c>
      <c r="BG212" s="39">
        <f t="shared" ref="BG212:BG219" si="31">IF(N212="zákl. prenesená",J212,0)</f>
        <v>0</v>
      </c>
      <c r="BH212" s="39">
        <f t="shared" ref="BH212:BH219" si="32">IF(N212="zníž. prenesená",J212,0)</f>
        <v>0</v>
      </c>
      <c r="BI212" s="39">
        <f t="shared" ref="BI212:BI219" si="33">IF(N212="nulová",J212,0)</f>
        <v>0</v>
      </c>
      <c r="BJ212" s="8" t="s">
        <v>56</v>
      </c>
      <c r="BK212" s="39">
        <f t="shared" ref="BK212:BK219" si="34">ROUND(I212*H212,2)</f>
        <v>0</v>
      </c>
      <c r="BL212" s="8" t="s">
        <v>122</v>
      </c>
      <c r="BM212" s="160" t="s">
        <v>398</v>
      </c>
    </row>
    <row r="213" spans="1:65" s="2" customFormat="1" ht="36" customHeight="1" x14ac:dyDescent="0.2">
      <c r="A213" s="17"/>
      <c r="B213" s="18"/>
      <c r="C213" s="161" t="s">
        <v>192</v>
      </c>
      <c r="D213" s="161" t="s">
        <v>115</v>
      </c>
      <c r="E213" s="162" t="s">
        <v>399</v>
      </c>
      <c r="F213" s="163" t="s">
        <v>400</v>
      </c>
      <c r="G213" s="164" t="s">
        <v>108</v>
      </c>
      <c r="H213" s="165">
        <v>668.47799999999995</v>
      </c>
      <c r="I213" s="166"/>
      <c r="J213" s="167">
        <f t="shared" si="25"/>
        <v>0</v>
      </c>
      <c r="K213" s="168"/>
      <c r="L213" s="169"/>
      <c r="M213" s="170" t="s">
        <v>0</v>
      </c>
      <c r="N213" s="171" t="s">
        <v>37</v>
      </c>
      <c r="O213" s="27"/>
      <c r="P213" s="158">
        <f t="shared" si="26"/>
        <v>0</v>
      </c>
      <c r="Q213" s="158">
        <v>6.3E-3</v>
      </c>
      <c r="R213" s="158">
        <f t="shared" si="27"/>
        <v>4.2114113999999994</v>
      </c>
      <c r="S213" s="158">
        <v>0</v>
      </c>
      <c r="T213" s="159">
        <f t="shared" si="28"/>
        <v>0</v>
      </c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R213" s="160" t="s">
        <v>140</v>
      </c>
      <c r="AT213" s="160" t="s">
        <v>115</v>
      </c>
      <c r="AU213" s="160" t="s">
        <v>56</v>
      </c>
      <c r="AY213" s="8" t="s">
        <v>102</v>
      </c>
      <c r="BE213" s="39">
        <f t="shared" si="29"/>
        <v>0</v>
      </c>
      <c r="BF213" s="39">
        <f t="shared" si="30"/>
        <v>0</v>
      </c>
      <c r="BG213" s="39">
        <f t="shared" si="31"/>
        <v>0</v>
      </c>
      <c r="BH213" s="39">
        <f t="shared" si="32"/>
        <v>0</v>
      </c>
      <c r="BI213" s="39">
        <f t="shared" si="33"/>
        <v>0</v>
      </c>
      <c r="BJ213" s="8" t="s">
        <v>56</v>
      </c>
      <c r="BK213" s="39">
        <f t="shared" si="34"/>
        <v>0</v>
      </c>
      <c r="BL213" s="8" t="s">
        <v>122</v>
      </c>
      <c r="BM213" s="160" t="s">
        <v>401</v>
      </c>
    </row>
    <row r="214" spans="1:65" s="2" customFormat="1" ht="24" customHeight="1" x14ac:dyDescent="0.2">
      <c r="A214" s="17"/>
      <c r="B214" s="18"/>
      <c r="C214" s="148" t="s">
        <v>193</v>
      </c>
      <c r="D214" s="148" t="s">
        <v>103</v>
      </c>
      <c r="E214" s="149" t="s">
        <v>402</v>
      </c>
      <c r="F214" s="150" t="s">
        <v>403</v>
      </c>
      <c r="G214" s="151" t="s">
        <v>108</v>
      </c>
      <c r="H214" s="152">
        <v>655.37099999999998</v>
      </c>
      <c r="I214" s="153"/>
      <c r="J214" s="154">
        <f t="shared" si="25"/>
        <v>0</v>
      </c>
      <c r="K214" s="155"/>
      <c r="L214" s="20"/>
      <c r="M214" s="156" t="s">
        <v>0</v>
      </c>
      <c r="N214" s="157" t="s">
        <v>37</v>
      </c>
      <c r="O214" s="27"/>
      <c r="P214" s="158">
        <f t="shared" si="26"/>
        <v>0</v>
      </c>
      <c r="Q214" s="158">
        <v>0</v>
      </c>
      <c r="R214" s="158">
        <f t="shared" si="27"/>
        <v>0</v>
      </c>
      <c r="S214" s="158">
        <v>0</v>
      </c>
      <c r="T214" s="159">
        <f t="shared" si="28"/>
        <v>0</v>
      </c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R214" s="160" t="s">
        <v>122</v>
      </c>
      <c r="AT214" s="160" t="s">
        <v>103</v>
      </c>
      <c r="AU214" s="160" t="s">
        <v>56</v>
      </c>
      <c r="AY214" s="8" t="s">
        <v>102</v>
      </c>
      <c r="BE214" s="39">
        <f t="shared" si="29"/>
        <v>0</v>
      </c>
      <c r="BF214" s="39">
        <f t="shared" si="30"/>
        <v>0</v>
      </c>
      <c r="BG214" s="39">
        <f t="shared" si="31"/>
        <v>0</v>
      </c>
      <c r="BH214" s="39">
        <f t="shared" si="32"/>
        <v>0</v>
      </c>
      <c r="BI214" s="39">
        <f t="shared" si="33"/>
        <v>0</v>
      </c>
      <c r="BJ214" s="8" t="s">
        <v>56</v>
      </c>
      <c r="BK214" s="39">
        <f t="shared" si="34"/>
        <v>0</v>
      </c>
      <c r="BL214" s="8" t="s">
        <v>122</v>
      </c>
      <c r="BM214" s="160" t="s">
        <v>404</v>
      </c>
    </row>
    <row r="215" spans="1:65" s="2" customFormat="1" ht="36" customHeight="1" x14ac:dyDescent="0.2">
      <c r="A215" s="17"/>
      <c r="B215" s="18"/>
      <c r="C215" s="161" t="s">
        <v>194</v>
      </c>
      <c r="D215" s="161" t="s">
        <v>115</v>
      </c>
      <c r="E215" s="162" t="s">
        <v>405</v>
      </c>
      <c r="F215" s="163" t="s">
        <v>406</v>
      </c>
      <c r="G215" s="164" t="s">
        <v>108</v>
      </c>
      <c r="H215" s="165">
        <v>1336.9570000000001</v>
      </c>
      <c r="I215" s="166"/>
      <c r="J215" s="167">
        <f t="shared" si="25"/>
        <v>0</v>
      </c>
      <c r="K215" s="168"/>
      <c r="L215" s="169"/>
      <c r="M215" s="170" t="s">
        <v>0</v>
      </c>
      <c r="N215" s="171" t="s">
        <v>37</v>
      </c>
      <c r="O215" s="27"/>
      <c r="P215" s="158">
        <f t="shared" si="26"/>
        <v>0</v>
      </c>
      <c r="Q215" s="158">
        <v>7.1999999999999998E-3</v>
      </c>
      <c r="R215" s="158">
        <f t="shared" si="27"/>
        <v>9.6260904000000007</v>
      </c>
      <c r="S215" s="158">
        <v>0</v>
      </c>
      <c r="T215" s="159">
        <f t="shared" si="28"/>
        <v>0</v>
      </c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R215" s="160" t="s">
        <v>140</v>
      </c>
      <c r="AT215" s="160" t="s">
        <v>115</v>
      </c>
      <c r="AU215" s="160" t="s">
        <v>56</v>
      </c>
      <c r="AY215" s="8" t="s">
        <v>102</v>
      </c>
      <c r="BE215" s="39">
        <f t="shared" si="29"/>
        <v>0</v>
      </c>
      <c r="BF215" s="39">
        <f t="shared" si="30"/>
        <v>0</v>
      </c>
      <c r="BG215" s="39">
        <f t="shared" si="31"/>
        <v>0</v>
      </c>
      <c r="BH215" s="39">
        <f t="shared" si="32"/>
        <v>0</v>
      </c>
      <c r="BI215" s="39">
        <f t="shared" si="33"/>
        <v>0</v>
      </c>
      <c r="BJ215" s="8" t="s">
        <v>56</v>
      </c>
      <c r="BK215" s="39">
        <f t="shared" si="34"/>
        <v>0</v>
      </c>
      <c r="BL215" s="8" t="s">
        <v>122</v>
      </c>
      <c r="BM215" s="160" t="s">
        <v>407</v>
      </c>
    </row>
    <row r="216" spans="1:65" s="2" customFormat="1" ht="16.5" customHeight="1" x14ac:dyDescent="0.2">
      <c r="A216" s="17"/>
      <c r="B216" s="18"/>
      <c r="C216" s="148" t="s">
        <v>195</v>
      </c>
      <c r="D216" s="148" t="s">
        <v>103</v>
      </c>
      <c r="E216" s="149" t="s">
        <v>408</v>
      </c>
      <c r="F216" s="150" t="s">
        <v>409</v>
      </c>
      <c r="G216" s="151" t="s">
        <v>108</v>
      </c>
      <c r="H216" s="152">
        <v>29.838999999999999</v>
      </c>
      <c r="I216" s="153"/>
      <c r="J216" s="154">
        <f t="shared" si="25"/>
        <v>0</v>
      </c>
      <c r="K216" s="155"/>
      <c r="L216" s="20"/>
      <c r="M216" s="156" t="s">
        <v>0</v>
      </c>
      <c r="N216" s="157" t="s">
        <v>37</v>
      </c>
      <c r="O216" s="27"/>
      <c r="P216" s="158">
        <f t="shared" si="26"/>
        <v>0</v>
      </c>
      <c r="Q216" s="158">
        <v>4.0000000000000001E-3</v>
      </c>
      <c r="R216" s="158">
        <f t="shared" si="27"/>
        <v>0.119356</v>
      </c>
      <c r="S216" s="158">
        <v>0</v>
      </c>
      <c r="T216" s="159">
        <f t="shared" si="28"/>
        <v>0</v>
      </c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R216" s="160" t="s">
        <v>122</v>
      </c>
      <c r="AT216" s="160" t="s">
        <v>103</v>
      </c>
      <c r="AU216" s="160" t="s">
        <v>56</v>
      </c>
      <c r="AY216" s="8" t="s">
        <v>102</v>
      </c>
      <c r="BE216" s="39">
        <f t="shared" si="29"/>
        <v>0</v>
      </c>
      <c r="BF216" s="39">
        <f t="shared" si="30"/>
        <v>0</v>
      </c>
      <c r="BG216" s="39">
        <f t="shared" si="31"/>
        <v>0</v>
      </c>
      <c r="BH216" s="39">
        <f t="shared" si="32"/>
        <v>0</v>
      </c>
      <c r="BI216" s="39">
        <f t="shared" si="33"/>
        <v>0</v>
      </c>
      <c r="BJ216" s="8" t="s">
        <v>56</v>
      </c>
      <c r="BK216" s="39">
        <f t="shared" si="34"/>
        <v>0</v>
      </c>
      <c r="BL216" s="8" t="s">
        <v>122</v>
      </c>
      <c r="BM216" s="160" t="s">
        <v>410</v>
      </c>
    </row>
    <row r="217" spans="1:65" s="2" customFormat="1" ht="36" customHeight="1" x14ac:dyDescent="0.2">
      <c r="A217" s="17"/>
      <c r="B217" s="18"/>
      <c r="C217" s="161" t="s">
        <v>196</v>
      </c>
      <c r="D217" s="161" t="s">
        <v>115</v>
      </c>
      <c r="E217" s="162" t="s">
        <v>411</v>
      </c>
      <c r="F217" s="163" t="s">
        <v>412</v>
      </c>
      <c r="G217" s="164" t="s">
        <v>108</v>
      </c>
      <c r="H217" s="165">
        <v>30.436</v>
      </c>
      <c r="I217" s="166"/>
      <c r="J217" s="167">
        <f t="shared" si="25"/>
        <v>0</v>
      </c>
      <c r="K217" s="168"/>
      <c r="L217" s="169"/>
      <c r="M217" s="170" t="s">
        <v>0</v>
      </c>
      <c r="N217" s="171" t="s">
        <v>37</v>
      </c>
      <c r="O217" s="27"/>
      <c r="P217" s="158">
        <f t="shared" si="26"/>
        <v>0</v>
      </c>
      <c r="Q217" s="158">
        <v>1.5E-3</v>
      </c>
      <c r="R217" s="158">
        <f t="shared" si="27"/>
        <v>4.5654E-2</v>
      </c>
      <c r="S217" s="158">
        <v>0</v>
      </c>
      <c r="T217" s="159">
        <f t="shared" si="28"/>
        <v>0</v>
      </c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R217" s="160" t="s">
        <v>140</v>
      </c>
      <c r="AT217" s="160" t="s">
        <v>115</v>
      </c>
      <c r="AU217" s="160" t="s">
        <v>56</v>
      </c>
      <c r="AY217" s="8" t="s">
        <v>102</v>
      </c>
      <c r="BE217" s="39">
        <f t="shared" si="29"/>
        <v>0</v>
      </c>
      <c r="BF217" s="39">
        <f t="shared" si="30"/>
        <v>0</v>
      </c>
      <c r="BG217" s="39">
        <f t="shared" si="31"/>
        <v>0</v>
      </c>
      <c r="BH217" s="39">
        <f t="shared" si="32"/>
        <v>0</v>
      </c>
      <c r="BI217" s="39">
        <f t="shared" si="33"/>
        <v>0</v>
      </c>
      <c r="BJ217" s="8" t="s">
        <v>56</v>
      </c>
      <c r="BK217" s="39">
        <f t="shared" si="34"/>
        <v>0</v>
      </c>
      <c r="BL217" s="8" t="s">
        <v>122</v>
      </c>
      <c r="BM217" s="160" t="s">
        <v>413</v>
      </c>
    </row>
    <row r="218" spans="1:65" s="2" customFormat="1" ht="24" customHeight="1" x14ac:dyDescent="0.2">
      <c r="A218" s="17"/>
      <c r="B218" s="18"/>
      <c r="C218" s="148" t="s">
        <v>197</v>
      </c>
      <c r="D218" s="148" t="s">
        <v>103</v>
      </c>
      <c r="E218" s="149" t="s">
        <v>414</v>
      </c>
      <c r="F218" s="150" t="s">
        <v>415</v>
      </c>
      <c r="G218" s="151" t="s">
        <v>119</v>
      </c>
      <c r="H218" s="152">
        <v>14</v>
      </c>
      <c r="I218" s="153"/>
      <c r="J218" s="154">
        <f t="shared" si="25"/>
        <v>0</v>
      </c>
      <c r="K218" s="155"/>
      <c r="L218" s="20"/>
      <c r="M218" s="156" t="s">
        <v>0</v>
      </c>
      <c r="N218" s="157" t="s">
        <v>37</v>
      </c>
      <c r="O218" s="27"/>
      <c r="P218" s="158">
        <f t="shared" si="26"/>
        <v>0</v>
      </c>
      <c r="Q218" s="158">
        <v>0</v>
      </c>
      <c r="R218" s="158">
        <f t="shared" si="27"/>
        <v>0</v>
      </c>
      <c r="S218" s="158">
        <v>0</v>
      </c>
      <c r="T218" s="159">
        <f t="shared" si="28"/>
        <v>0</v>
      </c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R218" s="160" t="s">
        <v>122</v>
      </c>
      <c r="AT218" s="160" t="s">
        <v>103</v>
      </c>
      <c r="AU218" s="160" t="s">
        <v>56</v>
      </c>
      <c r="AY218" s="8" t="s">
        <v>102</v>
      </c>
      <c r="BE218" s="39">
        <f t="shared" si="29"/>
        <v>0</v>
      </c>
      <c r="BF218" s="39">
        <f t="shared" si="30"/>
        <v>0</v>
      </c>
      <c r="BG218" s="39">
        <f t="shared" si="31"/>
        <v>0</v>
      </c>
      <c r="BH218" s="39">
        <f t="shared" si="32"/>
        <v>0</v>
      </c>
      <c r="BI218" s="39">
        <f t="shared" si="33"/>
        <v>0</v>
      </c>
      <c r="BJ218" s="8" t="s">
        <v>56</v>
      </c>
      <c r="BK218" s="39">
        <f t="shared" si="34"/>
        <v>0</v>
      </c>
      <c r="BL218" s="8" t="s">
        <v>122</v>
      </c>
      <c r="BM218" s="160" t="s">
        <v>416</v>
      </c>
    </row>
    <row r="219" spans="1:65" s="2" customFormat="1" ht="24" customHeight="1" x14ac:dyDescent="0.2">
      <c r="A219" s="17"/>
      <c r="B219" s="18"/>
      <c r="C219" s="148" t="s">
        <v>198</v>
      </c>
      <c r="D219" s="148" t="s">
        <v>103</v>
      </c>
      <c r="E219" s="149" t="s">
        <v>246</v>
      </c>
      <c r="F219" s="150" t="s">
        <v>247</v>
      </c>
      <c r="G219" s="151" t="s">
        <v>116</v>
      </c>
      <c r="H219" s="152">
        <v>16.623999999999999</v>
      </c>
      <c r="I219" s="153"/>
      <c r="J219" s="154">
        <f t="shared" si="25"/>
        <v>0</v>
      </c>
      <c r="K219" s="155"/>
      <c r="L219" s="20"/>
      <c r="M219" s="156" t="s">
        <v>0</v>
      </c>
      <c r="N219" s="157" t="s">
        <v>37</v>
      </c>
      <c r="O219" s="27"/>
      <c r="P219" s="158">
        <f t="shared" si="26"/>
        <v>0</v>
      </c>
      <c r="Q219" s="158">
        <v>0</v>
      </c>
      <c r="R219" s="158">
        <f t="shared" si="27"/>
        <v>0</v>
      </c>
      <c r="S219" s="158">
        <v>0</v>
      </c>
      <c r="T219" s="159">
        <f t="shared" si="28"/>
        <v>0</v>
      </c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R219" s="160" t="s">
        <v>122</v>
      </c>
      <c r="AT219" s="160" t="s">
        <v>103</v>
      </c>
      <c r="AU219" s="160" t="s">
        <v>56</v>
      </c>
      <c r="AY219" s="8" t="s">
        <v>102</v>
      </c>
      <c r="BE219" s="39">
        <f t="shared" si="29"/>
        <v>0</v>
      </c>
      <c r="BF219" s="39">
        <f t="shared" si="30"/>
        <v>0</v>
      </c>
      <c r="BG219" s="39">
        <f t="shared" si="31"/>
        <v>0</v>
      </c>
      <c r="BH219" s="39">
        <f t="shared" si="32"/>
        <v>0</v>
      </c>
      <c r="BI219" s="39">
        <f t="shared" si="33"/>
        <v>0</v>
      </c>
      <c r="BJ219" s="8" t="s">
        <v>56</v>
      </c>
      <c r="BK219" s="39">
        <f t="shared" si="34"/>
        <v>0</v>
      </c>
      <c r="BL219" s="8" t="s">
        <v>122</v>
      </c>
      <c r="BM219" s="160" t="s">
        <v>417</v>
      </c>
    </row>
    <row r="220" spans="1:65" s="7" customFormat="1" ht="22.9" customHeight="1" x14ac:dyDescent="0.2">
      <c r="B220" s="132"/>
      <c r="C220" s="133"/>
      <c r="D220" s="134" t="s">
        <v>53</v>
      </c>
      <c r="E220" s="146" t="s">
        <v>418</v>
      </c>
      <c r="F220" s="146" t="s">
        <v>419</v>
      </c>
      <c r="G220" s="133"/>
      <c r="H220" s="133"/>
      <c r="I220" s="136"/>
      <c r="J220" s="147">
        <f>BK220</f>
        <v>0</v>
      </c>
      <c r="K220" s="133"/>
      <c r="L220" s="138"/>
      <c r="M220" s="139"/>
      <c r="N220" s="140"/>
      <c r="O220" s="140"/>
      <c r="P220" s="141">
        <f>SUM(P221:P226)</f>
        <v>0</v>
      </c>
      <c r="Q220" s="140"/>
      <c r="R220" s="141">
        <f>SUM(R221:R226)</f>
        <v>4.9849999999999998E-3</v>
      </c>
      <c r="S220" s="140"/>
      <c r="T220" s="142">
        <f>SUM(T221:T226)</f>
        <v>8.1999999999999998E-4</v>
      </c>
      <c r="AR220" s="143" t="s">
        <v>56</v>
      </c>
      <c r="AT220" s="144" t="s">
        <v>53</v>
      </c>
      <c r="AU220" s="144" t="s">
        <v>55</v>
      </c>
      <c r="AY220" s="143" t="s">
        <v>102</v>
      </c>
      <c r="BK220" s="145">
        <f>SUM(BK221:BK226)</f>
        <v>0</v>
      </c>
    </row>
    <row r="221" spans="1:65" s="2" customFormat="1" ht="24" customHeight="1" x14ac:dyDescent="0.2">
      <c r="A221" s="17"/>
      <c r="B221" s="18"/>
      <c r="C221" s="148" t="s">
        <v>199</v>
      </c>
      <c r="D221" s="148" t="s">
        <v>103</v>
      </c>
      <c r="E221" s="149" t="s">
        <v>420</v>
      </c>
      <c r="F221" s="150" t="s">
        <v>421</v>
      </c>
      <c r="G221" s="151" t="s">
        <v>119</v>
      </c>
      <c r="H221" s="152">
        <v>1</v>
      </c>
      <c r="I221" s="153"/>
      <c r="J221" s="154">
        <f t="shared" ref="J221:J226" si="35">ROUND(I221*H221,2)</f>
        <v>0</v>
      </c>
      <c r="K221" s="155"/>
      <c r="L221" s="20"/>
      <c r="M221" s="156" t="s">
        <v>0</v>
      </c>
      <c r="N221" s="157" t="s">
        <v>37</v>
      </c>
      <c r="O221" s="27"/>
      <c r="P221" s="158">
        <f t="shared" ref="P221:P226" si="36">O221*H221</f>
        <v>0</v>
      </c>
      <c r="Q221" s="158">
        <v>2.63E-3</v>
      </c>
      <c r="R221" s="158">
        <f t="shared" ref="R221:R226" si="37">Q221*H221</f>
        <v>2.63E-3</v>
      </c>
      <c r="S221" s="158">
        <v>8.1999999999999998E-4</v>
      </c>
      <c r="T221" s="159">
        <f t="shared" ref="T221:T226" si="38">S221*H221</f>
        <v>8.1999999999999998E-4</v>
      </c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R221" s="160" t="s">
        <v>122</v>
      </c>
      <c r="AT221" s="160" t="s">
        <v>103</v>
      </c>
      <c r="AU221" s="160" t="s">
        <v>56</v>
      </c>
      <c r="AY221" s="8" t="s">
        <v>102</v>
      </c>
      <c r="BE221" s="39">
        <f t="shared" ref="BE221:BE226" si="39">IF(N221="základná",J221,0)</f>
        <v>0</v>
      </c>
      <c r="BF221" s="39">
        <f t="shared" ref="BF221:BF226" si="40">IF(N221="znížená",J221,0)</f>
        <v>0</v>
      </c>
      <c r="BG221" s="39">
        <f t="shared" ref="BG221:BG226" si="41">IF(N221="zákl. prenesená",J221,0)</f>
        <v>0</v>
      </c>
      <c r="BH221" s="39">
        <f t="shared" ref="BH221:BH226" si="42">IF(N221="zníž. prenesená",J221,0)</f>
        <v>0</v>
      </c>
      <c r="BI221" s="39">
        <f t="shared" ref="BI221:BI226" si="43">IF(N221="nulová",J221,0)</f>
        <v>0</v>
      </c>
      <c r="BJ221" s="8" t="s">
        <v>56</v>
      </c>
      <c r="BK221" s="39">
        <f t="shared" ref="BK221:BK226" si="44">ROUND(I221*H221,2)</f>
        <v>0</v>
      </c>
      <c r="BL221" s="8" t="s">
        <v>122</v>
      </c>
      <c r="BM221" s="160" t="s">
        <v>422</v>
      </c>
    </row>
    <row r="222" spans="1:65" s="2" customFormat="1" ht="24" customHeight="1" x14ac:dyDescent="0.2">
      <c r="A222" s="17"/>
      <c r="B222" s="18"/>
      <c r="C222" s="148" t="s">
        <v>200</v>
      </c>
      <c r="D222" s="148" t="s">
        <v>103</v>
      </c>
      <c r="E222" s="149" t="s">
        <v>423</v>
      </c>
      <c r="F222" s="150" t="s">
        <v>424</v>
      </c>
      <c r="G222" s="151" t="s">
        <v>119</v>
      </c>
      <c r="H222" s="152">
        <v>1</v>
      </c>
      <c r="I222" s="153"/>
      <c r="J222" s="154">
        <f t="shared" si="35"/>
        <v>0</v>
      </c>
      <c r="K222" s="155"/>
      <c r="L222" s="20"/>
      <c r="M222" s="156" t="s">
        <v>0</v>
      </c>
      <c r="N222" s="157" t="s">
        <v>37</v>
      </c>
      <c r="O222" s="27"/>
      <c r="P222" s="158">
        <f t="shared" si="36"/>
        <v>0</v>
      </c>
      <c r="Q222" s="158">
        <v>1.2899999999999999E-3</v>
      </c>
      <c r="R222" s="158">
        <f t="shared" si="37"/>
        <v>1.2899999999999999E-3</v>
      </c>
      <c r="S222" s="158">
        <v>0</v>
      </c>
      <c r="T222" s="159">
        <f t="shared" si="38"/>
        <v>0</v>
      </c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R222" s="160" t="s">
        <v>122</v>
      </c>
      <c r="AT222" s="160" t="s">
        <v>103</v>
      </c>
      <c r="AU222" s="160" t="s">
        <v>56</v>
      </c>
      <c r="AY222" s="8" t="s">
        <v>102</v>
      </c>
      <c r="BE222" s="39">
        <f t="shared" si="39"/>
        <v>0</v>
      </c>
      <c r="BF222" s="39">
        <f t="shared" si="40"/>
        <v>0</v>
      </c>
      <c r="BG222" s="39">
        <f t="shared" si="41"/>
        <v>0</v>
      </c>
      <c r="BH222" s="39">
        <f t="shared" si="42"/>
        <v>0</v>
      </c>
      <c r="BI222" s="39">
        <f t="shared" si="43"/>
        <v>0</v>
      </c>
      <c r="BJ222" s="8" t="s">
        <v>56</v>
      </c>
      <c r="BK222" s="39">
        <f t="shared" si="44"/>
        <v>0</v>
      </c>
      <c r="BL222" s="8" t="s">
        <v>122</v>
      </c>
      <c r="BM222" s="160" t="s">
        <v>425</v>
      </c>
    </row>
    <row r="223" spans="1:65" s="2" customFormat="1" ht="16.5" customHeight="1" x14ac:dyDescent="0.2">
      <c r="A223" s="17"/>
      <c r="B223" s="18"/>
      <c r="C223" s="148" t="s">
        <v>201</v>
      </c>
      <c r="D223" s="148" t="s">
        <v>103</v>
      </c>
      <c r="E223" s="149" t="s">
        <v>426</v>
      </c>
      <c r="F223" s="150" t="s">
        <v>427</v>
      </c>
      <c r="G223" s="151" t="s">
        <v>124</v>
      </c>
      <c r="H223" s="152">
        <v>0.5</v>
      </c>
      <c r="I223" s="153"/>
      <c r="J223" s="154">
        <f t="shared" si="35"/>
        <v>0</v>
      </c>
      <c r="K223" s="155"/>
      <c r="L223" s="20"/>
      <c r="M223" s="156" t="s">
        <v>0</v>
      </c>
      <c r="N223" s="157" t="s">
        <v>37</v>
      </c>
      <c r="O223" s="27"/>
      <c r="P223" s="158">
        <f t="shared" si="36"/>
        <v>0</v>
      </c>
      <c r="Q223" s="158">
        <v>1.5299999999999999E-3</v>
      </c>
      <c r="R223" s="158">
        <f t="shared" si="37"/>
        <v>7.6499999999999995E-4</v>
      </c>
      <c r="S223" s="158">
        <v>0</v>
      </c>
      <c r="T223" s="159">
        <f t="shared" si="38"/>
        <v>0</v>
      </c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R223" s="160" t="s">
        <v>122</v>
      </c>
      <c r="AT223" s="160" t="s">
        <v>103</v>
      </c>
      <c r="AU223" s="160" t="s">
        <v>56</v>
      </c>
      <c r="AY223" s="8" t="s">
        <v>102</v>
      </c>
      <c r="BE223" s="39">
        <f t="shared" si="39"/>
        <v>0</v>
      </c>
      <c r="BF223" s="39">
        <f t="shared" si="40"/>
        <v>0</v>
      </c>
      <c r="BG223" s="39">
        <f t="shared" si="41"/>
        <v>0</v>
      </c>
      <c r="BH223" s="39">
        <f t="shared" si="42"/>
        <v>0</v>
      </c>
      <c r="BI223" s="39">
        <f t="shared" si="43"/>
        <v>0</v>
      </c>
      <c r="BJ223" s="8" t="s">
        <v>56</v>
      </c>
      <c r="BK223" s="39">
        <f t="shared" si="44"/>
        <v>0</v>
      </c>
      <c r="BL223" s="8" t="s">
        <v>122</v>
      </c>
      <c r="BM223" s="160" t="s">
        <v>428</v>
      </c>
    </row>
    <row r="224" spans="1:65" s="2" customFormat="1" ht="16.5" customHeight="1" x14ac:dyDescent="0.2">
      <c r="A224" s="17"/>
      <c r="B224" s="18"/>
      <c r="C224" s="148" t="s">
        <v>202</v>
      </c>
      <c r="D224" s="148" t="s">
        <v>103</v>
      </c>
      <c r="E224" s="149" t="s">
        <v>429</v>
      </c>
      <c r="F224" s="150" t="s">
        <v>430</v>
      </c>
      <c r="G224" s="151" t="s">
        <v>119</v>
      </c>
      <c r="H224" s="152">
        <v>1</v>
      </c>
      <c r="I224" s="153"/>
      <c r="J224" s="154">
        <f t="shared" si="35"/>
        <v>0</v>
      </c>
      <c r="K224" s="155"/>
      <c r="L224" s="20"/>
      <c r="M224" s="156" t="s">
        <v>0</v>
      </c>
      <c r="N224" s="157" t="s">
        <v>37</v>
      </c>
      <c r="O224" s="27"/>
      <c r="P224" s="158">
        <f t="shared" si="36"/>
        <v>0</v>
      </c>
      <c r="Q224" s="158">
        <v>2.9999999999999997E-4</v>
      </c>
      <c r="R224" s="158">
        <f t="shared" si="37"/>
        <v>2.9999999999999997E-4</v>
      </c>
      <c r="S224" s="158">
        <v>0</v>
      </c>
      <c r="T224" s="159">
        <f t="shared" si="38"/>
        <v>0</v>
      </c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R224" s="160" t="s">
        <v>122</v>
      </c>
      <c r="AT224" s="160" t="s">
        <v>103</v>
      </c>
      <c r="AU224" s="160" t="s">
        <v>56</v>
      </c>
      <c r="AY224" s="8" t="s">
        <v>102</v>
      </c>
      <c r="BE224" s="39">
        <f t="shared" si="39"/>
        <v>0</v>
      </c>
      <c r="BF224" s="39">
        <f t="shared" si="40"/>
        <v>0</v>
      </c>
      <c r="BG224" s="39">
        <f t="shared" si="41"/>
        <v>0</v>
      </c>
      <c r="BH224" s="39">
        <f t="shared" si="42"/>
        <v>0</v>
      </c>
      <c r="BI224" s="39">
        <f t="shared" si="43"/>
        <v>0</v>
      </c>
      <c r="BJ224" s="8" t="s">
        <v>56</v>
      </c>
      <c r="BK224" s="39">
        <f t="shared" si="44"/>
        <v>0</v>
      </c>
      <c r="BL224" s="8" t="s">
        <v>122</v>
      </c>
      <c r="BM224" s="160" t="s">
        <v>431</v>
      </c>
    </row>
    <row r="225" spans="1:65" s="2" customFormat="1" ht="24" customHeight="1" x14ac:dyDescent="0.2">
      <c r="A225" s="17"/>
      <c r="B225" s="18"/>
      <c r="C225" s="148" t="s">
        <v>203</v>
      </c>
      <c r="D225" s="148" t="s">
        <v>103</v>
      </c>
      <c r="E225" s="149" t="s">
        <v>432</v>
      </c>
      <c r="F225" s="150" t="s">
        <v>433</v>
      </c>
      <c r="G225" s="151" t="s">
        <v>119</v>
      </c>
      <c r="H225" s="152">
        <v>1</v>
      </c>
      <c r="I225" s="153"/>
      <c r="J225" s="154">
        <f t="shared" si="35"/>
        <v>0</v>
      </c>
      <c r="K225" s="155"/>
      <c r="L225" s="20"/>
      <c r="M225" s="156" t="s">
        <v>0</v>
      </c>
      <c r="N225" s="157" t="s">
        <v>37</v>
      </c>
      <c r="O225" s="27"/>
      <c r="P225" s="158">
        <f t="shared" si="36"/>
        <v>0</v>
      </c>
      <c r="Q225" s="158">
        <v>0</v>
      </c>
      <c r="R225" s="158">
        <f t="shared" si="37"/>
        <v>0</v>
      </c>
      <c r="S225" s="158">
        <v>0</v>
      </c>
      <c r="T225" s="159">
        <f t="shared" si="38"/>
        <v>0</v>
      </c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R225" s="160" t="s">
        <v>122</v>
      </c>
      <c r="AT225" s="160" t="s">
        <v>103</v>
      </c>
      <c r="AU225" s="160" t="s">
        <v>56</v>
      </c>
      <c r="AY225" s="8" t="s">
        <v>102</v>
      </c>
      <c r="BE225" s="39">
        <f t="shared" si="39"/>
        <v>0</v>
      </c>
      <c r="BF225" s="39">
        <f t="shared" si="40"/>
        <v>0</v>
      </c>
      <c r="BG225" s="39">
        <f t="shared" si="41"/>
        <v>0</v>
      </c>
      <c r="BH225" s="39">
        <f t="shared" si="42"/>
        <v>0</v>
      </c>
      <c r="BI225" s="39">
        <f t="shared" si="43"/>
        <v>0</v>
      </c>
      <c r="BJ225" s="8" t="s">
        <v>56</v>
      </c>
      <c r="BK225" s="39">
        <f t="shared" si="44"/>
        <v>0</v>
      </c>
      <c r="BL225" s="8" t="s">
        <v>122</v>
      </c>
      <c r="BM225" s="160" t="s">
        <v>434</v>
      </c>
    </row>
    <row r="226" spans="1:65" s="2" customFormat="1" ht="24" customHeight="1" x14ac:dyDescent="0.2">
      <c r="A226" s="17"/>
      <c r="B226" s="18"/>
      <c r="C226" s="148" t="s">
        <v>204</v>
      </c>
      <c r="D226" s="148" t="s">
        <v>103</v>
      </c>
      <c r="E226" s="149" t="s">
        <v>435</v>
      </c>
      <c r="F226" s="150" t="s">
        <v>436</v>
      </c>
      <c r="G226" s="151" t="s">
        <v>116</v>
      </c>
      <c r="H226" s="152">
        <v>5.0000000000000001E-3</v>
      </c>
      <c r="I226" s="153"/>
      <c r="J226" s="154">
        <f t="shared" si="35"/>
        <v>0</v>
      </c>
      <c r="K226" s="155"/>
      <c r="L226" s="20"/>
      <c r="M226" s="156" t="s">
        <v>0</v>
      </c>
      <c r="N226" s="157" t="s">
        <v>37</v>
      </c>
      <c r="O226" s="27"/>
      <c r="P226" s="158">
        <f t="shared" si="36"/>
        <v>0</v>
      </c>
      <c r="Q226" s="158">
        <v>0</v>
      </c>
      <c r="R226" s="158">
        <f t="shared" si="37"/>
        <v>0</v>
      </c>
      <c r="S226" s="158">
        <v>0</v>
      </c>
      <c r="T226" s="159">
        <f t="shared" si="38"/>
        <v>0</v>
      </c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R226" s="160" t="s">
        <v>122</v>
      </c>
      <c r="AT226" s="160" t="s">
        <v>103</v>
      </c>
      <c r="AU226" s="160" t="s">
        <v>56</v>
      </c>
      <c r="AY226" s="8" t="s">
        <v>102</v>
      </c>
      <c r="BE226" s="39">
        <f t="shared" si="39"/>
        <v>0</v>
      </c>
      <c r="BF226" s="39">
        <f t="shared" si="40"/>
        <v>0</v>
      </c>
      <c r="BG226" s="39">
        <f t="shared" si="41"/>
        <v>0</v>
      </c>
      <c r="BH226" s="39">
        <f t="shared" si="42"/>
        <v>0</v>
      </c>
      <c r="BI226" s="39">
        <f t="shared" si="43"/>
        <v>0</v>
      </c>
      <c r="BJ226" s="8" t="s">
        <v>56</v>
      </c>
      <c r="BK226" s="39">
        <f t="shared" si="44"/>
        <v>0</v>
      </c>
      <c r="BL226" s="8" t="s">
        <v>122</v>
      </c>
      <c r="BM226" s="160" t="s">
        <v>437</v>
      </c>
    </row>
    <row r="227" spans="1:65" s="7" customFormat="1" ht="22.9" customHeight="1" x14ac:dyDescent="0.2">
      <c r="B227" s="132"/>
      <c r="C227" s="133"/>
      <c r="D227" s="134" t="s">
        <v>53</v>
      </c>
      <c r="E227" s="146" t="s">
        <v>248</v>
      </c>
      <c r="F227" s="146" t="s">
        <v>249</v>
      </c>
      <c r="G227" s="133"/>
      <c r="H227" s="133"/>
      <c r="I227" s="136"/>
      <c r="J227" s="147">
        <f>BK227</f>
        <v>0</v>
      </c>
      <c r="K227" s="133"/>
      <c r="L227" s="138"/>
      <c r="M227" s="139"/>
      <c r="N227" s="140"/>
      <c r="O227" s="140"/>
      <c r="P227" s="141">
        <f>SUM(P228:P233)</f>
        <v>0</v>
      </c>
      <c r="Q227" s="140"/>
      <c r="R227" s="141">
        <f>SUM(R228:R233)</f>
        <v>9.1325E-3</v>
      </c>
      <c r="S227" s="140"/>
      <c r="T227" s="142">
        <f>SUM(T228:T233)</f>
        <v>0.49062750000000005</v>
      </c>
      <c r="AR227" s="143" t="s">
        <v>56</v>
      </c>
      <c r="AT227" s="144" t="s">
        <v>53</v>
      </c>
      <c r="AU227" s="144" t="s">
        <v>55</v>
      </c>
      <c r="AY227" s="143" t="s">
        <v>102</v>
      </c>
      <c r="BK227" s="145">
        <f>SUM(BK228:BK233)</f>
        <v>0</v>
      </c>
    </row>
    <row r="228" spans="1:65" s="2" customFormat="1" ht="24" customHeight="1" x14ac:dyDescent="0.2">
      <c r="A228" s="17"/>
      <c r="B228" s="18"/>
      <c r="C228" s="148" t="s">
        <v>205</v>
      </c>
      <c r="D228" s="148" t="s">
        <v>103</v>
      </c>
      <c r="E228" s="149" t="s">
        <v>438</v>
      </c>
      <c r="F228" s="150" t="s">
        <v>439</v>
      </c>
      <c r="G228" s="151" t="s">
        <v>124</v>
      </c>
      <c r="H228" s="152">
        <v>101.65</v>
      </c>
      <c r="I228" s="153"/>
      <c r="J228" s="154">
        <f t="shared" ref="J228:J233" si="45">ROUND(I228*H228,2)</f>
        <v>0</v>
      </c>
      <c r="K228" s="155"/>
      <c r="L228" s="20"/>
      <c r="M228" s="156" t="s">
        <v>0</v>
      </c>
      <c r="N228" s="157" t="s">
        <v>37</v>
      </c>
      <c r="O228" s="27"/>
      <c r="P228" s="158">
        <f t="shared" ref="P228:P233" si="46">O228*H228</f>
        <v>0</v>
      </c>
      <c r="Q228" s="158">
        <v>0</v>
      </c>
      <c r="R228" s="158">
        <f t="shared" ref="R228:R233" si="47">Q228*H228</f>
        <v>0</v>
      </c>
      <c r="S228" s="158">
        <v>3.2000000000000002E-3</v>
      </c>
      <c r="T228" s="159">
        <f t="shared" ref="T228:T233" si="48">S228*H228</f>
        <v>0.32528000000000001</v>
      </c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R228" s="160" t="s">
        <v>122</v>
      </c>
      <c r="AT228" s="160" t="s">
        <v>103</v>
      </c>
      <c r="AU228" s="160" t="s">
        <v>56</v>
      </c>
      <c r="AY228" s="8" t="s">
        <v>102</v>
      </c>
      <c r="BE228" s="39">
        <f t="shared" ref="BE228:BE233" si="49">IF(N228="základná",J228,0)</f>
        <v>0</v>
      </c>
      <c r="BF228" s="39">
        <f t="shared" ref="BF228:BF233" si="50">IF(N228="znížená",J228,0)</f>
        <v>0</v>
      </c>
      <c r="BG228" s="39">
        <f t="shared" ref="BG228:BG233" si="51">IF(N228="zákl. prenesená",J228,0)</f>
        <v>0</v>
      </c>
      <c r="BH228" s="39">
        <f t="shared" ref="BH228:BH233" si="52">IF(N228="zníž. prenesená",J228,0)</f>
        <v>0</v>
      </c>
      <c r="BI228" s="39">
        <f t="shared" ref="BI228:BI233" si="53">IF(N228="nulová",J228,0)</f>
        <v>0</v>
      </c>
      <c r="BJ228" s="8" t="s">
        <v>56</v>
      </c>
      <c r="BK228" s="39">
        <f t="shared" ref="BK228:BK233" si="54">ROUND(I228*H228,2)</f>
        <v>0</v>
      </c>
      <c r="BL228" s="8" t="s">
        <v>122</v>
      </c>
      <c r="BM228" s="160" t="s">
        <v>440</v>
      </c>
    </row>
    <row r="229" spans="1:65" s="2" customFormat="1" ht="36" customHeight="1" x14ac:dyDescent="0.2">
      <c r="A229" s="17"/>
      <c r="B229" s="18"/>
      <c r="C229" s="148" t="s">
        <v>206</v>
      </c>
      <c r="D229" s="148" t="s">
        <v>103</v>
      </c>
      <c r="E229" s="149" t="s">
        <v>441</v>
      </c>
      <c r="F229" s="150" t="s">
        <v>442</v>
      </c>
      <c r="G229" s="151" t="s">
        <v>124</v>
      </c>
      <c r="H229" s="152">
        <v>19.795000000000002</v>
      </c>
      <c r="I229" s="153"/>
      <c r="J229" s="154">
        <f t="shared" si="45"/>
        <v>0</v>
      </c>
      <c r="K229" s="155"/>
      <c r="L229" s="20"/>
      <c r="M229" s="156" t="s">
        <v>0</v>
      </c>
      <c r="N229" s="157" t="s">
        <v>37</v>
      </c>
      <c r="O229" s="27"/>
      <c r="P229" s="158">
        <f t="shared" si="46"/>
        <v>0</v>
      </c>
      <c r="Q229" s="158">
        <v>0</v>
      </c>
      <c r="R229" s="158">
        <f t="shared" si="47"/>
        <v>0</v>
      </c>
      <c r="S229" s="158">
        <v>3.2000000000000002E-3</v>
      </c>
      <c r="T229" s="159">
        <f t="shared" si="48"/>
        <v>6.3344000000000011E-2</v>
      </c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R229" s="160" t="s">
        <v>122</v>
      </c>
      <c r="AT229" s="160" t="s">
        <v>103</v>
      </c>
      <c r="AU229" s="160" t="s">
        <v>56</v>
      </c>
      <c r="AY229" s="8" t="s">
        <v>102</v>
      </c>
      <c r="BE229" s="39">
        <f t="shared" si="49"/>
        <v>0</v>
      </c>
      <c r="BF229" s="39">
        <f t="shared" si="50"/>
        <v>0</v>
      </c>
      <c r="BG229" s="39">
        <f t="shared" si="51"/>
        <v>0</v>
      </c>
      <c r="BH229" s="39">
        <f t="shared" si="52"/>
        <v>0</v>
      </c>
      <c r="BI229" s="39">
        <f t="shared" si="53"/>
        <v>0</v>
      </c>
      <c r="BJ229" s="8" t="s">
        <v>56</v>
      </c>
      <c r="BK229" s="39">
        <f t="shared" si="54"/>
        <v>0</v>
      </c>
      <c r="BL229" s="8" t="s">
        <v>122</v>
      </c>
      <c r="BM229" s="160" t="s">
        <v>443</v>
      </c>
    </row>
    <row r="230" spans="1:65" s="2" customFormat="1" ht="24" customHeight="1" x14ac:dyDescent="0.2">
      <c r="A230" s="17"/>
      <c r="B230" s="18"/>
      <c r="C230" s="148" t="s">
        <v>208</v>
      </c>
      <c r="D230" s="148" t="s">
        <v>103</v>
      </c>
      <c r="E230" s="149" t="s">
        <v>444</v>
      </c>
      <c r="F230" s="150" t="s">
        <v>445</v>
      </c>
      <c r="G230" s="151" t="s">
        <v>124</v>
      </c>
      <c r="H230" s="152">
        <v>11.05</v>
      </c>
      <c r="I230" s="153"/>
      <c r="J230" s="154">
        <f t="shared" si="45"/>
        <v>0</v>
      </c>
      <c r="K230" s="155"/>
      <c r="L230" s="20"/>
      <c r="M230" s="156" t="s">
        <v>0</v>
      </c>
      <c r="N230" s="157" t="s">
        <v>37</v>
      </c>
      <c r="O230" s="27"/>
      <c r="P230" s="158">
        <f t="shared" si="46"/>
        <v>0</v>
      </c>
      <c r="Q230" s="158">
        <v>0</v>
      </c>
      <c r="R230" s="158">
        <f t="shared" si="47"/>
        <v>0</v>
      </c>
      <c r="S230" s="158">
        <v>1.92E-3</v>
      </c>
      <c r="T230" s="159">
        <f t="shared" si="48"/>
        <v>2.1216000000000002E-2</v>
      </c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R230" s="160" t="s">
        <v>122</v>
      </c>
      <c r="AT230" s="160" t="s">
        <v>103</v>
      </c>
      <c r="AU230" s="160" t="s">
        <v>56</v>
      </c>
      <c r="AY230" s="8" t="s">
        <v>102</v>
      </c>
      <c r="BE230" s="39">
        <f t="shared" si="49"/>
        <v>0</v>
      </c>
      <c r="BF230" s="39">
        <f t="shared" si="50"/>
        <v>0</v>
      </c>
      <c r="BG230" s="39">
        <f t="shared" si="51"/>
        <v>0</v>
      </c>
      <c r="BH230" s="39">
        <f t="shared" si="52"/>
        <v>0</v>
      </c>
      <c r="BI230" s="39">
        <f t="shared" si="53"/>
        <v>0</v>
      </c>
      <c r="BJ230" s="8" t="s">
        <v>56</v>
      </c>
      <c r="BK230" s="39">
        <f t="shared" si="54"/>
        <v>0</v>
      </c>
      <c r="BL230" s="8" t="s">
        <v>122</v>
      </c>
      <c r="BM230" s="160" t="s">
        <v>446</v>
      </c>
    </row>
    <row r="231" spans="1:65" s="2" customFormat="1" ht="24" customHeight="1" x14ac:dyDescent="0.2">
      <c r="A231" s="17"/>
      <c r="B231" s="18"/>
      <c r="C231" s="148" t="s">
        <v>209</v>
      </c>
      <c r="D231" s="148" t="s">
        <v>103</v>
      </c>
      <c r="E231" s="149" t="s">
        <v>447</v>
      </c>
      <c r="F231" s="150" t="s">
        <v>448</v>
      </c>
      <c r="G231" s="151" t="s">
        <v>124</v>
      </c>
      <c r="H231" s="152">
        <v>35.125</v>
      </c>
      <c r="I231" s="153"/>
      <c r="J231" s="154">
        <f t="shared" si="45"/>
        <v>0</v>
      </c>
      <c r="K231" s="155"/>
      <c r="L231" s="20"/>
      <c r="M231" s="156" t="s">
        <v>0</v>
      </c>
      <c r="N231" s="157" t="s">
        <v>37</v>
      </c>
      <c r="O231" s="27"/>
      <c r="P231" s="158">
        <f t="shared" si="46"/>
        <v>0</v>
      </c>
      <c r="Q231" s="158">
        <v>2.5999999999999998E-4</v>
      </c>
      <c r="R231" s="158">
        <f t="shared" si="47"/>
        <v>9.1325E-3</v>
      </c>
      <c r="S231" s="158">
        <v>0</v>
      </c>
      <c r="T231" s="159">
        <f t="shared" si="48"/>
        <v>0</v>
      </c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R231" s="160" t="s">
        <v>122</v>
      </c>
      <c r="AT231" s="160" t="s">
        <v>103</v>
      </c>
      <c r="AU231" s="160" t="s">
        <v>56</v>
      </c>
      <c r="AY231" s="8" t="s">
        <v>102</v>
      </c>
      <c r="BE231" s="39">
        <f t="shared" si="49"/>
        <v>0</v>
      </c>
      <c r="BF231" s="39">
        <f t="shared" si="50"/>
        <v>0</v>
      </c>
      <c r="BG231" s="39">
        <f t="shared" si="51"/>
        <v>0</v>
      </c>
      <c r="BH231" s="39">
        <f t="shared" si="52"/>
        <v>0</v>
      </c>
      <c r="BI231" s="39">
        <f t="shared" si="53"/>
        <v>0</v>
      </c>
      <c r="BJ231" s="8" t="s">
        <v>56</v>
      </c>
      <c r="BK231" s="39">
        <f t="shared" si="54"/>
        <v>0</v>
      </c>
      <c r="BL231" s="8" t="s">
        <v>122</v>
      </c>
      <c r="BM231" s="160" t="s">
        <v>449</v>
      </c>
    </row>
    <row r="232" spans="1:65" s="2" customFormat="1" ht="24" customHeight="1" x14ac:dyDescent="0.2">
      <c r="A232" s="17"/>
      <c r="B232" s="18"/>
      <c r="C232" s="148" t="s">
        <v>210</v>
      </c>
      <c r="D232" s="148" t="s">
        <v>103</v>
      </c>
      <c r="E232" s="149" t="s">
        <v>450</v>
      </c>
      <c r="F232" s="150" t="s">
        <v>451</v>
      </c>
      <c r="G232" s="151" t="s">
        <v>124</v>
      </c>
      <c r="H232" s="152">
        <v>35.125</v>
      </c>
      <c r="I232" s="153"/>
      <c r="J232" s="154">
        <f t="shared" si="45"/>
        <v>0</v>
      </c>
      <c r="K232" s="155"/>
      <c r="L232" s="20"/>
      <c r="M232" s="156" t="s">
        <v>0</v>
      </c>
      <c r="N232" s="157" t="s">
        <v>37</v>
      </c>
      <c r="O232" s="27"/>
      <c r="P232" s="158">
        <f t="shared" si="46"/>
        <v>0</v>
      </c>
      <c r="Q232" s="158">
        <v>0</v>
      </c>
      <c r="R232" s="158">
        <f t="shared" si="47"/>
        <v>0</v>
      </c>
      <c r="S232" s="158">
        <v>2.3E-3</v>
      </c>
      <c r="T232" s="159">
        <f t="shared" si="48"/>
        <v>8.0787499999999998E-2</v>
      </c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R232" s="160" t="s">
        <v>122</v>
      </c>
      <c r="AT232" s="160" t="s">
        <v>103</v>
      </c>
      <c r="AU232" s="160" t="s">
        <v>56</v>
      </c>
      <c r="AY232" s="8" t="s">
        <v>102</v>
      </c>
      <c r="BE232" s="39">
        <f t="shared" si="49"/>
        <v>0</v>
      </c>
      <c r="BF232" s="39">
        <f t="shared" si="50"/>
        <v>0</v>
      </c>
      <c r="BG232" s="39">
        <f t="shared" si="51"/>
        <v>0</v>
      </c>
      <c r="BH232" s="39">
        <f t="shared" si="52"/>
        <v>0</v>
      </c>
      <c r="BI232" s="39">
        <f t="shared" si="53"/>
        <v>0</v>
      </c>
      <c r="BJ232" s="8" t="s">
        <v>56</v>
      </c>
      <c r="BK232" s="39">
        <f t="shared" si="54"/>
        <v>0</v>
      </c>
      <c r="BL232" s="8" t="s">
        <v>122</v>
      </c>
      <c r="BM232" s="160" t="s">
        <v>452</v>
      </c>
    </row>
    <row r="233" spans="1:65" s="2" customFormat="1" ht="24" customHeight="1" x14ac:dyDescent="0.2">
      <c r="A233" s="17"/>
      <c r="B233" s="18"/>
      <c r="C233" s="148" t="s">
        <v>211</v>
      </c>
      <c r="D233" s="148" t="s">
        <v>103</v>
      </c>
      <c r="E233" s="149" t="s">
        <v>250</v>
      </c>
      <c r="F233" s="150" t="s">
        <v>251</v>
      </c>
      <c r="G233" s="151" t="s">
        <v>116</v>
      </c>
      <c r="H233" s="152">
        <v>8.9999999999999993E-3</v>
      </c>
      <c r="I233" s="153"/>
      <c r="J233" s="154">
        <f t="shared" si="45"/>
        <v>0</v>
      </c>
      <c r="K233" s="155"/>
      <c r="L233" s="20"/>
      <c r="M233" s="156" t="s">
        <v>0</v>
      </c>
      <c r="N233" s="157" t="s">
        <v>37</v>
      </c>
      <c r="O233" s="27"/>
      <c r="P233" s="158">
        <f t="shared" si="46"/>
        <v>0</v>
      </c>
      <c r="Q233" s="158">
        <v>0</v>
      </c>
      <c r="R233" s="158">
        <f t="shared" si="47"/>
        <v>0</v>
      </c>
      <c r="S233" s="158">
        <v>0</v>
      </c>
      <c r="T233" s="159">
        <f t="shared" si="48"/>
        <v>0</v>
      </c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R233" s="160" t="s">
        <v>122</v>
      </c>
      <c r="AT233" s="160" t="s">
        <v>103</v>
      </c>
      <c r="AU233" s="160" t="s">
        <v>56</v>
      </c>
      <c r="AY233" s="8" t="s">
        <v>102</v>
      </c>
      <c r="BE233" s="39">
        <f t="shared" si="49"/>
        <v>0</v>
      </c>
      <c r="BF233" s="39">
        <f t="shared" si="50"/>
        <v>0</v>
      </c>
      <c r="BG233" s="39">
        <f t="shared" si="51"/>
        <v>0</v>
      </c>
      <c r="BH233" s="39">
        <f t="shared" si="52"/>
        <v>0</v>
      </c>
      <c r="BI233" s="39">
        <f t="shared" si="53"/>
        <v>0</v>
      </c>
      <c r="BJ233" s="8" t="s">
        <v>56</v>
      </c>
      <c r="BK233" s="39">
        <f t="shared" si="54"/>
        <v>0</v>
      </c>
      <c r="BL233" s="8" t="s">
        <v>122</v>
      </c>
      <c r="BM233" s="160" t="s">
        <v>453</v>
      </c>
    </row>
    <row r="234" spans="1:65" s="7" customFormat="1" ht="25.9" customHeight="1" x14ac:dyDescent="0.2">
      <c r="B234" s="132"/>
      <c r="C234" s="133"/>
      <c r="D234" s="134" t="s">
        <v>53</v>
      </c>
      <c r="E234" s="135" t="s">
        <v>216</v>
      </c>
      <c r="F234" s="135" t="s">
        <v>217</v>
      </c>
      <c r="G234" s="133"/>
      <c r="H234" s="133"/>
      <c r="I234" s="136"/>
      <c r="J234" s="137">
        <f>BK234</f>
        <v>0</v>
      </c>
      <c r="K234" s="133"/>
      <c r="L234" s="138"/>
      <c r="M234" s="139"/>
      <c r="N234" s="140"/>
      <c r="O234" s="140"/>
      <c r="P234" s="141">
        <f>SUM(P235:P238)</f>
        <v>0</v>
      </c>
      <c r="Q234" s="140"/>
      <c r="R234" s="141">
        <f>SUM(R235:R238)</f>
        <v>0</v>
      </c>
      <c r="S234" s="140"/>
      <c r="T234" s="142">
        <f>SUM(T235:T238)</f>
        <v>0</v>
      </c>
      <c r="AR234" s="143" t="s">
        <v>105</v>
      </c>
      <c r="AT234" s="144" t="s">
        <v>53</v>
      </c>
      <c r="AU234" s="144" t="s">
        <v>54</v>
      </c>
      <c r="AY234" s="143" t="s">
        <v>102</v>
      </c>
      <c r="BK234" s="145">
        <f>SUM(BK235:BK238)</f>
        <v>0</v>
      </c>
    </row>
    <row r="235" spans="1:65" s="2" customFormat="1" ht="24" customHeight="1" x14ac:dyDescent="0.2">
      <c r="A235" s="17"/>
      <c r="B235" s="18"/>
      <c r="C235" s="148" t="s">
        <v>212</v>
      </c>
      <c r="D235" s="148" t="s">
        <v>103</v>
      </c>
      <c r="E235" s="149" t="s">
        <v>218</v>
      </c>
      <c r="F235" s="150" t="s">
        <v>219</v>
      </c>
      <c r="G235" s="151" t="s">
        <v>220</v>
      </c>
      <c r="H235" s="152">
        <v>50</v>
      </c>
      <c r="I235" s="153"/>
      <c r="J235" s="154">
        <f>ROUND(I235*H235,2)</f>
        <v>0</v>
      </c>
      <c r="K235" s="155"/>
      <c r="L235" s="20"/>
      <c r="M235" s="156" t="s">
        <v>0</v>
      </c>
      <c r="N235" s="157" t="s">
        <v>37</v>
      </c>
      <c r="O235" s="27"/>
      <c r="P235" s="158">
        <f>O235*H235</f>
        <v>0</v>
      </c>
      <c r="Q235" s="158">
        <v>0</v>
      </c>
      <c r="R235" s="158">
        <f>Q235*H235</f>
        <v>0</v>
      </c>
      <c r="S235" s="158">
        <v>0</v>
      </c>
      <c r="T235" s="159">
        <f>S235*H235</f>
        <v>0</v>
      </c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R235" s="160" t="s">
        <v>221</v>
      </c>
      <c r="AT235" s="160" t="s">
        <v>103</v>
      </c>
      <c r="AU235" s="160" t="s">
        <v>55</v>
      </c>
      <c r="AY235" s="8" t="s">
        <v>102</v>
      </c>
      <c r="BE235" s="39">
        <f>IF(N235="základná",J235,0)</f>
        <v>0</v>
      </c>
      <c r="BF235" s="39">
        <f>IF(N235="znížená",J235,0)</f>
        <v>0</v>
      </c>
      <c r="BG235" s="39">
        <f>IF(N235="zákl. prenesená",J235,0)</f>
        <v>0</v>
      </c>
      <c r="BH235" s="39">
        <f>IF(N235="zníž. prenesená",J235,0)</f>
        <v>0</v>
      </c>
      <c r="BI235" s="39">
        <f>IF(N235="nulová",J235,0)</f>
        <v>0</v>
      </c>
      <c r="BJ235" s="8" t="s">
        <v>56</v>
      </c>
      <c r="BK235" s="39">
        <f>ROUND(I235*H235,2)</f>
        <v>0</v>
      </c>
      <c r="BL235" s="8" t="s">
        <v>221</v>
      </c>
      <c r="BM235" s="160" t="s">
        <v>454</v>
      </c>
    </row>
    <row r="236" spans="1:65" s="2" customFormat="1" ht="36" customHeight="1" x14ac:dyDescent="0.2">
      <c r="A236" s="17"/>
      <c r="B236" s="18"/>
      <c r="C236" s="148" t="s">
        <v>213</v>
      </c>
      <c r="D236" s="148" t="s">
        <v>103</v>
      </c>
      <c r="E236" s="149" t="s">
        <v>222</v>
      </c>
      <c r="F236" s="150" t="s">
        <v>223</v>
      </c>
      <c r="G236" s="151" t="s">
        <v>220</v>
      </c>
      <c r="H236" s="152">
        <v>50</v>
      </c>
      <c r="I236" s="153"/>
      <c r="J236" s="154">
        <f>ROUND(I236*H236,2)</f>
        <v>0</v>
      </c>
      <c r="K236" s="155"/>
      <c r="L236" s="20"/>
      <c r="M236" s="156" t="s">
        <v>0</v>
      </c>
      <c r="N236" s="157" t="s">
        <v>37</v>
      </c>
      <c r="O236" s="27"/>
      <c r="P236" s="158">
        <f>O236*H236</f>
        <v>0</v>
      </c>
      <c r="Q236" s="158">
        <v>0</v>
      </c>
      <c r="R236" s="158">
        <f>Q236*H236</f>
        <v>0</v>
      </c>
      <c r="S236" s="158">
        <v>0</v>
      </c>
      <c r="T236" s="159">
        <f>S236*H236</f>
        <v>0</v>
      </c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R236" s="160" t="s">
        <v>221</v>
      </c>
      <c r="AT236" s="160" t="s">
        <v>103</v>
      </c>
      <c r="AU236" s="160" t="s">
        <v>55</v>
      </c>
      <c r="AY236" s="8" t="s">
        <v>102</v>
      </c>
      <c r="BE236" s="39">
        <f>IF(N236="základná",J236,0)</f>
        <v>0</v>
      </c>
      <c r="BF236" s="39">
        <f>IF(N236="znížená",J236,0)</f>
        <v>0</v>
      </c>
      <c r="BG236" s="39">
        <f>IF(N236="zákl. prenesená",J236,0)</f>
        <v>0</v>
      </c>
      <c r="BH236" s="39">
        <f>IF(N236="zníž. prenesená",J236,0)</f>
        <v>0</v>
      </c>
      <c r="BI236" s="39">
        <f>IF(N236="nulová",J236,0)</f>
        <v>0</v>
      </c>
      <c r="BJ236" s="8" t="s">
        <v>56</v>
      </c>
      <c r="BK236" s="39">
        <f>ROUND(I236*H236,2)</f>
        <v>0</v>
      </c>
      <c r="BL236" s="8" t="s">
        <v>221</v>
      </c>
      <c r="BM236" s="160" t="s">
        <v>455</v>
      </c>
    </row>
    <row r="237" spans="1:65" s="2" customFormat="1" ht="24" customHeight="1" x14ac:dyDescent="0.2">
      <c r="A237" s="17"/>
      <c r="B237" s="18"/>
      <c r="C237" s="148" t="s">
        <v>214</v>
      </c>
      <c r="D237" s="148" t="s">
        <v>103</v>
      </c>
      <c r="E237" s="149" t="s">
        <v>224</v>
      </c>
      <c r="F237" s="150" t="s">
        <v>225</v>
      </c>
      <c r="G237" s="151" t="s">
        <v>220</v>
      </c>
      <c r="H237" s="152">
        <v>8</v>
      </c>
      <c r="I237" s="153"/>
      <c r="J237" s="154">
        <f>ROUND(I237*H237,2)</f>
        <v>0</v>
      </c>
      <c r="K237" s="155"/>
      <c r="L237" s="20"/>
      <c r="M237" s="156" t="s">
        <v>0</v>
      </c>
      <c r="N237" s="157" t="s">
        <v>37</v>
      </c>
      <c r="O237" s="27"/>
      <c r="P237" s="158">
        <f>O237*H237</f>
        <v>0</v>
      </c>
      <c r="Q237" s="158">
        <v>0</v>
      </c>
      <c r="R237" s="158">
        <f>Q237*H237</f>
        <v>0</v>
      </c>
      <c r="S237" s="158">
        <v>0</v>
      </c>
      <c r="T237" s="159">
        <f>S237*H237</f>
        <v>0</v>
      </c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R237" s="160" t="s">
        <v>221</v>
      </c>
      <c r="AT237" s="160" t="s">
        <v>103</v>
      </c>
      <c r="AU237" s="160" t="s">
        <v>55</v>
      </c>
      <c r="AY237" s="8" t="s">
        <v>102</v>
      </c>
      <c r="BE237" s="39">
        <f>IF(N237="základná",J237,0)</f>
        <v>0</v>
      </c>
      <c r="BF237" s="39">
        <f>IF(N237="znížená",J237,0)</f>
        <v>0</v>
      </c>
      <c r="BG237" s="39">
        <f>IF(N237="zákl. prenesená",J237,0)</f>
        <v>0</v>
      </c>
      <c r="BH237" s="39">
        <f>IF(N237="zníž. prenesená",J237,0)</f>
        <v>0</v>
      </c>
      <c r="BI237" s="39">
        <f>IF(N237="nulová",J237,0)</f>
        <v>0</v>
      </c>
      <c r="BJ237" s="8" t="s">
        <v>56</v>
      </c>
      <c r="BK237" s="39">
        <f>ROUND(I237*H237,2)</f>
        <v>0</v>
      </c>
      <c r="BL237" s="8" t="s">
        <v>221</v>
      </c>
      <c r="BM237" s="160" t="s">
        <v>456</v>
      </c>
    </row>
    <row r="238" spans="1:65" s="2" customFormat="1" ht="36" customHeight="1" x14ac:dyDescent="0.2">
      <c r="A238" s="17"/>
      <c r="B238" s="18"/>
      <c r="C238" s="148" t="s">
        <v>215</v>
      </c>
      <c r="D238" s="148" t="s">
        <v>103</v>
      </c>
      <c r="E238" s="149" t="s">
        <v>226</v>
      </c>
      <c r="F238" s="150" t="s">
        <v>227</v>
      </c>
      <c r="G238" s="151" t="s">
        <v>220</v>
      </c>
      <c r="H238" s="152">
        <v>8</v>
      </c>
      <c r="I238" s="153"/>
      <c r="J238" s="154">
        <f>ROUND(I238*H238,2)</f>
        <v>0</v>
      </c>
      <c r="K238" s="155"/>
      <c r="L238" s="20"/>
      <c r="M238" s="172" t="s">
        <v>0</v>
      </c>
      <c r="N238" s="173" t="s">
        <v>37</v>
      </c>
      <c r="O238" s="174"/>
      <c r="P238" s="175">
        <f>O238*H238</f>
        <v>0</v>
      </c>
      <c r="Q238" s="175">
        <v>0</v>
      </c>
      <c r="R238" s="175">
        <f>Q238*H238</f>
        <v>0</v>
      </c>
      <c r="S238" s="175">
        <v>0</v>
      </c>
      <c r="T238" s="176">
        <f>S238*H238</f>
        <v>0</v>
      </c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R238" s="160" t="s">
        <v>221</v>
      </c>
      <c r="AT238" s="160" t="s">
        <v>103</v>
      </c>
      <c r="AU238" s="160" t="s">
        <v>55</v>
      </c>
      <c r="AY238" s="8" t="s">
        <v>102</v>
      </c>
      <c r="BE238" s="39">
        <f>IF(N238="základná",J238,0)</f>
        <v>0</v>
      </c>
      <c r="BF238" s="39">
        <f>IF(N238="znížená",J238,0)</f>
        <v>0</v>
      </c>
      <c r="BG238" s="39">
        <f>IF(N238="zákl. prenesená",J238,0)</f>
        <v>0</v>
      </c>
      <c r="BH238" s="39">
        <f>IF(N238="zníž. prenesená",J238,0)</f>
        <v>0</v>
      </c>
      <c r="BI238" s="39">
        <f>IF(N238="nulová",J238,0)</f>
        <v>0</v>
      </c>
      <c r="BJ238" s="8" t="s">
        <v>56</v>
      </c>
      <c r="BK238" s="39">
        <f>ROUND(I238*H238,2)</f>
        <v>0</v>
      </c>
      <c r="BL238" s="8" t="s">
        <v>221</v>
      </c>
      <c r="BM238" s="160" t="s">
        <v>457</v>
      </c>
    </row>
    <row r="239" spans="1:65" s="2" customFormat="1" ht="6.95" customHeight="1" x14ac:dyDescent="0.2">
      <c r="A239" s="17"/>
      <c r="B239" s="22"/>
      <c r="C239" s="23"/>
      <c r="D239" s="23"/>
      <c r="E239" s="23"/>
      <c r="F239" s="23"/>
      <c r="G239" s="23"/>
      <c r="H239" s="23"/>
      <c r="I239" s="91"/>
      <c r="J239" s="23"/>
      <c r="K239" s="23"/>
      <c r="L239" s="20"/>
      <c r="M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</row>
  </sheetData>
  <sheetProtection algorithmName="SHA-512" hashValue="48Az04l+uRFHxOmHITP7gAxqw14q/ai05Zl2LmqHFIY8dbw/IFua52Hc0sQQ2eqMZBih0SZK6aP7WxjAiK/1AQ==" saltValue="y/FKj9Tk+KGNV/1e6sQUkrjcA8TWWk3QJrqM92oeaKR9T/n+uDXRmINcPuVdRms24jMdO6Oh9a3Gvv45z2yDjA==" spinCount="100000" sheet="1" objects="1" scenarios="1" formatColumns="0" formatRows="0" autoFilter="0"/>
  <autoFilter ref="C140:K238"/>
  <mergeCells count="17">
    <mergeCell ref="E133:H133"/>
    <mergeCell ref="E84:H84"/>
    <mergeCell ref="E86:H86"/>
    <mergeCell ref="E88:H88"/>
    <mergeCell ref="D113:F113"/>
    <mergeCell ref="D114:F114"/>
    <mergeCell ref="D115:F115"/>
    <mergeCell ref="D116:F116"/>
    <mergeCell ref="D117:F117"/>
    <mergeCell ref="E129:H129"/>
    <mergeCell ref="E131:H131"/>
    <mergeCell ref="E29:H29"/>
    <mergeCell ref="L2:V2"/>
    <mergeCell ref="E7:H7"/>
    <mergeCell ref="E9:H9"/>
    <mergeCell ref="E11:H11"/>
    <mergeCell ref="E20:H2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0"/>
  <sheetViews>
    <sheetView showGridLines="0" topLeftCell="A126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4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I2" s="43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8" t="s">
        <v>58</v>
      </c>
    </row>
    <row r="3" spans="1:46" s="1" customFormat="1" ht="6.95" customHeight="1" x14ac:dyDescent="0.2">
      <c r="B3" s="44"/>
      <c r="C3" s="45"/>
      <c r="D3" s="45"/>
      <c r="E3" s="45"/>
      <c r="F3" s="45"/>
      <c r="G3" s="45"/>
      <c r="H3" s="45"/>
      <c r="I3" s="46"/>
      <c r="J3" s="45"/>
      <c r="K3" s="45"/>
      <c r="L3" s="9"/>
      <c r="AT3" s="8" t="s">
        <v>54</v>
      </c>
    </row>
    <row r="4" spans="1:46" s="1" customFormat="1" ht="24.95" customHeight="1" x14ac:dyDescent="0.2">
      <c r="B4" s="9"/>
      <c r="D4" s="47" t="s">
        <v>61</v>
      </c>
      <c r="I4" s="43"/>
      <c r="L4" s="9"/>
      <c r="M4" s="48" t="s">
        <v>3</v>
      </c>
      <c r="AT4" s="8" t="s">
        <v>1</v>
      </c>
    </row>
    <row r="5" spans="1:46" s="1" customFormat="1" ht="6.95" customHeight="1" x14ac:dyDescent="0.2">
      <c r="B5" s="9"/>
      <c r="I5" s="43"/>
      <c r="L5" s="9"/>
    </row>
    <row r="6" spans="1:46" s="1" customFormat="1" ht="12" customHeight="1" x14ac:dyDescent="0.2">
      <c r="B6" s="9"/>
      <c r="D6" s="49" t="s">
        <v>4</v>
      </c>
      <c r="I6" s="43"/>
      <c r="L6" s="9"/>
    </row>
    <row r="7" spans="1:46" s="1" customFormat="1" ht="16.5" customHeight="1" x14ac:dyDescent="0.2">
      <c r="B7" s="9"/>
      <c r="E7" s="180" t="e">
        <f>#REF!</f>
        <v>#REF!</v>
      </c>
      <c r="F7" s="181"/>
      <c r="G7" s="181"/>
      <c r="H7" s="181"/>
      <c r="I7" s="43"/>
      <c r="L7" s="9"/>
    </row>
    <row r="8" spans="1:46" s="1" customFormat="1" ht="12" customHeight="1" x14ac:dyDescent="0.2">
      <c r="B8" s="9"/>
      <c r="D8" s="49" t="s">
        <v>62</v>
      </c>
      <c r="I8" s="43"/>
      <c r="L8" s="9"/>
    </row>
    <row r="9" spans="1:46" s="2" customFormat="1" ht="16.5" customHeight="1" x14ac:dyDescent="0.2">
      <c r="A9" s="17"/>
      <c r="B9" s="20"/>
      <c r="C9" s="17"/>
      <c r="D9" s="17"/>
      <c r="E9" s="180" t="s">
        <v>462</v>
      </c>
      <c r="F9" s="182"/>
      <c r="G9" s="182"/>
      <c r="H9" s="182"/>
      <c r="I9" s="50"/>
      <c r="J9" s="17"/>
      <c r="K9" s="17"/>
      <c r="L9" s="21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2" customFormat="1" ht="12" customHeight="1" x14ac:dyDescent="0.2">
      <c r="A10" s="17"/>
      <c r="B10" s="20"/>
      <c r="C10" s="17"/>
      <c r="D10" s="49" t="s">
        <v>64</v>
      </c>
      <c r="E10" s="17"/>
      <c r="F10" s="17"/>
      <c r="G10" s="17"/>
      <c r="H10" s="17"/>
      <c r="I10" s="50"/>
      <c r="J10" s="17"/>
      <c r="K10" s="17"/>
      <c r="L10" s="21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2" customFormat="1" ht="16.5" customHeight="1" x14ac:dyDescent="0.2">
      <c r="A11" s="17"/>
      <c r="B11" s="20"/>
      <c r="C11" s="17"/>
      <c r="D11" s="17"/>
      <c r="E11" s="183" t="s">
        <v>484</v>
      </c>
      <c r="F11" s="182"/>
      <c r="G11" s="182"/>
      <c r="H11" s="182"/>
      <c r="I11" s="50"/>
      <c r="J11" s="17"/>
      <c r="K11" s="17"/>
      <c r="L11" s="21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2" customFormat="1" x14ac:dyDescent="0.2">
      <c r="A12" s="17"/>
      <c r="B12" s="20"/>
      <c r="C12" s="17"/>
      <c r="D12" s="17"/>
      <c r="E12" s="17"/>
      <c r="F12" s="17"/>
      <c r="G12" s="17"/>
      <c r="H12" s="17"/>
      <c r="I12" s="50"/>
      <c r="J12" s="17"/>
      <c r="K12" s="17"/>
      <c r="L12" s="21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2" customFormat="1" ht="12" customHeight="1" x14ac:dyDescent="0.2">
      <c r="A13" s="17"/>
      <c r="B13" s="20"/>
      <c r="C13" s="17"/>
      <c r="D13" s="49" t="s">
        <v>5</v>
      </c>
      <c r="E13" s="17"/>
      <c r="F13" s="36" t="s">
        <v>6</v>
      </c>
      <c r="G13" s="17"/>
      <c r="H13" s="17"/>
      <c r="I13" s="51" t="s">
        <v>7</v>
      </c>
      <c r="J13" s="36" t="s">
        <v>8</v>
      </c>
      <c r="K13" s="17"/>
      <c r="L13" s="21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2" customFormat="1" ht="12" customHeight="1" x14ac:dyDescent="0.2">
      <c r="A14" s="17"/>
      <c r="B14" s="20"/>
      <c r="C14" s="17"/>
      <c r="D14" s="49" t="s">
        <v>9</v>
      </c>
      <c r="E14" s="17"/>
      <c r="F14" s="36" t="s">
        <v>10</v>
      </c>
      <c r="G14" s="17"/>
      <c r="H14" s="17"/>
      <c r="I14" s="51" t="s">
        <v>11</v>
      </c>
      <c r="J14" s="52" t="e">
        <f>#REF!</f>
        <v>#REF!</v>
      </c>
      <c r="K14" s="17"/>
      <c r="L14" s="21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2" customFormat="1" ht="21.75" customHeight="1" x14ac:dyDescent="0.2">
      <c r="A15" s="17"/>
      <c r="B15" s="20"/>
      <c r="C15" s="17"/>
      <c r="D15" s="53" t="s">
        <v>12</v>
      </c>
      <c r="E15" s="17"/>
      <c r="F15" s="54" t="s">
        <v>13</v>
      </c>
      <c r="G15" s="17"/>
      <c r="H15" s="17"/>
      <c r="I15" s="55" t="s">
        <v>14</v>
      </c>
      <c r="J15" s="54" t="s">
        <v>15</v>
      </c>
      <c r="K15" s="17"/>
      <c r="L15" s="21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2" customFormat="1" ht="12" customHeight="1" x14ac:dyDescent="0.2">
      <c r="A16" s="17"/>
      <c r="B16" s="20"/>
      <c r="C16" s="17"/>
      <c r="D16" s="49" t="s">
        <v>16</v>
      </c>
      <c r="E16" s="17"/>
      <c r="F16" s="17"/>
      <c r="G16" s="17"/>
      <c r="H16" s="17"/>
      <c r="I16" s="51" t="s">
        <v>17</v>
      </c>
      <c r="J16" s="36" t="s">
        <v>18</v>
      </c>
      <c r="K16" s="17"/>
      <c r="L16" s="21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2" customFormat="1" ht="18" customHeight="1" x14ac:dyDescent="0.2">
      <c r="A17" s="17"/>
      <c r="B17" s="20"/>
      <c r="C17" s="17"/>
      <c r="D17" s="17"/>
      <c r="E17" s="36" t="s">
        <v>19</v>
      </c>
      <c r="F17" s="17"/>
      <c r="G17" s="17"/>
      <c r="H17" s="17"/>
      <c r="I17" s="51" t="s">
        <v>20</v>
      </c>
      <c r="J17" s="36" t="s">
        <v>21</v>
      </c>
      <c r="K17" s="17"/>
      <c r="L17" s="21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2" customFormat="1" ht="6.95" customHeight="1" x14ac:dyDescent="0.2">
      <c r="A18" s="17"/>
      <c r="B18" s="20"/>
      <c r="C18" s="17"/>
      <c r="D18" s="17"/>
      <c r="E18" s="17"/>
      <c r="F18" s="17"/>
      <c r="G18" s="17"/>
      <c r="H18" s="17"/>
      <c r="I18" s="50"/>
      <c r="J18" s="17"/>
      <c r="K18" s="17"/>
      <c r="L18" s="21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" customFormat="1" ht="12" customHeight="1" x14ac:dyDescent="0.2">
      <c r="A19" s="17"/>
      <c r="B19" s="20"/>
      <c r="C19" s="17"/>
      <c r="D19" s="49" t="s">
        <v>22</v>
      </c>
      <c r="E19" s="17"/>
      <c r="F19" s="17"/>
      <c r="G19" s="17"/>
      <c r="H19" s="17"/>
      <c r="I19" s="51" t="s">
        <v>17</v>
      </c>
      <c r="J19" s="15" t="e">
        <f>#REF!</f>
        <v>#REF!</v>
      </c>
      <c r="K19" s="17"/>
      <c r="L19" s="21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2" customFormat="1" ht="18" customHeight="1" x14ac:dyDescent="0.2">
      <c r="A20" s="17"/>
      <c r="B20" s="20"/>
      <c r="C20" s="17"/>
      <c r="D20" s="17"/>
      <c r="E20" s="184" t="e">
        <f>#REF!</f>
        <v>#REF!</v>
      </c>
      <c r="F20" s="185"/>
      <c r="G20" s="185"/>
      <c r="H20" s="185"/>
      <c r="I20" s="51" t="s">
        <v>20</v>
      </c>
      <c r="J20" s="15" t="e">
        <f>#REF!</f>
        <v>#REF!</v>
      </c>
      <c r="K20" s="17"/>
      <c r="L20" s="21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2" customFormat="1" ht="6.95" customHeight="1" x14ac:dyDescent="0.2">
      <c r="A21" s="17"/>
      <c r="B21" s="20"/>
      <c r="C21" s="17"/>
      <c r="D21" s="17"/>
      <c r="E21" s="17"/>
      <c r="F21" s="17"/>
      <c r="G21" s="17"/>
      <c r="H21" s="17"/>
      <c r="I21" s="50"/>
      <c r="J21" s="17"/>
      <c r="K21" s="17"/>
      <c r="L21" s="21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2" customFormat="1" ht="12" customHeight="1" x14ac:dyDescent="0.2">
      <c r="A22" s="17"/>
      <c r="B22" s="20"/>
      <c r="C22" s="17"/>
      <c r="D22" s="49" t="s">
        <v>23</v>
      </c>
      <c r="E22" s="17"/>
      <c r="F22" s="17"/>
      <c r="G22" s="17"/>
      <c r="H22" s="17"/>
      <c r="I22" s="51" t="s">
        <v>17</v>
      </c>
      <c r="J22" s="36" t="s">
        <v>24</v>
      </c>
      <c r="K22" s="17"/>
      <c r="L22" s="21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2" customFormat="1" ht="18" customHeight="1" x14ac:dyDescent="0.2">
      <c r="A23" s="17"/>
      <c r="B23" s="20"/>
      <c r="C23" s="17"/>
      <c r="D23" s="17"/>
      <c r="E23" s="36" t="s">
        <v>25</v>
      </c>
      <c r="F23" s="17"/>
      <c r="G23" s="17"/>
      <c r="H23" s="17"/>
      <c r="I23" s="51" t="s">
        <v>20</v>
      </c>
      <c r="J23" s="36" t="s">
        <v>26</v>
      </c>
      <c r="K23" s="17"/>
      <c r="L23" s="21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2" customFormat="1" ht="6.95" customHeight="1" x14ac:dyDescent="0.2">
      <c r="A24" s="17"/>
      <c r="B24" s="20"/>
      <c r="C24" s="17"/>
      <c r="D24" s="17"/>
      <c r="E24" s="17"/>
      <c r="F24" s="17"/>
      <c r="G24" s="17"/>
      <c r="H24" s="17"/>
      <c r="I24" s="50"/>
      <c r="J24" s="17"/>
      <c r="K24" s="17"/>
      <c r="L24" s="21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2" customFormat="1" ht="12" customHeight="1" x14ac:dyDescent="0.2">
      <c r="A25" s="17"/>
      <c r="B25" s="20"/>
      <c r="C25" s="17"/>
      <c r="D25" s="49" t="s">
        <v>27</v>
      </c>
      <c r="E25" s="17"/>
      <c r="F25" s="17"/>
      <c r="G25" s="17"/>
      <c r="H25" s="17"/>
      <c r="I25" s="51" t="s">
        <v>17</v>
      </c>
      <c r="J25" s="36" t="s">
        <v>28</v>
      </c>
      <c r="K25" s="17"/>
      <c r="L25" s="21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2" customFormat="1" ht="18" customHeight="1" x14ac:dyDescent="0.2">
      <c r="A26" s="17"/>
      <c r="B26" s="20"/>
      <c r="C26" s="17"/>
      <c r="D26" s="17"/>
      <c r="E26" s="36" t="s">
        <v>463</v>
      </c>
      <c r="F26" s="17"/>
      <c r="G26" s="17"/>
      <c r="H26" s="17"/>
      <c r="I26" s="51" t="s">
        <v>20</v>
      </c>
      <c r="J26" s="36" t="s">
        <v>28</v>
      </c>
      <c r="K26" s="17"/>
      <c r="L26" s="21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2" customFormat="1" ht="6.95" customHeight="1" x14ac:dyDescent="0.2">
      <c r="A27" s="17"/>
      <c r="B27" s="20"/>
      <c r="C27" s="17"/>
      <c r="D27" s="17"/>
      <c r="E27" s="17"/>
      <c r="F27" s="17"/>
      <c r="G27" s="17"/>
      <c r="H27" s="17"/>
      <c r="I27" s="50"/>
      <c r="J27" s="17"/>
      <c r="K27" s="17"/>
      <c r="L27" s="21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2" customFormat="1" ht="12" customHeight="1" x14ac:dyDescent="0.2">
      <c r="A28" s="17"/>
      <c r="B28" s="20"/>
      <c r="C28" s="17"/>
      <c r="D28" s="49" t="s">
        <v>30</v>
      </c>
      <c r="E28" s="17"/>
      <c r="F28" s="17"/>
      <c r="G28" s="17"/>
      <c r="H28" s="17"/>
      <c r="I28" s="50"/>
      <c r="J28" s="17"/>
      <c r="K28" s="17"/>
      <c r="L28" s="21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3" customFormat="1" ht="16.5" customHeight="1" x14ac:dyDescent="0.2">
      <c r="A29" s="56"/>
      <c r="B29" s="57"/>
      <c r="C29" s="56"/>
      <c r="D29" s="56"/>
      <c r="E29" s="178" t="s">
        <v>0</v>
      </c>
      <c r="F29" s="178"/>
      <c r="G29" s="178"/>
      <c r="H29" s="178"/>
      <c r="I29" s="58"/>
      <c r="J29" s="56"/>
      <c r="K29" s="56"/>
      <c r="L29" s="59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</row>
    <row r="30" spans="1:31" s="2" customFormat="1" ht="6.95" customHeight="1" x14ac:dyDescent="0.2">
      <c r="A30" s="17"/>
      <c r="B30" s="20"/>
      <c r="C30" s="17"/>
      <c r="D30" s="17"/>
      <c r="E30" s="17"/>
      <c r="F30" s="17"/>
      <c r="G30" s="17"/>
      <c r="H30" s="17"/>
      <c r="I30" s="50"/>
      <c r="J30" s="17"/>
      <c r="K30" s="17"/>
      <c r="L30" s="21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2" customFormat="1" ht="6.95" customHeight="1" x14ac:dyDescent="0.2">
      <c r="A31" s="17"/>
      <c r="B31" s="20"/>
      <c r="C31" s="17"/>
      <c r="D31" s="60"/>
      <c r="E31" s="60"/>
      <c r="F31" s="60"/>
      <c r="G31" s="60"/>
      <c r="H31" s="60"/>
      <c r="I31" s="61"/>
      <c r="J31" s="60"/>
      <c r="K31" s="60"/>
      <c r="L31" s="21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2" customFormat="1" ht="14.45" customHeight="1" x14ac:dyDescent="0.2">
      <c r="A32" s="17"/>
      <c r="B32" s="20"/>
      <c r="C32" s="17"/>
      <c r="D32" s="36" t="s">
        <v>65</v>
      </c>
      <c r="E32" s="17"/>
      <c r="F32" s="17"/>
      <c r="G32" s="17"/>
      <c r="H32" s="17"/>
      <c r="I32" s="50"/>
      <c r="J32" s="62">
        <f>J97</f>
        <v>0</v>
      </c>
      <c r="K32" s="17"/>
      <c r="L32" s="21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2" customFormat="1" ht="14.45" customHeight="1" x14ac:dyDescent="0.2">
      <c r="A33" s="17"/>
      <c r="B33" s="20"/>
      <c r="C33" s="17"/>
      <c r="D33" s="63" t="s">
        <v>59</v>
      </c>
      <c r="E33" s="17"/>
      <c r="F33" s="17"/>
      <c r="G33" s="17"/>
      <c r="H33" s="17"/>
      <c r="I33" s="50"/>
      <c r="J33" s="62">
        <f>J105</f>
        <v>0</v>
      </c>
      <c r="K33" s="17"/>
      <c r="L33" s="21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2" customFormat="1" ht="25.35" customHeight="1" x14ac:dyDescent="0.2">
      <c r="A34" s="17"/>
      <c r="B34" s="20"/>
      <c r="C34" s="17"/>
      <c r="D34" s="64" t="s">
        <v>31</v>
      </c>
      <c r="E34" s="17"/>
      <c r="F34" s="17"/>
      <c r="G34" s="17"/>
      <c r="H34" s="17"/>
      <c r="I34" s="50"/>
      <c r="J34" s="65">
        <f>ROUND(J32 + J33, 2)</f>
        <v>0</v>
      </c>
      <c r="K34" s="17"/>
      <c r="L34" s="21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2" customFormat="1" ht="6.95" customHeight="1" x14ac:dyDescent="0.2">
      <c r="A35" s="17"/>
      <c r="B35" s="20"/>
      <c r="C35" s="17"/>
      <c r="D35" s="60"/>
      <c r="E35" s="60"/>
      <c r="F35" s="60"/>
      <c r="G35" s="60"/>
      <c r="H35" s="60"/>
      <c r="I35" s="61"/>
      <c r="J35" s="60"/>
      <c r="K35" s="60"/>
      <c r="L35" s="21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2" customFormat="1" ht="14.45" customHeight="1" x14ac:dyDescent="0.2">
      <c r="A36" s="17"/>
      <c r="B36" s="20"/>
      <c r="C36" s="17"/>
      <c r="D36" s="17"/>
      <c r="E36" s="17"/>
      <c r="F36" s="66" t="s">
        <v>33</v>
      </c>
      <c r="G36" s="17"/>
      <c r="H36" s="17"/>
      <c r="I36" s="67" t="s">
        <v>32</v>
      </c>
      <c r="J36" s="66" t="s">
        <v>34</v>
      </c>
      <c r="K36" s="17"/>
      <c r="L36" s="21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2" customFormat="1" ht="14.45" customHeight="1" x14ac:dyDescent="0.2">
      <c r="A37" s="17"/>
      <c r="B37" s="20"/>
      <c r="C37" s="17"/>
      <c r="D37" s="68" t="s">
        <v>35</v>
      </c>
      <c r="E37" s="49" t="s">
        <v>36</v>
      </c>
      <c r="F37" s="69">
        <f>ROUND((SUM(BE105:BE112) + SUM(BE134:BE179)),  2)</f>
        <v>0</v>
      </c>
      <c r="G37" s="17"/>
      <c r="H37" s="17"/>
      <c r="I37" s="70">
        <v>0.2</v>
      </c>
      <c r="J37" s="69">
        <f>ROUND(((SUM(BE105:BE112) + SUM(BE134:BE179))*I37),  2)</f>
        <v>0</v>
      </c>
      <c r="K37" s="17"/>
      <c r="L37" s="21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2" customFormat="1" ht="14.45" customHeight="1" x14ac:dyDescent="0.2">
      <c r="A38" s="17"/>
      <c r="B38" s="20"/>
      <c r="C38" s="17"/>
      <c r="D38" s="17"/>
      <c r="E38" s="49" t="s">
        <v>37</v>
      </c>
      <c r="F38" s="69">
        <f>ROUND((SUM(BF105:BF112) + SUM(BF134:BF179)),  2)</f>
        <v>0</v>
      </c>
      <c r="G38" s="17"/>
      <c r="H38" s="17"/>
      <c r="I38" s="70">
        <v>0.2</v>
      </c>
      <c r="J38" s="69">
        <f>ROUND(((SUM(BF105:BF112) + SUM(BF134:BF179))*I38),  2)</f>
        <v>0</v>
      </c>
      <c r="K38" s="17"/>
      <c r="L38" s="21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2" customFormat="1" ht="14.45" hidden="1" customHeight="1" x14ac:dyDescent="0.2">
      <c r="A39" s="17"/>
      <c r="B39" s="20"/>
      <c r="C39" s="17"/>
      <c r="D39" s="17"/>
      <c r="E39" s="49" t="s">
        <v>38</v>
      </c>
      <c r="F39" s="69">
        <f>ROUND((SUM(BG105:BG112) + SUM(BG134:BG179)),  2)</f>
        <v>0</v>
      </c>
      <c r="G39" s="17"/>
      <c r="H39" s="17"/>
      <c r="I39" s="70">
        <v>0.2</v>
      </c>
      <c r="J39" s="69">
        <f>0</f>
        <v>0</v>
      </c>
      <c r="K39" s="17"/>
      <c r="L39" s="21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2" customFormat="1" ht="14.45" hidden="1" customHeight="1" x14ac:dyDescent="0.2">
      <c r="A40" s="17"/>
      <c r="B40" s="20"/>
      <c r="C40" s="17"/>
      <c r="D40" s="17"/>
      <c r="E40" s="49" t="s">
        <v>39</v>
      </c>
      <c r="F40" s="69">
        <f>ROUND((SUM(BH105:BH112) + SUM(BH134:BH179)),  2)</f>
        <v>0</v>
      </c>
      <c r="G40" s="17"/>
      <c r="H40" s="17"/>
      <c r="I40" s="70">
        <v>0.2</v>
      </c>
      <c r="J40" s="69">
        <f>0</f>
        <v>0</v>
      </c>
      <c r="K40" s="17"/>
      <c r="L40" s="21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2" customFormat="1" ht="14.45" hidden="1" customHeight="1" x14ac:dyDescent="0.2">
      <c r="A41" s="17"/>
      <c r="B41" s="20"/>
      <c r="C41" s="17"/>
      <c r="D41" s="17"/>
      <c r="E41" s="49" t="s">
        <v>40</v>
      </c>
      <c r="F41" s="69">
        <f>ROUND((SUM(BI105:BI112) + SUM(BI134:BI179)),  2)</f>
        <v>0</v>
      </c>
      <c r="G41" s="17"/>
      <c r="H41" s="17"/>
      <c r="I41" s="70">
        <v>0</v>
      </c>
      <c r="J41" s="69">
        <f>0</f>
        <v>0</v>
      </c>
      <c r="K41" s="17"/>
      <c r="L41" s="21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2" customFormat="1" ht="6.95" customHeight="1" x14ac:dyDescent="0.2">
      <c r="A42" s="17"/>
      <c r="B42" s="20"/>
      <c r="C42" s="17"/>
      <c r="D42" s="17"/>
      <c r="E42" s="17"/>
      <c r="F42" s="17"/>
      <c r="G42" s="17"/>
      <c r="H42" s="17"/>
      <c r="I42" s="50"/>
      <c r="J42" s="17"/>
      <c r="K42" s="17"/>
      <c r="L42" s="21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s="2" customFormat="1" ht="25.35" customHeight="1" x14ac:dyDescent="0.2">
      <c r="A43" s="17"/>
      <c r="B43" s="20"/>
      <c r="C43" s="71"/>
      <c r="D43" s="72" t="s">
        <v>41</v>
      </c>
      <c r="E43" s="73"/>
      <c r="F43" s="73"/>
      <c r="G43" s="74" t="s">
        <v>42</v>
      </c>
      <c r="H43" s="75" t="s">
        <v>43</v>
      </c>
      <c r="I43" s="76"/>
      <c r="J43" s="77">
        <f>SUM(J34:J41)</f>
        <v>0</v>
      </c>
      <c r="K43" s="78"/>
      <c r="L43" s="21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s="2" customFormat="1" ht="14.45" customHeight="1" x14ac:dyDescent="0.2">
      <c r="A44" s="17"/>
      <c r="B44" s="20"/>
      <c r="C44" s="17"/>
      <c r="D44" s="17"/>
      <c r="E44" s="17"/>
      <c r="F44" s="17"/>
      <c r="G44" s="17"/>
      <c r="H44" s="17"/>
      <c r="I44" s="50"/>
      <c r="J44" s="17"/>
      <c r="K44" s="17"/>
      <c r="L44" s="21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s="1" customFormat="1" ht="14.45" customHeight="1" x14ac:dyDescent="0.2">
      <c r="B45" s="9"/>
      <c r="I45" s="43"/>
      <c r="L45" s="9"/>
    </row>
    <row r="46" spans="1:31" s="1" customFormat="1" ht="14.45" customHeight="1" x14ac:dyDescent="0.2">
      <c r="B46" s="9"/>
      <c r="I46" s="43"/>
      <c r="L46" s="9"/>
    </row>
    <row r="47" spans="1:31" s="1" customFormat="1" ht="14.45" customHeight="1" x14ac:dyDescent="0.2">
      <c r="B47" s="9"/>
      <c r="I47" s="43"/>
      <c r="L47" s="9"/>
    </row>
    <row r="48" spans="1:31" s="1" customFormat="1" ht="14.45" customHeight="1" x14ac:dyDescent="0.2">
      <c r="B48" s="9"/>
      <c r="I48" s="43"/>
      <c r="L48" s="9"/>
    </row>
    <row r="49" spans="1:31" s="2" customFormat="1" ht="14.45" customHeight="1" x14ac:dyDescent="0.2">
      <c r="B49" s="21"/>
      <c r="D49" s="79" t="s">
        <v>44</v>
      </c>
      <c r="E49" s="80"/>
      <c r="F49" s="80"/>
      <c r="G49" s="79" t="s">
        <v>45</v>
      </c>
      <c r="H49" s="80"/>
      <c r="I49" s="81"/>
      <c r="J49" s="80"/>
      <c r="K49" s="80"/>
      <c r="L49" s="21"/>
    </row>
    <row r="50" spans="1:31" x14ac:dyDescent="0.2">
      <c r="B50" s="9"/>
      <c r="L50" s="9"/>
    </row>
    <row r="51" spans="1:31" x14ac:dyDescent="0.2">
      <c r="B51" s="9"/>
      <c r="L51" s="9"/>
    </row>
    <row r="52" spans="1:31" x14ac:dyDescent="0.2">
      <c r="B52" s="9"/>
      <c r="L52" s="9"/>
    </row>
    <row r="53" spans="1:31" x14ac:dyDescent="0.2">
      <c r="B53" s="9"/>
      <c r="L53" s="9"/>
    </row>
    <row r="54" spans="1:31" x14ac:dyDescent="0.2">
      <c r="B54" s="9"/>
      <c r="L54" s="9"/>
    </row>
    <row r="55" spans="1:31" x14ac:dyDescent="0.2">
      <c r="B55" s="9"/>
      <c r="L55" s="9"/>
    </row>
    <row r="56" spans="1:31" x14ac:dyDescent="0.2">
      <c r="B56" s="9"/>
      <c r="L56" s="9"/>
    </row>
    <row r="57" spans="1:31" x14ac:dyDescent="0.2">
      <c r="B57" s="9"/>
      <c r="L57" s="9"/>
    </row>
    <row r="58" spans="1:31" x14ac:dyDescent="0.2">
      <c r="B58" s="9"/>
      <c r="L58" s="9"/>
    </row>
    <row r="59" spans="1:31" x14ac:dyDescent="0.2">
      <c r="B59" s="9"/>
      <c r="L59" s="9"/>
    </row>
    <row r="60" spans="1:31" s="2" customFormat="1" ht="12.75" x14ac:dyDescent="0.2">
      <c r="A60" s="17"/>
      <c r="B60" s="20"/>
      <c r="C60" s="17"/>
      <c r="D60" s="82" t="s">
        <v>46</v>
      </c>
      <c r="E60" s="83"/>
      <c r="F60" s="84" t="s">
        <v>47</v>
      </c>
      <c r="G60" s="82" t="s">
        <v>46</v>
      </c>
      <c r="H60" s="83"/>
      <c r="I60" s="85"/>
      <c r="J60" s="86" t="s">
        <v>47</v>
      </c>
      <c r="K60" s="83"/>
      <c r="L60" s="21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x14ac:dyDescent="0.2">
      <c r="B61" s="9"/>
      <c r="L61" s="9"/>
    </row>
    <row r="62" spans="1:31" x14ac:dyDescent="0.2">
      <c r="B62" s="9"/>
      <c r="L62" s="9"/>
    </row>
    <row r="63" spans="1:31" x14ac:dyDescent="0.2">
      <c r="B63" s="9"/>
      <c r="L63" s="9"/>
    </row>
    <row r="64" spans="1:31" s="2" customFormat="1" ht="12.75" x14ac:dyDescent="0.2">
      <c r="A64" s="17"/>
      <c r="B64" s="20"/>
      <c r="C64" s="17"/>
      <c r="D64" s="79" t="s">
        <v>48</v>
      </c>
      <c r="E64" s="87"/>
      <c r="F64" s="87"/>
      <c r="G64" s="79" t="s">
        <v>49</v>
      </c>
      <c r="H64" s="87"/>
      <c r="I64" s="88"/>
      <c r="J64" s="87"/>
      <c r="K64" s="87"/>
      <c r="L64" s="21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x14ac:dyDescent="0.2">
      <c r="B65" s="9"/>
      <c r="L65" s="9"/>
    </row>
    <row r="66" spans="1:31" x14ac:dyDescent="0.2">
      <c r="B66" s="9"/>
      <c r="L66" s="9"/>
    </row>
    <row r="67" spans="1:31" x14ac:dyDescent="0.2">
      <c r="B67" s="9"/>
      <c r="L67" s="9"/>
    </row>
    <row r="68" spans="1:31" x14ac:dyDescent="0.2">
      <c r="B68" s="9"/>
      <c r="L68" s="9"/>
    </row>
    <row r="69" spans="1:31" x14ac:dyDescent="0.2">
      <c r="B69" s="9"/>
      <c r="L69" s="9"/>
    </row>
    <row r="70" spans="1:31" x14ac:dyDescent="0.2">
      <c r="B70" s="9"/>
      <c r="L70" s="9"/>
    </row>
    <row r="71" spans="1:31" x14ac:dyDescent="0.2">
      <c r="B71" s="9"/>
      <c r="L71" s="9"/>
    </row>
    <row r="72" spans="1:31" x14ac:dyDescent="0.2">
      <c r="B72" s="9"/>
      <c r="L72" s="9"/>
    </row>
    <row r="73" spans="1:31" x14ac:dyDescent="0.2">
      <c r="B73" s="9"/>
      <c r="L73" s="9"/>
    </row>
    <row r="74" spans="1:31" x14ac:dyDescent="0.2">
      <c r="B74" s="9"/>
      <c r="L74" s="9"/>
    </row>
    <row r="75" spans="1:31" s="2" customFormat="1" ht="12.75" x14ac:dyDescent="0.2">
      <c r="A75" s="17"/>
      <c r="B75" s="20"/>
      <c r="C75" s="17"/>
      <c r="D75" s="82" t="s">
        <v>46</v>
      </c>
      <c r="E75" s="83"/>
      <c r="F75" s="84" t="s">
        <v>47</v>
      </c>
      <c r="G75" s="82" t="s">
        <v>46</v>
      </c>
      <c r="H75" s="83"/>
      <c r="I75" s="85"/>
      <c r="J75" s="86" t="s">
        <v>47</v>
      </c>
      <c r="K75" s="83"/>
      <c r="L75" s="21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s="2" customFormat="1" ht="14.45" customHeight="1" x14ac:dyDescent="0.2">
      <c r="A76" s="17"/>
      <c r="B76" s="89"/>
      <c r="C76" s="90"/>
      <c r="D76" s="90"/>
      <c r="E76" s="90"/>
      <c r="F76" s="90"/>
      <c r="G76" s="90"/>
      <c r="H76" s="90"/>
      <c r="I76" s="91"/>
      <c r="J76" s="90"/>
      <c r="K76" s="90"/>
      <c r="L76" s="21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80" spans="1:31" s="2" customFormat="1" ht="6.95" customHeight="1" x14ac:dyDescent="0.2">
      <c r="A80" s="17"/>
      <c r="B80" s="92"/>
      <c r="C80" s="93"/>
      <c r="D80" s="93"/>
      <c r="E80" s="93"/>
      <c r="F80" s="93"/>
      <c r="G80" s="93"/>
      <c r="H80" s="93"/>
      <c r="I80" s="94"/>
      <c r="J80" s="93"/>
      <c r="K80" s="93"/>
      <c r="L80" s="21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s="2" customFormat="1" ht="24.95" customHeight="1" x14ac:dyDescent="0.2">
      <c r="A81" s="17"/>
      <c r="B81" s="18"/>
      <c r="C81" s="12" t="s">
        <v>66</v>
      </c>
      <c r="D81" s="19"/>
      <c r="E81" s="19"/>
      <c r="F81" s="19"/>
      <c r="G81" s="19"/>
      <c r="H81" s="19"/>
      <c r="I81" s="50"/>
      <c r="J81" s="19"/>
      <c r="K81" s="19"/>
      <c r="L81" s="21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s="2" customFormat="1" ht="6.95" customHeight="1" x14ac:dyDescent="0.2">
      <c r="A82" s="17"/>
      <c r="B82" s="18"/>
      <c r="C82" s="19"/>
      <c r="D82" s="19"/>
      <c r="E82" s="19"/>
      <c r="F82" s="19"/>
      <c r="G82" s="19"/>
      <c r="H82" s="19"/>
      <c r="I82" s="50"/>
      <c r="J82" s="19"/>
      <c r="K82" s="19"/>
      <c r="L82" s="21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s="2" customFormat="1" ht="12" customHeight="1" x14ac:dyDescent="0.2">
      <c r="A83" s="17"/>
      <c r="B83" s="18"/>
      <c r="C83" s="14" t="s">
        <v>4</v>
      </c>
      <c r="D83" s="19"/>
      <c r="E83" s="19"/>
      <c r="F83" s="19"/>
      <c r="G83" s="19"/>
      <c r="H83" s="19"/>
      <c r="I83" s="50"/>
      <c r="J83" s="19"/>
      <c r="K83" s="19"/>
      <c r="L83" s="21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s="2" customFormat="1" ht="16.5" customHeight="1" x14ac:dyDescent="0.2">
      <c r="A84" s="17"/>
      <c r="B84" s="18"/>
      <c r="C84" s="19"/>
      <c r="D84" s="19"/>
      <c r="E84" s="188" t="e">
        <f>E7</f>
        <v>#REF!</v>
      </c>
      <c r="F84" s="189"/>
      <c r="G84" s="189"/>
      <c r="H84" s="189"/>
      <c r="I84" s="50"/>
      <c r="J84" s="19"/>
      <c r="K84" s="19"/>
      <c r="L84" s="21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s="1" customFormat="1" ht="12" customHeight="1" x14ac:dyDescent="0.2">
      <c r="B85" s="10"/>
      <c r="C85" s="14" t="s">
        <v>62</v>
      </c>
      <c r="D85" s="11"/>
      <c r="E85" s="11"/>
      <c r="F85" s="11"/>
      <c r="G85" s="11"/>
      <c r="H85" s="11"/>
      <c r="I85" s="43"/>
      <c r="J85" s="11"/>
      <c r="K85" s="11"/>
      <c r="L85" s="9"/>
    </row>
    <row r="86" spans="1:31" s="2" customFormat="1" ht="16.5" customHeight="1" x14ac:dyDescent="0.2">
      <c r="A86" s="17"/>
      <c r="B86" s="18"/>
      <c r="C86" s="19"/>
      <c r="D86" s="19"/>
      <c r="E86" s="188" t="s">
        <v>462</v>
      </c>
      <c r="F86" s="187"/>
      <c r="G86" s="187"/>
      <c r="H86" s="187"/>
      <c r="I86" s="50"/>
      <c r="J86" s="19"/>
      <c r="K86" s="19"/>
      <c r="L86" s="21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s="2" customFormat="1" ht="12" customHeight="1" x14ac:dyDescent="0.2">
      <c r="A87" s="17"/>
      <c r="B87" s="18"/>
      <c r="C87" s="14" t="s">
        <v>64</v>
      </c>
      <c r="D87" s="19"/>
      <c r="E87" s="19"/>
      <c r="F87" s="19"/>
      <c r="G87" s="19"/>
      <c r="H87" s="19"/>
      <c r="I87" s="50"/>
      <c r="J87" s="19"/>
      <c r="K87" s="19"/>
      <c r="L87" s="21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s="2" customFormat="1" ht="16.5" customHeight="1" x14ac:dyDescent="0.2">
      <c r="A88" s="17"/>
      <c r="B88" s="18"/>
      <c r="C88" s="19"/>
      <c r="D88" s="19"/>
      <c r="E88" s="186" t="str">
        <f>E11</f>
        <v>2019010.IV.2 - Bleskozvod</v>
      </c>
      <c r="F88" s="187"/>
      <c r="G88" s="187"/>
      <c r="H88" s="187"/>
      <c r="I88" s="50"/>
      <c r="J88" s="19"/>
      <c r="K88" s="19"/>
      <c r="L88" s="21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s="2" customFormat="1" ht="6.95" customHeight="1" x14ac:dyDescent="0.2">
      <c r="A89" s="17"/>
      <c r="B89" s="18"/>
      <c r="C89" s="19"/>
      <c r="D89" s="19"/>
      <c r="E89" s="19"/>
      <c r="F89" s="19"/>
      <c r="G89" s="19"/>
      <c r="H89" s="19"/>
      <c r="I89" s="50"/>
      <c r="J89" s="19"/>
      <c r="K89" s="19"/>
      <c r="L89" s="21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s="2" customFormat="1" ht="12" customHeight="1" x14ac:dyDescent="0.2">
      <c r="A90" s="17"/>
      <c r="B90" s="18"/>
      <c r="C90" s="14" t="s">
        <v>9</v>
      </c>
      <c r="D90" s="19"/>
      <c r="E90" s="19"/>
      <c r="F90" s="13" t="str">
        <f>F14</f>
        <v>Lučenec</v>
      </c>
      <c r="G90" s="19"/>
      <c r="H90" s="19"/>
      <c r="I90" s="51" t="s">
        <v>11</v>
      </c>
      <c r="J90" s="26" t="e">
        <f>IF(J14="","",J14)</f>
        <v>#REF!</v>
      </c>
      <c r="K90" s="19"/>
      <c r="L90" s="21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s="2" customFormat="1" ht="6.95" customHeight="1" x14ac:dyDescent="0.2">
      <c r="A91" s="17"/>
      <c r="B91" s="18"/>
      <c r="C91" s="19"/>
      <c r="D91" s="19"/>
      <c r="E91" s="19"/>
      <c r="F91" s="19"/>
      <c r="G91" s="19"/>
      <c r="H91" s="19"/>
      <c r="I91" s="50"/>
      <c r="J91" s="19"/>
      <c r="K91" s="19"/>
      <c r="L91" s="21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s="2" customFormat="1" ht="15.2" customHeight="1" x14ac:dyDescent="0.2">
      <c r="A92" s="17"/>
      <c r="B92" s="18"/>
      <c r="C92" s="14" t="s">
        <v>16</v>
      </c>
      <c r="D92" s="19"/>
      <c r="E92" s="19"/>
      <c r="F92" s="13" t="str">
        <f>E17</f>
        <v>Stredná priemyselná škola stavebná Oskara Winklera</v>
      </c>
      <c r="G92" s="19"/>
      <c r="H92" s="19"/>
      <c r="I92" s="51" t="s">
        <v>23</v>
      </c>
      <c r="J92" s="16" t="str">
        <f>E23</f>
        <v>PROMOST s.r.o.</v>
      </c>
      <c r="K92" s="19"/>
      <c r="L92" s="21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s="2" customFormat="1" ht="15.2" customHeight="1" x14ac:dyDescent="0.2">
      <c r="A93" s="17"/>
      <c r="B93" s="18"/>
      <c r="C93" s="14" t="s">
        <v>22</v>
      </c>
      <c r="D93" s="19"/>
      <c r="E93" s="19"/>
      <c r="F93" s="13" t="e">
        <f>IF(E20="","",E20)</f>
        <v>#REF!</v>
      </c>
      <c r="G93" s="19"/>
      <c r="H93" s="19"/>
      <c r="I93" s="51" t="s">
        <v>27</v>
      </c>
      <c r="J93" s="16" t="str">
        <f>E26</f>
        <v>Bc. Stanislav Varga</v>
      </c>
      <c r="K93" s="19"/>
      <c r="L93" s="21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s="2" customFormat="1" ht="10.35" customHeight="1" x14ac:dyDescent="0.2">
      <c r="A94" s="17"/>
      <c r="B94" s="18"/>
      <c r="C94" s="19"/>
      <c r="D94" s="19"/>
      <c r="E94" s="19"/>
      <c r="F94" s="19"/>
      <c r="G94" s="19"/>
      <c r="H94" s="19"/>
      <c r="I94" s="50"/>
      <c r="J94" s="19"/>
      <c r="K94" s="19"/>
      <c r="L94" s="21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s="2" customFormat="1" ht="29.25" customHeight="1" x14ac:dyDescent="0.2">
      <c r="A95" s="17"/>
      <c r="B95" s="18"/>
      <c r="C95" s="95" t="s">
        <v>67</v>
      </c>
      <c r="D95" s="41"/>
      <c r="E95" s="41"/>
      <c r="F95" s="41"/>
      <c r="G95" s="41"/>
      <c r="H95" s="41"/>
      <c r="I95" s="96"/>
      <c r="J95" s="97" t="s">
        <v>68</v>
      </c>
      <c r="K95" s="41"/>
      <c r="L95" s="21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s="2" customFormat="1" ht="10.35" customHeight="1" x14ac:dyDescent="0.2">
      <c r="A96" s="17"/>
      <c r="B96" s="18"/>
      <c r="C96" s="19"/>
      <c r="D96" s="19"/>
      <c r="E96" s="19"/>
      <c r="F96" s="19"/>
      <c r="G96" s="19"/>
      <c r="H96" s="19"/>
      <c r="I96" s="50"/>
      <c r="J96" s="19"/>
      <c r="K96" s="19"/>
      <c r="L96" s="21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65" s="2" customFormat="1" ht="22.9" customHeight="1" x14ac:dyDescent="0.2">
      <c r="A97" s="17"/>
      <c r="B97" s="18"/>
      <c r="C97" s="98" t="s">
        <v>69</v>
      </c>
      <c r="D97" s="19"/>
      <c r="E97" s="19"/>
      <c r="F97" s="19"/>
      <c r="G97" s="19"/>
      <c r="H97" s="19"/>
      <c r="I97" s="50"/>
      <c r="J97" s="34">
        <f>J134</f>
        <v>0</v>
      </c>
      <c r="K97" s="19"/>
      <c r="L97" s="21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U97" s="8" t="s">
        <v>70</v>
      </c>
    </row>
    <row r="98" spans="1:65" s="4" customFormat="1" ht="24.95" customHeight="1" x14ac:dyDescent="0.2">
      <c r="B98" s="99"/>
      <c r="C98" s="100"/>
      <c r="D98" s="101" t="s">
        <v>458</v>
      </c>
      <c r="E98" s="102"/>
      <c r="F98" s="102"/>
      <c r="G98" s="102"/>
      <c r="H98" s="102"/>
      <c r="I98" s="103"/>
      <c r="J98" s="104">
        <f>J135</f>
        <v>0</v>
      </c>
      <c r="K98" s="100"/>
      <c r="L98" s="105"/>
    </row>
    <row r="99" spans="1:65" s="5" customFormat="1" ht="19.899999999999999" customHeight="1" x14ac:dyDescent="0.2">
      <c r="B99" s="106"/>
      <c r="C99" s="35"/>
      <c r="D99" s="107" t="s">
        <v>464</v>
      </c>
      <c r="E99" s="108"/>
      <c r="F99" s="108"/>
      <c r="G99" s="108"/>
      <c r="H99" s="108"/>
      <c r="I99" s="109"/>
      <c r="J99" s="110">
        <f>J136</f>
        <v>0</v>
      </c>
      <c r="K99" s="35"/>
      <c r="L99" s="111"/>
    </row>
    <row r="100" spans="1:65" s="5" customFormat="1" ht="19.899999999999999" customHeight="1" x14ac:dyDescent="0.2">
      <c r="B100" s="106"/>
      <c r="C100" s="35"/>
      <c r="D100" s="107" t="s">
        <v>465</v>
      </c>
      <c r="E100" s="108"/>
      <c r="F100" s="108"/>
      <c r="G100" s="108"/>
      <c r="H100" s="108"/>
      <c r="I100" s="109"/>
      <c r="J100" s="110">
        <f>J172</f>
        <v>0</v>
      </c>
      <c r="K100" s="35"/>
      <c r="L100" s="111"/>
    </row>
    <row r="101" spans="1:65" s="4" customFormat="1" ht="24.95" customHeight="1" x14ac:dyDescent="0.2">
      <c r="B101" s="99"/>
      <c r="C101" s="100"/>
      <c r="D101" s="101" t="s">
        <v>78</v>
      </c>
      <c r="E101" s="102"/>
      <c r="F101" s="102"/>
      <c r="G101" s="102"/>
      <c r="H101" s="102"/>
      <c r="I101" s="103"/>
      <c r="J101" s="104">
        <f>J175</f>
        <v>0</v>
      </c>
      <c r="K101" s="100"/>
      <c r="L101" s="105"/>
    </row>
    <row r="102" spans="1:65" s="5" customFormat="1" ht="19.899999999999999" customHeight="1" x14ac:dyDescent="0.2">
      <c r="B102" s="106"/>
      <c r="C102" s="35"/>
      <c r="D102" s="107" t="s">
        <v>466</v>
      </c>
      <c r="E102" s="108"/>
      <c r="F102" s="108"/>
      <c r="G102" s="108"/>
      <c r="H102" s="108"/>
      <c r="I102" s="109"/>
      <c r="J102" s="110">
        <f>J176</f>
        <v>0</v>
      </c>
      <c r="K102" s="35"/>
      <c r="L102" s="111"/>
    </row>
    <row r="103" spans="1:65" s="2" customFormat="1" ht="21.75" customHeight="1" x14ac:dyDescent="0.2">
      <c r="A103" s="17"/>
      <c r="B103" s="18"/>
      <c r="C103" s="19"/>
      <c r="D103" s="19"/>
      <c r="E103" s="19"/>
      <c r="F103" s="19"/>
      <c r="G103" s="19"/>
      <c r="H103" s="19"/>
      <c r="I103" s="50"/>
      <c r="J103" s="19"/>
      <c r="K103" s="19"/>
      <c r="L103" s="21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65" s="2" customFormat="1" ht="6.95" customHeight="1" x14ac:dyDescent="0.2">
      <c r="A104" s="17"/>
      <c r="B104" s="18"/>
      <c r="C104" s="19"/>
      <c r="D104" s="19"/>
      <c r="E104" s="19"/>
      <c r="F104" s="19"/>
      <c r="G104" s="19"/>
      <c r="H104" s="19"/>
      <c r="I104" s="50"/>
      <c r="J104" s="19"/>
      <c r="K104" s="19"/>
      <c r="L104" s="21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65" s="2" customFormat="1" ht="29.25" customHeight="1" x14ac:dyDescent="0.2">
      <c r="A105" s="17"/>
      <c r="B105" s="18"/>
      <c r="C105" s="98" t="s">
        <v>79</v>
      </c>
      <c r="D105" s="19"/>
      <c r="E105" s="19"/>
      <c r="F105" s="19"/>
      <c r="G105" s="19"/>
      <c r="H105" s="19"/>
      <c r="I105" s="50"/>
      <c r="J105" s="112">
        <f>ROUND(J106 + J107 + J108 + J109 + J110 + J111,2)</f>
        <v>0</v>
      </c>
      <c r="K105" s="19"/>
      <c r="L105" s="21"/>
      <c r="N105" s="113" t="s">
        <v>35</v>
      </c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65" s="2" customFormat="1" ht="18" customHeight="1" x14ac:dyDescent="0.2">
      <c r="A106" s="17"/>
      <c r="B106" s="18"/>
      <c r="C106" s="19"/>
      <c r="D106" s="190" t="s">
        <v>80</v>
      </c>
      <c r="E106" s="191"/>
      <c r="F106" s="191"/>
      <c r="G106" s="19"/>
      <c r="H106" s="19"/>
      <c r="I106" s="50"/>
      <c r="J106" s="38">
        <v>0</v>
      </c>
      <c r="K106" s="19"/>
      <c r="L106" s="114"/>
      <c r="M106" s="115"/>
      <c r="N106" s="116" t="s">
        <v>37</v>
      </c>
      <c r="O106" s="115"/>
      <c r="P106" s="115"/>
      <c r="Q106" s="115"/>
      <c r="R106" s="115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7" t="s">
        <v>81</v>
      </c>
      <c r="AZ106" s="115"/>
      <c r="BA106" s="115"/>
      <c r="BB106" s="115"/>
      <c r="BC106" s="115"/>
      <c r="BD106" s="115"/>
      <c r="BE106" s="118">
        <f t="shared" ref="BE106:BE111" si="0">IF(N106="základná",J106,0)</f>
        <v>0</v>
      </c>
      <c r="BF106" s="118">
        <f t="shared" ref="BF106:BF111" si="1">IF(N106="znížená",J106,0)</f>
        <v>0</v>
      </c>
      <c r="BG106" s="118">
        <f t="shared" ref="BG106:BG111" si="2">IF(N106="zákl. prenesená",J106,0)</f>
        <v>0</v>
      </c>
      <c r="BH106" s="118">
        <f t="shared" ref="BH106:BH111" si="3">IF(N106="zníž. prenesená",J106,0)</f>
        <v>0</v>
      </c>
      <c r="BI106" s="118">
        <f t="shared" ref="BI106:BI111" si="4">IF(N106="nulová",J106,0)</f>
        <v>0</v>
      </c>
      <c r="BJ106" s="117" t="s">
        <v>56</v>
      </c>
      <c r="BK106" s="115"/>
      <c r="BL106" s="115"/>
      <c r="BM106" s="115"/>
    </row>
    <row r="107" spans="1:65" s="2" customFormat="1" ht="18" customHeight="1" x14ac:dyDescent="0.2">
      <c r="A107" s="17"/>
      <c r="B107" s="18"/>
      <c r="C107" s="19"/>
      <c r="D107" s="190" t="s">
        <v>82</v>
      </c>
      <c r="E107" s="191"/>
      <c r="F107" s="191"/>
      <c r="G107" s="19"/>
      <c r="H107" s="19"/>
      <c r="I107" s="50"/>
      <c r="J107" s="38">
        <v>0</v>
      </c>
      <c r="K107" s="19"/>
      <c r="L107" s="114"/>
      <c r="M107" s="115"/>
      <c r="N107" s="116" t="s">
        <v>37</v>
      </c>
      <c r="O107" s="115"/>
      <c r="P107" s="115"/>
      <c r="Q107" s="115"/>
      <c r="R107" s="115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7" t="s">
        <v>81</v>
      </c>
      <c r="AZ107" s="115"/>
      <c r="BA107" s="115"/>
      <c r="BB107" s="115"/>
      <c r="BC107" s="115"/>
      <c r="BD107" s="115"/>
      <c r="BE107" s="118">
        <f t="shared" si="0"/>
        <v>0</v>
      </c>
      <c r="BF107" s="118">
        <f t="shared" si="1"/>
        <v>0</v>
      </c>
      <c r="BG107" s="118">
        <f t="shared" si="2"/>
        <v>0</v>
      </c>
      <c r="BH107" s="118">
        <f t="shared" si="3"/>
        <v>0</v>
      </c>
      <c r="BI107" s="118">
        <f t="shared" si="4"/>
        <v>0</v>
      </c>
      <c r="BJ107" s="117" t="s">
        <v>56</v>
      </c>
      <c r="BK107" s="115"/>
      <c r="BL107" s="115"/>
      <c r="BM107" s="115"/>
    </row>
    <row r="108" spans="1:65" s="2" customFormat="1" ht="18" customHeight="1" x14ac:dyDescent="0.2">
      <c r="A108" s="17"/>
      <c r="B108" s="18"/>
      <c r="C108" s="19"/>
      <c r="D108" s="190" t="s">
        <v>83</v>
      </c>
      <c r="E108" s="191"/>
      <c r="F108" s="191"/>
      <c r="G108" s="19"/>
      <c r="H108" s="19"/>
      <c r="I108" s="50"/>
      <c r="J108" s="38">
        <v>0</v>
      </c>
      <c r="K108" s="19"/>
      <c r="L108" s="114"/>
      <c r="M108" s="115"/>
      <c r="N108" s="116" t="s">
        <v>37</v>
      </c>
      <c r="O108" s="115"/>
      <c r="P108" s="115"/>
      <c r="Q108" s="115"/>
      <c r="R108" s="115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7" t="s">
        <v>81</v>
      </c>
      <c r="AZ108" s="115"/>
      <c r="BA108" s="115"/>
      <c r="BB108" s="115"/>
      <c r="BC108" s="115"/>
      <c r="BD108" s="115"/>
      <c r="BE108" s="118">
        <f t="shared" si="0"/>
        <v>0</v>
      </c>
      <c r="BF108" s="118">
        <f t="shared" si="1"/>
        <v>0</v>
      </c>
      <c r="BG108" s="118">
        <f t="shared" si="2"/>
        <v>0</v>
      </c>
      <c r="BH108" s="118">
        <f t="shared" si="3"/>
        <v>0</v>
      </c>
      <c r="BI108" s="118">
        <f t="shared" si="4"/>
        <v>0</v>
      </c>
      <c r="BJ108" s="117" t="s">
        <v>56</v>
      </c>
      <c r="BK108" s="115"/>
      <c r="BL108" s="115"/>
      <c r="BM108" s="115"/>
    </row>
    <row r="109" spans="1:65" s="2" customFormat="1" ht="18" customHeight="1" x14ac:dyDescent="0.2">
      <c r="A109" s="17"/>
      <c r="B109" s="18"/>
      <c r="C109" s="19"/>
      <c r="D109" s="190" t="s">
        <v>84</v>
      </c>
      <c r="E109" s="191"/>
      <c r="F109" s="191"/>
      <c r="G109" s="19"/>
      <c r="H109" s="19"/>
      <c r="I109" s="50"/>
      <c r="J109" s="38">
        <v>0</v>
      </c>
      <c r="K109" s="19"/>
      <c r="L109" s="114"/>
      <c r="M109" s="115"/>
      <c r="N109" s="116" t="s">
        <v>37</v>
      </c>
      <c r="O109" s="115"/>
      <c r="P109" s="115"/>
      <c r="Q109" s="115"/>
      <c r="R109" s="115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7" t="s">
        <v>81</v>
      </c>
      <c r="AZ109" s="115"/>
      <c r="BA109" s="115"/>
      <c r="BB109" s="115"/>
      <c r="BC109" s="115"/>
      <c r="BD109" s="115"/>
      <c r="BE109" s="118">
        <f t="shared" si="0"/>
        <v>0</v>
      </c>
      <c r="BF109" s="118">
        <f t="shared" si="1"/>
        <v>0</v>
      </c>
      <c r="BG109" s="118">
        <f t="shared" si="2"/>
        <v>0</v>
      </c>
      <c r="BH109" s="118">
        <f t="shared" si="3"/>
        <v>0</v>
      </c>
      <c r="BI109" s="118">
        <f t="shared" si="4"/>
        <v>0</v>
      </c>
      <c r="BJ109" s="117" t="s">
        <v>56</v>
      </c>
      <c r="BK109" s="115"/>
      <c r="BL109" s="115"/>
      <c r="BM109" s="115"/>
    </row>
    <row r="110" spans="1:65" s="2" customFormat="1" ht="18" customHeight="1" x14ac:dyDescent="0.2">
      <c r="A110" s="17"/>
      <c r="B110" s="18"/>
      <c r="C110" s="19"/>
      <c r="D110" s="190" t="s">
        <v>85</v>
      </c>
      <c r="E110" s="191"/>
      <c r="F110" s="191"/>
      <c r="G110" s="19"/>
      <c r="H110" s="19"/>
      <c r="I110" s="50"/>
      <c r="J110" s="38">
        <v>0</v>
      </c>
      <c r="K110" s="19"/>
      <c r="L110" s="114"/>
      <c r="M110" s="115"/>
      <c r="N110" s="116" t="s">
        <v>37</v>
      </c>
      <c r="O110" s="115"/>
      <c r="P110" s="115"/>
      <c r="Q110" s="115"/>
      <c r="R110" s="115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7" t="s">
        <v>81</v>
      </c>
      <c r="AZ110" s="115"/>
      <c r="BA110" s="115"/>
      <c r="BB110" s="115"/>
      <c r="BC110" s="115"/>
      <c r="BD110" s="115"/>
      <c r="BE110" s="118">
        <f t="shared" si="0"/>
        <v>0</v>
      </c>
      <c r="BF110" s="118">
        <f t="shared" si="1"/>
        <v>0</v>
      </c>
      <c r="BG110" s="118">
        <f t="shared" si="2"/>
        <v>0</v>
      </c>
      <c r="BH110" s="118">
        <f t="shared" si="3"/>
        <v>0</v>
      </c>
      <c r="BI110" s="118">
        <f t="shared" si="4"/>
        <v>0</v>
      </c>
      <c r="BJ110" s="117" t="s">
        <v>56</v>
      </c>
      <c r="BK110" s="115"/>
      <c r="BL110" s="115"/>
      <c r="BM110" s="115"/>
    </row>
    <row r="111" spans="1:65" s="2" customFormat="1" ht="18" customHeight="1" x14ac:dyDescent="0.2">
      <c r="A111" s="17"/>
      <c r="B111" s="18"/>
      <c r="C111" s="19"/>
      <c r="D111" s="37" t="s">
        <v>86</v>
      </c>
      <c r="E111" s="19"/>
      <c r="F111" s="19"/>
      <c r="G111" s="19"/>
      <c r="H111" s="19"/>
      <c r="I111" s="50"/>
      <c r="J111" s="38">
        <f>ROUND(J32*T111,2)</f>
        <v>0</v>
      </c>
      <c r="K111" s="19"/>
      <c r="L111" s="114"/>
      <c r="M111" s="115"/>
      <c r="N111" s="116" t="s">
        <v>37</v>
      </c>
      <c r="O111" s="115"/>
      <c r="P111" s="115"/>
      <c r="Q111" s="115"/>
      <c r="R111" s="115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7" t="s">
        <v>87</v>
      </c>
      <c r="AZ111" s="115"/>
      <c r="BA111" s="115"/>
      <c r="BB111" s="115"/>
      <c r="BC111" s="115"/>
      <c r="BD111" s="115"/>
      <c r="BE111" s="118">
        <f t="shared" si="0"/>
        <v>0</v>
      </c>
      <c r="BF111" s="118">
        <f t="shared" si="1"/>
        <v>0</v>
      </c>
      <c r="BG111" s="118">
        <f t="shared" si="2"/>
        <v>0</v>
      </c>
      <c r="BH111" s="118">
        <f t="shared" si="3"/>
        <v>0</v>
      </c>
      <c r="BI111" s="118">
        <f t="shared" si="4"/>
        <v>0</v>
      </c>
      <c r="BJ111" s="117" t="s">
        <v>56</v>
      </c>
      <c r="BK111" s="115"/>
      <c r="BL111" s="115"/>
      <c r="BM111" s="115"/>
    </row>
    <row r="112" spans="1:65" s="2" customFormat="1" x14ac:dyDescent="0.2">
      <c r="A112" s="17"/>
      <c r="B112" s="18"/>
      <c r="C112" s="19"/>
      <c r="D112" s="19"/>
      <c r="E112" s="19"/>
      <c r="F112" s="19"/>
      <c r="G112" s="19"/>
      <c r="H112" s="19"/>
      <c r="I112" s="50"/>
      <c r="J112" s="19"/>
      <c r="K112" s="19"/>
      <c r="L112" s="21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s="2" customFormat="1" ht="29.25" customHeight="1" x14ac:dyDescent="0.2">
      <c r="A113" s="17"/>
      <c r="B113" s="18"/>
      <c r="C113" s="40" t="s">
        <v>60</v>
      </c>
      <c r="D113" s="41"/>
      <c r="E113" s="41"/>
      <c r="F113" s="41"/>
      <c r="G113" s="41"/>
      <c r="H113" s="41"/>
      <c r="I113" s="96"/>
      <c r="J113" s="42">
        <f>ROUND(J97+J105,2)</f>
        <v>0</v>
      </c>
      <c r="K113" s="41"/>
      <c r="L113" s="21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s="2" customFormat="1" ht="6.95" customHeight="1" x14ac:dyDescent="0.2">
      <c r="A114" s="17"/>
      <c r="B114" s="22"/>
      <c r="C114" s="23"/>
      <c r="D114" s="23"/>
      <c r="E114" s="23"/>
      <c r="F114" s="23"/>
      <c r="G114" s="23"/>
      <c r="H114" s="23"/>
      <c r="I114" s="91"/>
      <c r="J114" s="23"/>
      <c r="K114" s="23"/>
      <c r="L114" s="21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8" spans="1:31" s="2" customFormat="1" ht="6.95" customHeight="1" x14ac:dyDescent="0.2">
      <c r="A118" s="17"/>
      <c r="B118" s="24"/>
      <c r="C118" s="25"/>
      <c r="D118" s="25"/>
      <c r="E118" s="25"/>
      <c r="F118" s="25"/>
      <c r="G118" s="25"/>
      <c r="H118" s="25"/>
      <c r="I118" s="94"/>
      <c r="J118" s="25"/>
      <c r="K118" s="25"/>
      <c r="L118" s="21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s="2" customFormat="1" ht="24.95" customHeight="1" x14ac:dyDescent="0.2">
      <c r="A119" s="17"/>
      <c r="B119" s="18"/>
      <c r="C119" s="12" t="s">
        <v>88</v>
      </c>
      <c r="D119" s="19"/>
      <c r="E119" s="19"/>
      <c r="F119" s="19"/>
      <c r="G119" s="19"/>
      <c r="H119" s="19"/>
      <c r="I119" s="50"/>
      <c r="J119" s="19"/>
      <c r="K119" s="19"/>
      <c r="L119" s="21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s="2" customFormat="1" ht="6.95" customHeight="1" x14ac:dyDescent="0.2">
      <c r="A120" s="17"/>
      <c r="B120" s="18"/>
      <c r="C120" s="19"/>
      <c r="D120" s="19"/>
      <c r="E120" s="19"/>
      <c r="F120" s="19"/>
      <c r="G120" s="19"/>
      <c r="H120" s="19"/>
      <c r="I120" s="50"/>
      <c r="J120" s="19"/>
      <c r="K120" s="19"/>
      <c r="L120" s="21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s="2" customFormat="1" ht="12" customHeight="1" x14ac:dyDescent="0.2">
      <c r="A121" s="17"/>
      <c r="B121" s="18"/>
      <c r="C121" s="14" t="s">
        <v>4</v>
      </c>
      <c r="D121" s="19"/>
      <c r="E121" s="19"/>
      <c r="F121" s="19"/>
      <c r="G121" s="19"/>
      <c r="H121" s="19"/>
      <c r="I121" s="50"/>
      <c r="J121" s="19"/>
      <c r="K121" s="19"/>
      <c r="L121" s="21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s="2" customFormat="1" ht="16.5" customHeight="1" x14ac:dyDescent="0.2">
      <c r="A122" s="17"/>
      <c r="B122" s="18"/>
      <c r="C122" s="19"/>
      <c r="D122" s="19"/>
      <c r="E122" s="188" t="e">
        <f>E7</f>
        <v>#REF!</v>
      </c>
      <c r="F122" s="189"/>
      <c r="G122" s="189"/>
      <c r="H122" s="189"/>
      <c r="I122" s="50"/>
      <c r="J122" s="19"/>
      <c r="K122" s="19"/>
      <c r="L122" s="21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s="1" customFormat="1" ht="12" customHeight="1" x14ac:dyDescent="0.2">
      <c r="B123" s="10"/>
      <c r="C123" s="14" t="s">
        <v>62</v>
      </c>
      <c r="D123" s="11"/>
      <c r="E123" s="11"/>
      <c r="F123" s="11"/>
      <c r="G123" s="11"/>
      <c r="H123" s="11"/>
      <c r="I123" s="43"/>
      <c r="J123" s="11"/>
      <c r="K123" s="11"/>
      <c r="L123" s="9"/>
    </row>
    <row r="124" spans="1:31" s="2" customFormat="1" ht="16.5" customHeight="1" x14ac:dyDescent="0.2">
      <c r="A124" s="17"/>
      <c r="B124" s="18"/>
      <c r="C124" s="19"/>
      <c r="D124" s="19"/>
      <c r="E124" s="188" t="s">
        <v>462</v>
      </c>
      <c r="F124" s="187"/>
      <c r="G124" s="187"/>
      <c r="H124" s="187"/>
      <c r="I124" s="50"/>
      <c r="J124" s="19"/>
      <c r="K124" s="19"/>
      <c r="L124" s="21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s="2" customFormat="1" ht="12" customHeight="1" x14ac:dyDescent="0.2">
      <c r="A125" s="17"/>
      <c r="B125" s="18"/>
      <c r="C125" s="14" t="s">
        <v>64</v>
      </c>
      <c r="D125" s="19"/>
      <c r="E125" s="19"/>
      <c r="F125" s="19"/>
      <c r="G125" s="19"/>
      <c r="H125" s="19"/>
      <c r="I125" s="50"/>
      <c r="J125" s="19"/>
      <c r="K125" s="19"/>
      <c r="L125" s="21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s="2" customFormat="1" ht="16.5" customHeight="1" x14ac:dyDescent="0.2">
      <c r="A126" s="17"/>
      <c r="B126" s="18"/>
      <c r="C126" s="19"/>
      <c r="D126" s="19"/>
      <c r="E126" s="186" t="str">
        <f>E11</f>
        <v>2019010.IV.2 - Bleskozvod</v>
      </c>
      <c r="F126" s="187"/>
      <c r="G126" s="187"/>
      <c r="H126" s="187"/>
      <c r="I126" s="50"/>
      <c r="J126" s="19"/>
      <c r="K126" s="19"/>
      <c r="L126" s="21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s="2" customFormat="1" ht="6.95" customHeight="1" x14ac:dyDescent="0.2">
      <c r="A127" s="17"/>
      <c r="B127" s="18"/>
      <c r="C127" s="19"/>
      <c r="D127" s="19"/>
      <c r="E127" s="19"/>
      <c r="F127" s="19"/>
      <c r="G127" s="19"/>
      <c r="H127" s="19"/>
      <c r="I127" s="50"/>
      <c r="J127" s="19"/>
      <c r="K127" s="19"/>
      <c r="L127" s="21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s="2" customFormat="1" ht="12" customHeight="1" x14ac:dyDescent="0.2">
      <c r="A128" s="17"/>
      <c r="B128" s="18"/>
      <c r="C128" s="14" t="s">
        <v>9</v>
      </c>
      <c r="D128" s="19"/>
      <c r="E128" s="19"/>
      <c r="F128" s="13" t="str">
        <f>F14</f>
        <v>Lučenec</v>
      </c>
      <c r="G128" s="19"/>
      <c r="H128" s="19"/>
      <c r="I128" s="51" t="s">
        <v>11</v>
      </c>
      <c r="J128" s="26" t="e">
        <f>IF(J14="","",J14)</f>
        <v>#REF!</v>
      </c>
      <c r="K128" s="19"/>
      <c r="L128" s="21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65" s="2" customFormat="1" ht="6.95" customHeight="1" x14ac:dyDescent="0.2">
      <c r="A129" s="17"/>
      <c r="B129" s="18"/>
      <c r="C129" s="19"/>
      <c r="D129" s="19"/>
      <c r="E129" s="19"/>
      <c r="F129" s="19"/>
      <c r="G129" s="19"/>
      <c r="H129" s="19"/>
      <c r="I129" s="50"/>
      <c r="J129" s="19"/>
      <c r="K129" s="19"/>
      <c r="L129" s="21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65" s="2" customFormat="1" ht="15.2" customHeight="1" x14ac:dyDescent="0.2">
      <c r="A130" s="17"/>
      <c r="B130" s="18"/>
      <c r="C130" s="14" t="s">
        <v>16</v>
      </c>
      <c r="D130" s="19"/>
      <c r="E130" s="19"/>
      <c r="F130" s="13" t="str">
        <f>E17</f>
        <v>Stredná priemyselná škola stavebná Oskara Winklera</v>
      </c>
      <c r="G130" s="19"/>
      <c r="H130" s="19"/>
      <c r="I130" s="51" t="s">
        <v>23</v>
      </c>
      <c r="J130" s="16" t="str">
        <f>E23</f>
        <v>PROMOST s.r.o.</v>
      </c>
      <c r="K130" s="19"/>
      <c r="L130" s="21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65" s="2" customFormat="1" ht="15.2" customHeight="1" x14ac:dyDescent="0.2">
      <c r="A131" s="17"/>
      <c r="B131" s="18"/>
      <c r="C131" s="14" t="s">
        <v>22</v>
      </c>
      <c r="D131" s="19"/>
      <c r="E131" s="19"/>
      <c r="F131" s="13" t="e">
        <f>IF(E20="","",E20)</f>
        <v>#REF!</v>
      </c>
      <c r="G131" s="19"/>
      <c r="H131" s="19"/>
      <c r="I131" s="51" t="s">
        <v>27</v>
      </c>
      <c r="J131" s="16" t="str">
        <f>E26</f>
        <v>Bc. Stanislav Varga</v>
      </c>
      <c r="K131" s="19"/>
      <c r="L131" s="21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65" s="2" customFormat="1" ht="10.35" customHeight="1" x14ac:dyDescent="0.2">
      <c r="A132" s="17"/>
      <c r="B132" s="18"/>
      <c r="C132" s="19"/>
      <c r="D132" s="19"/>
      <c r="E132" s="19"/>
      <c r="F132" s="19"/>
      <c r="G132" s="19"/>
      <c r="H132" s="19"/>
      <c r="I132" s="50"/>
      <c r="J132" s="19"/>
      <c r="K132" s="19"/>
      <c r="L132" s="21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65" s="6" customFormat="1" ht="29.25" customHeight="1" x14ac:dyDescent="0.2">
      <c r="A133" s="119"/>
      <c r="B133" s="120"/>
      <c r="C133" s="121" t="s">
        <v>89</v>
      </c>
      <c r="D133" s="122" t="s">
        <v>52</v>
      </c>
      <c r="E133" s="122" t="s">
        <v>50</v>
      </c>
      <c r="F133" s="122" t="s">
        <v>51</v>
      </c>
      <c r="G133" s="122" t="s">
        <v>90</v>
      </c>
      <c r="H133" s="122" t="s">
        <v>91</v>
      </c>
      <c r="I133" s="123" t="s">
        <v>92</v>
      </c>
      <c r="J133" s="124" t="s">
        <v>68</v>
      </c>
      <c r="K133" s="125" t="s">
        <v>93</v>
      </c>
      <c r="L133" s="126"/>
      <c r="M133" s="28" t="s">
        <v>0</v>
      </c>
      <c r="N133" s="29" t="s">
        <v>35</v>
      </c>
      <c r="O133" s="29" t="s">
        <v>94</v>
      </c>
      <c r="P133" s="29" t="s">
        <v>95</v>
      </c>
      <c r="Q133" s="29" t="s">
        <v>96</v>
      </c>
      <c r="R133" s="29" t="s">
        <v>97</v>
      </c>
      <c r="S133" s="29" t="s">
        <v>98</v>
      </c>
      <c r="T133" s="30" t="s">
        <v>99</v>
      </c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</row>
    <row r="134" spans="1:65" s="2" customFormat="1" ht="22.9" customHeight="1" x14ac:dyDescent="0.25">
      <c r="A134" s="17"/>
      <c r="B134" s="18"/>
      <c r="C134" s="33" t="s">
        <v>65</v>
      </c>
      <c r="D134" s="19"/>
      <c r="E134" s="19"/>
      <c r="F134" s="19"/>
      <c r="G134" s="19"/>
      <c r="H134" s="19"/>
      <c r="I134" s="50"/>
      <c r="J134" s="127">
        <f>BK134</f>
        <v>0</v>
      </c>
      <c r="K134" s="19"/>
      <c r="L134" s="20"/>
      <c r="M134" s="31"/>
      <c r="N134" s="128"/>
      <c r="O134" s="32"/>
      <c r="P134" s="129">
        <f>P135+P175</f>
        <v>0</v>
      </c>
      <c r="Q134" s="32"/>
      <c r="R134" s="129">
        <f>R135+R175</f>
        <v>1.0302</v>
      </c>
      <c r="S134" s="32"/>
      <c r="T134" s="130">
        <f>T135+T175</f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T134" s="8" t="s">
        <v>53</v>
      </c>
      <c r="AU134" s="8" t="s">
        <v>70</v>
      </c>
      <c r="BK134" s="131">
        <f>BK135+BK175</f>
        <v>0</v>
      </c>
    </row>
    <row r="135" spans="1:65" s="7" customFormat="1" ht="25.9" customHeight="1" x14ac:dyDescent="0.2">
      <c r="B135" s="132"/>
      <c r="C135" s="133"/>
      <c r="D135" s="134" t="s">
        <v>53</v>
      </c>
      <c r="E135" s="135" t="s">
        <v>115</v>
      </c>
      <c r="F135" s="135" t="s">
        <v>460</v>
      </c>
      <c r="G135" s="133"/>
      <c r="H135" s="133"/>
      <c r="I135" s="136"/>
      <c r="J135" s="137">
        <f>BK135</f>
        <v>0</v>
      </c>
      <c r="K135" s="133"/>
      <c r="L135" s="138"/>
      <c r="M135" s="139"/>
      <c r="N135" s="140"/>
      <c r="O135" s="140"/>
      <c r="P135" s="141">
        <f>P136+P172</f>
        <v>0</v>
      </c>
      <c r="Q135" s="140"/>
      <c r="R135" s="141">
        <f>R136+R172</f>
        <v>1.0302</v>
      </c>
      <c r="S135" s="140"/>
      <c r="T135" s="142">
        <f>T136+T172</f>
        <v>0</v>
      </c>
      <c r="AR135" s="143" t="s">
        <v>106</v>
      </c>
      <c r="AT135" s="144" t="s">
        <v>53</v>
      </c>
      <c r="AU135" s="144" t="s">
        <v>54</v>
      </c>
      <c r="AY135" s="143" t="s">
        <v>102</v>
      </c>
      <c r="BK135" s="145">
        <f>BK136+BK172</f>
        <v>0</v>
      </c>
    </row>
    <row r="136" spans="1:65" s="7" customFormat="1" ht="22.9" customHeight="1" x14ac:dyDescent="0.2">
      <c r="B136" s="132"/>
      <c r="C136" s="133"/>
      <c r="D136" s="134" t="s">
        <v>53</v>
      </c>
      <c r="E136" s="146" t="s">
        <v>467</v>
      </c>
      <c r="F136" s="146" t="s">
        <v>468</v>
      </c>
      <c r="G136" s="133"/>
      <c r="H136" s="133"/>
      <c r="I136" s="136"/>
      <c r="J136" s="147">
        <f>BK136</f>
        <v>0</v>
      </c>
      <c r="K136" s="133"/>
      <c r="L136" s="138"/>
      <c r="M136" s="139"/>
      <c r="N136" s="140"/>
      <c r="O136" s="140"/>
      <c r="P136" s="141">
        <f>SUM(P137:P171)</f>
        <v>0</v>
      </c>
      <c r="Q136" s="140"/>
      <c r="R136" s="141">
        <f>SUM(R137:R171)</f>
        <v>1.0302</v>
      </c>
      <c r="S136" s="140"/>
      <c r="T136" s="142">
        <f>SUM(T137:T171)</f>
        <v>0</v>
      </c>
      <c r="AR136" s="143" t="s">
        <v>106</v>
      </c>
      <c r="AT136" s="144" t="s">
        <v>53</v>
      </c>
      <c r="AU136" s="144" t="s">
        <v>55</v>
      </c>
      <c r="AY136" s="143" t="s">
        <v>102</v>
      </c>
      <c r="BK136" s="145">
        <f>SUM(BK137:BK171)</f>
        <v>0</v>
      </c>
    </row>
    <row r="137" spans="1:65" s="2" customFormat="1" ht="24" customHeight="1" x14ac:dyDescent="0.2">
      <c r="A137" s="17"/>
      <c r="B137" s="18"/>
      <c r="C137" s="148" t="s">
        <v>55</v>
      </c>
      <c r="D137" s="148" t="s">
        <v>103</v>
      </c>
      <c r="E137" s="149" t="s">
        <v>485</v>
      </c>
      <c r="F137" s="150" t="s">
        <v>486</v>
      </c>
      <c r="G137" s="151" t="s">
        <v>124</v>
      </c>
      <c r="H137" s="152">
        <v>75</v>
      </c>
      <c r="I137" s="153"/>
      <c r="J137" s="154">
        <f t="shared" ref="J137:J171" si="5">ROUND(I137*H137,2)</f>
        <v>0</v>
      </c>
      <c r="K137" s="155"/>
      <c r="L137" s="20"/>
      <c r="M137" s="156" t="s">
        <v>0</v>
      </c>
      <c r="N137" s="157" t="s">
        <v>37</v>
      </c>
      <c r="O137" s="27"/>
      <c r="P137" s="158">
        <f t="shared" ref="P137:P171" si="6">O137*H137</f>
        <v>0</v>
      </c>
      <c r="Q137" s="158">
        <v>0</v>
      </c>
      <c r="R137" s="158">
        <f t="shared" ref="R137:R171" si="7">Q137*H137</f>
        <v>0</v>
      </c>
      <c r="S137" s="158">
        <v>0</v>
      </c>
      <c r="T137" s="159">
        <f t="shared" ref="T137:T171" si="8">S137*H137</f>
        <v>0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R137" s="160" t="s">
        <v>193</v>
      </c>
      <c r="AT137" s="160" t="s">
        <v>103</v>
      </c>
      <c r="AU137" s="160" t="s">
        <v>56</v>
      </c>
      <c r="AY137" s="8" t="s">
        <v>102</v>
      </c>
      <c r="BE137" s="39">
        <f t="shared" ref="BE137:BE171" si="9">IF(N137="základná",J137,0)</f>
        <v>0</v>
      </c>
      <c r="BF137" s="39">
        <f t="shared" ref="BF137:BF171" si="10">IF(N137="znížená",J137,0)</f>
        <v>0</v>
      </c>
      <c r="BG137" s="39">
        <f t="shared" ref="BG137:BG171" si="11">IF(N137="zákl. prenesená",J137,0)</f>
        <v>0</v>
      </c>
      <c r="BH137" s="39">
        <f t="shared" ref="BH137:BH171" si="12">IF(N137="zníž. prenesená",J137,0)</f>
        <v>0</v>
      </c>
      <c r="BI137" s="39">
        <f t="shared" ref="BI137:BI171" si="13">IF(N137="nulová",J137,0)</f>
        <v>0</v>
      </c>
      <c r="BJ137" s="8" t="s">
        <v>56</v>
      </c>
      <c r="BK137" s="39">
        <f t="shared" ref="BK137:BK171" si="14">ROUND(I137*H137,2)</f>
        <v>0</v>
      </c>
      <c r="BL137" s="8" t="s">
        <v>193</v>
      </c>
      <c r="BM137" s="160" t="s">
        <v>487</v>
      </c>
    </row>
    <row r="138" spans="1:65" s="2" customFormat="1" ht="16.5" customHeight="1" x14ac:dyDescent="0.2">
      <c r="A138" s="17"/>
      <c r="B138" s="18"/>
      <c r="C138" s="161" t="s">
        <v>56</v>
      </c>
      <c r="D138" s="161" t="s">
        <v>115</v>
      </c>
      <c r="E138" s="162" t="s">
        <v>488</v>
      </c>
      <c r="F138" s="163" t="s">
        <v>489</v>
      </c>
      <c r="G138" s="164" t="s">
        <v>207</v>
      </c>
      <c r="H138" s="165">
        <v>75</v>
      </c>
      <c r="I138" s="166"/>
      <c r="J138" s="167">
        <f t="shared" si="5"/>
        <v>0</v>
      </c>
      <c r="K138" s="168"/>
      <c r="L138" s="169"/>
      <c r="M138" s="170" t="s">
        <v>0</v>
      </c>
      <c r="N138" s="171" t="s">
        <v>37</v>
      </c>
      <c r="O138" s="27"/>
      <c r="P138" s="158">
        <f t="shared" si="6"/>
        <v>0</v>
      </c>
      <c r="Q138" s="158">
        <v>1E-3</v>
      </c>
      <c r="R138" s="158">
        <f t="shared" si="7"/>
        <v>7.4999999999999997E-2</v>
      </c>
      <c r="S138" s="158">
        <v>0</v>
      </c>
      <c r="T138" s="159">
        <f t="shared" si="8"/>
        <v>0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R138" s="160" t="s">
        <v>231</v>
      </c>
      <c r="AT138" s="160" t="s">
        <v>115</v>
      </c>
      <c r="AU138" s="160" t="s">
        <v>56</v>
      </c>
      <c r="AY138" s="8" t="s">
        <v>102</v>
      </c>
      <c r="BE138" s="39">
        <f t="shared" si="9"/>
        <v>0</v>
      </c>
      <c r="BF138" s="39">
        <f t="shared" si="10"/>
        <v>0</v>
      </c>
      <c r="BG138" s="39">
        <f t="shared" si="11"/>
        <v>0</v>
      </c>
      <c r="BH138" s="39">
        <f t="shared" si="12"/>
        <v>0</v>
      </c>
      <c r="BI138" s="39">
        <f t="shared" si="13"/>
        <v>0</v>
      </c>
      <c r="BJ138" s="8" t="s">
        <v>56</v>
      </c>
      <c r="BK138" s="39">
        <f t="shared" si="14"/>
        <v>0</v>
      </c>
      <c r="BL138" s="8" t="s">
        <v>231</v>
      </c>
      <c r="BM138" s="160" t="s">
        <v>490</v>
      </c>
    </row>
    <row r="139" spans="1:65" s="2" customFormat="1" ht="16.5" customHeight="1" x14ac:dyDescent="0.2">
      <c r="A139" s="17"/>
      <c r="B139" s="18"/>
      <c r="C139" s="161" t="s">
        <v>106</v>
      </c>
      <c r="D139" s="161" t="s">
        <v>115</v>
      </c>
      <c r="E139" s="162" t="s">
        <v>491</v>
      </c>
      <c r="F139" s="163" t="s">
        <v>492</v>
      </c>
      <c r="G139" s="164" t="s">
        <v>119</v>
      </c>
      <c r="H139" s="165">
        <v>1</v>
      </c>
      <c r="I139" s="166"/>
      <c r="J139" s="167">
        <f t="shared" si="5"/>
        <v>0</v>
      </c>
      <c r="K139" s="168"/>
      <c r="L139" s="169"/>
      <c r="M139" s="170" t="s">
        <v>0</v>
      </c>
      <c r="N139" s="171" t="s">
        <v>37</v>
      </c>
      <c r="O139" s="27"/>
      <c r="P139" s="158">
        <f t="shared" si="6"/>
        <v>0</v>
      </c>
      <c r="Q139" s="158">
        <v>5.0000000000000002E-5</v>
      </c>
      <c r="R139" s="158">
        <f t="shared" si="7"/>
        <v>5.0000000000000002E-5</v>
      </c>
      <c r="S139" s="158">
        <v>0</v>
      </c>
      <c r="T139" s="159">
        <f t="shared" si="8"/>
        <v>0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R139" s="160" t="s">
        <v>231</v>
      </c>
      <c r="AT139" s="160" t="s">
        <v>115</v>
      </c>
      <c r="AU139" s="160" t="s">
        <v>56</v>
      </c>
      <c r="AY139" s="8" t="s">
        <v>102</v>
      </c>
      <c r="BE139" s="39">
        <f t="shared" si="9"/>
        <v>0</v>
      </c>
      <c r="BF139" s="39">
        <f t="shared" si="10"/>
        <v>0</v>
      </c>
      <c r="BG139" s="39">
        <f t="shared" si="11"/>
        <v>0</v>
      </c>
      <c r="BH139" s="39">
        <f t="shared" si="12"/>
        <v>0</v>
      </c>
      <c r="BI139" s="39">
        <f t="shared" si="13"/>
        <v>0</v>
      </c>
      <c r="BJ139" s="8" t="s">
        <v>56</v>
      </c>
      <c r="BK139" s="39">
        <f t="shared" si="14"/>
        <v>0</v>
      </c>
      <c r="BL139" s="8" t="s">
        <v>231</v>
      </c>
      <c r="BM139" s="160" t="s">
        <v>493</v>
      </c>
    </row>
    <row r="140" spans="1:65" s="2" customFormat="1" ht="16.5" customHeight="1" x14ac:dyDescent="0.2">
      <c r="A140" s="17"/>
      <c r="B140" s="18"/>
      <c r="C140" s="148" t="s">
        <v>105</v>
      </c>
      <c r="D140" s="148" t="s">
        <v>103</v>
      </c>
      <c r="E140" s="149" t="s">
        <v>494</v>
      </c>
      <c r="F140" s="150" t="s">
        <v>495</v>
      </c>
      <c r="G140" s="151" t="s">
        <v>119</v>
      </c>
      <c r="H140" s="152">
        <v>15</v>
      </c>
      <c r="I140" s="153"/>
      <c r="J140" s="154">
        <f t="shared" si="5"/>
        <v>0</v>
      </c>
      <c r="K140" s="155"/>
      <c r="L140" s="20"/>
      <c r="M140" s="156" t="s">
        <v>0</v>
      </c>
      <c r="N140" s="157" t="s">
        <v>37</v>
      </c>
      <c r="O140" s="27"/>
      <c r="P140" s="158">
        <f t="shared" si="6"/>
        <v>0</v>
      </c>
      <c r="Q140" s="158">
        <v>0</v>
      </c>
      <c r="R140" s="158">
        <f t="shared" si="7"/>
        <v>0</v>
      </c>
      <c r="S140" s="158">
        <v>0</v>
      </c>
      <c r="T140" s="159">
        <f t="shared" si="8"/>
        <v>0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R140" s="160" t="s">
        <v>193</v>
      </c>
      <c r="AT140" s="160" t="s">
        <v>103</v>
      </c>
      <c r="AU140" s="160" t="s">
        <v>56</v>
      </c>
      <c r="AY140" s="8" t="s">
        <v>102</v>
      </c>
      <c r="BE140" s="39">
        <f t="shared" si="9"/>
        <v>0</v>
      </c>
      <c r="BF140" s="39">
        <f t="shared" si="10"/>
        <v>0</v>
      </c>
      <c r="BG140" s="39">
        <f t="shared" si="11"/>
        <v>0</v>
      </c>
      <c r="BH140" s="39">
        <f t="shared" si="12"/>
        <v>0</v>
      </c>
      <c r="BI140" s="39">
        <f t="shared" si="13"/>
        <v>0</v>
      </c>
      <c r="BJ140" s="8" t="s">
        <v>56</v>
      </c>
      <c r="BK140" s="39">
        <f t="shared" si="14"/>
        <v>0</v>
      </c>
      <c r="BL140" s="8" t="s">
        <v>193</v>
      </c>
      <c r="BM140" s="160" t="s">
        <v>496</v>
      </c>
    </row>
    <row r="141" spans="1:65" s="2" customFormat="1" ht="16.5" customHeight="1" x14ac:dyDescent="0.2">
      <c r="A141" s="17"/>
      <c r="B141" s="18"/>
      <c r="C141" s="161" t="s">
        <v>107</v>
      </c>
      <c r="D141" s="161" t="s">
        <v>115</v>
      </c>
      <c r="E141" s="162" t="s">
        <v>497</v>
      </c>
      <c r="F141" s="163" t="s">
        <v>498</v>
      </c>
      <c r="G141" s="164" t="s">
        <v>119</v>
      </c>
      <c r="H141" s="165">
        <v>1</v>
      </c>
      <c r="I141" s="166"/>
      <c r="J141" s="167">
        <f t="shared" si="5"/>
        <v>0</v>
      </c>
      <c r="K141" s="168"/>
      <c r="L141" s="169"/>
      <c r="M141" s="170" t="s">
        <v>0</v>
      </c>
      <c r="N141" s="171" t="s">
        <v>37</v>
      </c>
      <c r="O141" s="27"/>
      <c r="P141" s="158">
        <f t="shared" si="6"/>
        <v>0</v>
      </c>
      <c r="Q141" s="158">
        <v>3.0000000000000001E-5</v>
      </c>
      <c r="R141" s="158">
        <f t="shared" si="7"/>
        <v>3.0000000000000001E-5</v>
      </c>
      <c r="S141" s="158">
        <v>0</v>
      </c>
      <c r="T141" s="159">
        <f t="shared" si="8"/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R141" s="160" t="s">
        <v>231</v>
      </c>
      <c r="AT141" s="160" t="s">
        <v>115</v>
      </c>
      <c r="AU141" s="160" t="s">
        <v>56</v>
      </c>
      <c r="AY141" s="8" t="s">
        <v>102</v>
      </c>
      <c r="BE141" s="39">
        <f t="shared" si="9"/>
        <v>0</v>
      </c>
      <c r="BF141" s="39">
        <f t="shared" si="10"/>
        <v>0</v>
      </c>
      <c r="BG141" s="39">
        <f t="shared" si="11"/>
        <v>0</v>
      </c>
      <c r="BH141" s="39">
        <f t="shared" si="12"/>
        <v>0</v>
      </c>
      <c r="BI141" s="39">
        <f t="shared" si="13"/>
        <v>0</v>
      </c>
      <c r="BJ141" s="8" t="s">
        <v>56</v>
      </c>
      <c r="BK141" s="39">
        <f t="shared" si="14"/>
        <v>0</v>
      </c>
      <c r="BL141" s="8" t="s">
        <v>231</v>
      </c>
      <c r="BM141" s="160" t="s">
        <v>499</v>
      </c>
    </row>
    <row r="142" spans="1:65" s="2" customFormat="1" ht="16.5" customHeight="1" x14ac:dyDescent="0.2">
      <c r="A142" s="17"/>
      <c r="B142" s="18"/>
      <c r="C142" s="161" t="s">
        <v>109</v>
      </c>
      <c r="D142" s="161" t="s">
        <v>115</v>
      </c>
      <c r="E142" s="162" t="s">
        <v>500</v>
      </c>
      <c r="F142" s="163" t="s">
        <v>501</v>
      </c>
      <c r="G142" s="164" t="s">
        <v>119</v>
      </c>
      <c r="H142" s="165">
        <v>14</v>
      </c>
      <c r="I142" s="166"/>
      <c r="J142" s="167">
        <f t="shared" si="5"/>
        <v>0</v>
      </c>
      <c r="K142" s="168"/>
      <c r="L142" s="169"/>
      <c r="M142" s="170" t="s">
        <v>0</v>
      </c>
      <c r="N142" s="171" t="s">
        <v>37</v>
      </c>
      <c r="O142" s="27"/>
      <c r="P142" s="158">
        <f t="shared" si="6"/>
        <v>0</v>
      </c>
      <c r="Q142" s="158">
        <v>3.0000000000000001E-5</v>
      </c>
      <c r="R142" s="158">
        <f t="shared" si="7"/>
        <v>4.2000000000000002E-4</v>
      </c>
      <c r="S142" s="158">
        <v>0</v>
      </c>
      <c r="T142" s="159">
        <f t="shared" si="8"/>
        <v>0</v>
      </c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R142" s="160" t="s">
        <v>231</v>
      </c>
      <c r="AT142" s="160" t="s">
        <v>115</v>
      </c>
      <c r="AU142" s="160" t="s">
        <v>56</v>
      </c>
      <c r="AY142" s="8" t="s">
        <v>102</v>
      </c>
      <c r="BE142" s="39">
        <f t="shared" si="9"/>
        <v>0</v>
      </c>
      <c r="BF142" s="39">
        <f t="shared" si="10"/>
        <v>0</v>
      </c>
      <c r="BG142" s="39">
        <f t="shared" si="11"/>
        <v>0</v>
      </c>
      <c r="BH142" s="39">
        <f t="shared" si="12"/>
        <v>0</v>
      </c>
      <c r="BI142" s="39">
        <f t="shared" si="13"/>
        <v>0</v>
      </c>
      <c r="BJ142" s="8" t="s">
        <v>56</v>
      </c>
      <c r="BK142" s="39">
        <f t="shared" si="14"/>
        <v>0</v>
      </c>
      <c r="BL142" s="8" t="s">
        <v>231</v>
      </c>
      <c r="BM142" s="160" t="s">
        <v>502</v>
      </c>
    </row>
    <row r="143" spans="1:65" s="2" customFormat="1" ht="16.5" customHeight="1" x14ac:dyDescent="0.2">
      <c r="A143" s="17"/>
      <c r="B143" s="18"/>
      <c r="C143" s="148" t="s">
        <v>110</v>
      </c>
      <c r="D143" s="148" t="s">
        <v>103</v>
      </c>
      <c r="E143" s="149" t="s">
        <v>503</v>
      </c>
      <c r="F143" s="150" t="s">
        <v>504</v>
      </c>
      <c r="G143" s="151" t="s">
        <v>124</v>
      </c>
      <c r="H143" s="152">
        <v>15</v>
      </c>
      <c r="I143" s="153"/>
      <c r="J143" s="154">
        <f t="shared" si="5"/>
        <v>0</v>
      </c>
      <c r="K143" s="155"/>
      <c r="L143" s="20"/>
      <c r="M143" s="156" t="s">
        <v>0</v>
      </c>
      <c r="N143" s="157" t="s">
        <v>37</v>
      </c>
      <c r="O143" s="27"/>
      <c r="P143" s="158">
        <f t="shared" si="6"/>
        <v>0</v>
      </c>
      <c r="Q143" s="158">
        <v>0</v>
      </c>
      <c r="R143" s="158">
        <f t="shared" si="7"/>
        <v>0</v>
      </c>
      <c r="S143" s="158">
        <v>0</v>
      </c>
      <c r="T143" s="159">
        <f t="shared" si="8"/>
        <v>0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R143" s="160" t="s">
        <v>193</v>
      </c>
      <c r="AT143" s="160" t="s">
        <v>103</v>
      </c>
      <c r="AU143" s="160" t="s">
        <v>56</v>
      </c>
      <c r="AY143" s="8" t="s">
        <v>102</v>
      </c>
      <c r="BE143" s="39">
        <f t="shared" si="9"/>
        <v>0</v>
      </c>
      <c r="BF143" s="39">
        <f t="shared" si="10"/>
        <v>0</v>
      </c>
      <c r="BG143" s="39">
        <f t="shared" si="11"/>
        <v>0</v>
      </c>
      <c r="BH143" s="39">
        <f t="shared" si="12"/>
        <v>0</v>
      </c>
      <c r="BI143" s="39">
        <f t="shared" si="13"/>
        <v>0</v>
      </c>
      <c r="BJ143" s="8" t="s">
        <v>56</v>
      </c>
      <c r="BK143" s="39">
        <f t="shared" si="14"/>
        <v>0</v>
      </c>
      <c r="BL143" s="8" t="s">
        <v>193</v>
      </c>
      <c r="BM143" s="160" t="s">
        <v>505</v>
      </c>
    </row>
    <row r="144" spans="1:65" s="2" customFormat="1" ht="24" customHeight="1" x14ac:dyDescent="0.2">
      <c r="A144" s="17"/>
      <c r="B144" s="18"/>
      <c r="C144" s="161" t="s">
        <v>111</v>
      </c>
      <c r="D144" s="161" t="s">
        <v>115</v>
      </c>
      <c r="E144" s="162" t="s">
        <v>506</v>
      </c>
      <c r="F144" s="163" t="s">
        <v>507</v>
      </c>
      <c r="G144" s="164" t="s">
        <v>119</v>
      </c>
      <c r="H144" s="165">
        <v>15</v>
      </c>
      <c r="I144" s="166"/>
      <c r="J144" s="167">
        <f t="shared" si="5"/>
        <v>0</v>
      </c>
      <c r="K144" s="168"/>
      <c r="L144" s="169"/>
      <c r="M144" s="170" t="s">
        <v>0</v>
      </c>
      <c r="N144" s="171" t="s">
        <v>37</v>
      </c>
      <c r="O144" s="27"/>
      <c r="P144" s="158">
        <f t="shared" si="6"/>
        <v>0</v>
      </c>
      <c r="Q144" s="158">
        <v>0</v>
      </c>
      <c r="R144" s="158">
        <f t="shared" si="7"/>
        <v>0</v>
      </c>
      <c r="S144" s="158">
        <v>0</v>
      </c>
      <c r="T144" s="159">
        <f t="shared" si="8"/>
        <v>0</v>
      </c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R144" s="160" t="s">
        <v>461</v>
      </c>
      <c r="AT144" s="160" t="s">
        <v>115</v>
      </c>
      <c r="AU144" s="160" t="s">
        <v>56</v>
      </c>
      <c r="AY144" s="8" t="s">
        <v>102</v>
      </c>
      <c r="BE144" s="39">
        <f t="shared" si="9"/>
        <v>0</v>
      </c>
      <c r="BF144" s="39">
        <f t="shared" si="10"/>
        <v>0</v>
      </c>
      <c r="BG144" s="39">
        <f t="shared" si="11"/>
        <v>0</v>
      </c>
      <c r="BH144" s="39">
        <f t="shared" si="12"/>
        <v>0</v>
      </c>
      <c r="BI144" s="39">
        <f t="shared" si="13"/>
        <v>0</v>
      </c>
      <c r="BJ144" s="8" t="s">
        <v>56</v>
      </c>
      <c r="BK144" s="39">
        <f t="shared" si="14"/>
        <v>0</v>
      </c>
      <c r="BL144" s="8" t="s">
        <v>193</v>
      </c>
      <c r="BM144" s="160" t="s">
        <v>508</v>
      </c>
    </row>
    <row r="145" spans="1:65" s="2" customFormat="1" ht="16.5" customHeight="1" x14ac:dyDescent="0.2">
      <c r="A145" s="17"/>
      <c r="B145" s="18"/>
      <c r="C145" s="148" t="s">
        <v>112</v>
      </c>
      <c r="D145" s="148" t="s">
        <v>103</v>
      </c>
      <c r="E145" s="149" t="s">
        <v>509</v>
      </c>
      <c r="F145" s="150" t="s">
        <v>510</v>
      </c>
      <c r="G145" s="151" t="s">
        <v>119</v>
      </c>
      <c r="H145" s="152">
        <v>511</v>
      </c>
      <c r="I145" s="153"/>
      <c r="J145" s="154">
        <f t="shared" si="5"/>
        <v>0</v>
      </c>
      <c r="K145" s="155"/>
      <c r="L145" s="20"/>
      <c r="M145" s="156" t="s">
        <v>0</v>
      </c>
      <c r="N145" s="157" t="s">
        <v>37</v>
      </c>
      <c r="O145" s="27"/>
      <c r="P145" s="158">
        <f t="shared" si="6"/>
        <v>0</v>
      </c>
      <c r="Q145" s="158">
        <v>0</v>
      </c>
      <c r="R145" s="158">
        <f t="shared" si="7"/>
        <v>0</v>
      </c>
      <c r="S145" s="158">
        <v>0</v>
      </c>
      <c r="T145" s="159">
        <f t="shared" si="8"/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R145" s="160" t="s">
        <v>193</v>
      </c>
      <c r="AT145" s="160" t="s">
        <v>103</v>
      </c>
      <c r="AU145" s="160" t="s">
        <v>56</v>
      </c>
      <c r="AY145" s="8" t="s">
        <v>102</v>
      </c>
      <c r="BE145" s="39">
        <f t="shared" si="9"/>
        <v>0</v>
      </c>
      <c r="BF145" s="39">
        <f t="shared" si="10"/>
        <v>0</v>
      </c>
      <c r="BG145" s="39">
        <f t="shared" si="11"/>
        <v>0</v>
      </c>
      <c r="BH145" s="39">
        <f t="shared" si="12"/>
        <v>0</v>
      </c>
      <c r="BI145" s="39">
        <f t="shared" si="13"/>
        <v>0</v>
      </c>
      <c r="BJ145" s="8" t="s">
        <v>56</v>
      </c>
      <c r="BK145" s="39">
        <f t="shared" si="14"/>
        <v>0</v>
      </c>
      <c r="BL145" s="8" t="s">
        <v>193</v>
      </c>
      <c r="BM145" s="160" t="s">
        <v>511</v>
      </c>
    </row>
    <row r="146" spans="1:65" s="2" customFormat="1" ht="24" customHeight="1" x14ac:dyDescent="0.2">
      <c r="A146" s="17"/>
      <c r="B146" s="18"/>
      <c r="C146" s="161" t="s">
        <v>113</v>
      </c>
      <c r="D146" s="161" t="s">
        <v>115</v>
      </c>
      <c r="E146" s="162" t="s">
        <v>512</v>
      </c>
      <c r="F146" s="163" t="s">
        <v>513</v>
      </c>
      <c r="G146" s="164" t="s">
        <v>119</v>
      </c>
      <c r="H146" s="165">
        <v>511</v>
      </c>
      <c r="I146" s="166"/>
      <c r="J146" s="167">
        <f t="shared" si="5"/>
        <v>0</v>
      </c>
      <c r="K146" s="168"/>
      <c r="L146" s="169"/>
      <c r="M146" s="170" t="s">
        <v>0</v>
      </c>
      <c r="N146" s="171" t="s">
        <v>37</v>
      </c>
      <c r="O146" s="27"/>
      <c r="P146" s="158">
        <f t="shared" si="6"/>
        <v>0</v>
      </c>
      <c r="Q146" s="158">
        <v>1.06E-3</v>
      </c>
      <c r="R146" s="158">
        <f t="shared" si="7"/>
        <v>0.54166000000000003</v>
      </c>
      <c r="S146" s="158">
        <v>0</v>
      </c>
      <c r="T146" s="159">
        <f t="shared" si="8"/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R146" s="160" t="s">
        <v>231</v>
      </c>
      <c r="AT146" s="160" t="s">
        <v>115</v>
      </c>
      <c r="AU146" s="160" t="s">
        <v>56</v>
      </c>
      <c r="AY146" s="8" t="s">
        <v>102</v>
      </c>
      <c r="BE146" s="39">
        <f t="shared" si="9"/>
        <v>0</v>
      </c>
      <c r="BF146" s="39">
        <f t="shared" si="10"/>
        <v>0</v>
      </c>
      <c r="BG146" s="39">
        <f t="shared" si="11"/>
        <v>0</v>
      </c>
      <c r="BH146" s="39">
        <f t="shared" si="12"/>
        <v>0</v>
      </c>
      <c r="BI146" s="39">
        <f t="shared" si="13"/>
        <v>0</v>
      </c>
      <c r="BJ146" s="8" t="s">
        <v>56</v>
      </c>
      <c r="BK146" s="39">
        <f t="shared" si="14"/>
        <v>0</v>
      </c>
      <c r="BL146" s="8" t="s">
        <v>231</v>
      </c>
      <c r="BM146" s="160" t="s">
        <v>514</v>
      </c>
    </row>
    <row r="147" spans="1:65" s="2" customFormat="1" ht="24" customHeight="1" x14ac:dyDescent="0.2">
      <c r="A147" s="17"/>
      <c r="B147" s="18"/>
      <c r="C147" s="161" t="s">
        <v>114</v>
      </c>
      <c r="D147" s="161" t="s">
        <v>115</v>
      </c>
      <c r="E147" s="162" t="s">
        <v>515</v>
      </c>
      <c r="F147" s="163" t="s">
        <v>516</v>
      </c>
      <c r="G147" s="164" t="s">
        <v>119</v>
      </c>
      <c r="H147" s="165">
        <v>511</v>
      </c>
      <c r="I147" s="166"/>
      <c r="J147" s="167">
        <f t="shared" si="5"/>
        <v>0</v>
      </c>
      <c r="K147" s="168"/>
      <c r="L147" s="169"/>
      <c r="M147" s="170" t="s">
        <v>0</v>
      </c>
      <c r="N147" s="171" t="s">
        <v>37</v>
      </c>
      <c r="O147" s="27"/>
      <c r="P147" s="158">
        <f t="shared" si="6"/>
        <v>0</v>
      </c>
      <c r="Q147" s="158">
        <v>1E-4</v>
      </c>
      <c r="R147" s="158">
        <f t="shared" si="7"/>
        <v>5.11E-2</v>
      </c>
      <c r="S147" s="158">
        <v>0</v>
      </c>
      <c r="T147" s="159">
        <f t="shared" si="8"/>
        <v>0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R147" s="160" t="s">
        <v>231</v>
      </c>
      <c r="AT147" s="160" t="s">
        <v>115</v>
      </c>
      <c r="AU147" s="160" t="s">
        <v>56</v>
      </c>
      <c r="AY147" s="8" t="s">
        <v>102</v>
      </c>
      <c r="BE147" s="39">
        <f t="shared" si="9"/>
        <v>0</v>
      </c>
      <c r="BF147" s="39">
        <f t="shared" si="10"/>
        <v>0</v>
      </c>
      <c r="BG147" s="39">
        <f t="shared" si="11"/>
        <v>0</v>
      </c>
      <c r="BH147" s="39">
        <f t="shared" si="12"/>
        <v>0</v>
      </c>
      <c r="BI147" s="39">
        <f t="shared" si="13"/>
        <v>0</v>
      </c>
      <c r="BJ147" s="8" t="s">
        <v>56</v>
      </c>
      <c r="BK147" s="39">
        <f t="shared" si="14"/>
        <v>0</v>
      </c>
      <c r="BL147" s="8" t="s">
        <v>231</v>
      </c>
      <c r="BM147" s="160" t="s">
        <v>517</v>
      </c>
    </row>
    <row r="148" spans="1:65" s="2" customFormat="1" ht="24" customHeight="1" x14ac:dyDescent="0.2">
      <c r="A148" s="17"/>
      <c r="B148" s="18"/>
      <c r="C148" s="148" t="s">
        <v>117</v>
      </c>
      <c r="D148" s="148" t="s">
        <v>103</v>
      </c>
      <c r="E148" s="149" t="s">
        <v>518</v>
      </c>
      <c r="F148" s="150" t="s">
        <v>519</v>
      </c>
      <c r="G148" s="151" t="s">
        <v>119</v>
      </c>
      <c r="H148" s="152">
        <v>110</v>
      </c>
      <c r="I148" s="153"/>
      <c r="J148" s="154">
        <f t="shared" si="5"/>
        <v>0</v>
      </c>
      <c r="K148" s="155"/>
      <c r="L148" s="20"/>
      <c r="M148" s="156" t="s">
        <v>0</v>
      </c>
      <c r="N148" s="157" t="s">
        <v>37</v>
      </c>
      <c r="O148" s="27"/>
      <c r="P148" s="158">
        <f t="shared" si="6"/>
        <v>0</v>
      </c>
      <c r="Q148" s="158">
        <v>0</v>
      </c>
      <c r="R148" s="158">
        <f t="shared" si="7"/>
        <v>0</v>
      </c>
      <c r="S148" s="158">
        <v>0</v>
      </c>
      <c r="T148" s="159">
        <f t="shared" si="8"/>
        <v>0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R148" s="160" t="s">
        <v>193</v>
      </c>
      <c r="AT148" s="160" t="s">
        <v>103</v>
      </c>
      <c r="AU148" s="160" t="s">
        <v>56</v>
      </c>
      <c r="AY148" s="8" t="s">
        <v>102</v>
      </c>
      <c r="BE148" s="39">
        <f t="shared" si="9"/>
        <v>0</v>
      </c>
      <c r="BF148" s="39">
        <f t="shared" si="10"/>
        <v>0</v>
      </c>
      <c r="BG148" s="39">
        <f t="shared" si="11"/>
        <v>0</v>
      </c>
      <c r="BH148" s="39">
        <f t="shared" si="12"/>
        <v>0</v>
      </c>
      <c r="BI148" s="39">
        <f t="shared" si="13"/>
        <v>0</v>
      </c>
      <c r="BJ148" s="8" t="s">
        <v>56</v>
      </c>
      <c r="BK148" s="39">
        <f t="shared" si="14"/>
        <v>0</v>
      </c>
      <c r="BL148" s="8" t="s">
        <v>193</v>
      </c>
      <c r="BM148" s="160" t="s">
        <v>520</v>
      </c>
    </row>
    <row r="149" spans="1:65" s="2" customFormat="1" ht="16.5" customHeight="1" x14ac:dyDescent="0.2">
      <c r="A149" s="17"/>
      <c r="B149" s="18"/>
      <c r="C149" s="161" t="s">
        <v>118</v>
      </c>
      <c r="D149" s="161" t="s">
        <v>115</v>
      </c>
      <c r="E149" s="162" t="s">
        <v>521</v>
      </c>
      <c r="F149" s="163" t="s">
        <v>522</v>
      </c>
      <c r="G149" s="164" t="s">
        <v>119</v>
      </c>
      <c r="H149" s="165">
        <v>110</v>
      </c>
      <c r="I149" s="166"/>
      <c r="J149" s="167">
        <f t="shared" si="5"/>
        <v>0</v>
      </c>
      <c r="K149" s="168"/>
      <c r="L149" s="169"/>
      <c r="M149" s="170" t="s">
        <v>0</v>
      </c>
      <c r="N149" s="171" t="s">
        <v>37</v>
      </c>
      <c r="O149" s="27"/>
      <c r="P149" s="158">
        <f t="shared" si="6"/>
        <v>0</v>
      </c>
      <c r="Q149" s="158">
        <v>2.0000000000000001E-4</v>
      </c>
      <c r="R149" s="158">
        <f t="shared" si="7"/>
        <v>2.2000000000000002E-2</v>
      </c>
      <c r="S149" s="158">
        <v>0</v>
      </c>
      <c r="T149" s="159">
        <f t="shared" si="8"/>
        <v>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R149" s="160" t="s">
        <v>231</v>
      </c>
      <c r="AT149" s="160" t="s">
        <v>115</v>
      </c>
      <c r="AU149" s="160" t="s">
        <v>56</v>
      </c>
      <c r="AY149" s="8" t="s">
        <v>102</v>
      </c>
      <c r="BE149" s="39">
        <f t="shared" si="9"/>
        <v>0</v>
      </c>
      <c r="BF149" s="39">
        <f t="shared" si="10"/>
        <v>0</v>
      </c>
      <c r="BG149" s="39">
        <f t="shared" si="11"/>
        <v>0</v>
      </c>
      <c r="BH149" s="39">
        <f t="shared" si="12"/>
        <v>0</v>
      </c>
      <c r="BI149" s="39">
        <f t="shared" si="13"/>
        <v>0</v>
      </c>
      <c r="BJ149" s="8" t="s">
        <v>56</v>
      </c>
      <c r="BK149" s="39">
        <f t="shared" si="14"/>
        <v>0</v>
      </c>
      <c r="BL149" s="8" t="s">
        <v>231</v>
      </c>
      <c r="BM149" s="160" t="s">
        <v>523</v>
      </c>
    </row>
    <row r="150" spans="1:65" s="2" customFormat="1" ht="16.5" customHeight="1" x14ac:dyDescent="0.2">
      <c r="A150" s="17"/>
      <c r="B150" s="18"/>
      <c r="C150" s="148" t="s">
        <v>120</v>
      </c>
      <c r="D150" s="148" t="s">
        <v>103</v>
      </c>
      <c r="E150" s="149" t="s">
        <v>524</v>
      </c>
      <c r="F150" s="150" t="s">
        <v>525</v>
      </c>
      <c r="G150" s="151" t="s">
        <v>119</v>
      </c>
      <c r="H150" s="152">
        <v>28</v>
      </c>
      <c r="I150" s="153"/>
      <c r="J150" s="154">
        <f t="shared" si="5"/>
        <v>0</v>
      </c>
      <c r="K150" s="155"/>
      <c r="L150" s="20"/>
      <c r="M150" s="156" t="s">
        <v>0</v>
      </c>
      <c r="N150" s="157" t="s">
        <v>37</v>
      </c>
      <c r="O150" s="27"/>
      <c r="P150" s="158">
        <f t="shared" si="6"/>
        <v>0</v>
      </c>
      <c r="Q150" s="158">
        <v>0</v>
      </c>
      <c r="R150" s="158">
        <f t="shared" si="7"/>
        <v>0</v>
      </c>
      <c r="S150" s="158">
        <v>0</v>
      </c>
      <c r="T150" s="159">
        <f t="shared" si="8"/>
        <v>0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R150" s="160" t="s">
        <v>193</v>
      </c>
      <c r="AT150" s="160" t="s">
        <v>103</v>
      </c>
      <c r="AU150" s="160" t="s">
        <v>56</v>
      </c>
      <c r="AY150" s="8" t="s">
        <v>102</v>
      </c>
      <c r="BE150" s="39">
        <f t="shared" si="9"/>
        <v>0</v>
      </c>
      <c r="BF150" s="39">
        <f t="shared" si="10"/>
        <v>0</v>
      </c>
      <c r="BG150" s="39">
        <f t="shared" si="11"/>
        <v>0</v>
      </c>
      <c r="BH150" s="39">
        <f t="shared" si="12"/>
        <v>0</v>
      </c>
      <c r="BI150" s="39">
        <f t="shared" si="13"/>
        <v>0</v>
      </c>
      <c r="BJ150" s="8" t="s">
        <v>56</v>
      </c>
      <c r="BK150" s="39">
        <f t="shared" si="14"/>
        <v>0</v>
      </c>
      <c r="BL150" s="8" t="s">
        <v>193</v>
      </c>
      <c r="BM150" s="160" t="s">
        <v>526</v>
      </c>
    </row>
    <row r="151" spans="1:65" s="2" customFormat="1" ht="16.5" customHeight="1" x14ac:dyDescent="0.2">
      <c r="A151" s="17"/>
      <c r="B151" s="18"/>
      <c r="C151" s="161" t="s">
        <v>121</v>
      </c>
      <c r="D151" s="161" t="s">
        <v>115</v>
      </c>
      <c r="E151" s="162" t="s">
        <v>527</v>
      </c>
      <c r="F151" s="163" t="s">
        <v>528</v>
      </c>
      <c r="G151" s="164" t="s">
        <v>119</v>
      </c>
      <c r="H151" s="165">
        <v>28</v>
      </c>
      <c r="I151" s="166"/>
      <c r="J151" s="167">
        <f t="shared" si="5"/>
        <v>0</v>
      </c>
      <c r="K151" s="168"/>
      <c r="L151" s="169"/>
      <c r="M151" s="170" t="s">
        <v>0</v>
      </c>
      <c r="N151" s="171" t="s">
        <v>37</v>
      </c>
      <c r="O151" s="27"/>
      <c r="P151" s="158">
        <f t="shared" si="6"/>
        <v>0</v>
      </c>
      <c r="Q151" s="158">
        <v>4.0000000000000002E-4</v>
      </c>
      <c r="R151" s="158">
        <f t="shared" si="7"/>
        <v>1.12E-2</v>
      </c>
      <c r="S151" s="158">
        <v>0</v>
      </c>
      <c r="T151" s="159">
        <f t="shared" si="8"/>
        <v>0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R151" s="160" t="s">
        <v>231</v>
      </c>
      <c r="AT151" s="160" t="s">
        <v>115</v>
      </c>
      <c r="AU151" s="160" t="s">
        <v>56</v>
      </c>
      <c r="AY151" s="8" t="s">
        <v>102</v>
      </c>
      <c r="BE151" s="39">
        <f t="shared" si="9"/>
        <v>0</v>
      </c>
      <c r="BF151" s="39">
        <f t="shared" si="10"/>
        <v>0</v>
      </c>
      <c r="BG151" s="39">
        <f t="shared" si="11"/>
        <v>0</v>
      </c>
      <c r="BH151" s="39">
        <f t="shared" si="12"/>
        <v>0</v>
      </c>
      <c r="BI151" s="39">
        <f t="shared" si="13"/>
        <v>0</v>
      </c>
      <c r="BJ151" s="8" t="s">
        <v>56</v>
      </c>
      <c r="BK151" s="39">
        <f t="shared" si="14"/>
        <v>0</v>
      </c>
      <c r="BL151" s="8" t="s">
        <v>231</v>
      </c>
      <c r="BM151" s="160" t="s">
        <v>529</v>
      </c>
    </row>
    <row r="152" spans="1:65" s="2" customFormat="1" ht="16.5" customHeight="1" x14ac:dyDescent="0.2">
      <c r="A152" s="17"/>
      <c r="B152" s="18"/>
      <c r="C152" s="148" t="s">
        <v>122</v>
      </c>
      <c r="D152" s="148" t="s">
        <v>103</v>
      </c>
      <c r="E152" s="149" t="s">
        <v>530</v>
      </c>
      <c r="F152" s="150" t="s">
        <v>531</v>
      </c>
      <c r="G152" s="151" t="s">
        <v>119</v>
      </c>
      <c r="H152" s="152">
        <v>27</v>
      </c>
      <c r="I152" s="153"/>
      <c r="J152" s="154">
        <f t="shared" si="5"/>
        <v>0</v>
      </c>
      <c r="K152" s="155"/>
      <c r="L152" s="20"/>
      <c r="M152" s="156" t="s">
        <v>0</v>
      </c>
      <c r="N152" s="157" t="s">
        <v>37</v>
      </c>
      <c r="O152" s="27"/>
      <c r="P152" s="158">
        <f t="shared" si="6"/>
        <v>0</v>
      </c>
      <c r="Q152" s="158">
        <v>0</v>
      </c>
      <c r="R152" s="158">
        <f t="shared" si="7"/>
        <v>0</v>
      </c>
      <c r="S152" s="158">
        <v>0</v>
      </c>
      <c r="T152" s="159">
        <f t="shared" si="8"/>
        <v>0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R152" s="160" t="s">
        <v>193</v>
      </c>
      <c r="AT152" s="160" t="s">
        <v>103</v>
      </c>
      <c r="AU152" s="160" t="s">
        <v>56</v>
      </c>
      <c r="AY152" s="8" t="s">
        <v>102</v>
      </c>
      <c r="BE152" s="39">
        <f t="shared" si="9"/>
        <v>0</v>
      </c>
      <c r="BF152" s="39">
        <f t="shared" si="10"/>
        <v>0</v>
      </c>
      <c r="BG152" s="39">
        <f t="shared" si="11"/>
        <v>0</v>
      </c>
      <c r="BH152" s="39">
        <f t="shared" si="12"/>
        <v>0</v>
      </c>
      <c r="BI152" s="39">
        <f t="shared" si="13"/>
        <v>0</v>
      </c>
      <c r="BJ152" s="8" t="s">
        <v>56</v>
      </c>
      <c r="BK152" s="39">
        <f t="shared" si="14"/>
        <v>0</v>
      </c>
      <c r="BL152" s="8" t="s">
        <v>193</v>
      </c>
      <c r="BM152" s="160" t="s">
        <v>532</v>
      </c>
    </row>
    <row r="153" spans="1:65" s="2" customFormat="1" ht="16.5" customHeight="1" x14ac:dyDescent="0.2">
      <c r="A153" s="17"/>
      <c r="B153" s="18"/>
      <c r="C153" s="161" t="s">
        <v>123</v>
      </c>
      <c r="D153" s="161" t="s">
        <v>115</v>
      </c>
      <c r="E153" s="162" t="s">
        <v>533</v>
      </c>
      <c r="F153" s="163" t="s">
        <v>534</v>
      </c>
      <c r="G153" s="164" t="s">
        <v>119</v>
      </c>
      <c r="H153" s="165">
        <v>27</v>
      </c>
      <c r="I153" s="166"/>
      <c r="J153" s="167">
        <f t="shared" si="5"/>
        <v>0</v>
      </c>
      <c r="K153" s="168"/>
      <c r="L153" s="169"/>
      <c r="M153" s="170" t="s">
        <v>0</v>
      </c>
      <c r="N153" s="171" t="s">
        <v>37</v>
      </c>
      <c r="O153" s="27"/>
      <c r="P153" s="158">
        <f t="shared" si="6"/>
        <v>0</v>
      </c>
      <c r="Q153" s="158">
        <v>2.2000000000000001E-4</v>
      </c>
      <c r="R153" s="158">
        <f t="shared" si="7"/>
        <v>5.94E-3</v>
      </c>
      <c r="S153" s="158">
        <v>0</v>
      </c>
      <c r="T153" s="159">
        <f t="shared" si="8"/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R153" s="160" t="s">
        <v>231</v>
      </c>
      <c r="AT153" s="160" t="s">
        <v>115</v>
      </c>
      <c r="AU153" s="160" t="s">
        <v>56</v>
      </c>
      <c r="AY153" s="8" t="s">
        <v>102</v>
      </c>
      <c r="BE153" s="39">
        <f t="shared" si="9"/>
        <v>0</v>
      </c>
      <c r="BF153" s="39">
        <f t="shared" si="10"/>
        <v>0</v>
      </c>
      <c r="BG153" s="39">
        <f t="shared" si="11"/>
        <v>0</v>
      </c>
      <c r="BH153" s="39">
        <f t="shared" si="12"/>
        <v>0</v>
      </c>
      <c r="BI153" s="39">
        <f t="shared" si="13"/>
        <v>0</v>
      </c>
      <c r="BJ153" s="8" t="s">
        <v>56</v>
      </c>
      <c r="BK153" s="39">
        <f t="shared" si="14"/>
        <v>0</v>
      </c>
      <c r="BL153" s="8" t="s">
        <v>231</v>
      </c>
      <c r="BM153" s="160" t="s">
        <v>535</v>
      </c>
    </row>
    <row r="154" spans="1:65" s="2" customFormat="1" ht="16.5" customHeight="1" x14ac:dyDescent="0.2">
      <c r="A154" s="17"/>
      <c r="B154" s="18"/>
      <c r="C154" s="148" t="s">
        <v>125</v>
      </c>
      <c r="D154" s="148" t="s">
        <v>103</v>
      </c>
      <c r="E154" s="149" t="s">
        <v>536</v>
      </c>
      <c r="F154" s="150" t="s">
        <v>537</v>
      </c>
      <c r="G154" s="151" t="s">
        <v>119</v>
      </c>
      <c r="H154" s="152">
        <v>160</v>
      </c>
      <c r="I154" s="153"/>
      <c r="J154" s="154">
        <f t="shared" si="5"/>
        <v>0</v>
      </c>
      <c r="K154" s="155"/>
      <c r="L154" s="20"/>
      <c r="M154" s="156" t="s">
        <v>0</v>
      </c>
      <c r="N154" s="157" t="s">
        <v>37</v>
      </c>
      <c r="O154" s="27"/>
      <c r="P154" s="158">
        <f t="shared" si="6"/>
        <v>0</v>
      </c>
      <c r="Q154" s="158">
        <v>0</v>
      </c>
      <c r="R154" s="158">
        <f t="shared" si="7"/>
        <v>0</v>
      </c>
      <c r="S154" s="158">
        <v>0</v>
      </c>
      <c r="T154" s="159">
        <f t="shared" si="8"/>
        <v>0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R154" s="160" t="s">
        <v>193</v>
      </c>
      <c r="AT154" s="160" t="s">
        <v>103</v>
      </c>
      <c r="AU154" s="160" t="s">
        <v>56</v>
      </c>
      <c r="AY154" s="8" t="s">
        <v>102</v>
      </c>
      <c r="BE154" s="39">
        <f t="shared" si="9"/>
        <v>0</v>
      </c>
      <c r="BF154" s="39">
        <f t="shared" si="10"/>
        <v>0</v>
      </c>
      <c r="BG154" s="39">
        <f t="shared" si="11"/>
        <v>0</v>
      </c>
      <c r="BH154" s="39">
        <f t="shared" si="12"/>
        <v>0</v>
      </c>
      <c r="BI154" s="39">
        <f t="shared" si="13"/>
        <v>0</v>
      </c>
      <c r="BJ154" s="8" t="s">
        <v>56</v>
      </c>
      <c r="BK154" s="39">
        <f t="shared" si="14"/>
        <v>0</v>
      </c>
      <c r="BL154" s="8" t="s">
        <v>193</v>
      </c>
      <c r="BM154" s="160" t="s">
        <v>538</v>
      </c>
    </row>
    <row r="155" spans="1:65" s="2" customFormat="1" ht="24" customHeight="1" x14ac:dyDescent="0.2">
      <c r="A155" s="17"/>
      <c r="B155" s="18"/>
      <c r="C155" s="161" t="s">
        <v>126</v>
      </c>
      <c r="D155" s="161" t="s">
        <v>115</v>
      </c>
      <c r="E155" s="162" t="s">
        <v>539</v>
      </c>
      <c r="F155" s="163" t="s">
        <v>540</v>
      </c>
      <c r="G155" s="164" t="s">
        <v>119</v>
      </c>
      <c r="H155" s="165">
        <v>160</v>
      </c>
      <c r="I155" s="166"/>
      <c r="J155" s="167">
        <f t="shared" si="5"/>
        <v>0</v>
      </c>
      <c r="K155" s="168"/>
      <c r="L155" s="169"/>
      <c r="M155" s="170" t="s">
        <v>0</v>
      </c>
      <c r="N155" s="171" t="s">
        <v>37</v>
      </c>
      <c r="O155" s="27"/>
      <c r="P155" s="158">
        <f t="shared" si="6"/>
        <v>0</v>
      </c>
      <c r="Q155" s="158">
        <v>1.6000000000000001E-4</v>
      </c>
      <c r="R155" s="158">
        <f t="shared" si="7"/>
        <v>2.5600000000000001E-2</v>
      </c>
      <c r="S155" s="158">
        <v>0</v>
      </c>
      <c r="T155" s="159">
        <f t="shared" si="8"/>
        <v>0</v>
      </c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R155" s="160" t="s">
        <v>231</v>
      </c>
      <c r="AT155" s="160" t="s">
        <v>115</v>
      </c>
      <c r="AU155" s="160" t="s">
        <v>56</v>
      </c>
      <c r="AY155" s="8" t="s">
        <v>102</v>
      </c>
      <c r="BE155" s="39">
        <f t="shared" si="9"/>
        <v>0</v>
      </c>
      <c r="BF155" s="39">
        <f t="shared" si="10"/>
        <v>0</v>
      </c>
      <c r="BG155" s="39">
        <f t="shared" si="11"/>
        <v>0</v>
      </c>
      <c r="BH155" s="39">
        <f t="shared" si="12"/>
        <v>0</v>
      </c>
      <c r="BI155" s="39">
        <f t="shared" si="13"/>
        <v>0</v>
      </c>
      <c r="BJ155" s="8" t="s">
        <v>56</v>
      </c>
      <c r="BK155" s="39">
        <f t="shared" si="14"/>
        <v>0</v>
      </c>
      <c r="BL155" s="8" t="s">
        <v>231</v>
      </c>
      <c r="BM155" s="160" t="s">
        <v>541</v>
      </c>
    </row>
    <row r="156" spans="1:65" s="2" customFormat="1" ht="16.5" customHeight="1" x14ac:dyDescent="0.2">
      <c r="A156" s="17"/>
      <c r="B156" s="18"/>
      <c r="C156" s="148" t="s">
        <v>2</v>
      </c>
      <c r="D156" s="148" t="s">
        <v>103</v>
      </c>
      <c r="E156" s="149" t="s">
        <v>542</v>
      </c>
      <c r="F156" s="150" t="s">
        <v>543</v>
      </c>
      <c r="G156" s="151" t="s">
        <v>119</v>
      </c>
      <c r="H156" s="152">
        <v>1</v>
      </c>
      <c r="I156" s="153"/>
      <c r="J156" s="154">
        <f t="shared" si="5"/>
        <v>0</v>
      </c>
      <c r="K156" s="155"/>
      <c r="L156" s="20"/>
      <c r="M156" s="156" t="s">
        <v>0</v>
      </c>
      <c r="N156" s="157" t="s">
        <v>37</v>
      </c>
      <c r="O156" s="27"/>
      <c r="P156" s="158">
        <f t="shared" si="6"/>
        <v>0</v>
      </c>
      <c r="Q156" s="158">
        <v>0</v>
      </c>
      <c r="R156" s="158">
        <f t="shared" si="7"/>
        <v>0</v>
      </c>
      <c r="S156" s="158">
        <v>0</v>
      </c>
      <c r="T156" s="159">
        <f t="shared" si="8"/>
        <v>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R156" s="160" t="s">
        <v>193</v>
      </c>
      <c r="AT156" s="160" t="s">
        <v>103</v>
      </c>
      <c r="AU156" s="160" t="s">
        <v>56</v>
      </c>
      <c r="AY156" s="8" t="s">
        <v>102</v>
      </c>
      <c r="BE156" s="39">
        <f t="shared" si="9"/>
        <v>0</v>
      </c>
      <c r="BF156" s="39">
        <f t="shared" si="10"/>
        <v>0</v>
      </c>
      <c r="BG156" s="39">
        <f t="shared" si="11"/>
        <v>0</v>
      </c>
      <c r="BH156" s="39">
        <f t="shared" si="12"/>
        <v>0</v>
      </c>
      <c r="BI156" s="39">
        <f t="shared" si="13"/>
        <v>0</v>
      </c>
      <c r="BJ156" s="8" t="s">
        <v>56</v>
      </c>
      <c r="BK156" s="39">
        <f t="shared" si="14"/>
        <v>0</v>
      </c>
      <c r="BL156" s="8" t="s">
        <v>193</v>
      </c>
      <c r="BM156" s="160" t="s">
        <v>544</v>
      </c>
    </row>
    <row r="157" spans="1:65" s="2" customFormat="1" ht="16.5" customHeight="1" x14ac:dyDescent="0.2">
      <c r="A157" s="17"/>
      <c r="B157" s="18"/>
      <c r="C157" s="161" t="s">
        <v>128</v>
      </c>
      <c r="D157" s="161" t="s">
        <v>115</v>
      </c>
      <c r="E157" s="162" t="s">
        <v>545</v>
      </c>
      <c r="F157" s="163" t="s">
        <v>546</v>
      </c>
      <c r="G157" s="164" t="s">
        <v>119</v>
      </c>
      <c r="H157" s="165">
        <v>1</v>
      </c>
      <c r="I157" s="166"/>
      <c r="J157" s="167">
        <f t="shared" si="5"/>
        <v>0</v>
      </c>
      <c r="K157" s="168"/>
      <c r="L157" s="169"/>
      <c r="M157" s="170" t="s">
        <v>0</v>
      </c>
      <c r="N157" s="171" t="s">
        <v>37</v>
      </c>
      <c r="O157" s="27"/>
      <c r="P157" s="158">
        <f t="shared" si="6"/>
        <v>0</v>
      </c>
      <c r="Q157" s="158">
        <v>1.4999999999999999E-4</v>
      </c>
      <c r="R157" s="158">
        <f t="shared" si="7"/>
        <v>1.4999999999999999E-4</v>
      </c>
      <c r="S157" s="158">
        <v>0</v>
      </c>
      <c r="T157" s="159">
        <f t="shared" si="8"/>
        <v>0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R157" s="160" t="s">
        <v>231</v>
      </c>
      <c r="AT157" s="160" t="s">
        <v>115</v>
      </c>
      <c r="AU157" s="160" t="s">
        <v>56</v>
      </c>
      <c r="AY157" s="8" t="s">
        <v>102</v>
      </c>
      <c r="BE157" s="39">
        <f t="shared" si="9"/>
        <v>0</v>
      </c>
      <c r="BF157" s="39">
        <f t="shared" si="10"/>
        <v>0</v>
      </c>
      <c r="BG157" s="39">
        <f t="shared" si="11"/>
        <v>0</v>
      </c>
      <c r="BH157" s="39">
        <f t="shared" si="12"/>
        <v>0</v>
      </c>
      <c r="BI157" s="39">
        <f t="shared" si="13"/>
        <v>0</v>
      </c>
      <c r="BJ157" s="8" t="s">
        <v>56</v>
      </c>
      <c r="BK157" s="39">
        <f t="shared" si="14"/>
        <v>0</v>
      </c>
      <c r="BL157" s="8" t="s">
        <v>231</v>
      </c>
      <c r="BM157" s="160" t="s">
        <v>547</v>
      </c>
    </row>
    <row r="158" spans="1:65" s="2" customFormat="1" ht="16.5" customHeight="1" x14ac:dyDescent="0.2">
      <c r="A158" s="17"/>
      <c r="B158" s="18"/>
      <c r="C158" s="148" t="s">
        <v>129</v>
      </c>
      <c r="D158" s="148" t="s">
        <v>103</v>
      </c>
      <c r="E158" s="149" t="s">
        <v>548</v>
      </c>
      <c r="F158" s="150" t="s">
        <v>549</v>
      </c>
      <c r="G158" s="151" t="s">
        <v>119</v>
      </c>
      <c r="H158" s="152">
        <v>21</v>
      </c>
      <c r="I158" s="153"/>
      <c r="J158" s="154">
        <f t="shared" si="5"/>
        <v>0</v>
      </c>
      <c r="K158" s="155"/>
      <c r="L158" s="20"/>
      <c r="M158" s="156" t="s">
        <v>0</v>
      </c>
      <c r="N158" s="157" t="s">
        <v>37</v>
      </c>
      <c r="O158" s="27"/>
      <c r="P158" s="158">
        <f t="shared" si="6"/>
        <v>0</v>
      </c>
      <c r="Q158" s="158">
        <v>0</v>
      </c>
      <c r="R158" s="158">
        <f t="shared" si="7"/>
        <v>0</v>
      </c>
      <c r="S158" s="158">
        <v>0</v>
      </c>
      <c r="T158" s="159">
        <f t="shared" si="8"/>
        <v>0</v>
      </c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R158" s="160" t="s">
        <v>193</v>
      </c>
      <c r="AT158" s="160" t="s">
        <v>103</v>
      </c>
      <c r="AU158" s="160" t="s">
        <v>56</v>
      </c>
      <c r="AY158" s="8" t="s">
        <v>102</v>
      </c>
      <c r="BE158" s="39">
        <f t="shared" si="9"/>
        <v>0</v>
      </c>
      <c r="BF158" s="39">
        <f t="shared" si="10"/>
        <v>0</v>
      </c>
      <c r="BG158" s="39">
        <f t="shared" si="11"/>
        <v>0</v>
      </c>
      <c r="BH158" s="39">
        <f t="shared" si="12"/>
        <v>0</v>
      </c>
      <c r="BI158" s="39">
        <f t="shared" si="13"/>
        <v>0</v>
      </c>
      <c r="BJ158" s="8" t="s">
        <v>56</v>
      </c>
      <c r="BK158" s="39">
        <f t="shared" si="14"/>
        <v>0</v>
      </c>
      <c r="BL158" s="8" t="s">
        <v>193</v>
      </c>
      <c r="BM158" s="160" t="s">
        <v>550</v>
      </c>
    </row>
    <row r="159" spans="1:65" s="2" customFormat="1" ht="16.5" customHeight="1" x14ac:dyDescent="0.2">
      <c r="A159" s="17"/>
      <c r="B159" s="18"/>
      <c r="C159" s="161" t="s">
        <v>130</v>
      </c>
      <c r="D159" s="161" t="s">
        <v>115</v>
      </c>
      <c r="E159" s="162" t="s">
        <v>551</v>
      </c>
      <c r="F159" s="163" t="s">
        <v>552</v>
      </c>
      <c r="G159" s="164" t="s">
        <v>119</v>
      </c>
      <c r="H159" s="165">
        <v>21</v>
      </c>
      <c r="I159" s="166"/>
      <c r="J159" s="167">
        <f t="shared" si="5"/>
        <v>0</v>
      </c>
      <c r="K159" s="168"/>
      <c r="L159" s="169"/>
      <c r="M159" s="170" t="s">
        <v>0</v>
      </c>
      <c r="N159" s="171" t="s">
        <v>37</v>
      </c>
      <c r="O159" s="27"/>
      <c r="P159" s="158">
        <f t="shared" si="6"/>
        <v>0</v>
      </c>
      <c r="Q159" s="158">
        <v>2.9E-4</v>
      </c>
      <c r="R159" s="158">
        <f t="shared" si="7"/>
        <v>6.0899999999999999E-3</v>
      </c>
      <c r="S159" s="158">
        <v>0</v>
      </c>
      <c r="T159" s="159">
        <f t="shared" si="8"/>
        <v>0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R159" s="160" t="s">
        <v>231</v>
      </c>
      <c r="AT159" s="160" t="s">
        <v>115</v>
      </c>
      <c r="AU159" s="160" t="s">
        <v>56</v>
      </c>
      <c r="AY159" s="8" t="s">
        <v>102</v>
      </c>
      <c r="BE159" s="39">
        <f t="shared" si="9"/>
        <v>0</v>
      </c>
      <c r="BF159" s="39">
        <f t="shared" si="10"/>
        <v>0</v>
      </c>
      <c r="BG159" s="39">
        <f t="shared" si="11"/>
        <v>0</v>
      </c>
      <c r="BH159" s="39">
        <f t="shared" si="12"/>
        <v>0</v>
      </c>
      <c r="BI159" s="39">
        <f t="shared" si="13"/>
        <v>0</v>
      </c>
      <c r="BJ159" s="8" t="s">
        <v>56</v>
      </c>
      <c r="BK159" s="39">
        <f t="shared" si="14"/>
        <v>0</v>
      </c>
      <c r="BL159" s="8" t="s">
        <v>231</v>
      </c>
      <c r="BM159" s="160" t="s">
        <v>553</v>
      </c>
    </row>
    <row r="160" spans="1:65" s="2" customFormat="1" ht="16.5" customHeight="1" x14ac:dyDescent="0.2">
      <c r="A160" s="17"/>
      <c r="B160" s="18"/>
      <c r="C160" s="148" t="s">
        <v>131</v>
      </c>
      <c r="D160" s="148" t="s">
        <v>103</v>
      </c>
      <c r="E160" s="149" t="s">
        <v>554</v>
      </c>
      <c r="F160" s="150" t="s">
        <v>555</v>
      </c>
      <c r="G160" s="151" t="s">
        <v>119</v>
      </c>
      <c r="H160" s="152">
        <v>14</v>
      </c>
      <c r="I160" s="153"/>
      <c r="J160" s="154">
        <f t="shared" si="5"/>
        <v>0</v>
      </c>
      <c r="K160" s="155"/>
      <c r="L160" s="20"/>
      <c r="M160" s="156" t="s">
        <v>0</v>
      </c>
      <c r="N160" s="157" t="s">
        <v>37</v>
      </c>
      <c r="O160" s="27"/>
      <c r="P160" s="158">
        <f t="shared" si="6"/>
        <v>0</v>
      </c>
      <c r="Q160" s="158">
        <v>0</v>
      </c>
      <c r="R160" s="158">
        <f t="shared" si="7"/>
        <v>0</v>
      </c>
      <c r="S160" s="158">
        <v>0</v>
      </c>
      <c r="T160" s="159">
        <f t="shared" si="8"/>
        <v>0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R160" s="160" t="s">
        <v>193</v>
      </c>
      <c r="AT160" s="160" t="s">
        <v>103</v>
      </c>
      <c r="AU160" s="160" t="s">
        <v>56</v>
      </c>
      <c r="AY160" s="8" t="s">
        <v>102</v>
      </c>
      <c r="BE160" s="39">
        <f t="shared" si="9"/>
        <v>0</v>
      </c>
      <c r="BF160" s="39">
        <f t="shared" si="10"/>
        <v>0</v>
      </c>
      <c r="BG160" s="39">
        <f t="shared" si="11"/>
        <v>0</v>
      </c>
      <c r="BH160" s="39">
        <f t="shared" si="12"/>
        <v>0</v>
      </c>
      <c r="BI160" s="39">
        <f t="shared" si="13"/>
        <v>0</v>
      </c>
      <c r="BJ160" s="8" t="s">
        <v>56</v>
      </c>
      <c r="BK160" s="39">
        <f t="shared" si="14"/>
        <v>0</v>
      </c>
      <c r="BL160" s="8" t="s">
        <v>193</v>
      </c>
      <c r="BM160" s="160" t="s">
        <v>556</v>
      </c>
    </row>
    <row r="161" spans="1:65" s="2" customFormat="1" ht="16.5" customHeight="1" x14ac:dyDescent="0.2">
      <c r="A161" s="17"/>
      <c r="B161" s="18"/>
      <c r="C161" s="161" t="s">
        <v>132</v>
      </c>
      <c r="D161" s="161" t="s">
        <v>115</v>
      </c>
      <c r="E161" s="162" t="s">
        <v>557</v>
      </c>
      <c r="F161" s="163" t="s">
        <v>558</v>
      </c>
      <c r="G161" s="164" t="s">
        <v>119</v>
      </c>
      <c r="H161" s="165">
        <v>14</v>
      </c>
      <c r="I161" s="166"/>
      <c r="J161" s="167">
        <f t="shared" si="5"/>
        <v>0</v>
      </c>
      <c r="K161" s="168"/>
      <c r="L161" s="169"/>
      <c r="M161" s="170" t="s">
        <v>0</v>
      </c>
      <c r="N161" s="171" t="s">
        <v>37</v>
      </c>
      <c r="O161" s="27"/>
      <c r="P161" s="158">
        <f t="shared" si="6"/>
        <v>0</v>
      </c>
      <c r="Q161" s="158">
        <v>1.7000000000000001E-4</v>
      </c>
      <c r="R161" s="158">
        <f t="shared" si="7"/>
        <v>2.3800000000000002E-3</v>
      </c>
      <c r="S161" s="158">
        <v>0</v>
      </c>
      <c r="T161" s="159">
        <f t="shared" si="8"/>
        <v>0</v>
      </c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R161" s="160" t="s">
        <v>231</v>
      </c>
      <c r="AT161" s="160" t="s">
        <v>115</v>
      </c>
      <c r="AU161" s="160" t="s">
        <v>56</v>
      </c>
      <c r="AY161" s="8" t="s">
        <v>102</v>
      </c>
      <c r="BE161" s="39">
        <f t="shared" si="9"/>
        <v>0</v>
      </c>
      <c r="BF161" s="39">
        <f t="shared" si="10"/>
        <v>0</v>
      </c>
      <c r="BG161" s="39">
        <f t="shared" si="11"/>
        <v>0</v>
      </c>
      <c r="BH161" s="39">
        <f t="shared" si="12"/>
        <v>0</v>
      </c>
      <c r="BI161" s="39">
        <f t="shared" si="13"/>
        <v>0</v>
      </c>
      <c r="BJ161" s="8" t="s">
        <v>56</v>
      </c>
      <c r="BK161" s="39">
        <f t="shared" si="14"/>
        <v>0</v>
      </c>
      <c r="BL161" s="8" t="s">
        <v>231</v>
      </c>
      <c r="BM161" s="160" t="s">
        <v>559</v>
      </c>
    </row>
    <row r="162" spans="1:65" s="2" customFormat="1" ht="16.5" customHeight="1" x14ac:dyDescent="0.2">
      <c r="A162" s="17"/>
      <c r="B162" s="18"/>
      <c r="C162" s="148" t="s">
        <v>133</v>
      </c>
      <c r="D162" s="148" t="s">
        <v>103</v>
      </c>
      <c r="E162" s="149" t="s">
        <v>560</v>
      </c>
      <c r="F162" s="150" t="s">
        <v>561</v>
      </c>
      <c r="G162" s="151" t="s">
        <v>119</v>
      </c>
      <c r="H162" s="152">
        <v>14</v>
      </c>
      <c r="I162" s="153"/>
      <c r="J162" s="154">
        <f t="shared" si="5"/>
        <v>0</v>
      </c>
      <c r="K162" s="155"/>
      <c r="L162" s="20"/>
      <c r="M162" s="156" t="s">
        <v>0</v>
      </c>
      <c r="N162" s="157" t="s">
        <v>37</v>
      </c>
      <c r="O162" s="27"/>
      <c r="P162" s="158">
        <f t="shared" si="6"/>
        <v>0</v>
      </c>
      <c r="Q162" s="158">
        <v>0</v>
      </c>
      <c r="R162" s="158">
        <f t="shared" si="7"/>
        <v>0</v>
      </c>
      <c r="S162" s="158">
        <v>0</v>
      </c>
      <c r="T162" s="159">
        <f t="shared" si="8"/>
        <v>0</v>
      </c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R162" s="160" t="s">
        <v>193</v>
      </c>
      <c r="AT162" s="160" t="s">
        <v>103</v>
      </c>
      <c r="AU162" s="160" t="s">
        <v>56</v>
      </c>
      <c r="AY162" s="8" t="s">
        <v>102</v>
      </c>
      <c r="BE162" s="39">
        <f t="shared" si="9"/>
        <v>0</v>
      </c>
      <c r="BF162" s="39">
        <f t="shared" si="10"/>
        <v>0</v>
      </c>
      <c r="BG162" s="39">
        <f t="shared" si="11"/>
        <v>0</v>
      </c>
      <c r="BH162" s="39">
        <f t="shared" si="12"/>
        <v>0</v>
      </c>
      <c r="BI162" s="39">
        <f t="shared" si="13"/>
        <v>0</v>
      </c>
      <c r="BJ162" s="8" t="s">
        <v>56</v>
      </c>
      <c r="BK162" s="39">
        <f t="shared" si="14"/>
        <v>0</v>
      </c>
      <c r="BL162" s="8" t="s">
        <v>193</v>
      </c>
      <c r="BM162" s="160" t="s">
        <v>562</v>
      </c>
    </row>
    <row r="163" spans="1:65" s="2" customFormat="1" ht="16.5" customHeight="1" x14ac:dyDescent="0.2">
      <c r="A163" s="17"/>
      <c r="B163" s="18"/>
      <c r="C163" s="161" t="s">
        <v>134</v>
      </c>
      <c r="D163" s="161" t="s">
        <v>115</v>
      </c>
      <c r="E163" s="162" t="s">
        <v>563</v>
      </c>
      <c r="F163" s="163" t="s">
        <v>564</v>
      </c>
      <c r="G163" s="164" t="s">
        <v>119</v>
      </c>
      <c r="H163" s="165">
        <v>14</v>
      </c>
      <c r="I163" s="166"/>
      <c r="J163" s="167">
        <f t="shared" si="5"/>
        <v>0</v>
      </c>
      <c r="K163" s="168"/>
      <c r="L163" s="169"/>
      <c r="M163" s="170" t="s">
        <v>0</v>
      </c>
      <c r="N163" s="171" t="s">
        <v>37</v>
      </c>
      <c r="O163" s="27"/>
      <c r="P163" s="158">
        <f t="shared" si="6"/>
        <v>0</v>
      </c>
      <c r="Q163" s="158">
        <v>1.4599999999999999E-3</v>
      </c>
      <c r="R163" s="158">
        <f t="shared" si="7"/>
        <v>2.044E-2</v>
      </c>
      <c r="S163" s="158">
        <v>0</v>
      </c>
      <c r="T163" s="159">
        <f t="shared" si="8"/>
        <v>0</v>
      </c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R163" s="160" t="s">
        <v>231</v>
      </c>
      <c r="AT163" s="160" t="s">
        <v>115</v>
      </c>
      <c r="AU163" s="160" t="s">
        <v>56</v>
      </c>
      <c r="AY163" s="8" t="s">
        <v>102</v>
      </c>
      <c r="BE163" s="39">
        <f t="shared" si="9"/>
        <v>0</v>
      </c>
      <c r="BF163" s="39">
        <f t="shared" si="10"/>
        <v>0</v>
      </c>
      <c r="BG163" s="39">
        <f t="shared" si="11"/>
        <v>0</v>
      </c>
      <c r="BH163" s="39">
        <f t="shared" si="12"/>
        <v>0</v>
      </c>
      <c r="BI163" s="39">
        <f t="shared" si="13"/>
        <v>0</v>
      </c>
      <c r="BJ163" s="8" t="s">
        <v>56</v>
      </c>
      <c r="BK163" s="39">
        <f t="shared" si="14"/>
        <v>0</v>
      </c>
      <c r="BL163" s="8" t="s">
        <v>231</v>
      </c>
      <c r="BM163" s="160" t="s">
        <v>565</v>
      </c>
    </row>
    <row r="164" spans="1:65" s="2" customFormat="1" ht="16.5" customHeight="1" x14ac:dyDescent="0.2">
      <c r="A164" s="17"/>
      <c r="B164" s="18"/>
      <c r="C164" s="148" t="s">
        <v>135</v>
      </c>
      <c r="D164" s="148" t="s">
        <v>103</v>
      </c>
      <c r="E164" s="149" t="s">
        <v>566</v>
      </c>
      <c r="F164" s="150" t="s">
        <v>567</v>
      </c>
      <c r="G164" s="151" t="s">
        <v>119</v>
      </c>
      <c r="H164" s="152">
        <v>28</v>
      </c>
      <c r="I164" s="153"/>
      <c r="J164" s="154">
        <f t="shared" si="5"/>
        <v>0</v>
      </c>
      <c r="K164" s="155"/>
      <c r="L164" s="20"/>
      <c r="M164" s="156" t="s">
        <v>0</v>
      </c>
      <c r="N164" s="157" t="s">
        <v>37</v>
      </c>
      <c r="O164" s="27"/>
      <c r="P164" s="158">
        <f t="shared" si="6"/>
        <v>0</v>
      </c>
      <c r="Q164" s="158">
        <v>0</v>
      </c>
      <c r="R164" s="158">
        <f t="shared" si="7"/>
        <v>0</v>
      </c>
      <c r="S164" s="158">
        <v>0</v>
      </c>
      <c r="T164" s="159">
        <f t="shared" si="8"/>
        <v>0</v>
      </c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R164" s="160" t="s">
        <v>193</v>
      </c>
      <c r="AT164" s="160" t="s">
        <v>103</v>
      </c>
      <c r="AU164" s="160" t="s">
        <v>56</v>
      </c>
      <c r="AY164" s="8" t="s">
        <v>102</v>
      </c>
      <c r="BE164" s="39">
        <f t="shared" si="9"/>
        <v>0</v>
      </c>
      <c r="BF164" s="39">
        <f t="shared" si="10"/>
        <v>0</v>
      </c>
      <c r="BG164" s="39">
        <f t="shared" si="11"/>
        <v>0</v>
      </c>
      <c r="BH164" s="39">
        <f t="shared" si="12"/>
        <v>0</v>
      </c>
      <c r="BI164" s="39">
        <f t="shared" si="13"/>
        <v>0</v>
      </c>
      <c r="BJ164" s="8" t="s">
        <v>56</v>
      </c>
      <c r="BK164" s="39">
        <f t="shared" si="14"/>
        <v>0</v>
      </c>
      <c r="BL164" s="8" t="s">
        <v>193</v>
      </c>
      <c r="BM164" s="160" t="s">
        <v>568</v>
      </c>
    </row>
    <row r="165" spans="1:65" s="2" customFormat="1" ht="24" customHeight="1" x14ac:dyDescent="0.2">
      <c r="A165" s="17"/>
      <c r="B165" s="18"/>
      <c r="C165" s="161" t="s">
        <v>137</v>
      </c>
      <c r="D165" s="161" t="s">
        <v>115</v>
      </c>
      <c r="E165" s="162" t="s">
        <v>569</v>
      </c>
      <c r="F165" s="163" t="s">
        <v>570</v>
      </c>
      <c r="G165" s="164" t="s">
        <v>119</v>
      </c>
      <c r="H165" s="165">
        <v>28</v>
      </c>
      <c r="I165" s="166"/>
      <c r="J165" s="167">
        <f t="shared" si="5"/>
        <v>0</v>
      </c>
      <c r="K165" s="168"/>
      <c r="L165" s="169"/>
      <c r="M165" s="170" t="s">
        <v>0</v>
      </c>
      <c r="N165" s="171" t="s">
        <v>37</v>
      </c>
      <c r="O165" s="27"/>
      <c r="P165" s="158">
        <f t="shared" si="6"/>
        <v>0</v>
      </c>
      <c r="Q165" s="158">
        <v>2.4000000000000001E-4</v>
      </c>
      <c r="R165" s="158">
        <f t="shared" si="7"/>
        <v>6.7200000000000003E-3</v>
      </c>
      <c r="S165" s="158">
        <v>0</v>
      </c>
      <c r="T165" s="159">
        <f t="shared" si="8"/>
        <v>0</v>
      </c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R165" s="160" t="s">
        <v>231</v>
      </c>
      <c r="AT165" s="160" t="s">
        <v>115</v>
      </c>
      <c r="AU165" s="160" t="s">
        <v>56</v>
      </c>
      <c r="AY165" s="8" t="s">
        <v>102</v>
      </c>
      <c r="BE165" s="39">
        <f t="shared" si="9"/>
        <v>0</v>
      </c>
      <c r="BF165" s="39">
        <f t="shared" si="10"/>
        <v>0</v>
      </c>
      <c r="BG165" s="39">
        <f t="shared" si="11"/>
        <v>0</v>
      </c>
      <c r="BH165" s="39">
        <f t="shared" si="12"/>
        <v>0</v>
      </c>
      <c r="BI165" s="39">
        <f t="shared" si="13"/>
        <v>0</v>
      </c>
      <c r="BJ165" s="8" t="s">
        <v>56</v>
      </c>
      <c r="BK165" s="39">
        <f t="shared" si="14"/>
        <v>0</v>
      </c>
      <c r="BL165" s="8" t="s">
        <v>231</v>
      </c>
      <c r="BM165" s="160" t="s">
        <v>571</v>
      </c>
    </row>
    <row r="166" spans="1:65" s="2" customFormat="1" ht="16.5" customHeight="1" x14ac:dyDescent="0.2">
      <c r="A166" s="17"/>
      <c r="B166" s="18"/>
      <c r="C166" s="148" t="s">
        <v>138</v>
      </c>
      <c r="D166" s="148" t="s">
        <v>103</v>
      </c>
      <c r="E166" s="149" t="s">
        <v>572</v>
      </c>
      <c r="F166" s="150" t="s">
        <v>573</v>
      </c>
      <c r="G166" s="151" t="s">
        <v>124</v>
      </c>
      <c r="H166" s="152">
        <v>28</v>
      </c>
      <c r="I166" s="153"/>
      <c r="J166" s="154">
        <f t="shared" si="5"/>
        <v>0</v>
      </c>
      <c r="K166" s="155"/>
      <c r="L166" s="20"/>
      <c r="M166" s="156" t="s">
        <v>0</v>
      </c>
      <c r="N166" s="157" t="s">
        <v>37</v>
      </c>
      <c r="O166" s="27"/>
      <c r="P166" s="158">
        <f t="shared" si="6"/>
        <v>0</v>
      </c>
      <c r="Q166" s="158">
        <v>0</v>
      </c>
      <c r="R166" s="158">
        <f t="shared" si="7"/>
        <v>0</v>
      </c>
      <c r="S166" s="158">
        <v>0</v>
      </c>
      <c r="T166" s="159">
        <f t="shared" si="8"/>
        <v>0</v>
      </c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R166" s="160" t="s">
        <v>193</v>
      </c>
      <c r="AT166" s="160" t="s">
        <v>103</v>
      </c>
      <c r="AU166" s="160" t="s">
        <v>56</v>
      </c>
      <c r="AY166" s="8" t="s">
        <v>102</v>
      </c>
      <c r="BE166" s="39">
        <f t="shared" si="9"/>
        <v>0</v>
      </c>
      <c r="BF166" s="39">
        <f t="shared" si="10"/>
        <v>0</v>
      </c>
      <c r="BG166" s="39">
        <f t="shared" si="11"/>
        <v>0</v>
      </c>
      <c r="BH166" s="39">
        <f t="shared" si="12"/>
        <v>0</v>
      </c>
      <c r="BI166" s="39">
        <f t="shared" si="13"/>
        <v>0</v>
      </c>
      <c r="BJ166" s="8" t="s">
        <v>56</v>
      </c>
      <c r="BK166" s="39">
        <f t="shared" si="14"/>
        <v>0</v>
      </c>
      <c r="BL166" s="8" t="s">
        <v>193</v>
      </c>
      <c r="BM166" s="160" t="s">
        <v>574</v>
      </c>
    </row>
    <row r="167" spans="1:65" s="2" customFormat="1" ht="16.5" customHeight="1" x14ac:dyDescent="0.2">
      <c r="A167" s="17"/>
      <c r="B167" s="18"/>
      <c r="C167" s="161" t="s">
        <v>139</v>
      </c>
      <c r="D167" s="161" t="s">
        <v>115</v>
      </c>
      <c r="E167" s="162" t="s">
        <v>575</v>
      </c>
      <c r="F167" s="163" t="s">
        <v>576</v>
      </c>
      <c r="G167" s="164" t="s">
        <v>119</v>
      </c>
      <c r="H167" s="165">
        <v>28</v>
      </c>
      <c r="I167" s="166"/>
      <c r="J167" s="167">
        <f t="shared" si="5"/>
        <v>0</v>
      </c>
      <c r="K167" s="168"/>
      <c r="L167" s="169"/>
      <c r="M167" s="170" t="s">
        <v>0</v>
      </c>
      <c r="N167" s="171" t="s">
        <v>37</v>
      </c>
      <c r="O167" s="27"/>
      <c r="P167" s="158">
        <f t="shared" si="6"/>
        <v>0</v>
      </c>
      <c r="Q167" s="158">
        <v>7.9299999999999995E-3</v>
      </c>
      <c r="R167" s="158">
        <f t="shared" si="7"/>
        <v>0.22203999999999999</v>
      </c>
      <c r="S167" s="158">
        <v>0</v>
      </c>
      <c r="T167" s="159">
        <f t="shared" si="8"/>
        <v>0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R167" s="160" t="s">
        <v>231</v>
      </c>
      <c r="AT167" s="160" t="s">
        <v>115</v>
      </c>
      <c r="AU167" s="160" t="s">
        <v>56</v>
      </c>
      <c r="AY167" s="8" t="s">
        <v>102</v>
      </c>
      <c r="BE167" s="39">
        <f t="shared" si="9"/>
        <v>0</v>
      </c>
      <c r="BF167" s="39">
        <f t="shared" si="10"/>
        <v>0</v>
      </c>
      <c r="BG167" s="39">
        <f t="shared" si="11"/>
        <v>0</v>
      </c>
      <c r="BH167" s="39">
        <f t="shared" si="12"/>
        <v>0</v>
      </c>
      <c r="BI167" s="39">
        <f t="shared" si="13"/>
        <v>0</v>
      </c>
      <c r="BJ167" s="8" t="s">
        <v>56</v>
      </c>
      <c r="BK167" s="39">
        <f t="shared" si="14"/>
        <v>0</v>
      </c>
      <c r="BL167" s="8" t="s">
        <v>231</v>
      </c>
      <c r="BM167" s="160" t="s">
        <v>577</v>
      </c>
    </row>
    <row r="168" spans="1:65" s="2" customFormat="1" ht="16.5" customHeight="1" x14ac:dyDescent="0.2">
      <c r="A168" s="17"/>
      <c r="B168" s="18"/>
      <c r="C168" s="148" t="s">
        <v>140</v>
      </c>
      <c r="D168" s="148" t="s">
        <v>103</v>
      </c>
      <c r="E168" s="149" t="s">
        <v>578</v>
      </c>
      <c r="F168" s="150" t="s">
        <v>579</v>
      </c>
      <c r="G168" s="151" t="s">
        <v>124</v>
      </c>
      <c r="H168" s="152">
        <v>250</v>
      </c>
      <c r="I168" s="153"/>
      <c r="J168" s="154">
        <f t="shared" si="5"/>
        <v>0</v>
      </c>
      <c r="K168" s="155"/>
      <c r="L168" s="20"/>
      <c r="M168" s="156" t="s">
        <v>0</v>
      </c>
      <c r="N168" s="157" t="s">
        <v>37</v>
      </c>
      <c r="O168" s="27"/>
      <c r="P168" s="158">
        <f t="shared" si="6"/>
        <v>0</v>
      </c>
      <c r="Q168" s="158">
        <v>0</v>
      </c>
      <c r="R168" s="158">
        <f t="shared" si="7"/>
        <v>0</v>
      </c>
      <c r="S168" s="158">
        <v>0</v>
      </c>
      <c r="T168" s="159">
        <f t="shared" si="8"/>
        <v>0</v>
      </c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R168" s="160" t="s">
        <v>193</v>
      </c>
      <c r="AT168" s="160" t="s">
        <v>103</v>
      </c>
      <c r="AU168" s="160" t="s">
        <v>56</v>
      </c>
      <c r="AY168" s="8" t="s">
        <v>102</v>
      </c>
      <c r="BE168" s="39">
        <f t="shared" si="9"/>
        <v>0</v>
      </c>
      <c r="BF168" s="39">
        <f t="shared" si="10"/>
        <v>0</v>
      </c>
      <c r="BG168" s="39">
        <f t="shared" si="11"/>
        <v>0</v>
      </c>
      <c r="BH168" s="39">
        <f t="shared" si="12"/>
        <v>0</v>
      </c>
      <c r="BI168" s="39">
        <f t="shared" si="13"/>
        <v>0</v>
      </c>
      <c r="BJ168" s="8" t="s">
        <v>56</v>
      </c>
      <c r="BK168" s="39">
        <f t="shared" si="14"/>
        <v>0</v>
      </c>
      <c r="BL168" s="8" t="s">
        <v>193</v>
      </c>
      <c r="BM168" s="160" t="s">
        <v>580</v>
      </c>
    </row>
    <row r="169" spans="1:65" s="2" customFormat="1" ht="16.5" customHeight="1" x14ac:dyDescent="0.2">
      <c r="A169" s="17"/>
      <c r="B169" s="18"/>
      <c r="C169" s="161" t="s">
        <v>141</v>
      </c>
      <c r="D169" s="161" t="s">
        <v>115</v>
      </c>
      <c r="E169" s="162" t="s">
        <v>581</v>
      </c>
      <c r="F169" s="163" t="s">
        <v>582</v>
      </c>
      <c r="G169" s="164" t="s">
        <v>207</v>
      </c>
      <c r="H169" s="165">
        <v>39</v>
      </c>
      <c r="I169" s="166"/>
      <c r="J169" s="167">
        <f t="shared" si="5"/>
        <v>0</v>
      </c>
      <c r="K169" s="168"/>
      <c r="L169" s="169"/>
      <c r="M169" s="170" t="s">
        <v>0</v>
      </c>
      <c r="N169" s="171" t="s">
        <v>37</v>
      </c>
      <c r="O169" s="27"/>
      <c r="P169" s="158">
        <f t="shared" si="6"/>
        <v>0</v>
      </c>
      <c r="Q169" s="158">
        <v>1E-3</v>
      </c>
      <c r="R169" s="158">
        <f t="shared" si="7"/>
        <v>3.9E-2</v>
      </c>
      <c r="S169" s="158">
        <v>0</v>
      </c>
      <c r="T169" s="159">
        <f t="shared" si="8"/>
        <v>0</v>
      </c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R169" s="160" t="s">
        <v>231</v>
      </c>
      <c r="AT169" s="160" t="s">
        <v>115</v>
      </c>
      <c r="AU169" s="160" t="s">
        <v>56</v>
      </c>
      <c r="AY169" s="8" t="s">
        <v>102</v>
      </c>
      <c r="BE169" s="39">
        <f t="shared" si="9"/>
        <v>0</v>
      </c>
      <c r="BF169" s="39">
        <f t="shared" si="10"/>
        <v>0</v>
      </c>
      <c r="BG169" s="39">
        <f t="shared" si="11"/>
        <v>0</v>
      </c>
      <c r="BH169" s="39">
        <f t="shared" si="12"/>
        <v>0</v>
      </c>
      <c r="BI169" s="39">
        <f t="shared" si="13"/>
        <v>0</v>
      </c>
      <c r="BJ169" s="8" t="s">
        <v>56</v>
      </c>
      <c r="BK169" s="39">
        <f t="shared" si="14"/>
        <v>0</v>
      </c>
      <c r="BL169" s="8" t="s">
        <v>231</v>
      </c>
      <c r="BM169" s="160" t="s">
        <v>583</v>
      </c>
    </row>
    <row r="170" spans="1:65" s="2" customFormat="1" ht="16.5" customHeight="1" x14ac:dyDescent="0.2">
      <c r="A170" s="17"/>
      <c r="B170" s="18"/>
      <c r="C170" s="161" t="s">
        <v>142</v>
      </c>
      <c r="D170" s="161" t="s">
        <v>115</v>
      </c>
      <c r="E170" s="162" t="s">
        <v>584</v>
      </c>
      <c r="F170" s="163" t="s">
        <v>585</v>
      </c>
      <c r="G170" s="164" t="s">
        <v>124</v>
      </c>
      <c r="H170" s="165">
        <v>2</v>
      </c>
      <c r="I170" s="166"/>
      <c r="J170" s="167">
        <f t="shared" si="5"/>
        <v>0</v>
      </c>
      <c r="K170" s="168"/>
      <c r="L170" s="169"/>
      <c r="M170" s="170" t="s">
        <v>0</v>
      </c>
      <c r="N170" s="171" t="s">
        <v>37</v>
      </c>
      <c r="O170" s="27"/>
      <c r="P170" s="158">
        <f t="shared" si="6"/>
        <v>0</v>
      </c>
      <c r="Q170" s="158">
        <v>1.7000000000000001E-4</v>
      </c>
      <c r="R170" s="158">
        <f t="shared" si="7"/>
        <v>3.4000000000000002E-4</v>
      </c>
      <c r="S170" s="158">
        <v>0</v>
      </c>
      <c r="T170" s="159">
        <f t="shared" si="8"/>
        <v>0</v>
      </c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R170" s="160" t="s">
        <v>231</v>
      </c>
      <c r="AT170" s="160" t="s">
        <v>115</v>
      </c>
      <c r="AU170" s="160" t="s">
        <v>56</v>
      </c>
      <c r="AY170" s="8" t="s">
        <v>102</v>
      </c>
      <c r="BE170" s="39">
        <f t="shared" si="9"/>
        <v>0</v>
      </c>
      <c r="BF170" s="39">
        <f t="shared" si="10"/>
        <v>0</v>
      </c>
      <c r="BG170" s="39">
        <f t="shared" si="11"/>
        <v>0</v>
      </c>
      <c r="BH170" s="39">
        <f t="shared" si="12"/>
        <v>0</v>
      </c>
      <c r="BI170" s="39">
        <f t="shared" si="13"/>
        <v>0</v>
      </c>
      <c r="BJ170" s="8" t="s">
        <v>56</v>
      </c>
      <c r="BK170" s="39">
        <f t="shared" si="14"/>
        <v>0</v>
      </c>
      <c r="BL170" s="8" t="s">
        <v>231</v>
      </c>
      <c r="BM170" s="160" t="s">
        <v>586</v>
      </c>
    </row>
    <row r="171" spans="1:65" s="2" customFormat="1" ht="16.5" customHeight="1" x14ac:dyDescent="0.2">
      <c r="A171" s="17"/>
      <c r="B171" s="18"/>
      <c r="C171" s="161" t="s">
        <v>143</v>
      </c>
      <c r="D171" s="161" t="s">
        <v>115</v>
      </c>
      <c r="E171" s="162" t="s">
        <v>587</v>
      </c>
      <c r="F171" s="163" t="s">
        <v>588</v>
      </c>
      <c r="G171" s="164" t="s">
        <v>119</v>
      </c>
      <c r="H171" s="165">
        <v>4</v>
      </c>
      <c r="I171" s="166"/>
      <c r="J171" s="167">
        <f t="shared" si="5"/>
        <v>0</v>
      </c>
      <c r="K171" s="168"/>
      <c r="L171" s="169"/>
      <c r="M171" s="170" t="s">
        <v>0</v>
      </c>
      <c r="N171" s="171" t="s">
        <v>37</v>
      </c>
      <c r="O171" s="27"/>
      <c r="P171" s="158">
        <f t="shared" si="6"/>
        <v>0</v>
      </c>
      <c r="Q171" s="158">
        <v>1.0000000000000001E-5</v>
      </c>
      <c r="R171" s="158">
        <f t="shared" si="7"/>
        <v>4.0000000000000003E-5</v>
      </c>
      <c r="S171" s="158">
        <v>0</v>
      </c>
      <c r="T171" s="159">
        <f t="shared" si="8"/>
        <v>0</v>
      </c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R171" s="160" t="s">
        <v>231</v>
      </c>
      <c r="AT171" s="160" t="s">
        <v>115</v>
      </c>
      <c r="AU171" s="160" t="s">
        <v>56</v>
      </c>
      <c r="AY171" s="8" t="s">
        <v>102</v>
      </c>
      <c r="BE171" s="39">
        <f t="shared" si="9"/>
        <v>0</v>
      </c>
      <c r="BF171" s="39">
        <f t="shared" si="10"/>
        <v>0</v>
      </c>
      <c r="BG171" s="39">
        <f t="shared" si="11"/>
        <v>0</v>
      </c>
      <c r="BH171" s="39">
        <f t="shared" si="12"/>
        <v>0</v>
      </c>
      <c r="BI171" s="39">
        <f t="shared" si="13"/>
        <v>0</v>
      </c>
      <c r="BJ171" s="8" t="s">
        <v>56</v>
      </c>
      <c r="BK171" s="39">
        <f t="shared" si="14"/>
        <v>0</v>
      </c>
      <c r="BL171" s="8" t="s">
        <v>231</v>
      </c>
      <c r="BM171" s="160" t="s">
        <v>589</v>
      </c>
    </row>
    <row r="172" spans="1:65" s="7" customFormat="1" ht="22.9" customHeight="1" x14ac:dyDescent="0.2">
      <c r="B172" s="132"/>
      <c r="C172" s="133"/>
      <c r="D172" s="134" t="s">
        <v>53</v>
      </c>
      <c r="E172" s="146" t="s">
        <v>469</v>
      </c>
      <c r="F172" s="146" t="s">
        <v>470</v>
      </c>
      <c r="G172" s="133"/>
      <c r="H172" s="133"/>
      <c r="I172" s="136"/>
      <c r="J172" s="147">
        <f>BK172</f>
        <v>0</v>
      </c>
      <c r="K172" s="133"/>
      <c r="L172" s="138"/>
      <c r="M172" s="139"/>
      <c r="N172" s="140"/>
      <c r="O172" s="140"/>
      <c r="P172" s="141">
        <f>SUM(P173:P174)</f>
        <v>0</v>
      </c>
      <c r="Q172" s="140"/>
      <c r="R172" s="141">
        <f>SUM(R173:R174)</f>
        <v>0</v>
      </c>
      <c r="S172" s="140"/>
      <c r="T172" s="142">
        <f>SUM(T173:T174)</f>
        <v>0</v>
      </c>
      <c r="AR172" s="143" t="s">
        <v>106</v>
      </c>
      <c r="AT172" s="144" t="s">
        <v>53</v>
      </c>
      <c r="AU172" s="144" t="s">
        <v>55</v>
      </c>
      <c r="AY172" s="143" t="s">
        <v>102</v>
      </c>
      <c r="BK172" s="145">
        <f>SUM(BK173:BK174)</f>
        <v>0</v>
      </c>
    </row>
    <row r="173" spans="1:65" s="2" customFormat="1" ht="16.5" customHeight="1" x14ac:dyDescent="0.2">
      <c r="A173" s="17"/>
      <c r="B173" s="18"/>
      <c r="C173" s="148" t="s">
        <v>144</v>
      </c>
      <c r="D173" s="148" t="s">
        <v>103</v>
      </c>
      <c r="E173" s="149" t="s">
        <v>471</v>
      </c>
      <c r="F173" s="150" t="s">
        <v>472</v>
      </c>
      <c r="G173" s="151" t="s">
        <v>119</v>
      </c>
      <c r="H173" s="152">
        <v>1</v>
      </c>
      <c r="I173" s="153"/>
      <c r="J173" s="154">
        <f>ROUND(I173*H173,2)</f>
        <v>0</v>
      </c>
      <c r="K173" s="155"/>
      <c r="L173" s="20"/>
      <c r="M173" s="156" t="s">
        <v>0</v>
      </c>
      <c r="N173" s="157" t="s">
        <v>37</v>
      </c>
      <c r="O173" s="27"/>
      <c r="P173" s="158">
        <f>O173*H173</f>
        <v>0</v>
      </c>
      <c r="Q173" s="158">
        <v>0</v>
      </c>
      <c r="R173" s="158">
        <f>Q173*H173</f>
        <v>0</v>
      </c>
      <c r="S173" s="158">
        <v>0</v>
      </c>
      <c r="T173" s="159">
        <f>S173*H173</f>
        <v>0</v>
      </c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R173" s="160" t="s">
        <v>193</v>
      </c>
      <c r="AT173" s="160" t="s">
        <v>103</v>
      </c>
      <c r="AU173" s="160" t="s">
        <v>56</v>
      </c>
      <c r="AY173" s="8" t="s">
        <v>102</v>
      </c>
      <c r="BE173" s="39">
        <f>IF(N173="základná",J173,0)</f>
        <v>0</v>
      </c>
      <c r="BF173" s="39">
        <f>IF(N173="znížená",J173,0)</f>
        <v>0</v>
      </c>
      <c r="BG173" s="39">
        <f>IF(N173="zákl. prenesená",J173,0)</f>
        <v>0</v>
      </c>
      <c r="BH173" s="39">
        <f>IF(N173="zníž. prenesená",J173,0)</f>
        <v>0</v>
      </c>
      <c r="BI173" s="39">
        <f>IF(N173="nulová",J173,0)</f>
        <v>0</v>
      </c>
      <c r="BJ173" s="8" t="s">
        <v>56</v>
      </c>
      <c r="BK173" s="39">
        <f>ROUND(I173*H173,2)</f>
        <v>0</v>
      </c>
      <c r="BL173" s="8" t="s">
        <v>193</v>
      </c>
      <c r="BM173" s="160" t="s">
        <v>590</v>
      </c>
    </row>
    <row r="174" spans="1:65" s="2" customFormat="1" ht="16.5" customHeight="1" x14ac:dyDescent="0.2">
      <c r="A174" s="17"/>
      <c r="B174" s="18"/>
      <c r="C174" s="148" t="s">
        <v>145</v>
      </c>
      <c r="D174" s="148" t="s">
        <v>103</v>
      </c>
      <c r="E174" s="149" t="s">
        <v>473</v>
      </c>
      <c r="F174" s="150" t="s">
        <v>474</v>
      </c>
      <c r="G174" s="151" t="s">
        <v>119</v>
      </c>
      <c r="H174" s="152">
        <v>1</v>
      </c>
      <c r="I174" s="153"/>
      <c r="J174" s="154">
        <f>ROUND(I174*H174,2)</f>
        <v>0</v>
      </c>
      <c r="K174" s="155"/>
      <c r="L174" s="20"/>
      <c r="M174" s="156" t="s">
        <v>0</v>
      </c>
      <c r="N174" s="157" t="s">
        <v>37</v>
      </c>
      <c r="O174" s="27"/>
      <c r="P174" s="158">
        <f>O174*H174</f>
        <v>0</v>
      </c>
      <c r="Q174" s="158">
        <v>0</v>
      </c>
      <c r="R174" s="158">
        <f>Q174*H174</f>
        <v>0</v>
      </c>
      <c r="S174" s="158">
        <v>0</v>
      </c>
      <c r="T174" s="159">
        <f>S174*H174</f>
        <v>0</v>
      </c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R174" s="160" t="s">
        <v>193</v>
      </c>
      <c r="AT174" s="160" t="s">
        <v>103</v>
      </c>
      <c r="AU174" s="160" t="s">
        <v>56</v>
      </c>
      <c r="AY174" s="8" t="s">
        <v>102</v>
      </c>
      <c r="BE174" s="39">
        <f>IF(N174="základná",J174,0)</f>
        <v>0</v>
      </c>
      <c r="BF174" s="39">
        <f>IF(N174="znížená",J174,0)</f>
        <v>0</v>
      </c>
      <c r="BG174" s="39">
        <f>IF(N174="zákl. prenesená",J174,0)</f>
        <v>0</v>
      </c>
      <c r="BH174" s="39">
        <f>IF(N174="zníž. prenesená",J174,0)</f>
        <v>0</v>
      </c>
      <c r="BI174" s="39">
        <f>IF(N174="nulová",J174,0)</f>
        <v>0</v>
      </c>
      <c r="BJ174" s="8" t="s">
        <v>56</v>
      </c>
      <c r="BK174" s="39">
        <f>ROUND(I174*H174,2)</f>
        <v>0</v>
      </c>
      <c r="BL174" s="8" t="s">
        <v>193</v>
      </c>
      <c r="BM174" s="160" t="s">
        <v>591</v>
      </c>
    </row>
    <row r="175" spans="1:65" s="7" customFormat="1" ht="25.9" customHeight="1" x14ac:dyDescent="0.2">
      <c r="B175" s="132"/>
      <c r="C175" s="133"/>
      <c r="D175" s="134" t="s">
        <v>53</v>
      </c>
      <c r="E175" s="135" t="s">
        <v>81</v>
      </c>
      <c r="F175" s="135" t="s">
        <v>228</v>
      </c>
      <c r="G175" s="133"/>
      <c r="H175" s="133"/>
      <c r="I175" s="136"/>
      <c r="J175" s="137">
        <f>BK175</f>
        <v>0</v>
      </c>
      <c r="K175" s="133"/>
      <c r="L175" s="138"/>
      <c r="M175" s="139"/>
      <c r="N175" s="140"/>
      <c r="O175" s="140"/>
      <c r="P175" s="141">
        <f>P176</f>
        <v>0</v>
      </c>
      <c r="Q175" s="140"/>
      <c r="R175" s="141">
        <f>R176</f>
        <v>0</v>
      </c>
      <c r="S175" s="140"/>
      <c r="T175" s="142">
        <f>T176</f>
        <v>0</v>
      </c>
      <c r="AR175" s="143" t="s">
        <v>107</v>
      </c>
      <c r="AT175" s="144" t="s">
        <v>53</v>
      </c>
      <c r="AU175" s="144" t="s">
        <v>54</v>
      </c>
      <c r="AY175" s="143" t="s">
        <v>102</v>
      </c>
      <c r="BK175" s="145">
        <f>BK176</f>
        <v>0</v>
      </c>
    </row>
    <row r="176" spans="1:65" s="7" customFormat="1" ht="22.9" customHeight="1" x14ac:dyDescent="0.2">
      <c r="B176" s="132"/>
      <c r="C176" s="133"/>
      <c r="D176" s="134" t="s">
        <v>53</v>
      </c>
      <c r="E176" s="146" t="s">
        <v>475</v>
      </c>
      <c r="F176" s="146" t="s">
        <v>476</v>
      </c>
      <c r="G176" s="133"/>
      <c r="H176" s="133"/>
      <c r="I176" s="136"/>
      <c r="J176" s="147">
        <f>BK176</f>
        <v>0</v>
      </c>
      <c r="K176" s="133"/>
      <c r="L176" s="138"/>
      <c r="M176" s="139"/>
      <c r="N176" s="140"/>
      <c r="O176" s="140"/>
      <c r="P176" s="141">
        <f>SUM(P177:P179)</f>
        <v>0</v>
      </c>
      <c r="Q176" s="140"/>
      <c r="R176" s="141">
        <f>SUM(R177:R179)</f>
        <v>0</v>
      </c>
      <c r="S176" s="140"/>
      <c r="T176" s="142">
        <f>SUM(T177:T179)</f>
        <v>0</v>
      </c>
      <c r="AR176" s="143" t="s">
        <v>107</v>
      </c>
      <c r="AT176" s="144" t="s">
        <v>53</v>
      </c>
      <c r="AU176" s="144" t="s">
        <v>55</v>
      </c>
      <c r="AY176" s="143" t="s">
        <v>102</v>
      </c>
      <c r="BK176" s="145">
        <f>SUM(BK177:BK179)</f>
        <v>0</v>
      </c>
    </row>
    <row r="177" spans="1:65" s="2" customFormat="1" ht="16.5" customHeight="1" x14ac:dyDescent="0.2">
      <c r="A177" s="17"/>
      <c r="B177" s="18"/>
      <c r="C177" s="148" t="s">
        <v>146</v>
      </c>
      <c r="D177" s="148" t="s">
        <v>103</v>
      </c>
      <c r="E177" s="149" t="s">
        <v>477</v>
      </c>
      <c r="F177" s="150" t="s">
        <v>478</v>
      </c>
      <c r="G177" s="151" t="s">
        <v>479</v>
      </c>
      <c r="H177" s="152">
        <v>150</v>
      </c>
      <c r="I177" s="153"/>
      <c r="J177" s="154">
        <f>ROUND(I177*H177,2)</f>
        <v>0</v>
      </c>
      <c r="K177" s="155"/>
      <c r="L177" s="20"/>
      <c r="M177" s="156" t="s">
        <v>0</v>
      </c>
      <c r="N177" s="157" t="s">
        <v>37</v>
      </c>
      <c r="O177" s="27"/>
      <c r="P177" s="158">
        <f>O177*H177</f>
        <v>0</v>
      </c>
      <c r="Q177" s="158">
        <v>0</v>
      </c>
      <c r="R177" s="158">
        <f>Q177*H177</f>
        <v>0</v>
      </c>
      <c r="S177" s="158">
        <v>0</v>
      </c>
      <c r="T177" s="159">
        <f>S177*H177</f>
        <v>0</v>
      </c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R177" s="160" t="s">
        <v>193</v>
      </c>
      <c r="AT177" s="160" t="s">
        <v>103</v>
      </c>
      <c r="AU177" s="160" t="s">
        <v>56</v>
      </c>
      <c r="AY177" s="8" t="s">
        <v>102</v>
      </c>
      <c r="BE177" s="39">
        <f>IF(N177="základná",J177,0)</f>
        <v>0</v>
      </c>
      <c r="BF177" s="39">
        <f>IF(N177="znížená",J177,0)</f>
        <v>0</v>
      </c>
      <c r="BG177" s="39">
        <f>IF(N177="zákl. prenesená",J177,0)</f>
        <v>0</v>
      </c>
      <c r="BH177" s="39">
        <f>IF(N177="zníž. prenesená",J177,0)</f>
        <v>0</v>
      </c>
      <c r="BI177" s="39">
        <f>IF(N177="nulová",J177,0)</f>
        <v>0</v>
      </c>
      <c r="BJ177" s="8" t="s">
        <v>56</v>
      </c>
      <c r="BK177" s="39">
        <f>ROUND(I177*H177,2)</f>
        <v>0</v>
      </c>
      <c r="BL177" s="8" t="s">
        <v>193</v>
      </c>
      <c r="BM177" s="160" t="s">
        <v>592</v>
      </c>
    </row>
    <row r="178" spans="1:65" s="2" customFormat="1" ht="16.5" customHeight="1" x14ac:dyDescent="0.2">
      <c r="A178" s="17"/>
      <c r="B178" s="18"/>
      <c r="C178" s="148" t="s">
        <v>147</v>
      </c>
      <c r="D178" s="148" t="s">
        <v>103</v>
      </c>
      <c r="E178" s="149" t="s">
        <v>480</v>
      </c>
      <c r="F178" s="150" t="s">
        <v>481</v>
      </c>
      <c r="G178" s="151" t="s">
        <v>459</v>
      </c>
      <c r="H178" s="177"/>
      <c r="I178" s="153"/>
      <c r="J178" s="154">
        <f>ROUND(I178*H178,2)</f>
        <v>0</v>
      </c>
      <c r="K178" s="155"/>
      <c r="L178" s="20"/>
      <c r="M178" s="156" t="s">
        <v>0</v>
      </c>
      <c r="N178" s="157" t="s">
        <v>37</v>
      </c>
      <c r="O178" s="27"/>
      <c r="P178" s="158">
        <f>O178*H178</f>
        <v>0</v>
      </c>
      <c r="Q178" s="158">
        <v>0</v>
      </c>
      <c r="R178" s="158">
        <f>Q178*H178</f>
        <v>0</v>
      </c>
      <c r="S178" s="158">
        <v>0</v>
      </c>
      <c r="T178" s="159">
        <f>S178*H178</f>
        <v>0</v>
      </c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R178" s="160" t="s">
        <v>122</v>
      </c>
      <c r="AT178" s="160" t="s">
        <v>103</v>
      </c>
      <c r="AU178" s="160" t="s">
        <v>56</v>
      </c>
      <c r="AY178" s="8" t="s">
        <v>102</v>
      </c>
      <c r="BE178" s="39">
        <f>IF(N178="základná",J178,0)</f>
        <v>0</v>
      </c>
      <c r="BF178" s="39">
        <f>IF(N178="znížená",J178,0)</f>
        <v>0</v>
      </c>
      <c r="BG178" s="39">
        <f>IF(N178="zákl. prenesená",J178,0)</f>
        <v>0</v>
      </c>
      <c r="BH178" s="39">
        <f>IF(N178="zníž. prenesená",J178,0)</f>
        <v>0</v>
      </c>
      <c r="BI178" s="39">
        <f>IF(N178="nulová",J178,0)</f>
        <v>0</v>
      </c>
      <c r="BJ178" s="8" t="s">
        <v>56</v>
      </c>
      <c r="BK178" s="39">
        <f>ROUND(I178*H178,2)</f>
        <v>0</v>
      </c>
      <c r="BL178" s="8" t="s">
        <v>122</v>
      </c>
      <c r="BM178" s="160" t="s">
        <v>593</v>
      </c>
    </row>
    <row r="179" spans="1:65" s="2" customFormat="1" ht="16.5" customHeight="1" x14ac:dyDescent="0.2">
      <c r="A179" s="17"/>
      <c r="B179" s="18"/>
      <c r="C179" s="148" t="s">
        <v>148</v>
      </c>
      <c r="D179" s="148" t="s">
        <v>103</v>
      </c>
      <c r="E179" s="149" t="s">
        <v>482</v>
      </c>
      <c r="F179" s="150" t="s">
        <v>483</v>
      </c>
      <c r="G179" s="151" t="s">
        <v>459</v>
      </c>
      <c r="H179" s="177"/>
      <c r="I179" s="153"/>
      <c r="J179" s="154">
        <f>ROUND(I179*H179,2)</f>
        <v>0</v>
      </c>
      <c r="K179" s="155"/>
      <c r="L179" s="20"/>
      <c r="M179" s="172" t="s">
        <v>0</v>
      </c>
      <c r="N179" s="173" t="s">
        <v>37</v>
      </c>
      <c r="O179" s="174"/>
      <c r="P179" s="175">
        <f>O179*H179</f>
        <v>0</v>
      </c>
      <c r="Q179" s="175">
        <v>0</v>
      </c>
      <c r="R179" s="175">
        <f>Q179*H179</f>
        <v>0</v>
      </c>
      <c r="S179" s="175">
        <v>0</v>
      </c>
      <c r="T179" s="176">
        <f>S179*H179</f>
        <v>0</v>
      </c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R179" s="160" t="s">
        <v>193</v>
      </c>
      <c r="AT179" s="160" t="s">
        <v>103</v>
      </c>
      <c r="AU179" s="160" t="s">
        <v>56</v>
      </c>
      <c r="AY179" s="8" t="s">
        <v>102</v>
      </c>
      <c r="BE179" s="39">
        <f>IF(N179="základná",J179,0)</f>
        <v>0</v>
      </c>
      <c r="BF179" s="39">
        <f>IF(N179="znížená",J179,0)</f>
        <v>0</v>
      </c>
      <c r="BG179" s="39">
        <f>IF(N179="zákl. prenesená",J179,0)</f>
        <v>0</v>
      </c>
      <c r="BH179" s="39">
        <f>IF(N179="zníž. prenesená",J179,0)</f>
        <v>0</v>
      </c>
      <c r="BI179" s="39">
        <f>IF(N179="nulová",J179,0)</f>
        <v>0</v>
      </c>
      <c r="BJ179" s="8" t="s">
        <v>56</v>
      </c>
      <c r="BK179" s="39">
        <f>ROUND(I179*H179,2)</f>
        <v>0</v>
      </c>
      <c r="BL179" s="8" t="s">
        <v>193</v>
      </c>
      <c r="BM179" s="160" t="s">
        <v>594</v>
      </c>
    </row>
    <row r="180" spans="1:65" s="2" customFormat="1" ht="6.95" customHeight="1" x14ac:dyDescent="0.2">
      <c r="A180" s="17"/>
      <c r="B180" s="22"/>
      <c r="C180" s="23"/>
      <c r="D180" s="23"/>
      <c r="E180" s="23"/>
      <c r="F180" s="23"/>
      <c r="G180" s="23"/>
      <c r="H180" s="23"/>
      <c r="I180" s="91"/>
      <c r="J180" s="23"/>
      <c r="K180" s="23"/>
      <c r="L180" s="20"/>
      <c r="M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</sheetData>
  <sheetProtection algorithmName="SHA-512" hashValue="ZvOxMNg13/tmkxBg+M+p2dHMEceEcsXYS7i5IMqAl3Zk4eiNH9t7xQoNCJP6xnYQIeEfDxBriN/4nGf4uozXPA==" saltValue="RKibg8R3TcCLZ8zLg5Sx3MrJnQJck/6BZPxWHCWVsXmBiVE1pZDTFWth+Md/Y/UkIgTBbB0aZhGYEH/8zwUuSg==" spinCount="100000" sheet="1" objects="1" scenarios="1" formatColumns="0" formatRows="0" autoFilter="0"/>
  <autoFilter ref="C133:K179"/>
  <mergeCells count="17">
    <mergeCell ref="E126:H126"/>
    <mergeCell ref="E84:H84"/>
    <mergeCell ref="E86:H86"/>
    <mergeCell ref="E88:H88"/>
    <mergeCell ref="D106:F106"/>
    <mergeCell ref="D107:F107"/>
    <mergeCell ref="D108:F108"/>
    <mergeCell ref="D109:F109"/>
    <mergeCell ref="D110:F110"/>
    <mergeCell ref="E122:H122"/>
    <mergeCell ref="E124:H124"/>
    <mergeCell ref="E29:H29"/>
    <mergeCell ref="L2:V2"/>
    <mergeCell ref="E7:H7"/>
    <mergeCell ref="E9:H9"/>
    <mergeCell ref="E11:H11"/>
    <mergeCell ref="E20:H2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2019010.I.6 - Zateplenie ...</vt:lpstr>
      <vt:lpstr>2019010.IV.2 - Bleskozvod</vt:lpstr>
      <vt:lpstr>'2019010.I.6 - Zateplenie ...'!Názvy_tlače</vt:lpstr>
      <vt:lpstr>'2019010.IV.2 - Bleskozvod'!Názvy_tlače</vt:lpstr>
      <vt:lpstr>'2019010.I.6 - Zateplenie ...'!Oblasť_tlače</vt:lpstr>
      <vt:lpstr>'2019010.IV.2 - Bleskozvod'!Oblasť_tlače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Slobodník</dc:creator>
  <cp:lastModifiedBy>Baniariová Viera</cp:lastModifiedBy>
  <dcterms:created xsi:type="dcterms:W3CDTF">2019-08-19T07:22:27Z</dcterms:created>
  <dcterms:modified xsi:type="dcterms:W3CDTF">2020-08-11T06:09:09Z</dcterms:modified>
</cp:coreProperties>
</file>