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I:\VZ\VZ_2026\1_SSZ_V.Petru - OC Lidl\PD\PD SSZ a PPCH\SSZ PPCH PRAŽSKÁ - K VÝZVĚ\"/>
    </mc:Choice>
  </mc:AlternateContent>
  <xr:revisionPtr revIDLastSave="0" documentId="8_{A9AAC101-36A4-4E6A-A6DD-02CC1EE79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e stavby" sheetId="1" r:id="rId1"/>
    <sheet name="PS 401 - SSZ PPCH Pražská" sheetId="2" r:id="rId2"/>
    <sheet name="VRN - Vedlejší rozpočtové..." sheetId="3" r:id="rId3"/>
    <sheet name="Pokyny pro vyplnění" sheetId="4" r:id="rId4"/>
  </sheets>
  <definedNames>
    <definedName name="_xlnm._FilterDatabase" localSheetId="1" hidden="1">'PS 401 - SSZ PPCH Pražská'!$C$84:$K$1631</definedName>
    <definedName name="_xlnm._FilterDatabase" localSheetId="2" hidden="1">'VRN - Vedlejší rozpočtové...'!$C$83:$K$148</definedName>
    <definedName name="_xlnm.Print_Titles" localSheetId="1">'PS 401 - SSZ PPCH Pražská'!$84:$84</definedName>
    <definedName name="_xlnm.Print_Titles" localSheetId="0">'Rekapitulace stavby'!$52:$52</definedName>
    <definedName name="_xlnm.Print_Titles" localSheetId="2">'VRN - Vedlejší rozpočtové...'!$83:$83</definedName>
    <definedName name="_xlnm.Print_Area" localSheetId="3">'Pokyny pro vyplnění'!$B$2:$K$71,'Pokyny pro vyplnění'!$B$74:$K$118,'Pokyny pro vyplnění'!$B$121:$K$161,'Pokyny pro vyplnění'!$B$164:$K$219</definedName>
    <definedName name="_xlnm.Print_Area" localSheetId="1">'PS 401 - SSZ PPCH Pražská'!$C$4:$J$39,'PS 401 - SSZ PPCH Pražská'!$C$45:$J$66,'PS 401 - SSZ PPCH Pražská'!$C$72:$K$1631</definedName>
    <definedName name="_xlnm.Print_Area" localSheetId="0">'Rekapitulace stavby'!$D$4:$AO$36,'Rekapitulace stavby'!$C$42:$AQ$57</definedName>
    <definedName name="_xlnm.Print_Area" localSheetId="2">'VRN - Vedlejší rozpočtové...'!$C$4:$J$39,'VRN - Vedlejší rozpočtové...'!$C$45:$J$65,'VRN - Vedlejší rozpočtové...'!$C$71:$K$148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3" l="1"/>
  <c r="J36" i="3"/>
  <c r="AY56" i="1"/>
  <c r="J35" i="3"/>
  <c r="AX56" i="1"/>
  <c r="BI146" i="3"/>
  <c r="BH146" i="3"/>
  <c r="BG146" i="3"/>
  <c r="BF146" i="3"/>
  <c r="T146" i="3"/>
  <c r="R146" i="3"/>
  <c r="P146" i="3"/>
  <c r="BI141" i="3"/>
  <c r="BH141" i="3"/>
  <c r="BG141" i="3"/>
  <c r="BF141" i="3"/>
  <c r="T141" i="3"/>
  <c r="R141" i="3"/>
  <c r="P141" i="3"/>
  <c r="BI134" i="3"/>
  <c r="BH134" i="3"/>
  <c r="BG134" i="3"/>
  <c r="BF134" i="3"/>
  <c r="T134" i="3"/>
  <c r="R134" i="3"/>
  <c r="P134" i="3"/>
  <c r="BI130" i="3"/>
  <c r="BH130" i="3"/>
  <c r="BG130" i="3"/>
  <c r="BF130" i="3"/>
  <c r="T130" i="3"/>
  <c r="R130" i="3"/>
  <c r="P130" i="3"/>
  <c r="BI125" i="3"/>
  <c r="BH125" i="3"/>
  <c r="BG125" i="3"/>
  <c r="BF125" i="3"/>
  <c r="T125" i="3"/>
  <c r="R125" i="3"/>
  <c r="P125" i="3"/>
  <c r="BI123" i="3"/>
  <c r="BH123" i="3"/>
  <c r="BG123" i="3"/>
  <c r="BF123" i="3"/>
  <c r="T123" i="3"/>
  <c r="R123" i="3"/>
  <c r="P123" i="3"/>
  <c r="BI121" i="3"/>
  <c r="BH121" i="3"/>
  <c r="BG121" i="3"/>
  <c r="BF121" i="3"/>
  <c r="T121" i="3"/>
  <c r="R121" i="3"/>
  <c r="P121" i="3"/>
  <c r="BI116" i="3"/>
  <c r="BH116" i="3"/>
  <c r="BG116" i="3"/>
  <c r="BF116" i="3"/>
  <c r="T116" i="3"/>
  <c r="R116" i="3"/>
  <c r="P116" i="3"/>
  <c r="BI112" i="3"/>
  <c r="BH112" i="3"/>
  <c r="BG112" i="3"/>
  <c r="BF112" i="3"/>
  <c r="T112" i="3"/>
  <c r="R112" i="3"/>
  <c r="P112" i="3"/>
  <c r="BI106" i="3"/>
  <c r="BH106" i="3"/>
  <c r="BG106" i="3"/>
  <c r="BF106" i="3"/>
  <c r="T106" i="3"/>
  <c r="R106" i="3"/>
  <c r="P106" i="3"/>
  <c r="BI101" i="3"/>
  <c r="BH101" i="3"/>
  <c r="BG101" i="3"/>
  <c r="BF101" i="3"/>
  <c r="T101" i="3"/>
  <c r="R101" i="3"/>
  <c r="P101" i="3"/>
  <c r="BI96" i="3"/>
  <c r="BH96" i="3"/>
  <c r="BG96" i="3"/>
  <c r="BF96" i="3"/>
  <c r="T96" i="3"/>
  <c r="R96" i="3"/>
  <c r="P96" i="3"/>
  <c r="BI91" i="3"/>
  <c r="BH91" i="3"/>
  <c r="BG91" i="3"/>
  <c r="BF91" i="3"/>
  <c r="T91" i="3"/>
  <c r="R91" i="3"/>
  <c r="P91" i="3"/>
  <c r="BI87" i="3"/>
  <c r="BH87" i="3"/>
  <c r="BG87" i="3"/>
  <c r="BF87" i="3"/>
  <c r="T87" i="3"/>
  <c r="R87" i="3"/>
  <c r="P87" i="3"/>
  <c r="J81" i="3"/>
  <c r="J80" i="3"/>
  <c r="F80" i="3"/>
  <c r="F78" i="3"/>
  <c r="E76" i="3"/>
  <c r="J55" i="3"/>
  <c r="J54" i="3"/>
  <c r="F54" i="3"/>
  <c r="F52" i="3"/>
  <c r="E50" i="3"/>
  <c r="J18" i="3"/>
  <c r="E18" i="3"/>
  <c r="F55" i="3" s="1"/>
  <c r="J17" i="3"/>
  <c r="J12" i="3"/>
  <c r="J52" i="3"/>
  <c r="E7" i="3"/>
  <c r="E74" i="3"/>
  <c r="J37" i="2"/>
  <c r="J36" i="2"/>
  <c r="AY55" i="1"/>
  <c r="J35" i="2"/>
  <c r="AX55" i="1"/>
  <c r="BI1627" i="2"/>
  <c r="BH1627" i="2"/>
  <c r="BG1627" i="2"/>
  <c r="BF1627" i="2"/>
  <c r="T1627" i="2"/>
  <c r="R1627" i="2"/>
  <c r="P1627" i="2"/>
  <c r="BI1622" i="2"/>
  <c r="BH1622" i="2"/>
  <c r="BG1622" i="2"/>
  <c r="BF1622" i="2"/>
  <c r="T1622" i="2"/>
  <c r="R1622" i="2"/>
  <c r="P1622" i="2"/>
  <c r="BI1617" i="2"/>
  <c r="BH1617" i="2"/>
  <c r="BG1617" i="2"/>
  <c r="BF1617" i="2"/>
  <c r="T1617" i="2"/>
  <c r="R1617" i="2"/>
  <c r="P1617" i="2"/>
  <c r="BI1611" i="2"/>
  <c r="BH1611" i="2"/>
  <c r="BG1611" i="2"/>
  <c r="BF1611" i="2"/>
  <c r="T1611" i="2"/>
  <c r="R1611" i="2"/>
  <c r="P1611" i="2"/>
  <c r="BI1605" i="2"/>
  <c r="BH1605" i="2"/>
  <c r="BG1605" i="2"/>
  <c r="BF1605" i="2"/>
  <c r="T1605" i="2"/>
  <c r="R1605" i="2"/>
  <c r="P1605" i="2"/>
  <c r="BI1599" i="2"/>
  <c r="BH1599" i="2"/>
  <c r="BG1599" i="2"/>
  <c r="BF1599" i="2"/>
  <c r="T1599" i="2"/>
  <c r="R1599" i="2"/>
  <c r="P1599" i="2"/>
  <c r="BI1594" i="2"/>
  <c r="BH1594" i="2"/>
  <c r="BG1594" i="2"/>
  <c r="BF1594" i="2"/>
  <c r="T1594" i="2"/>
  <c r="R1594" i="2"/>
  <c r="P1594" i="2"/>
  <c r="BI1589" i="2"/>
  <c r="BH1589" i="2"/>
  <c r="BG1589" i="2"/>
  <c r="BF1589" i="2"/>
  <c r="T1589" i="2"/>
  <c r="R1589" i="2"/>
  <c r="P1589" i="2"/>
  <c r="BI1583" i="2"/>
  <c r="BH1583" i="2"/>
  <c r="BG1583" i="2"/>
  <c r="BF1583" i="2"/>
  <c r="T1583" i="2"/>
  <c r="R1583" i="2"/>
  <c r="P1583" i="2"/>
  <c r="BI1577" i="2"/>
  <c r="BH1577" i="2"/>
  <c r="BG1577" i="2"/>
  <c r="BF1577" i="2"/>
  <c r="T1577" i="2"/>
  <c r="R1577" i="2"/>
  <c r="P1577" i="2"/>
  <c r="BI1571" i="2"/>
  <c r="BH1571" i="2"/>
  <c r="BG1571" i="2"/>
  <c r="BF1571" i="2"/>
  <c r="T1571" i="2"/>
  <c r="R1571" i="2"/>
  <c r="P1571" i="2"/>
  <c r="BI1565" i="2"/>
  <c r="BH1565" i="2"/>
  <c r="BG1565" i="2"/>
  <c r="BF1565" i="2"/>
  <c r="T1565" i="2"/>
  <c r="R1565" i="2"/>
  <c r="P1565" i="2"/>
  <c r="BI1560" i="2"/>
  <c r="BH1560" i="2"/>
  <c r="BG1560" i="2"/>
  <c r="BF1560" i="2"/>
  <c r="T1560" i="2"/>
  <c r="R1560" i="2"/>
  <c r="P1560" i="2"/>
  <c r="BI1554" i="2"/>
  <c r="BH1554" i="2"/>
  <c r="BG1554" i="2"/>
  <c r="BF1554" i="2"/>
  <c r="T1554" i="2"/>
  <c r="R1554" i="2"/>
  <c r="P1554" i="2"/>
  <c r="BI1549" i="2"/>
  <c r="BH1549" i="2"/>
  <c r="BG1549" i="2"/>
  <c r="BF1549" i="2"/>
  <c r="T1549" i="2"/>
  <c r="R1549" i="2"/>
  <c r="P1549" i="2"/>
  <c r="BI1543" i="2"/>
  <c r="BH1543" i="2"/>
  <c r="BG1543" i="2"/>
  <c r="BF1543" i="2"/>
  <c r="T1543" i="2"/>
  <c r="R1543" i="2"/>
  <c r="P1543" i="2"/>
  <c r="BI1539" i="2"/>
  <c r="BH1539" i="2"/>
  <c r="BG1539" i="2"/>
  <c r="BF1539" i="2"/>
  <c r="T1539" i="2"/>
  <c r="R1539" i="2"/>
  <c r="P1539" i="2"/>
  <c r="BI1534" i="2"/>
  <c r="BH1534" i="2"/>
  <c r="BG1534" i="2"/>
  <c r="BF1534" i="2"/>
  <c r="T1534" i="2"/>
  <c r="R1534" i="2"/>
  <c r="P1534" i="2"/>
  <c r="BI1528" i="2"/>
  <c r="BH1528" i="2"/>
  <c r="BG1528" i="2"/>
  <c r="BF1528" i="2"/>
  <c r="T1528" i="2"/>
  <c r="R1528" i="2"/>
  <c r="P1528" i="2"/>
  <c r="BI1521" i="2"/>
  <c r="BH1521" i="2"/>
  <c r="BG1521" i="2"/>
  <c r="BF1521" i="2"/>
  <c r="T1521" i="2"/>
  <c r="R1521" i="2"/>
  <c r="P1521" i="2"/>
  <c r="BI1513" i="2"/>
  <c r="BH1513" i="2"/>
  <c r="BG1513" i="2"/>
  <c r="BF1513" i="2"/>
  <c r="T1513" i="2"/>
  <c r="R1513" i="2"/>
  <c r="P1513" i="2"/>
  <c r="BI1508" i="2"/>
  <c r="BH1508" i="2"/>
  <c r="BG1508" i="2"/>
  <c r="BF1508" i="2"/>
  <c r="T1508" i="2"/>
  <c r="R1508" i="2"/>
  <c r="P1508" i="2"/>
  <c r="BI1497" i="2"/>
  <c r="BH1497" i="2"/>
  <c r="BG1497" i="2"/>
  <c r="BF1497" i="2"/>
  <c r="T1497" i="2"/>
  <c r="R1497" i="2"/>
  <c r="P1497" i="2"/>
  <c r="BI1486" i="2"/>
  <c r="BH1486" i="2"/>
  <c r="BG1486" i="2"/>
  <c r="BF1486" i="2"/>
  <c r="T1486" i="2"/>
  <c r="R1486" i="2"/>
  <c r="P1486" i="2"/>
  <c r="BI1481" i="2"/>
  <c r="BH1481" i="2"/>
  <c r="BG1481" i="2"/>
  <c r="BF1481" i="2"/>
  <c r="T1481" i="2"/>
  <c r="R1481" i="2"/>
  <c r="P1481" i="2"/>
  <c r="BI1476" i="2"/>
  <c r="BH1476" i="2"/>
  <c r="BG1476" i="2"/>
  <c r="BF1476" i="2"/>
  <c r="T1476" i="2"/>
  <c r="R1476" i="2"/>
  <c r="P1476" i="2"/>
  <c r="BI1468" i="2"/>
  <c r="BH1468" i="2"/>
  <c r="BG1468" i="2"/>
  <c r="BF1468" i="2"/>
  <c r="T1468" i="2"/>
  <c r="R1468" i="2"/>
  <c r="P1468" i="2"/>
  <c r="BI1461" i="2"/>
  <c r="BH1461" i="2"/>
  <c r="BG1461" i="2"/>
  <c r="BF1461" i="2"/>
  <c r="T1461" i="2"/>
  <c r="R1461" i="2"/>
  <c r="P1461" i="2"/>
  <c r="BI1453" i="2"/>
  <c r="BH1453" i="2"/>
  <c r="BG1453" i="2"/>
  <c r="BF1453" i="2"/>
  <c r="T1453" i="2"/>
  <c r="R1453" i="2"/>
  <c r="P1453" i="2"/>
  <c r="BI1430" i="2"/>
  <c r="BH1430" i="2"/>
  <c r="BG1430" i="2"/>
  <c r="BF1430" i="2"/>
  <c r="T1430" i="2"/>
  <c r="R1430" i="2"/>
  <c r="P1430" i="2"/>
  <c r="BI1423" i="2"/>
  <c r="BH1423" i="2"/>
  <c r="BG1423" i="2"/>
  <c r="BF1423" i="2"/>
  <c r="T1423" i="2"/>
  <c r="R1423" i="2"/>
  <c r="P1423" i="2"/>
  <c r="BI1415" i="2"/>
  <c r="BH1415" i="2"/>
  <c r="BG1415" i="2"/>
  <c r="BF1415" i="2"/>
  <c r="T1415" i="2"/>
  <c r="R1415" i="2"/>
  <c r="P1415" i="2"/>
  <c r="BI1408" i="2"/>
  <c r="BH1408" i="2"/>
  <c r="BG1408" i="2"/>
  <c r="BF1408" i="2"/>
  <c r="T1408" i="2"/>
  <c r="R1408" i="2"/>
  <c r="P1408" i="2"/>
  <c r="BI1400" i="2"/>
  <c r="BH1400" i="2"/>
  <c r="BG1400" i="2"/>
  <c r="BF1400" i="2"/>
  <c r="T1400" i="2"/>
  <c r="R1400" i="2"/>
  <c r="P1400" i="2"/>
  <c r="BI1392" i="2"/>
  <c r="BH1392" i="2"/>
  <c r="BG1392" i="2"/>
  <c r="BF1392" i="2"/>
  <c r="T1392" i="2"/>
  <c r="R1392" i="2"/>
  <c r="P1392" i="2"/>
  <c r="BI1385" i="2"/>
  <c r="BH1385" i="2"/>
  <c r="BG1385" i="2"/>
  <c r="BF1385" i="2"/>
  <c r="T1385" i="2"/>
  <c r="R1385" i="2"/>
  <c r="P1385" i="2"/>
  <c r="BI1377" i="2"/>
  <c r="BH1377" i="2"/>
  <c r="BG1377" i="2"/>
  <c r="BF1377" i="2"/>
  <c r="T1377" i="2"/>
  <c r="R1377" i="2"/>
  <c r="P1377" i="2"/>
  <c r="BI1369" i="2"/>
  <c r="BH1369" i="2"/>
  <c r="BG1369" i="2"/>
  <c r="BF1369" i="2"/>
  <c r="T1369" i="2"/>
  <c r="R1369" i="2"/>
  <c r="P1369" i="2"/>
  <c r="BI1362" i="2"/>
  <c r="BH1362" i="2"/>
  <c r="BG1362" i="2"/>
  <c r="BF1362" i="2"/>
  <c r="T1362" i="2"/>
  <c r="R1362" i="2"/>
  <c r="P1362" i="2"/>
  <c r="BI1355" i="2"/>
  <c r="BH1355" i="2"/>
  <c r="BG1355" i="2"/>
  <c r="BF1355" i="2"/>
  <c r="T1355" i="2"/>
  <c r="R1355" i="2"/>
  <c r="P1355" i="2"/>
  <c r="BI1348" i="2"/>
  <c r="BH1348" i="2"/>
  <c r="BG1348" i="2"/>
  <c r="BF1348" i="2"/>
  <c r="T1348" i="2"/>
  <c r="R1348" i="2"/>
  <c r="P1348" i="2"/>
  <c r="BI1340" i="2"/>
  <c r="BH1340" i="2"/>
  <c r="BG1340" i="2"/>
  <c r="BF1340" i="2"/>
  <c r="T1340" i="2"/>
  <c r="R1340" i="2"/>
  <c r="P1340" i="2"/>
  <c r="BI1332" i="2"/>
  <c r="BH1332" i="2"/>
  <c r="BG1332" i="2"/>
  <c r="BF1332" i="2"/>
  <c r="T1332" i="2"/>
  <c r="R1332" i="2"/>
  <c r="P1332" i="2"/>
  <c r="BI1325" i="2"/>
  <c r="BH1325" i="2"/>
  <c r="BG1325" i="2"/>
  <c r="BF1325" i="2"/>
  <c r="T1325" i="2"/>
  <c r="R1325" i="2"/>
  <c r="P1325" i="2"/>
  <c r="BI1317" i="2"/>
  <c r="BH1317" i="2"/>
  <c r="BG1317" i="2"/>
  <c r="BF1317" i="2"/>
  <c r="T1317" i="2"/>
  <c r="R1317" i="2"/>
  <c r="P1317" i="2"/>
  <c r="BI1309" i="2"/>
  <c r="BH1309" i="2"/>
  <c r="BG1309" i="2"/>
  <c r="BF1309" i="2"/>
  <c r="T1309" i="2"/>
  <c r="R1309" i="2"/>
  <c r="P1309" i="2"/>
  <c r="BI1303" i="2"/>
  <c r="BH1303" i="2"/>
  <c r="BG1303" i="2"/>
  <c r="BF1303" i="2"/>
  <c r="T1303" i="2"/>
  <c r="R1303" i="2"/>
  <c r="P1303" i="2"/>
  <c r="BI1297" i="2"/>
  <c r="BH1297" i="2"/>
  <c r="BG1297" i="2"/>
  <c r="BF1297" i="2"/>
  <c r="T1297" i="2"/>
  <c r="R1297" i="2"/>
  <c r="P1297" i="2"/>
  <c r="BI1292" i="2"/>
  <c r="BH1292" i="2"/>
  <c r="BG1292" i="2"/>
  <c r="BF1292" i="2"/>
  <c r="T1292" i="2"/>
  <c r="R1292" i="2"/>
  <c r="P1292" i="2"/>
  <c r="BI1286" i="2"/>
  <c r="BH1286" i="2"/>
  <c r="BG1286" i="2"/>
  <c r="BF1286" i="2"/>
  <c r="T1286" i="2"/>
  <c r="R1286" i="2"/>
  <c r="P1286" i="2"/>
  <c r="BI1281" i="2"/>
  <c r="BH1281" i="2"/>
  <c r="BG1281" i="2"/>
  <c r="BF1281" i="2"/>
  <c r="T1281" i="2"/>
  <c r="R1281" i="2"/>
  <c r="P1281" i="2"/>
  <c r="BI1275" i="2"/>
  <c r="BH1275" i="2"/>
  <c r="BG1275" i="2"/>
  <c r="BF1275" i="2"/>
  <c r="T1275" i="2"/>
  <c r="R1275" i="2"/>
  <c r="P1275" i="2"/>
  <c r="BI1269" i="2"/>
  <c r="BH1269" i="2"/>
  <c r="BG1269" i="2"/>
  <c r="BF1269" i="2"/>
  <c r="T1269" i="2"/>
  <c r="R1269" i="2"/>
  <c r="P1269" i="2"/>
  <c r="BI1263" i="2"/>
  <c r="BH1263" i="2"/>
  <c r="BG1263" i="2"/>
  <c r="BF1263" i="2"/>
  <c r="T1263" i="2"/>
  <c r="R1263" i="2"/>
  <c r="P1263" i="2"/>
  <c r="BI1257" i="2"/>
  <c r="BH1257" i="2"/>
  <c r="BG1257" i="2"/>
  <c r="BF1257" i="2"/>
  <c r="T1257" i="2"/>
  <c r="R1257" i="2"/>
  <c r="P1257" i="2"/>
  <c r="BI1252" i="2"/>
  <c r="BH1252" i="2"/>
  <c r="BG1252" i="2"/>
  <c r="BF1252" i="2"/>
  <c r="T1252" i="2"/>
  <c r="R1252" i="2"/>
  <c r="P1252" i="2"/>
  <c r="BI1246" i="2"/>
  <c r="BH1246" i="2"/>
  <c r="BG1246" i="2"/>
  <c r="BF1246" i="2"/>
  <c r="T1246" i="2"/>
  <c r="R1246" i="2"/>
  <c r="P1246" i="2"/>
  <c r="BI1240" i="2"/>
  <c r="BH1240" i="2"/>
  <c r="BG1240" i="2"/>
  <c r="BF1240" i="2"/>
  <c r="T1240" i="2"/>
  <c r="R1240" i="2"/>
  <c r="P1240" i="2"/>
  <c r="BI1235" i="2"/>
  <c r="BH1235" i="2"/>
  <c r="BG1235" i="2"/>
  <c r="BF1235" i="2"/>
  <c r="T1235" i="2"/>
  <c r="R1235" i="2"/>
  <c r="P1235" i="2"/>
  <c r="BI1231" i="2"/>
  <c r="BH1231" i="2"/>
  <c r="BG1231" i="2"/>
  <c r="BF1231" i="2"/>
  <c r="T1231" i="2"/>
  <c r="R1231" i="2"/>
  <c r="P1231" i="2"/>
  <c r="BI1226" i="2"/>
  <c r="BH1226" i="2"/>
  <c r="BG1226" i="2"/>
  <c r="BF1226" i="2"/>
  <c r="T1226" i="2"/>
  <c r="R1226" i="2"/>
  <c r="P1226" i="2"/>
  <c r="BI1221" i="2"/>
  <c r="BH1221" i="2"/>
  <c r="BG1221" i="2"/>
  <c r="BF1221" i="2"/>
  <c r="T1221" i="2"/>
  <c r="R1221" i="2"/>
  <c r="P1221" i="2"/>
  <c r="BI1216" i="2"/>
  <c r="BH1216" i="2"/>
  <c r="BG1216" i="2"/>
  <c r="BF1216" i="2"/>
  <c r="T1216" i="2"/>
  <c r="R1216" i="2"/>
  <c r="P1216" i="2"/>
  <c r="BI1211" i="2"/>
  <c r="BH1211" i="2"/>
  <c r="BG1211" i="2"/>
  <c r="BF1211" i="2"/>
  <c r="T1211" i="2"/>
  <c r="R1211" i="2"/>
  <c r="P1211" i="2"/>
  <c r="BI1206" i="2"/>
  <c r="BH1206" i="2"/>
  <c r="BG1206" i="2"/>
  <c r="BF1206" i="2"/>
  <c r="T1206" i="2"/>
  <c r="R1206" i="2"/>
  <c r="P1206" i="2"/>
  <c r="BI1201" i="2"/>
  <c r="BH1201" i="2"/>
  <c r="BG1201" i="2"/>
  <c r="BF1201" i="2"/>
  <c r="T1201" i="2"/>
  <c r="R1201" i="2"/>
  <c r="P1201" i="2"/>
  <c r="BI1196" i="2"/>
  <c r="BH1196" i="2"/>
  <c r="BG1196" i="2"/>
  <c r="BF1196" i="2"/>
  <c r="T1196" i="2"/>
  <c r="R1196" i="2"/>
  <c r="P1196" i="2"/>
  <c r="BI1191" i="2"/>
  <c r="BH1191" i="2"/>
  <c r="BG1191" i="2"/>
  <c r="BF1191" i="2"/>
  <c r="T1191" i="2"/>
  <c r="R1191" i="2"/>
  <c r="P1191" i="2"/>
  <c r="BI1186" i="2"/>
  <c r="BH1186" i="2"/>
  <c r="BG1186" i="2"/>
  <c r="BF1186" i="2"/>
  <c r="T1186" i="2"/>
  <c r="R1186" i="2"/>
  <c r="P1186" i="2"/>
  <c r="BI1181" i="2"/>
  <c r="BH1181" i="2"/>
  <c r="BG1181" i="2"/>
  <c r="BF1181" i="2"/>
  <c r="T1181" i="2"/>
  <c r="R1181" i="2"/>
  <c r="P1181" i="2"/>
  <c r="BI1176" i="2"/>
  <c r="BH1176" i="2"/>
  <c r="BG1176" i="2"/>
  <c r="BF1176" i="2"/>
  <c r="T1176" i="2"/>
  <c r="R1176" i="2"/>
  <c r="P1176" i="2"/>
  <c r="BI1171" i="2"/>
  <c r="BH1171" i="2"/>
  <c r="BG1171" i="2"/>
  <c r="BF1171" i="2"/>
  <c r="T1171" i="2"/>
  <c r="R1171" i="2"/>
  <c r="P1171" i="2"/>
  <c r="BI1165" i="2"/>
  <c r="BH1165" i="2"/>
  <c r="BG1165" i="2"/>
  <c r="BF1165" i="2"/>
  <c r="T1165" i="2"/>
  <c r="R1165" i="2"/>
  <c r="P1165" i="2"/>
  <c r="BI1159" i="2"/>
  <c r="BH1159" i="2"/>
  <c r="BG1159" i="2"/>
  <c r="BF1159" i="2"/>
  <c r="T1159" i="2"/>
  <c r="R1159" i="2"/>
  <c r="P1159" i="2"/>
  <c r="BI1155" i="2"/>
  <c r="BH1155" i="2"/>
  <c r="BG1155" i="2"/>
  <c r="BF1155" i="2"/>
  <c r="T1155" i="2"/>
  <c r="R1155" i="2"/>
  <c r="P1155" i="2"/>
  <c r="BI1150" i="2"/>
  <c r="BH1150" i="2"/>
  <c r="BG1150" i="2"/>
  <c r="BF1150" i="2"/>
  <c r="T1150" i="2"/>
  <c r="R1150" i="2"/>
  <c r="P1150" i="2"/>
  <c r="BI1145" i="2"/>
  <c r="BH1145" i="2"/>
  <c r="BG1145" i="2"/>
  <c r="BF1145" i="2"/>
  <c r="T1145" i="2"/>
  <c r="R1145" i="2"/>
  <c r="P1145" i="2"/>
  <c r="BI1139" i="2"/>
  <c r="BH1139" i="2"/>
  <c r="BG1139" i="2"/>
  <c r="BF1139" i="2"/>
  <c r="T1139" i="2"/>
  <c r="R1139" i="2"/>
  <c r="P1139" i="2"/>
  <c r="BI1134" i="2"/>
  <c r="BH1134" i="2"/>
  <c r="BG1134" i="2"/>
  <c r="BF1134" i="2"/>
  <c r="T1134" i="2"/>
  <c r="R1134" i="2"/>
  <c r="P1134" i="2"/>
  <c r="BI1128" i="2"/>
  <c r="BH1128" i="2"/>
  <c r="BG1128" i="2"/>
  <c r="BF1128" i="2"/>
  <c r="T1128" i="2"/>
  <c r="R1128" i="2"/>
  <c r="P1128" i="2"/>
  <c r="BI1120" i="2"/>
  <c r="BH1120" i="2"/>
  <c r="BG1120" i="2"/>
  <c r="BF1120" i="2"/>
  <c r="T1120" i="2"/>
  <c r="R1120" i="2"/>
  <c r="P1120" i="2"/>
  <c r="BI1111" i="2"/>
  <c r="BH1111" i="2"/>
  <c r="BG1111" i="2"/>
  <c r="BF1111" i="2"/>
  <c r="T1111" i="2"/>
  <c r="R1111" i="2"/>
  <c r="P1111" i="2"/>
  <c r="BI1103" i="2"/>
  <c r="BH1103" i="2"/>
  <c r="BG1103" i="2"/>
  <c r="BF1103" i="2"/>
  <c r="T1103" i="2"/>
  <c r="R1103" i="2"/>
  <c r="P1103" i="2"/>
  <c r="BI1094" i="2"/>
  <c r="BH1094" i="2"/>
  <c r="BG1094" i="2"/>
  <c r="BF1094" i="2"/>
  <c r="T1094" i="2"/>
  <c r="R1094" i="2"/>
  <c r="P1094" i="2"/>
  <c r="BI1086" i="2"/>
  <c r="BH1086" i="2"/>
  <c r="BG1086" i="2"/>
  <c r="BF1086" i="2"/>
  <c r="T1086" i="2"/>
  <c r="R1086" i="2"/>
  <c r="P1086" i="2"/>
  <c r="BI1077" i="2"/>
  <c r="BH1077" i="2"/>
  <c r="BG1077" i="2"/>
  <c r="BF1077" i="2"/>
  <c r="T1077" i="2"/>
  <c r="R1077" i="2"/>
  <c r="P1077" i="2"/>
  <c r="BI1067" i="2"/>
  <c r="BH1067" i="2"/>
  <c r="BG1067" i="2"/>
  <c r="BF1067" i="2"/>
  <c r="T1067" i="2"/>
  <c r="R1067" i="2"/>
  <c r="P1067" i="2"/>
  <c r="BI1062" i="2"/>
  <c r="BH1062" i="2"/>
  <c r="BG1062" i="2"/>
  <c r="BF1062" i="2"/>
  <c r="T1062" i="2"/>
  <c r="R1062" i="2"/>
  <c r="P1062" i="2"/>
  <c r="BI1056" i="2"/>
  <c r="BH1056" i="2"/>
  <c r="BG1056" i="2"/>
  <c r="BF1056" i="2"/>
  <c r="T1056" i="2"/>
  <c r="R1056" i="2"/>
  <c r="P1056" i="2"/>
  <c r="BI1051" i="2"/>
  <c r="BH1051" i="2"/>
  <c r="BG1051" i="2"/>
  <c r="BF1051" i="2"/>
  <c r="T1051" i="2"/>
  <c r="R1051" i="2"/>
  <c r="P1051" i="2"/>
  <c r="BI1045" i="2"/>
  <c r="BH1045" i="2"/>
  <c r="BG1045" i="2"/>
  <c r="BF1045" i="2"/>
  <c r="T1045" i="2"/>
  <c r="R1045" i="2"/>
  <c r="P1045" i="2"/>
  <c r="BI1039" i="2"/>
  <c r="BH1039" i="2"/>
  <c r="BG1039" i="2"/>
  <c r="BF1039" i="2"/>
  <c r="T1039" i="2"/>
  <c r="R1039" i="2"/>
  <c r="P1039" i="2"/>
  <c r="BI1034" i="2"/>
  <c r="BH1034" i="2"/>
  <c r="BG1034" i="2"/>
  <c r="BF1034" i="2"/>
  <c r="T1034" i="2"/>
  <c r="R1034" i="2"/>
  <c r="P1034" i="2"/>
  <c r="BI1025" i="2"/>
  <c r="BH1025" i="2"/>
  <c r="BG1025" i="2"/>
  <c r="BF1025" i="2"/>
  <c r="T1025" i="2"/>
  <c r="R1025" i="2"/>
  <c r="P1025" i="2"/>
  <c r="BI1019" i="2"/>
  <c r="BH1019" i="2"/>
  <c r="BG1019" i="2"/>
  <c r="BF1019" i="2"/>
  <c r="T1019" i="2"/>
  <c r="R1019" i="2"/>
  <c r="P1019" i="2"/>
  <c r="BI1014" i="2"/>
  <c r="BH1014" i="2"/>
  <c r="BG1014" i="2"/>
  <c r="BF1014" i="2"/>
  <c r="T1014" i="2"/>
  <c r="R1014" i="2"/>
  <c r="P1014" i="2"/>
  <c r="BI1008" i="2"/>
  <c r="BH1008" i="2"/>
  <c r="BG1008" i="2"/>
  <c r="BF1008" i="2"/>
  <c r="T1008" i="2"/>
  <c r="R1008" i="2"/>
  <c r="P1008" i="2"/>
  <c r="BI1000" i="2"/>
  <c r="BH1000" i="2"/>
  <c r="BG1000" i="2"/>
  <c r="BF1000" i="2"/>
  <c r="T1000" i="2"/>
  <c r="R1000" i="2"/>
  <c r="P1000" i="2"/>
  <c r="BI994" i="2"/>
  <c r="BH994" i="2"/>
  <c r="BG994" i="2"/>
  <c r="BF994" i="2"/>
  <c r="T994" i="2"/>
  <c r="R994" i="2"/>
  <c r="P994" i="2"/>
  <c r="BI987" i="2"/>
  <c r="BH987" i="2"/>
  <c r="BG987" i="2"/>
  <c r="BF987" i="2"/>
  <c r="T987" i="2"/>
  <c r="R987" i="2"/>
  <c r="P987" i="2"/>
  <c r="BI983" i="2"/>
  <c r="BH983" i="2"/>
  <c r="BG983" i="2"/>
  <c r="BF983" i="2"/>
  <c r="T983" i="2"/>
  <c r="R983" i="2"/>
  <c r="P983" i="2"/>
  <c r="BI978" i="2"/>
  <c r="BH978" i="2"/>
  <c r="BG978" i="2"/>
  <c r="BF978" i="2"/>
  <c r="T978" i="2"/>
  <c r="R978" i="2"/>
  <c r="P978" i="2"/>
  <c r="BI972" i="2"/>
  <c r="BH972" i="2"/>
  <c r="BG972" i="2"/>
  <c r="BF972" i="2"/>
  <c r="T972" i="2"/>
  <c r="R972" i="2"/>
  <c r="P972" i="2"/>
  <c r="BI967" i="2"/>
  <c r="BH967" i="2"/>
  <c r="BG967" i="2"/>
  <c r="BF967" i="2"/>
  <c r="T967" i="2"/>
  <c r="R967" i="2"/>
  <c r="P967" i="2"/>
  <c r="BI962" i="2"/>
  <c r="BH962" i="2"/>
  <c r="BG962" i="2"/>
  <c r="BF962" i="2"/>
  <c r="T962" i="2"/>
  <c r="R962" i="2"/>
  <c r="P962" i="2"/>
  <c r="BI957" i="2"/>
  <c r="BH957" i="2"/>
  <c r="BG957" i="2"/>
  <c r="BF957" i="2"/>
  <c r="T957" i="2"/>
  <c r="R957" i="2"/>
  <c r="P957" i="2"/>
  <c r="BI952" i="2"/>
  <c r="BH952" i="2"/>
  <c r="BG952" i="2"/>
  <c r="BF952" i="2"/>
  <c r="T952" i="2"/>
  <c r="R952" i="2"/>
  <c r="P952" i="2"/>
  <c r="BI949" i="2"/>
  <c r="BH949" i="2"/>
  <c r="BG949" i="2"/>
  <c r="BF949" i="2"/>
  <c r="T949" i="2"/>
  <c r="R949" i="2"/>
  <c r="P949" i="2"/>
  <c r="BI943" i="2"/>
  <c r="BH943" i="2"/>
  <c r="BG943" i="2"/>
  <c r="BF943" i="2"/>
  <c r="T943" i="2"/>
  <c r="R943" i="2"/>
  <c r="P943" i="2"/>
  <c r="BI937" i="2"/>
  <c r="BH937" i="2"/>
  <c r="BG937" i="2"/>
  <c r="BF937" i="2"/>
  <c r="T937" i="2"/>
  <c r="R937" i="2"/>
  <c r="P937" i="2"/>
  <c r="BI930" i="2"/>
  <c r="BH930" i="2"/>
  <c r="BG930" i="2"/>
  <c r="BF930" i="2"/>
  <c r="T930" i="2"/>
  <c r="R930" i="2"/>
  <c r="P930" i="2"/>
  <c r="BI923" i="2"/>
  <c r="BH923" i="2"/>
  <c r="BG923" i="2"/>
  <c r="BF923" i="2"/>
  <c r="T923" i="2"/>
  <c r="R923" i="2"/>
  <c r="P923" i="2"/>
  <c r="BI916" i="2"/>
  <c r="BH916" i="2"/>
  <c r="BG916" i="2"/>
  <c r="BF916" i="2"/>
  <c r="T916" i="2"/>
  <c r="R916" i="2"/>
  <c r="P916" i="2"/>
  <c r="BI910" i="2"/>
  <c r="BH910" i="2"/>
  <c r="BG910" i="2"/>
  <c r="BF910" i="2"/>
  <c r="T910" i="2"/>
  <c r="R910" i="2"/>
  <c r="P910" i="2"/>
  <c r="BI904" i="2"/>
  <c r="BH904" i="2"/>
  <c r="BG904" i="2"/>
  <c r="BF904" i="2"/>
  <c r="T904" i="2"/>
  <c r="R904" i="2"/>
  <c r="P904" i="2"/>
  <c r="BI898" i="2"/>
  <c r="BH898" i="2"/>
  <c r="BG898" i="2"/>
  <c r="BF898" i="2"/>
  <c r="T898" i="2"/>
  <c r="R898" i="2"/>
  <c r="P898" i="2"/>
  <c r="BI881" i="2"/>
  <c r="BH881" i="2"/>
  <c r="BG881" i="2"/>
  <c r="BF881" i="2"/>
  <c r="T881" i="2"/>
  <c r="R881" i="2"/>
  <c r="P881" i="2"/>
  <c r="BI873" i="2"/>
  <c r="BH873" i="2"/>
  <c r="BG873" i="2"/>
  <c r="BF873" i="2"/>
  <c r="T873" i="2"/>
  <c r="R873" i="2"/>
  <c r="P873" i="2"/>
  <c r="BI865" i="2"/>
  <c r="BH865" i="2"/>
  <c r="BG865" i="2"/>
  <c r="BF865" i="2"/>
  <c r="T865" i="2"/>
  <c r="R865" i="2"/>
  <c r="P865" i="2"/>
  <c r="BI857" i="2"/>
  <c r="BH857" i="2"/>
  <c r="BG857" i="2"/>
  <c r="BF857" i="2"/>
  <c r="T857" i="2"/>
  <c r="R857" i="2"/>
  <c r="P857" i="2"/>
  <c r="BI849" i="2"/>
  <c r="BH849" i="2"/>
  <c r="BG849" i="2"/>
  <c r="BF849" i="2"/>
  <c r="T849" i="2"/>
  <c r="R849" i="2"/>
  <c r="P849" i="2"/>
  <c r="BI844" i="2"/>
  <c r="BH844" i="2"/>
  <c r="BG844" i="2"/>
  <c r="BF844" i="2"/>
  <c r="T844" i="2"/>
  <c r="R844" i="2"/>
  <c r="P844" i="2"/>
  <c r="BI837" i="2"/>
  <c r="BH837" i="2"/>
  <c r="BG837" i="2"/>
  <c r="BF837" i="2"/>
  <c r="T837" i="2"/>
  <c r="R837" i="2"/>
  <c r="P837" i="2"/>
  <c r="BI830" i="2"/>
  <c r="BH830" i="2"/>
  <c r="BG830" i="2"/>
  <c r="BF830" i="2"/>
  <c r="T830" i="2"/>
  <c r="R830" i="2"/>
  <c r="P830" i="2"/>
  <c r="BI822" i="2"/>
  <c r="BH822" i="2"/>
  <c r="BG822" i="2"/>
  <c r="BF822" i="2"/>
  <c r="T822" i="2"/>
  <c r="R822" i="2"/>
  <c r="P822" i="2"/>
  <c r="BI815" i="2"/>
  <c r="BH815" i="2"/>
  <c r="BG815" i="2"/>
  <c r="BF815" i="2"/>
  <c r="T815" i="2"/>
  <c r="R815" i="2"/>
  <c r="P815" i="2"/>
  <c r="BI808" i="2"/>
  <c r="BH808" i="2"/>
  <c r="BG808" i="2"/>
  <c r="BF808" i="2"/>
  <c r="T808" i="2"/>
  <c r="R808" i="2"/>
  <c r="P808" i="2"/>
  <c r="BI803" i="2"/>
  <c r="BH803" i="2"/>
  <c r="BG803" i="2"/>
  <c r="BF803" i="2"/>
  <c r="T803" i="2"/>
  <c r="R803" i="2"/>
  <c r="P803" i="2"/>
  <c r="BI798" i="2"/>
  <c r="BH798" i="2"/>
  <c r="BG798" i="2"/>
  <c r="BF798" i="2"/>
  <c r="T798" i="2"/>
  <c r="R798" i="2"/>
  <c r="P798" i="2"/>
  <c r="BI793" i="2"/>
  <c r="BH793" i="2"/>
  <c r="BG793" i="2"/>
  <c r="BF793" i="2"/>
  <c r="T793" i="2"/>
  <c r="R793" i="2"/>
  <c r="P793" i="2"/>
  <c r="BI782" i="2"/>
  <c r="BH782" i="2"/>
  <c r="BG782" i="2"/>
  <c r="BF782" i="2"/>
  <c r="T782" i="2"/>
  <c r="R782" i="2"/>
  <c r="P782" i="2"/>
  <c r="BI777" i="2"/>
  <c r="BH777" i="2"/>
  <c r="BG777" i="2"/>
  <c r="BF777" i="2"/>
  <c r="T777" i="2"/>
  <c r="R777" i="2"/>
  <c r="P777" i="2"/>
  <c r="BI771" i="2"/>
  <c r="BH771" i="2"/>
  <c r="BG771" i="2"/>
  <c r="BF771" i="2"/>
  <c r="T771" i="2"/>
  <c r="R771" i="2"/>
  <c r="P771" i="2"/>
  <c r="BI766" i="2"/>
  <c r="BH766" i="2"/>
  <c r="BG766" i="2"/>
  <c r="BF766" i="2"/>
  <c r="T766" i="2"/>
  <c r="R766" i="2"/>
  <c r="P766" i="2"/>
  <c r="BI761" i="2"/>
  <c r="BH761" i="2"/>
  <c r="BG761" i="2"/>
  <c r="BF761" i="2"/>
  <c r="T761" i="2"/>
  <c r="R761" i="2"/>
  <c r="P761" i="2"/>
  <c r="BI755" i="2"/>
  <c r="BH755" i="2"/>
  <c r="BG755" i="2"/>
  <c r="BF755" i="2"/>
  <c r="T755" i="2"/>
  <c r="R755" i="2"/>
  <c r="P755" i="2"/>
  <c r="BI745" i="2"/>
  <c r="BH745" i="2"/>
  <c r="BG745" i="2"/>
  <c r="BF745" i="2"/>
  <c r="T745" i="2"/>
  <c r="R745" i="2"/>
  <c r="P745" i="2"/>
  <c r="BI735" i="2"/>
  <c r="BH735" i="2"/>
  <c r="BG735" i="2"/>
  <c r="BF735" i="2"/>
  <c r="T735" i="2"/>
  <c r="R735" i="2"/>
  <c r="P735" i="2"/>
  <c r="BI729" i="2"/>
  <c r="BH729" i="2"/>
  <c r="BG729" i="2"/>
  <c r="BF729" i="2"/>
  <c r="T729" i="2"/>
  <c r="R729" i="2"/>
  <c r="P729" i="2"/>
  <c r="BI723" i="2"/>
  <c r="BH723" i="2"/>
  <c r="BG723" i="2"/>
  <c r="BF723" i="2"/>
  <c r="T723" i="2"/>
  <c r="R723" i="2"/>
  <c r="P723" i="2"/>
  <c r="BI718" i="2"/>
  <c r="BH718" i="2"/>
  <c r="BG718" i="2"/>
  <c r="BF718" i="2"/>
  <c r="T718" i="2"/>
  <c r="R718" i="2"/>
  <c r="P718" i="2"/>
  <c r="BI713" i="2"/>
  <c r="BH713" i="2"/>
  <c r="BG713" i="2"/>
  <c r="BF713" i="2"/>
  <c r="T713" i="2"/>
  <c r="R713" i="2"/>
  <c r="P713" i="2"/>
  <c r="BI707" i="2"/>
  <c r="BH707" i="2"/>
  <c r="BG707" i="2"/>
  <c r="BF707" i="2"/>
  <c r="T707" i="2"/>
  <c r="R707" i="2"/>
  <c r="P707" i="2"/>
  <c r="BI701" i="2"/>
  <c r="BH701" i="2"/>
  <c r="BG701" i="2"/>
  <c r="BF701" i="2"/>
  <c r="T701" i="2"/>
  <c r="R701" i="2"/>
  <c r="P701" i="2"/>
  <c r="BI693" i="2"/>
  <c r="BH693" i="2"/>
  <c r="BG693" i="2"/>
  <c r="BF693" i="2"/>
  <c r="T693" i="2"/>
  <c r="R693" i="2"/>
  <c r="P693" i="2"/>
  <c r="BI688" i="2"/>
  <c r="BH688" i="2"/>
  <c r="BG688" i="2"/>
  <c r="BF688" i="2"/>
  <c r="T688" i="2"/>
  <c r="R688" i="2"/>
  <c r="P688" i="2"/>
  <c r="BI682" i="2"/>
  <c r="BH682" i="2"/>
  <c r="BG682" i="2"/>
  <c r="BF682" i="2"/>
  <c r="T682" i="2"/>
  <c r="R682" i="2"/>
  <c r="P682" i="2"/>
  <c r="BI674" i="2"/>
  <c r="BH674" i="2"/>
  <c r="BG674" i="2"/>
  <c r="BF674" i="2"/>
  <c r="T674" i="2"/>
  <c r="R674" i="2"/>
  <c r="P674" i="2"/>
  <c r="BI668" i="2"/>
  <c r="BH668" i="2"/>
  <c r="BG668" i="2"/>
  <c r="BF668" i="2"/>
  <c r="T668" i="2"/>
  <c r="R668" i="2"/>
  <c r="P668" i="2"/>
  <c r="BI663" i="2"/>
  <c r="BH663" i="2"/>
  <c r="BG663" i="2"/>
  <c r="BF663" i="2"/>
  <c r="T663" i="2"/>
  <c r="R663" i="2"/>
  <c r="P663" i="2"/>
  <c r="BI658" i="2"/>
  <c r="BH658" i="2"/>
  <c r="BG658" i="2"/>
  <c r="BF658" i="2"/>
  <c r="T658" i="2"/>
  <c r="R658" i="2"/>
  <c r="P658" i="2"/>
  <c r="BI652" i="2"/>
  <c r="BH652" i="2"/>
  <c r="BG652" i="2"/>
  <c r="BF652" i="2"/>
  <c r="T652" i="2"/>
  <c r="R652" i="2"/>
  <c r="P652" i="2"/>
  <c r="BI646" i="2"/>
  <c r="BH646" i="2"/>
  <c r="BG646" i="2"/>
  <c r="BF646" i="2"/>
  <c r="T646" i="2"/>
  <c r="R646" i="2"/>
  <c r="P646" i="2"/>
  <c r="BI640" i="2"/>
  <c r="BH640" i="2"/>
  <c r="BG640" i="2"/>
  <c r="BF640" i="2"/>
  <c r="T640" i="2"/>
  <c r="R640" i="2"/>
  <c r="P640" i="2"/>
  <c r="BI634" i="2"/>
  <c r="BH634" i="2"/>
  <c r="BG634" i="2"/>
  <c r="BF634" i="2"/>
  <c r="T634" i="2"/>
  <c r="R634" i="2"/>
  <c r="P634" i="2"/>
  <c r="BI627" i="2"/>
  <c r="BH627" i="2"/>
  <c r="BG627" i="2"/>
  <c r="BF627" i="2"/>
  <c r="T627" i="2"/>
  <c r="R627" i="2"/>
  <c r="P627" i="2"/>
  <c r="BI621" i="2"/>
  <c r="BH621" i="2"/>
  <c r="BG621" i="2"/>
  <c r="BF621" i="2"/>
  <c r="T621" i="2"/>
  <c r="R621" i="2"/>
  <c r="P621" i="2"/>
  <c r="BI615" i="2"/>
  <c r="BH615" i="2"/>
  <c r="BG615" i="2"/>
  <c r="BF615" i="2"/>
  <c r="T615" i="2"/>
  <c r="R615" i="2"/>
  <c r="P615" i="2"/>
  <c r="BI609" i="2"/>
  <c r="BH609" i="2"/>
  <c r="BG609" i="2"/>
  <c r="BF609" i="2"/>
  <c r="T609" i="2"/>
  <c r="R609" i="2"/>
  <c r="P609" i="2"/>
  <c r="BI603" i="2"/>
  <c r="BH603" i="2"/>
  <c r="BG603" i="2"/>
  <c r="BF603" i="2"/>
  <c r="T603" i="2"/>
  <c r="R603" i="2"/>
  <c r="P603" i="2"/>
  <c r="BI596" i="2"/>
  <c r="BH596" i="2"/>
  <c r="BG596" i="2"/>
  <c r="BF596" i="2"/>
  <c r="T596" i="2"/>
  <c r="R596" i="2"/>
  <c r="P596" i="2"/>
  <c r="BI580" i="2"/>
  <c r="BH580" i="2"/>
  <c r="BG580" i="2"/>
  <c r="BF580" i="2"/>
  <c r="T580" i="2"/>
  <c r="R580" i="2"/>
  <c r="P580" i="2"/>
  <c r="BI565" i="2"/>
  <c r="BH565" i="2"/>
  <c r="BG565" i="2"/>
  <c r="BF565" i="2"/>
  <c r="T565" i="2"/>
  <c r="R565" i="2"/>
  <c r="P565" i="2"/>
  <c r="BI551" i="2"/>
  <c r="BH551" i="2"/>
  <c r="BG551" i="2"/>
  <c r="BF551" i="2"/>
  <c r="T551" i="2"/>
  <c r="R551" i="2"/>
  <c r="P551" i="2"/>
  <c r="BI545" i="2"/>
  <c r="BH545" i="2"/>
  <c r="BG545" i="2"/>
  <c r="BF545" i="2"/>
  <c r="T545" i="2"/>
  <c r="R545" i="2"/>
  <c r="P545" i="2"/>
  <c r="BI531" i="2"/>
  <c r="BH531" i="2"/>
  <c r="BG531" i="2"/>
  <c r="BF531" i="2"/>
  <c r="T531" i="2"/>
  <c r="R531" i="2"/>
  <c r="P531" i="2"/>
  <c r="BI513" i="2"/>
  <c r="BH513" i="2"/>
  <c r="BG513" i="2"/>
  <c r="BF513" i="2"/>
  <c r="T513" i="2"/>
  <c r="R513" i="2"/>
  <c r="P513" i="2"/>
  <c r="BI495" i="2"/>
  <c r="BH495" i="2"/>
  <c r="BG495" i="2"/>
  <c r="BF495" i="2"/>
  <c r="T495" i="2"/>
  <c r="R495" i="2"/>
  <c r="P495" i="2"/>
  <c r="BI489" i="2"/>
  <c r="BH489" i="2"/>
  <c r="BG489" i="2"/>
  <c r="BF489" i="2"/>
  <c r="T489" i="2"/>
  <c r="R489" i="2"/>
  <c r="P489" i="2"/>
  <c r="BI484" i="2"/>
  <c r="BH484" i="2"/>
  <c r="BG484" i="2"/>
  <c r="BF484" i="2"/>
  <c r="T484" i="2"/>
  <c r="R484" i="2"/>
  <c r="P484" i="2"/>
  <c r="BI477" i="2"/>
  <c r="BH477" i="2"/>
  <c r="BG477" i="2"/>
  <c r="BF477" i="2"/>
  <c r="T477" i="2"/>
  <c r="R477" i="2"/>
  <c r="P477" i="2"/>
  <c r="BI471" i="2"/>
  <c r="BH471" i="2"/>
  <c r="BG471" i="2"/>
  <c r="BF471" i="2"/>
  <c r="T471" i="2"/>
  <c r="R471" i="2"/>
  <c r="P471" i="2"/>
  <c r="BI465" i="2"/>
  <c r="BH465" i="2"/>
  <c r="BG465" i="2"/>
  <c r="BF465" i="2"/>
  <c r="T465" i="2"/>
  <c r="R465" i="2"/>
  <c r="P465" i="2"/>
  <c r="BI453" i="2"/>
  <c r="BH453" i="2"/>
  <c r="BG453" i="2"/>
  <c r="BF453" i="2"/>
  <c r="T453" i="2"/>
  <c r="R453" i="2"/>
  <c r="P453" i="2"/>
  <c r="BI447" i="2"/>
  <c r="BH447" i="2"/>
  <c r="BG447" i="2"/>
  <c r="BF447" i="2"/>
  <c r="T447" i="2"/>
  <c r="R447" i="2"/>
  <c r="P447" i="2"/>
  <c r="BI441" i="2"/>
  <c r="BH441" i="2"/>
  <c r="BG441" i="2"/>
  <c r="BF441" i="2"/>
  <c r="T441" i="2"/>
  <c r="R441" i="2"/>
  <c r="P441" i="2"/>
  <c r="BI435" i="2"/>
  <c r="BH435" i="2"/>
  <c r="BG435" i="2"/>
  <c r="BF435" i="2"/>
  <c r="T435" i="2"/>
  <c r="R435" i="2"/>
  <c r="P435" i="2"/>
  <c r="BI429" i="2"/>
  <c r="BH429" i="2"/>
  <c r="BG429" i="2"/>
  <c r="BF429" i="2"/>
  <c r="T429" i="2"/>
  <c r="R429" i="2"/>
  <c r="P429" i="2"/>
  <c r="BI410" i="2"/>
  <c r="BH410" i="2"/>
  <c r="BG410" i="2"/>
  <c r="BF410" i="2"/>
  <c r="T410" i="2"/>
  <c r="R410" i="2"/>
  <c r="P410" i="2"/>
  <c r="BI386" i="2"/>
  <c r="BH386" i="2"/>
  <c r="BG386" i="2"/>
  <c r="BF386" i="2"/>
  <c r="T386" i="2"/>
  <c r="R386" i="2"/>
  <c r="P386" i="2"/>
  <c r="BI363" i="2"/>
  <c r="BH363" i="2"/>
  <c r="BG363" i="2"/>
  <c r="BF363" i="2"/>
  <c r="T363" i="2"/>
  <c r="R363" i="2"/>
  <c r="P363" i="2"/>
  <c r="BI340" i="2"/>
  <c r="BH340" i="2"/>
  <c r="BG340" i="2"/>
  <c r="BF340" i="2"/>
  <c r="T340" i="2"/>
  <c r="R340" i="2"/>
  <c r="P340" i="2"/>
  <c r="BI319" i="2"/>
  <c r="BH319" i="2"/>
  <c r="BG319" i="2"/>
  <c r="BF319" i="2"/>
  <c r="T319" i="2"/>
  <c r="R319" i="2"/>
  <c r="P319" i="2"/>
  <c r="BI313" i="2"/>
  <c r="BH313" i="2"/>
  <c r="BG313" i="2"/>
  <c r="BF313" i="2"/>
  <c r="T313" i="2"/>
  <c r="R313" i="2"/>
  <c r="P313" i="2"/>
  <c r="BI307" i="2"/>
  <c r="BH307" i="2"/>
  <c r="BG307" i="2"/>
  <c r="BF307" i="2"/>
  <c r="T307" i="2"/>
  <c r="R307" i="2"/>
  <c r="P307" i="2"/>
  <c r="BI299" i="2"/>
  <c r="BH299" i="2"/>
  <c r="BG299" i="2"/>
  <c r="BF299" i="2"/>
  <c r="T299" i="2"/>
  <c r="R299" i="2"/>
  <c r="P299" i="2"/>
  <c r="BI293" i="2"/>
  <c r="BH293" i="2"/>
  <c r="BG293" i="2"/>
  <c r="BF293" i="2"/>
  <c r="T293" i="2"/>
  <c r="R293" i="2"/>
  <c r="P293" i="2"/>
  <c r="BI287" i="2"/>
  <c r="BH287" i="2"/>
  <c r="BG287" i="2"/>
  <c r="BF287" i="2"/>
  <c r="T287" i="2"/>
  <c r="R287" i="2"/>
  <c r="P287" i="2"/>
  <c r="BI281" i="2"/>
  <c r="BH281" i="2"/>
  <c r="BG281" i="2"/>
  <c r="BF281" i="2"/>
  <c r="T281" i="2"/>
  <c r="R281" i="2"/>
  <c r="P281" i="2"/>
  <c r="BI275" i="2"/>
  <c r="BH275" i="2"/>
  <c r="BG275" i="2"/>
  <c r="BF275" i="2"/>
  <c r="T275" i="2"/>
  <c r="R275" i="2"/>
  <c r="P275" i="2"/>
  <c r="BI265" i="2"/>
  <c r="BH265" i="2"/>
  <c r="BG265" i="2"/>
  <c r="BF265" i="2"/>
  <c r="T265" i="2"/>
  <c r="R265" i="2"/>
  <c r="P265" i="2"/>
  <c r="BI255" i="2"/>
  <c r="BH255" i="2"/>
  <c r="BG255" i="2"/>
  <c r="BF255" i="2"/>
  <c r="T255" i="2"/>
  <c r="R255" i="2"/>
  <c r="P255" i="2"/>
  <c r="BI249" i="2"/>
  <c r="BH249" i="2"/>
  <c r="BG249" i="2"/>
  <c r="BF249" i="2"/>
  <c r="T249" i="2"/>
  <c r="R249" i="2"/>
  <c r="P249" i="2"/>
  <c r="BI242" i="2"/>
  <c r="BH242" i="2"/>
  <c r="BG242" i="2"/>
  <c r="BF242" i="2"/>
  <c r="T242" i="2"/>
  <c r="R242" i="2"/>
  <c r="P242" i="2"/>
  <c r="BI236" i="2"/>
  <c r="BH236" i="2"/>
  <c r="BG236" i="2"/>
  <c r="BF236" i="2"/>
  <c r="T236" i="2"/>
  <c r="R236" i="2"/>
  <c r="P236" i="2"/>
  <c r="BI230" i="2"/>
  <c r="BH230" i="2"/>
  <c r="BG230" i="2"/>
  <c r="BF230" i="2"/>
  <c r="T230" i="2"/>
  <c r="R230" i="2"/>
  <c r="P230" i="2"/>
  <c r="BI224" i="2"/>
  <c r="BH224" i="2"/>
  <c r="BG224" i="2"/>
  <c r="BF224" i="2"/>
  <c r="T224" i="2"/>
  <c r="R224" i="2"/>
  <c r="P224" i="2"/>
  <c r="BI218" i="2"/>
  <c r="BH218" i="2"/>
  <c r="BG218" i="2"/>
  <c r="BF218" i="2"/>
  <c r="T218" i="2"/>
  <c r="R218" i="2"/>
  <c r="P218" i="2"/>
  <c r="BI214" i="2"/>
  <c r="BH214" i="2"/>
  <c r="BG214" i="2"/>
  <c r="BF214" i="2"/>
  <c r="T214" i="2"/>
  <c r="R214" i="2"/>
  <c r="P214" i="2"/>
  <c r="BI209" i="2"/>
  <c r="BH209" i="2"/>
  <c r="BG209" i="2"/>
  <c r="BF209" i="2"/>
  <c r="T209" i="2"/>
  <c r="R209" i="2"/>
  <c r="P209" i="2"/>
  <c r="BI201" i="2"/>
  <c r="BH201" i="2"/>
  <c r="BG201" i="2"/>
  <c r="BF201" i="2"/>
  <c r="T201" i="2"/>
  <c r="R201" i="2"/>
  <c r="P201" i="2"/>
  <c r="BI195" i="2"/>
  <c r="BH195" i="2"/>
  <c r="BG195" i="2"/>
  <c r="BF195" i="2"/>
  <c r="T195" i="2"/>
  <c r="R195" i="2"/>
  <c r="P195" i="2"/>
  <c r="BI189" i="2"/>
  <c r="BH189" i="2"/>
  <c r="BG189" i="2"/>
  <c r="BF189" i="2"/>
  <c r="T189" i="2"/>
  <c r="R189" i="2"/>
  <c r="P189" i="2"/>
  <c r="BI182" i="2"/>
  <c r="BH182" i="2"/>
  <c r="BG182" i="2"/>
  <c r="BF182" i="2"/>
  <c r="T182" i="2"/>
  <c r="R182" i="2"/>
  <c r="P182" i="2"/>
  <c r="BI175" i="2"/>
  <c r="BH175" i="2"/>
  <c r="BG175" i="2"/>
  <c r="BF175" i="2"/>
  <c r="T175" i="2"/>
  <c r="R175" i="2"/>
  <c r="P175" i="2"/>
  <c r="BI168" i="2"/>
  <c r="BH168" i="2"/>
  <c r="BG168" i="2"/>
  <c r="BF168" i="2"/>
  <c r="T168" i="2"/>
  <c r="R168" i="2"/>
  <c r="P168" i="2"/>
  <c r="BI162" i="2"/>
  <c r="BH162" i="2"/>
  <c r="BG162" i="2"/>
  <c r="BF162" i="2"/>
  <c r="T162" i="2"/>
  <c r="R162" i="2"/>
  <c r="P162" i="2"/>
  <c r="BI143" i="2"/>
  <c r="BH143" i="2"/>
  <c r="BG143" i="2"/>
  <c r="BF143" i="2"/>
  <c r="T143" i="2"/>
  <c r="R143" i="2"/>
  <c r="P143" i="2"/>
  <c r="BI124" i="2"/>
  <c r="BH124" i="2"/>
  <c r="BG124" i="2"/>
  <c r="BF124" i="2"/>
  <c r="T124" i="2"/>
  <c r="R124" i="2"/>
  <c r="P124" i="2"/>
  <c r="BI112" i="2"/>
  <c r="BH112" i="2"/>
  <c r="BG112" i="2"/>
  <c r="BF112" i="2"/>
  <c r="T112" i="2"/>
  <c r="R112" i="2"/>
  <c r="P112" i="2"/>
  <c r="BI100" i="2"/>
  <c r="BH100" i="2"/>
  <c r="BG100" i="2"/>
  <c r="BF100" i="2"/>
  <c r="T100" i="2"/>
  <c r="R100" i="2"/>
  <c r="P100" i="2"/>
  <c r="BI88" i="2"/>
  <c r="BH88" i="2"/>
  <c r="BG88" i="2"/>
  <c r="BF88" i="2"/>
  <c r="T88" i="2"/>
  <c r="R88" i="2"/>
  <c r="P88" i="2"/>
  <c r="J82" i="2"/>
  <c r="J81" i="2"/>
  <c r="F81" i="2"/>
  <c r="F79" i="2"/>
  <c r="E77" i="2"/>
  <c r="J55" i="2"/>
  <c r="J54" i="2"/>
  <c r="F54" i="2"/>
  <c r="F52" i="2"/>
  <c r="E50" i="2"/>
  <c r="J18" i="2"/>
  <c r="E18" i="2"/>
  <c r="F82" i="2"/>
  <c r="J17" i="2"/>
  <c r="J12" i="2"/>
  <c r="J52" i="2"/>
  <c r="E7" i="2"/>
  <c r="E75" i="2"/>
  <c r="L50" i="1"/>
  <c r="AM50" i="1"/>
  <c r="AM49" i="1"/>
  <c r="L49" i="1"/>
  <c r="AM47" i="1"/>
  <c r="L47" i="1"/>
  <c r="L45" i="1"/>
  <c r="L44" i="1"/>
  <c r="BK112" i="3"/>
  <c r="J1549" i="2"/>
  <c r="J1528" i="2"/>
  <c r="J1508" i="2"/>
  <c r="J1453" i="2"/>
  <c r="J1355" i="2"/>
  <c r="BK1317" i="2"/>
  <c r="J1286" i="2"/>
  <c r="J1263" i="2"/>
  <c r="J1257" i="2"/>
  <c r="BK1216" i="2"/>
  <c r="BK1191" i="2"/>
  <c r="J1176" i="2"/>
  <c r="J1150" i="2"/>
  <c r="BK1128" i="2"/>
  <c r="BK1111" i="2"/>
  <c r="J1039" i="2"/>
  <c r="BK1000" i="2"/>
  <c r="J983" i="2"/>
  <c r="BK937" i="2"/>
  <c r="BK916" i="2"/>
  <c r="J898" i="2"/>
  <c r="J849" i="2"/>
  <c r="BK808" i="2"/>
  <c r="J755" i="2"/>
  <c r="J718" i="2"/>
  <c r="J663" i="2"/>
  <c r="BK652" i="2"/>
  <c r="J615" i="2"/>
  <c r="J580" i="2"/>
  <c r="J531" i="2"/>
  <c r="J477" i="2"/>
  <c r="J441" i="2"/>
  <c r="J363" i="2"/>
  <c r="BK307" i="2"/>
  <c r="J287" i="2"/>
  <c r="J249" i="2"/>
  <c r="J218" i="2"/>
  <c r="BK168" i="2"/>
  <c r="J88" i="2"/>
  <c r="BK123" i="3"/>
  <c r="J106" i="3"/>
  <c r="J1554" i="2"/>
  <c r="J1513" i="2"/>
  <c r="BK1486" i="2"/>
  <c r="BK1453" i="2"/>
  <c r="J1415" i="2"/>
  <c r="J1392" i="2"/>
  <c r="BK1369" i="2"/>
  <c r="J1332" i="2"/>
  <c r="BK1297" i="2"/>
  <c r="J1275" i="2"/>
  <c r="BK1257" i="2"/>
  <c r="BK1231" i="2"/>
  <c r="J1191" i="2"/>
  <c r="BK1165" i="2"/>
  <c r="J1139" i="2"/>
  <c r="BK1067" i="2"/>
  <c r="J1062" i="2"/>
  <c r="J1034" i="2"/>
  <c r="BK1008" i="2"/>
  <c r="J978" i="2"/>
  <c r="BK952" i="2"/>
  <c r="J910" i="2"/>
  <c r="J822" i="2"/>
  <c r="J803" i="2"/>
  <c r="BK766" i="2"/>
  <c r="J701" i="2"/>
  <c r="BK674" i="2"/>
  <c r="J609" i="2"/>
  <c r="BK489" i="2"/>
  <c r="BK447" i="2"/>
  <c r="BK287" i="2"/>
  <c r="J265" i="2"/>
  <c r="BK218" i="2"/>
  <c r="J189" i="2"/>
  <c r="J168" i="2"/>
  <c r="BK88" i="2"/>
  <c r="J130" i="3"/>
  <c r="BK116" i="3"/>
  <c r="J1539" i="2"/>
  <c r="BK1497" i="2"/>
  <c r="BK1430" i="2"/>
  <c r="BK1392" i="2"/>
  <c r="BK1332" i="2"/>
  <c r="BK1303" i="2"/>
  <c r="BK1240" i="2"/>
  <c r="BK1211" i="2"/>
  <c r="J1196" i="2"/>
  <c r="J1159" i="2"/>
  <c r="J1128" i="2"/>
  <c r="BK1103" i="2"/>
  <c r="J1077" i="2"/>
  <c r="J1025" i="2"/>
  <c r="J949" i="2"/>
  <c r="BK881" i="2"/>
  <c r="BK830" i="2"/>
  <c r="BK793" i="2"/>
  <c r="J771" i="2"/>
  <c r="BK729" i="2"/>
  <c r="BK707" i="2"/>
  <c r="J674" i="2"/>
  <c r="J640" i="2"/>
  <c r="J627" i="2"/>
  <c r="BK551" i="2"/>
  <c r="J484" i="2"/>
  <c r="BK453" i="2"/>
  <c r="J340" i="2"/>
  <c r="BK281" i="2"/>
  <c r="BK236" i="2"/>
  <c r="BK143" i="2"/>
  <c r="J100" i="2"/>
  <c r="BK141" i="3"/>
  <c r="BK106" i="3"/>
  <c r="J96" i="3"/>
  <c r="BK87" i="3"/>
  <c r="J1627" i="2"/>
  <c r="J1622" i="2"/>
  <c r="BK1611" i="2"/>
  <c r="J1605" i="2"/>
  <c r="BK1594" i="2"/>
  <c r="BK1589" i="2"/>
  <c r="J1583" i="2"/>
  <c r="BK1571" i="2"/>
  <c r="BK1560" i="2"/>
  <c r="BK1521" i="2"/>
  <c r="J1400" i="2"/>
  <c r="BK1362" i="2"/>
  <c r="BK1309" i="2"/>
  <c r="BK1292" i="2"/>
  <c r="J1226" i="2"/>
  <c r="J1201" i="2"/>
  <c r="J1165" i="2"/>
  <c r="J1134" i="2"/>
  <c r="J1103" i="2"/>
  <c r="BK1045" i="2"/>
  <c r="J1000" i="2"/>
  <c r="J972" i="2"/>
  <c r="J957" i="2"/>
  <c r="BK943" i="2"/>
  <c r="BK873" i="2"/>
  <c r="BK844" i="2"/>
  <c r="BK815" i="2"/>
  <c r="J793" i="2"/>
  <c r="BK735" i="2"/>
  <c r="J693" i="2"/>
  <c r="BK627" i="2"/>
  <c r="BK603" i="2"/>
  <c r="BK513" i="2"/>
  <c r="BK441" i="2"/>
  <c r="J410" i="2"/>
  <c r="J307" i="2"/>
  <c r="BK249" i="2"/>
  <c r="BK209" i="2"/>
  <c r="BK189" i="2"/>
  <c r="J175" i="2"/>
  <c r="BK96" i="3"/>
  <c r="BK1513" i="2"/>
  <c r="BK1468" i="2"/>
  <c r="J1461" i="2"/>
  <c r="J1362" i="2"/>
  <c r="BK1348" i="2"/>
  <c r="J1292" i="2"/>
  <c r="BK1269" i="2"/>
  <c r="BK1252" i="2"/>
  <c r="J1246" i="2"/>
  <c r="J1235" i="2"/>
  <c r="J1211" i="2"/>
  <c r="J1181" i="2"/>
  <c r="BK1155" i="2"/>
  <c r="J1145" i="2"/>
  <c r="J1120" i="2"/>
  <c r="J1067" i="2"/>
  <c r="BK1034" i="2"/>
  <c r="J987" i="2"/>
  <c r="BK957" i="2"/>
  <c r="BK923" i="2"/>
  <c r="J904" i="2"/>
  <c r="BK857" i="2"/>
  <c r="BK837" i="2"/>
  <c r="J761" i="2"/>
  <c r="J723" i="2"/>
  <c r="BK701" i="2"/>
  <c r="BK640" i="2"/>
  <c r="J603" i="2"/>
  <c r="J565" i="2"/>
  <c r="J489" i="2"/>
  <c r="J465" i="2"/>
  <c r="J435" i="2"/>
  <c r="BK319" i="2"/>
  <c r="J299" i="2"/>
  <c r="BK265" i="2"/>
  <c r="J242" i="2"/>
  <c r="BK214" i="2"/>
  <c r="J124" i="2"/>
  <c r="BK125" i="3"/>
  <c r="J112" i="3"/>
  <c r="J101" i="3"/>
  <c r="J1543" i="2"/>
  <c r="J1497" i="2"/>
  <c r="BK1476" i="2"/>
  <c r="J1430" i="2"/>
  <c r="BK1408" i="2"/>
  <c r="BK1385" i="2"/>
  <c r="J1348" i="2"/>
  <c r="BK1325" i="2"/>
  <c r="J1281" i="2"/>
  <c r="BK1263" i="2"/>
  <c r="J1240" i="2"/>
  <c r="J1206" i="2"/>
  <c r="BK1181" i="2"/>
  <c r="BK1150" i="2"/>
  <c r="J1086" i="2"/>
  <c r="BK1056" i="2"/>
  <c r="BK1025" i="2"/>
  <c r="BK983" i="2"/>
  <c r="J967" i="2"/>
  <c r="J916" i="2"/>
  <c r="J881" i="2"/>
  <c r="J815" i="2"/>
  <c r="BK777" i="2"/>
  <c r="J735" i="2"/>
  <c r="BK693" i="2"/>
  <c r="BK682" i="2"/>
  <c r="BK663" i="2"/>
  <c r="BK565" i="2"/>
  <c r="BK477" i="2"/>
  <c r="J293" i="2"/>
  <c r="J275" i="2"/>
  <c r="BK230" i="2"/>
  <c r="J209" i="2"/>
  <c r="BK182" i="2"/>
  <c r="J112" i="2"/>
  <c r="J141" i="3"/>
  <c r="BK121" i="3"/>
  <c r="J1560" i="2"/>
  <c r="J1534" i="2"/>
  <c r="BK1461" i="2"/>
  <c r="BK1415" i="2"/>
  <c r="J1340" i="2"/>
  <c r="J1309" i="2"/>
  <c r="BK1275" i="2"/>
  <c r="BK1226" i="2"/>
  <c r="BK1206" i="2"/>
  <c r="J1171" i="2"/>
  <c r="BK1134" i="2"/>
  <c r="BK1086" i="2"/>
  <c r="BK1039" i="2"/>
  <c r="J1014" i="2"/>
  <c r="J923" i="2"/>
  <c r="J873" i="2"/>
  <c r="BK803" i="2"/>
  <c r="J777" i="2"/>
  <c r="BK755" i="2"/>
  <c r="BK718" i="2"/>
  <c r="J688" i="2"/>
  <c r="J646" i="2"/>
  <c r="BK621" i="2"/>
  <c r="BK580" i="2"/>
  <c r="J513" i="2"/>
  <c r="BK471" i="2"/>
  <c r="BK410" i="2"/>
  <c r="J319" i="2"/>
  <c r="BK242" i="2"/>
  <c r="J162" i="2"/>
  <c r="AS54" i="1"/>
  <c r="J1617" i="2"/>
  <c r="BK1605" i="2"/>
  <c r="J1599" i="2"/>
  <c r="J1589" i="2"/>
  <c r="BK1577" i="2"/>
  <c r="J1571" i="2"/>
  <c r="BK1528" i="2"/>
  <c r="J1486" i="2"/>
  <c r="J1408" i="2"/>
  <c r="J1369" i="2"/>
  <c r="J1303" i="2"/>
  <c r="BK1286" i="2"/>
  <c r="J1221" i="2"/>
  <c r="BK1196" i="2"/>
  <c r="BK1159" i="2"/>
  <c r="J1111" i="2"/>
  <c r="J1056" i="2"/>
  <c r="BK994" i="2"/>
  <c r="BK967" i="2"/>
  <c r="J952" i="2"/>
  <c r="J943" i="2"/>
  <c r="BK849" i="2"/>
  <c r="BK822" i="2"/>
  <c r="BK798" i="2"/>
  <c r="J707" i="2"/>
  <c r="BK634" i="2"/>
  <c r="BK609" i="2"/>
  <c r="BK495" i="2"/>
  <c r="BK429" i="2"/>
  <c r="BK340" i="2"/>
  <c r="J255" i="2"/>
  <c r="J224" i="2"/>
  <c r="J195" i="2"/>
  <c r="BK162" i="2"/>
  <c r="J125" i="3"/>
  <c r="BK1539" i="2"/>
  <c r="BK1094" i="2"/>
  <c r="J994" i="2"/>
  <c r="J962" i="2"/>
  <c r="BK930" i="2"/>
  <c r="BK910" i="2"/>
  <c r="BK865" i="2"/>
  <c r="J844" i="2"/>
  <c r="J766" i="2"/>
  <c r="J745" i="2"/>
  <c r="BK713" i="2"/>
  <c r="BK668" i="2"/>
  <c r="J658" i="2"/>
  <c r="J621" i="2"/>
  <c r="BK596" i="2"/>
  <c r="J551" i="2"/>
  <c r="BK484" i="2"/>
  <c r="J453" i="2"/>
  <c r="J386" i="2"/>
  <c r="BK313" i="2"/>
  <c r="BK293" i="2"/>
  <c r="BK255" i="2"/>
  <c r="BK224" i="2"/>
  <c r="BK175" i="2"/>
  <c r="BK100" i="2"/>
  <c r="BK130" i="3"/>
  <c r="J116" i="3"/>
  <c r="J91" i="3"/>
  <c r="BK1549" i="2"/>
  <c r="BK1508" i="2"/>
  <c r="BK1481" i="2"/>
  <c r="J1468" i="2"/>
  <c r="J1423" i="2"/>
  <c r="BK1400" i="2"/>
  <c r="BK1377" i="2"/>
  <c r="BK1340" i="2"/>
  <c r="J1317" i="2"/>
  <c r="J1269" i="2"/>
  <c r="J1252" i="2"/>
  <c r="BK1235" i="2"/>
  <c r="BK1201" i="2"/>
  <c r="J1186" i="2"/>
  <c r="BK1171" i="2"/>
  <c r="BK1145" i="2"/>
  <c r="BK1077" i="2"/>
  <c r="BK1051" i="2"/>
  <c r="BK1014" i="2"/>
  <c r="BK987" i="2"/>
  <c r="BK972" i="2"/>
  <c r="J930" i="2"/>
  <c r="BK904" i="2"/>
  <c r="J830" i="2"/>
  <c r="BK782" i="2"/>
  <c r="BK771" i="2"/>
  <c r="J729" i="2"/>
  <c r="BK688" i="2"/>
  <c r="J668" i="2"/>
  <c r="BK646" i="2"/>
  <c r="BK531" i="2"/>
  <c r="J471" i="2"/>
  <c r="J429" i="2"/>
  <c r="J281" i="2"/>
  <c r="J236" i="2"/>
  <c r="J214" i="2"/>
  <c r="BK195" i="2"/>
  <c r="BK124" i="2"/>
  <c r="J146" i="3"/>
  <c r="BK134" i="3"/>
  <c r="J123" i="3"/>
  <c r="J1565" i="2"/>
  <c r="BK1543" i="2"/>
  <c r="J1476" i="2"/>
  <c r="BK1423" i="2"/>
  <c r="J1377" i="2"/>
  <c r="J1325" i="2"/>
  <c r="BK1281" i="2"/>
  <c r="J1231" i="2"/>
  <c r="BK1221" i="2"/>
  <c r="BK1186" i="2"/>
  <c r="BK1139" i="2"/>
  <c r="BK1120" i="2"/>
  <c r="J1094" i="2"/>
  <c r="J1045" i="2"/>
  <c r="J1019" i="2"/>
  <c r="J1008" i="2"/>
  <c r="BK898" i="2"/>
  <c r="J865" i="2"/>
  <c r="J798" i="2"/>
  <c r="J782" i="2"/>
  <c r="BK745" i="2"/>
  <c r="J713" i="2"/>
  <c r="J682" i="2"/>
  <c r="BK658" i="2"/>
  <c r="J634" i="2"/>
  <c r="J596" i="2"/>
  <c r="J545" i="2"/>
  <c r="J495" i="2"/>
  <c r="BK465" i="2"/>
  <c r="BK363" i="2"/>
  <c r="J313" i="2"/>
  <c r="BK275" i="2"/>
  <c r="BK201" i="2"/>
  <c r="BK112" i="2"/>
  <c r="BK146" i="3"/>
  <c r="J121" i="3"/>
  <c r="BK101" i="3"/>
  <c r="BK91" i="3"/>
  <c r="BK1627" i="2"/>
  <c r="BK1622" i="2"/>
  <c r="BK1617" i="2"/>
  <c r="J1611" i="2"/>
  <c r="BK1599" i="2"/>
  <c r="J1594" i="2"/>
  <c r="BK1583" i="2"/>
  <c r="J1577" i="2"/>
  <c r="BK1565" i="2"/>
  <c r="BK1554" i="2"/>
  <c r="J1521" i="2"/>
  <c r="J1481" i="2"/>
  <c r="J1385" i="2"/>
  <c r="BK1355" i="2"/>
  <c r="J1297" i="2"/>
  <c r="BK1246" i="2"/>
  <c r="J1216" i="2"/>
  <c r="BK1176" i="2"/>
  <c r="J1155" i="2"/>
  <c r="BK1062" i="2"/>
  <c r="J1051" i="2"/>
  <c r="BK1019" i="2"/>
  <c r="BK978" i="2"/>
  <c r="BK962" i="2"/>
  <c r="BK949" i="2"/>
  <c r="J937" i="2"/>
  <c r="J857" i="2"/>
  <c r="J837" i="2"/>
  <c r="J808" i="2"/>
  <c r="BK761" i="2"/>
  <c r="BK723" i="2"/>
  <c r="J652" i="2"/>
  <c r="BK615" i="2"/>
  <c r="BK545" i="2"/>
  <c r="J447" i="2"/>
  <c r="BK435" i="2"/>
  <c r="BK386" i="2"/>
  <c r="BK299" i="2"/>
  <c r="J230" i="2"/>
  <c r="J201" i="2"/>
  <c r="J182" i="2"/>
  <c r="J143" i="2"/>
  <c r="J134" i="3"/>
  <c r="J87" i="3"/>
  <c r="BK1534" i="2"/>
  <c r="R87" i="2" l="1"/>
  <c r="R86" i="2"/>
  <c r="P217" i="2"/>
  <c r="P951" i="2"/>
  <c r="T1170" i="2"/>
  <c r="T86" i="3"/>
  <c r="T111" i="3"/>
  <c r="P129" i="3"/>
  <c r="BK140" i="3"/>
  <c r="J140" i="3"/>
  <c r="J64" i="3"/>
  <c r="BK87" i="2"/>
  <c r="J87" i="2"/>
  <c r="J61" i="2"/>
  <c r="R217" i="2"/>
  <c r="R951" i="2"/>
  <c r="P1170" i="2"/>
  <c r="P86" i="3"/>
  <c r="BK111" i="3"/>
  <c r="J111" i="3"/>
  <c r="J62" i="3"/>
  <c r="BK129" i="3"/>
  <c r="J129" i="3"/>
  <c r="J63" i="3"/>
  <c r="P140" i="3"/>
  <c r="P87" i="2"/>
  <c r="P86" i="2"/>
  <c r="BK217" i="2"/>
  <c r="J217" i="2"/>
  <c r="J63" i="2"/>
  <c r="BK951" i="2"/>
  <c r="J951" i="2"/>
  <c r="J64" i="2"/>
  <c r="BK1170" i="2"/>
  <c r="J1170" i="2"/>
  <c r="J65" i="2"/>
  <c r="R111" i="3"/>
  <c r="T129" i="3"/>
  <c r="R140" i="3"/>
  <c r="T87" i="2"/>
  <c r="T86" i="2"/>
  <c r="T217" i="2"/>
  <c r="T951" i="2"/>
  <c r="T216" i="2" s="1"/>
  <c r="R1170" i="2"/>
  <c r="BK86" i="3"/>
  <c r="J86" i="3"/>
  <c r="J61" i="3"/>
  <c r="R86" i="3"/>
  <c r="P111" i="3"/>
  <c r="R129" i="3"/>
  <c r="T140" i="3"/>
  <c r="E48" i="2"/>
  <c r="F55" i="2"/>
  <c r="J79" i="2"/>
  <c r="BE88" i="2"/>
  <c r="BE112" i="2"/>
  <c r="BE236" i="2"/>
  <c r="BE265" i="2"/>
  <c r="BE275" i="2"/>
  <c r="BE281" i="2"/>
  <c r="BE287" i="2"/>
  <c r="BE313" i="2"/>
  <c r="BE447" i="2"/>
  <c r="BE477" i="2"/>
  <c r="BE489" i="2"/>
  <c r="BE551" i="2"/>
  <c r="BE565" i="2"/>
  <c r="BE596" i="2"/>
  <c r="BE646" i="2"/>
  <c r="BE658" i="2"/>
  <c r="BE668" i="2"/>
  <c r="BE674" i="2"/>
  <c r="BE701" i="2"/>
  <c r="BE707" i="2"/>
  <c r="BE713" i="2"/>
  <c r="BE745" i="2"/>
  <c r="BE830" i="2"/>
  <c r="BE881" i="2"/>
  <c r="BE898" i="2"/>
  <c r="BE916" i="2"/>
  <c r="BE923" i="2"/>
  <c r="BE937" i="2"/>
  <c r="BE1008" i="2"/>
  <c r="BE1014" i="2"/>
  <c r="BE1025" i="2"/>
  <c r="BE1086" i="2"/>
  <c r="BE1120" i="2"/>
  <c r="BE1191" i="2"/>
  <c r="BE1211" i="2"/>
  <c r="BE1235" i="2"/>
  <c r="BE1240" i="2"/>
  <c r="BE1257" i="2"/>
  <c r="BE1317" i="2"/>
  <c r="BE1423" i="2"/>
  <c r="BE1430" i="2"/>
  <c r="BE1453" i="2"/>
  <c r="BE1476" i="2"/>
  <c r="BE1497" i="2"/>
  <c r="BE1539" i="2"/>
  <c r="BE1560" i="2"/>
  <c r="BE1571" i="2"/>
  <c r="BE1577" i="2"/>
  <c r="BE1583" i="2"/>
  <c r="BE1589" i="2"/>
  <c r="BE1594" i="2"/>
  <c r="BE1599" i="2"/>
  <c r="BE1605" i="2"/>
  <c r="BE1611" i="2"/>
  <c r="BE1617" i="2"/>
  <c r="BE1622" i="2"/>
  <c r="BE1627" i="2"/>
  <c r="E48" i="3"/>
  <c r="J78" i="3"/>
  <c r="F81" i="3"/>
  <c r="BE116" i="3"/>
  <c r="BE123" i="3"/>
  <c r="BE125" i="3"/>
  <c r="BE130" i="3"/>
  <c r="BE124" i="2"/>
  <c r="BE168" i="2"/>
  <c r="BE189" i="2"/>
  <c r="BE209" i="2"/>
  <c r="BE218" i="2"/>
  <c r="BE224" i="2"/>
  <c r="BE249" i="2"/>
  <c r="BE255" i="2"/>
  <c r="BE293" i="2"/>
  <c r="BE307" i="2"/>
  <c r="BE363" i="2"/>
  <c r="BE386" i="2"/>
  <c r="BE429" i="2"/>
  <c r="BE435" i="2"/>
  <c r="BE441" i="2"/>
  <c r="BE484" i="2"/>
  <c r="BE603" i="2"/>
  <c r="BE609" i="2"/>
  <c r="BE663" i="2"/>
  <c r="BE693" i="2"/>
  <c r="BE761" i="2"/>
  <c r="BE808" i="2"/>
  <c r="BE815" i="2"/>
  <c r="BE844" i="2"/>
  <c r="BE904" i="2"/>
  <c r="BE930" i="2"/>
  <c r="BE952" i="2"/>
  <c r="BE957" i="2"/>
  <c r="BE962" i="2"/>
  <c r="BE972" i="2"/>
  <c r="BE978" i="2"/>
  <c r="BE983" i="2"/>
  <c r="BE987" i="2"/>
  <c r="BE994" i="2"/>
  <c r="BE1045" i="2"/>
  <c r="BE1056" i="2"/>
  <c r="BE1062" i="2"/>
  <c r="BE1067" i="2"/>
  <c r="BE1145" i="2"/>
  <c r="BE1150" i="2"/>
  <c r="BE1181" i="2"/>
  <c r="BE1216" i="2"/>
  <c r="BE1231" i="2"/>
  <c r="BE1246" i="2"/>
  <c r="BE1252" i="2"/>
  <c r="BE1263" i="2"/>
  <c r="BE1269" i="2"/>
  <c r="BE1292" i="2"/>
  <c r="BE1340" i="2"/>
  <c r="BE1348" i="2"/>
  <c r="BE1362" i="2"/>
  <c r="BE1377" i="2"/>
  <c r="BE1385" i="2"/>
  <c r="BE1400" i="2"/>
  <c r="BE1468" i="2"/>
  <c r="BE1508" i="2"/>
  <c r="BE1513" i="2"/>
  <c r="BE1549" i="2"/>
  <c r="BE87" i="3"/>
  <c r="BE96" i="3"/>
  <c r="BE101" i="3"/>
  <c r="BE106" i="3"/>
  <c r="BE162" i="2"/>
  <c r="BE175" i="2"/>
  <c r="BE214" i="2"/>
  <c r="BE242" i="2"/>
  <c r="BE299" i="2"/>
  <c r="BE319" i="2"/>
  <c r="BE410" i="2"/>
  <c r="BE453" i="2"/>
  <c r="BE465" i="2"/>
  <c r="BE495" i="2"/>
  <c r="BE545" i="2"/>
  <c r="BE580" i="2"/>
  <c r="BE615" i="2"/>
  <c r="BE621" i="2"/>
  <c r="BE627" i="2"/>
  <c r="BE640" i="2"/>
  <c r="BE652" i="2"/>
  <c r="BE718" i="2"/>
  <c r="BE735" i="2"/>
  <c r="BE755" i="2"/>
  <c r="BE837" i="2"/>
  <c r="BE849" i="2"/>
  <c r="BE857" i="2"/>
  <c r="BE865" i="2"/>
  <c r="BE910" i="2"/>
  <c r="BE1000" i="2"/>
  <c r="BE1034" i="2"/>
  <c r="BE1039" i="2"/>
  <c r="BE1103" i="2"/>
  <c r="BE1111" i="2"/>
  <c r="BE1128" i="2"/>
  <c r="BE1134" i="2"/>
  <c r="BE1139" i="2"/>
  <c r="BE1155" i="2"/>
  <c r="BE1176" i="2"/>
  <c r="BE1206" i="2"/>
  <c r="BE1221" i="2"/>
  <c r="BE1286" i="2"/>
  <c r="BE1303" i="2"/>
  <c r="BE1355" i="2"/>
  <c r="BE1461" i="2"/>
  <c r="BE1521" i="2"/>
  <c r="BE1528" i="2"/>
  <c r="BE1534" i="2"/>
  <c r="BE91" i="3"/>
  <c r="BE112" i="3"/>
  <c r="BE134" i="3"/>
  <c r="BE141" i="3"/>
  <c r="BE146" i="3"/>
  <c r="BE100" i="2"/>
  <c r="BE143" i="2"/>
  <c r="BE182" i="2"/>
  <c r="BE195" i="2"/>
  <c r="BE201" i="2"/>
  <c r="BE230" i="2"/>
  <c r="BE340" i="2"/>
  <c r="BE471" i="2"/>
  <c r="BE513" i="2"/>
  <c r="BE531" i="2"/>
  <c r="BE634" i="2"/>
  <c r="BE682" i="2"/>
  <c r="BE688" i="2"/>
  <c r="BE723" i="2"/>
  <c r="BE729" i="2"/>
  <c r="BE766" i="2"/>
  <c r="BE771" i="2"/>
  <c r="BE777" i="2"/>
  <c r="BE782" i="2"/>
  <c r="BE793" i="2"/>
  <c r="BE798" i="2"/>
  <c r="BE803" i="2"/>
  <c r="BE822" i="2"/>
  <c r="BE873" i="2"/>
  <c r="BE943" i="2"/>
  <c r="BE949" i="2"/>
  <c r="BE967" i="2"/>
  <c r="BE1019" i="2"/>
  <c r="BE1051" i="2"/>
  <c r="BE1077" i="2"/>
  <c r="BE1094" i="2"/>
  <c r="BE1159" i="2"/>
  <c r="BE1165" i="2"/>
  <c r="BE1171" i="2"/>
  <c r="BE1186" i="2"/>
  <c r="BE1196" i="2"/>
  <c r="BE1201" i="2"/>
  <c r="BE1226" i="2"/>
  <c r="BE1275" i="2"/>
  <c r="BE1281" i="2"/>
  <c r="BE1297" i="2"/>
  <c r="BE1309" i="2"/>
  <c r="BE1325" i="2"/>
  <c r="BE1332" i="2"/>
  <c r="BE1369" i="2"/>
  <c r="BE1392" i="2"/>
  <c r="BE1408" i="2"/>
  <c r="BE1415" i="2"/>
  <c r="BE1481" i="2"/>
  <c r="BE1486" i="2"/>
  <c r="BE1543" i="2"/>
  <c r="BE1554" i="2"/>
  <c r="BE1565" i="2"/>
  <c r="BE121" i="3"/>
  <c r="J34" i="2"/>
  <c r="AW55" i="1"/>
  <c r="F36" i="2"/>
  <c r="BC55" i="1" s="1"/>
  <c r="F34" i="2"/>
  <c r="BA55" i="1"/>
  <c r="F37" i="3"/>
  <c r="BD56" i="1" s="1"/>
  <c r="F34" i="3"/>
  <c r="BA56" i="1" s="1"/>
  <c r="F35" i="3"/>
  <c r="BB56" i="1"/>
  <c r="F37" i="2"/>
  <c r="BD55" i="1" s="1"/>
  <c r="F36" i="3"/>
  <c r="BC56" i="1"/>
  <c r="F35" i="2"/>
  <c r="BB55" i="1" s="1"/>
  <c r="J34" i="3"/>
  <c r="AW56" i="1"/>
  <c r="R85" i="3" l="1"/>
  <c r="R84" i="3"/>
  <c r="T85" i="3"/>
  <c r="T84" i="3"/>
  <c r="T85" i="2"/>
  <c r="R216" i="2"/>
  <c r="P216" i="2"/>
  <c r="R85" i="2"/>
  <c r="P85" i="2"/>
  <c r="AU55" i="1"/>
  <c r="P85" i="3"/>
  <c r="P84" i="3"/>
  <c r="AU56" i="1"/>
  <c r="BK86" i="2"/>
  <c r="J86" i="2"/>
  <c r="J60" i="2"/>
  <c r="BK216" i="2"/>
  <c r="J216" i="2"/>
  <c r="J62" i="2"/>
  <c r="BK85" i="3"/>
  <c r="J85" i="3" s="1"/>
  <c r="J60" i="3" s="1"/>
  <c r="F33" i="2"/>
  <c r="AZ55" i="1" s="1"/>
  <c r="BB54" i="1"/>
  <c r="AX54" i="1" s="1"/>
  <c r="J33" i="3"/>
  <c r="AV56" i="1" s="1"/>
  <c r="AT56" i="1" s="1"/>
  <c r="BD54" i="1"/>
  <c r="W33" i="1"/>
  <c r="F33" i="3"/>
  <c r="AZ56" i="1"/>
  <c r="BC54" i="1"/>
  <c r="W32" i="1"/>
  <c r="BA54" i="1"/>
  <c r="W30" i="1"/>
  <c r="J33" i="2"/>
  <c r="AV55" i="1" s="1"/>
  <c r="AT55" i="1" s="1"/>
  <c r="BK84" i="3" l="1"/>
  <c r="J84" i="3"/>
  <c r="J59" i="3"/>
  <c r="BK85" i="2"/>
  <c r="J85" i="2"/>
  <c r="J59" i="2"/>
  <c r="AZ54" i="1"/>
  <c r="AV54" i="1" s="1"/>
  <c r="AK29" i="1" s="1"/>
  <c r="AW54" i="1"/>
  <c r="AK30" i="1"/>
  <c r="AU54" i="1"/>
  <c r="AY54" i="1"/>
  <c r="W31" i="1"/>
  <c r="W29" i="1" l="1"/>
  <c r="J30" i="2"/>
  <c r="AG55" i="1"/>
  <c r="AN55" i="1"/>
  <c r="J30" i="3"/>
  <c r="AG56" i="1"/>
  <c r="AN56" i="1"/>
  <c r="AT54" i="1"/>
  <c r="J39" i="2" l="1"/>
  <c r="J39" i="3"/>
  <c r="AG54" i="1"/>
  <c r="AK26" i="1" s="1"/>
  <c r="AK35" i="1" s="1"/>
  <c r="AN54" i="1" l="1"/>
</calcChain>
</file>

<file path=xl/sharedStrings.xml><?xml version="1.0" encoding="utf-8"?>
<sst xmlns="http://schemas.openxmlformats.org/spreadsheetml/2006/main" count="16393" uniqueCount="1716">
  <si>
    <t>Export Komplet</t>
  </si>
  <si>
    <t>VZ</t>
  </si>
  <si>
    <t>2.0</t>
  </si>
  <si>
    <t>ZAMOK</t>
  </si>
  <si>
    <t>False</t>
  </si>
  <si>
    <t>{fde23765-d48f-405b-ae8c-02655bdc4733}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</si>
  <si>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</si>
  <si>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</si>
  <si>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</si>
  <si>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</si>
  <si>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</si>
  <si>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</si>
  <si>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</si>
  <si>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</si>
  <si>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K28M6821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</si>
  <si>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</si>
  <si>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</si>
  <si>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PD Pelhřimov - SSZ PPCH Pražská</t>
  </si>
  <si>
    <t>KSO:</t>
  </si>
  <si>
    <t/>
  </si>
  <si>
    <t>CC-CZ:</t>
  </si>
  <si>
    <t>2112</t>
  </si>
  <si>
    <t>Místo:</t>
  </si>
  <si>
    <t>Pelhřimov</t>
  </si>
  <si>
    <t>Datum:</t>
  </si>
  <si>
    <t>19. 10. 2026</t>
  </si>
  <si>
    <t>CZ-CPV:</t>
  </si>
  <si>
    <t>45316212-4</t>
  </si>
  <si>
    <t>CZ-CPA:</t>
  </si>
  <si>
    <t>42.22.22</t>
  </si>
  <si>
    <t>Zadavatel:</t>
  </si>
  <si>
    <t>IČ:</t>
  </si>
  <si>
    <t>00248801</t>
  </si>
  <si>
    <t>Město Pelhřimov</t>
  </si>
  <si>
    <t>DIČ:</t>
  </si>
  <si>
    <t>CZ00248801</t>
  </si>
  <si>
    <t>Účastník:</t>
  </si>
  <si>
    <t>Vyplň údaj</t>
  </si>
  <si>
    <t>Projektant:</t>
  </si>
  <si>
    <t>48029483</t>
  </si>
  <si>
    <t>AŽD Praha, s.r.o.</t>
  </si>
  <si>
    <t>CZ48029483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</si>
  <si>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</si>
  <si>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</si>
  <si>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</si>
  <si>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</si>
  <si>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</si>
  <si>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</si>
  <si>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</si>
  <si>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</si>
  <si>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</si>
  <si>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</si>
  <si>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</si>
  <si>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</si>
  <si>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</si>
  <si>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</si>
  <si>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</si>
  <si>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</si>
  <si>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</si>
  <si>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</si>
  <si>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</si>
  <si>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</si>
  <si>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</si>
  <si>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</si>
  <si>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</si>
  <si>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</si>
  <si>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</si>
  <si>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</si>
  <si>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</si>
  <si>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</si>
  <si>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</si>
  <si>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</si>
  <si>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</si>
  <si>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</si>
  <si>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</si>
  <si>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</si>
  <si>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</si>
  <si>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</si>
  <si>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</si>
  <si>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</si>
  <si>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</si>
  <si>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</si>
  <si>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</si>
  <si>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</si>
  <si>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</si>
  <si>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PS 401</t>
  </si>
  <si>
    <t>SSZ PPCH Pražská</t>
  </si>
  <si>
    <t>STA</t>
  </si>
  <si>
    <t>1</t>
  </si>
  <si>
    <t>{dfed1048-ffcb-4826-9684-c2e1857b8eb4}</t>
  </si>
  <si>
    <t>2</t>
  </si>
  <si>
    <t>VRN</t>
  </si>
  <si>
    <t>Vedlejší rozpočtové náklady</t>
  </si>
  <si>
    <t>{8e3eb814-9851-4dae-9a1c-d6a099fca2c2}</t>
  </si>
  <si>
    <t>KRYCÍ LIST SOUPISU PRACÍ</t>
  </si>
  <si>
    <t>Objekt:</t>
  </si>
  <si>
    <t>PS 401 - SSZ PPCH Pražská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</si>
  <si>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</si>
  <si>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</si>
  <si>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</si>
  <si>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</si>
  <si>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</si>
  <si>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9 - Ostatní konstrukce a práce, bourání</t>
  </si>
  <si>
    <t>M - Práce a dodávky M</t>
  </si>
  <si>
    <t xml:space="preserve">    46-M - Zemní práce při extr.mont.pracích</t>
  </si>
  <si>
    <t xml:space="preserve">    21-M - Elektromontáže</t>
  </si>
  <si>
    <t xml:space="preserve">    22-M - Montáže technologických zařízení pro dopravní stavby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</si>
  <si>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</si>
  <si>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</si>
  <si>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</si>
  <si>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</si>
  <si>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</si>
  <si>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</si>
  <si>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</si>
  <si>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</si>
  <si>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</si>
  <si>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</si>
  <si>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</si>
  <si>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</si>
  <si>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</si>
  <si>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</si>
  <si>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</si>
  <si>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</si>
  <si>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</si>
  <si>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</si>
  <si>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</si>
  <si>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228960156</t>
  </si>
  <si>
    <t>Demontáž upevňovací soupravy dopravních značek ze stožáru</t>
  </si>
  <si>
    <t>kus</t>
  </si>
  <si>
    <t>CS ÚRS 2026 02</t>
  </si>
  <si>
    <t>4</t>
  </si>
  <si>
    <t>618257684</t>
  </si>
  <si>
    <t>Online PSC</t>
  </si>
  <si>
    <t>https://podminky.urs.cz/item/CS_URS_2026_02/228960156</t>
  </si>
  <si>
    <t>VV</t>
  </si>
  <si>
    <t>PS 401 - v.č. 07</t>
  </si>
  <si>
    <t>- stožár č. 1 - demontáž stávající značky IP6</t>
  </si>
  <si>
    <t>- stožár č. 2 - demontáž stávající značky IP6</t>
  </si>
  <si>
    <t>- stožár č. 3 - demontáž stávající značky A11</t>
  </si>
  <si>
    <t>- stožár č. 4 - demontáž stávající značky A11</t>
  </si>
  <si>
    <t>Součet</t>
  </si>
  <si>
    <t>966006211</t>
  </si>
  <si>
    <t>Odstranění (demontáž) svislých dopravních značek s odklizením materiálu na skládku na vzdálenost do 20 m nebo s naložením na dopravní prostředek ze sloupů, sloupků nebo konzol</t>
  </si>
  <si>
    <t>861366229</t>
  </si>
  <si>
    <t>https://podminky.urs.cz/item/CS_URS_2026_02/966006211</t>
  </si>
  <si>
    <t>3</t>
  </si>
  <si>
    <t>914111112</t>
  </si>
  <si>
    <t>Montáž svislé dopravní značky základní velikosti do 1 m2 páskováním na sloupy</t>
  </si>
  <si>
    <t>283932563</t>
  </si>
  <si>
    <t>https://podminky.urs.cz/item/CS_URS_2026_02/914111112</t>
  </si>
  <si>
    <t>- stožár č. 1 - montáž stávající značky IP6</t>
  </si>
  <si>
    <t>- stožár č. 2 - montáž stávající značky IP6</t>
  </si>
  <si>
    <t>- stožár č. 3 - montáž stávající značky A11</t>
  </si>
  <si>
    <t>- stožár č. 4 - montáž stávající značky A11</t>
  </si>
  <si>
    <t>M</t>
  </si>
  <si>
    <t>40445260</t>
  </si>
  <si>
    <t>páska upínací 12,7x0,75mm</t>
  </si>
  <si>
    <t>m</t>
  </si>
  <si>
    <t>256</t>
  </si>
  <si>
    <t>64</t>
  </si>
  <si>
    <t>671194463</t>
  </si>
  <si>
    <t>PS 401 - v.č. 05</t>
  </si>
  <si>
    <t>(2*0,6)*1</t>
  </si>
  <si>
    <t>- stožár č. 1:</t>
  </si>
  <si>
    <t>(2*0,6)*3</t>
  </si>
  <si>
    <t>- stožár č. 2:</t>
  </si>
  <si>
    <t>- stožár č. 3:</t>
  </si>
  <si>
    <t>- stožár č. 4:</t>
  </si>
  <si>
    <t>5</t>
  </si>
  <si>
    <t>40445261</t>
  </si>
  <si>
    <t>spona upínací 12,7mm</t>
  </si>
  <si>
    <t>100 kus</t>
  </si>
  <si>
    <t>8</t>
  </si>
  <si>
    <t>-1323833513</t>
  </si>
  <si>
    <t>(1*2)/100</t>
  </si>
  <si>
    <t>6/100</t>
  </si>
  <si>
    <t>2/100</t>
  </si>
  <si>
    <t>6</t>
  </si>
  <si>
    <t>966007123</t>
  </si>
  <si>
    <t>Odstranění vodorovného dopravního značení frézováním značeného plastem plošného</t>
  </si>
  <si>
    <t>m2</t>
  </si>
  <si>
    <t>2078845670</t>
  </si>
  <si>
    <t>https://podminky.urs.cz/item/CS_URS_2026_02/966007123</t>
  </si>
  <si>
    <t>- odstranění VDZ přechodu pro chodce</t>
  </si>
  <si>
    <t>23+28</t>
  </si>
  <si>
    <t>7</t>
  </si>
  <si>
    <t>915621111</t>
  </si>
  <si>
    <t>Předznačení pro vodorovné značení stříkané barvou nebo prováděné z nátěrových hmot plošné šipky, symboly, nápisy</t>
  </si>
  <si>
    <t>6855201</t>
  </si>
  <si>
    <t>https://podminky.urs.cz/item/CS_URS_2026_02/915621111</t>
  </si>
  <si>
    <t>odměřeno v AutoCADu</t>
  </si>
  <si>
    <t>V7a (přechod pro chodce)</t>
  </si>
  <si>
    <t>19,8+25,2</t>
  </si>
  <si>
    <t>915131111</t>
  </si>
  <si>
    <t>Vodorovné dopravní značení stříkané barvou přechody pro chodce, šipky, symboly bílé základní</t>
  </si>
  <si>
    <t>-177735953</t>
  </si>
  <si>
    <t>https://podminky.urs.cz/item/CS_URS_2026_02/915131111</t>
  </si>
  <si>
    <t>915231111</t>
  </si>
  <si>
    <t>Vodorovné dopravní značení stříkaným plastem přechody pro chodce, šipky, symboly nápisy bílé základní</t>
  </si>
  <si>
    <t>-320336504</t>
  </si>
  <si>
    <t>https://podminky.urs.cz/item/CS_URS_2026_02/915231111</t>
  </si>
  <si>
    <t>10</t>
  </si>
  <si>
    <t>938908411</t>
  </si>
  <si>
    <t>Čištění vozovek splachováním vodou povrchu podkladu nebo krytu živičného, betonového nebo dlážděného</t>
  </si>
  <si>
    <t>1976880219</t>
  </si>
  <si>
    <t>https://podminky.urs.cz/item/CS_URS_2026_02/938908411</t>
  </si>
  <si>
    <t>čištění před značením</t>
  </si>
  <si>
    <t>89+75</t>
  </si>
  <si>
    <t>11</t>
  </si>
  <si>
    <t>915321115</t>
  </si>
  <si>
    <t>Vodorovné značení předformovaným termoplastem vodící pás pro slabozraké z 6 proužků</t>
  </si>
  <si>
    <t>86581418</t>
  </si>
  <si>
    <t>https://podminky.urs.cz/item/CS_URS_2026_02/915321115</t>
  </si>
  <si>
    <t>- nové VDZ vodící pás pro slabozraké</t>
  </si>
  <si>
    <t>14,5+15,4</t>
  </si>
  <si>
    <t>12</t>
  </si>
  <si>
    <t>945421110</t>
  </si>
  <si>
    <t>Hydraulická zvedací plošina včetně obsluhy instalovaná na automobilovém podvozku, výšky zdvihu do 18 m</t>
  </si>
  <si>
    <t>hod</t>
  </si>
  <si>
    <t>915447735</t>
  </si>
  <si>
    <t>https://podminky.urs.cz/item/CS_URS_2026_02/945421110</t>
  </si>
  <si>
    <t>PS 401 - v.č. 01</t>
  </si>
  <si>
    <t>Demontáže - výložníky, návěstidla, dopravní značky</t>
  </si>
  <si>
    <t>Montáže - výložníky, návěstidla videodetekce, dopravní značky</t>
  </si>
  <si>
    <t>13</t>
  </si>
  <si>
    <t>HZS3222</t>
  </si>
  <si>
    <t>Hodinové zúčtovací sazby montáží technologických zařízení na stavebních objektech montér slaboproudých zařízení odborný</t>
  </si>
  <si>
    <t>512</t>
  </si>
  <si>
    <t>2137892051</t>
  </si>
  <si>
    <t>https://podminky.urs.cz/item/CS_URS_2026_02/HZS3222</t>
  </si>
  <si>
    <t>- přímo zadané</t>
  </si>
  <si>
    <t>25</t>
  </si>
  <si>
    <t>14</t>
  </si>
  <si>
    <t>998229112</t>
  </si>
  <si>
    <t>Přesun hmot ruční pro pozemní komunikace s naložením a složením na vzdálenost do 50 m, s krytem dlážděným</t>
  </si>
  <si>
    <t>t</t>
  </si>
  <si>
    <t>1954114194</t>
  </si>
  <si>
    <t>https://podminky.urs.cz/item/CS_URS_2026_02/998229112</t>
  </si>
  <si>
    <t>Práce a dodávky M</t>
  </si>
  <si>
    <t>46-M</t>
  </si>
  <si>
    <t>Zemní práce při extr.mont.pracích</t>
  </si>
  <si>
    <t>460010024</t>
  </si>
  <si>
    <t>Vytyčení trasy vedení kabelového (podzemního) v zastavěném prostoru</t>
  </si>
  <si>
    <t>km</t>
  </si>
  <si>
    <t>-2044973399</t>
  </si>
  <si>
    <t>https://podminky.urs.cz/item/CS_URS_2026_02/460010024</t>
  </si>
  <si>
    <t>PS 401 - v.č. C2</t>
  </si>
  <si>
    <t>- odměřeno v AutoCadu:</t>
  </si>
  <si>
    <t>118,5*0,001</t>
  </si>
  <si>
    <t>16</t>
  </si>
  <si>
    <t>460010025</t>
  </si>
  <si>
    <t>Vytyčení trasy inženýrských sítí v zastavěném prostoru</t>
  </si>
  <si>
    <t>935089996</t>
  </si>
  <si>
    <t>https://podminky.urs.cz/item/CS_URS_2026_02/460010025</t>
  </si>
  <si>
    <t>118,5*0,001*5</t>
  </si>
  <si>
    <t>17</t>
  </si>
  <si>
    <t>468041124</t>
  </si>
  <si>
    <t>Řezání spár v podkladu nebo krytu živičném, tloušťky přes 15 do 20 cm</t>
  </si>
  <si>
    <t>851462947</t>
  </si>
  <si>
    <t>https://podminky.urs.cz/item/CS_URS_2026_02/468041124</t>
  </si>
  <si>
    <t>PS 401 - v.č. 02</t>
  </si>
  <si>
    <t xml:space="preserve">oprava vozovky při poškození v případě výměny poškozených obrubníků </t>
  </si>
  <si>
    <t>((6+0,6)*2+0,3*2)+2*((5+0,6)*2+0,3*2)</t>
  </si>
  <si>
    <t>18</t>
  </si>
  <si>
    <t>468011144</t>
  </si>
  <si>
    <t>Odstranění podkladů nebo krytů komunikací včetně rozpojení na kusy a zarovnání styčné spáry ze živice, tloušťky přes 15 do 30 cm</t>
  </si>
  <si>
    <t>1744135148</t>
  </si>
  <si>
    <t>https://podminky.urs.cz/item/CS_URS_2026_02/468011144</t>
  </si>
  <si>
    <t>((6+0,6)*0,3)+2*((5+0,6)*0,3)</t>
  </si>
  <si>
    <t>19</t>
  </si>
  <si>
    <t>468041113</t>
  </si>
  <si>
    <t>Řezání spár v podkladu nebo krytu betonovém, hloubky přes 15 do 20 cm</t>
  </si>
  <si>
    <t>229001030</t>
  </si>
  <si>
    <t>https://podminky.urs.cz/item/CS_URS_2026_02/468041113</t>
  </si>
  <si>
    <t>odstranění odvodňovacího žlabu v případě poškození při bourání základu stožáru č. 2</t>
  </si>
  <si>
    <t>2*5+2*0,5</t>
  </si>
  <si>
    <t>20</t>
  </si>
  <si>
    <t>966008211</t>
  </si>
  <si>
    <t>Bourání odvodňovacího žlabu s odklizením a uložením vybouraného materiálu na skládku na vzdálenost do 10 m nebo s naložením na dopravní prostředek z betonových příkopových tvárnic nebo desek šířky do 500 mm</t>
  </si>
  <si>
    <t>-245771633</t>
  </si>
  <si>
    <t>https://podminky.urs.cz/item/CS_URS_2026_02/966008211</t>
  </si>
  <si>
    <t>2*5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</si>
  <si>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</si>
  <si>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</si>
  <si>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987515200</t>
  </si>
  <si>
    <t>https://podminky.urs.cz/item/CS_URS_2026_02/113106123</t>
  </si>
  <si>
    <t>- rozebrání šedé betonové dlažby 10/20. Odměřeno v AutoCadu:</t>
  </si>
  <si>
    <t>14,7+6+1,2+1,5</t>
  </si>
  <si>
    <t>- rozebrání šedé reliéfní betonové dlažby 10/20. Odměřeno v AutoCadu:</t>
  </si>
  <si>
    <t>4+5+4,7+3,7</t>
  </si>
  <si>
    <t>- rozebrání šedé betonové dlažby tvaru H. Odměřeno v AutoCadu:</t>
  </si>
  <si>
    <t>5+1,5+13</t>
  </si>
  <si>
    <t>22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</si>
  <si>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</si>
  <si>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</si>
  <si>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270183839</t>
  </si>
  <si>
    <t>https://podminky.urs.cz/item/CS_URS_2026_02/979054451</t>
  </si>
  <si>
    <t>23</t>
  </si>
  <si>
    <t>468031221</t>
  </si>
  <si>
    <t>Vytrhání obrub s odkopáním horniny a lože, s odhozením nebo naložením na dopravní prostředek stojatých silničních</t>
  </si>
  <si>
    <t>174171216</t>
  </si>
  <si>
    <t>https://podminky.urs.cz/item/CS_URS_2026_02/468031221</t>
  </si>
  <si>
    <t>- vytrhání obrubníků v případě poškození. Odměřeno v AutoCadu.</t>
  </si>
  <si>
    <t>24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</si>
  <si>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</si>
  <si>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</si>
  <si>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1313867243</t>
  </si>
  <si>
    <t>https://podminky.urs.cz/item/CS_URS_2026_02/979024443</t>
  </si>
  <si>
    <t>- očištění vytrhaných obrubníků v případě poškození. Odměřeno v AutoCadu.</t>
  </si>
  <si>
    <t>468011122</t>
  </si>
  <si>
    <t>Odstranění podkladů nebo krytů komunikací včetně rozpojení na kusy a zarovnání styčné spáry z kameniva drceného, tloušťky přes 10 do 20 cm</t>
  </si>
  <si>
    <t>-1174996405</t>
  </si>
  <si>
    <t>https://podminky.urs.cz/item/CS_URS_2026_02/468011122</t>
  </si>
  <si>
    <t>podkladní vrstvy dlažby; skladba chodníku bude přizpůsobena stávající</t>
  </si>
  <si>
    <t>23,4+17,4+19,5</t>
  </si>
  <si>
    <t>26</t>
  </si>
  <si>
    <t>468011123</t>
  </si>
  <si>
    <t>Odstranění podkladů nebo krytů komunikací včetně rozpojení na kusy a zarovnání styčné spáry z kameniva drceného, tloušťky přes 20 do 30 cm</t>
  </si>
  <si>
    <t>-1482003261</t>
  </si>
  <si>
    <t>https://podminky.urs.cz/item/CS_URS_2026_02/468011123</t>
  </si>
  <si>
    <t>27</t>
  </si>
  <si>
    <t>468051121</t>
  </si>
  <si>
    <t>Bourání základu betonového</t>
  </si>
  <si>
    <t>m3</t>
  </si>
  <si>
    <t>-955272088</t>
  </si>
  <si>
    <t>https://podminky.urs.cz/item/CS_URS_2026_02/468051121</t>
  </si>
  <si>
    <t xml:space="preserve">- betonových základů chodeckých stožárů:   </t>
  </si>
  <si>
    <t>(0,6*0,6*0,6)*2</t>
  </si>
  <si>
    <t>- betonový základ měněného řadiče:</t>
  </si>
  <si>
    <t>1*0,5*0,8</t>
  </si>
  <si>
    <t>28</t>
  </si>
  <si>
    <t>468051131</t>
  </si>
  <si>
    <t>Bourání základu železobetonového</t>
  </si>
  <si>
    <t>1691143749</t>
  </si>
  <si>
    <t>https://podminky.urs.cz/item/CS_URS_2026_02/468051131</t>
  </si>
  <si>
    <t xml:space="preserve">- bourání betonových základů výložníkových stožárů:   </t>
  </si>
  <si>
    <t>(1,7*1*1)*2</t>
  </si>
  <si>
    <t>29</t>
  </si>
  <si>
    <t>997221141</t>
  </si>
  <si>
    <t>Vodorovná doprava suti stavebním kolečkem s naložením a se složením ze sypkých materiálů, na vzdálenost do 50 m</t>
  </si>
  <si>
    <t>1902405413</t>
  </si>
  <si>
    <t>https://podminky.urs.cz/item/CS_URS_2026_02/997221141</t>
  </si>
  <si>
    <t>- podkladní vrstvy dlažby</t>
  </si>
  <si>
    <t>(23,4+17,4+19,5)*0,3*1,66</t>
  </si>
  <si>
    <t>30</t>
  </si>
  <si>
    <t>997221151</t>
  </si>
  <si>
    <t>Vodorovná doprava suti stavebním kolečkem s naložením a se složením z kusových materiálů, na vzdálenost do 50 m</t>
  </si>
  <si>
    <t>849574393</t>
  </si>
  <si>
    <t>https://podminky.urs.cz/item/CS_URS_2026_02/997221151</t>
  </si>
  <si>
    <t>Počítá se s využitím 80% stávající dlažby. Bude upřesněno při realizaci podle stavu stávající dlažby.</t>
  </si>
  <si>
    <t>- vybouraná dlažba 20/10 šedá (80% dlažby znovu využito)</t>
  </si>
  <si>
    <t>23,4*0,174</t>
  </si>
  <si>
    <t>- vybouraná dlažba reliéfní šedá 20/10</t>
  </si>
  <si>
    <t>17,4*0,174</t>
  </si>
  <si>
    <t>- vybouraná dlažba H profil 20x16,5 (80% dlažby znovu využito)</t>
  </si>
  <si>
    <t>19,5*0,174</t>
  </si>
  <si>
    <t>- vybourané obrubníky (v případě poškození)</t>
  </si>
  <si>
    <t>16*0,08</t>
  </si>
  <si>
    <t>- vybourané asfaltové vrstvy kolem měněných obrubníků (v případě poškození vozovky při výměně poškozených obrubníků)</t>
  </si>
  <si>
    <t>(((6+0,6)*0,3)+2*((5+0,6)*0,3))*2,32</t>
  </si>
  <si>
    <t>- vybourané odvodňovací žlaby v případě poškození při bourání základu stožáru č. 2</t>
  </si>
  <si>
    <t>(2*5)*0,0735</t>
  </si>
  <si>
    <t>- vybouraný základ stožárů</t>
  </si>
  <si>
    <t>2*(1*1*1,7)*2,4+2*(0,6*0,6*0,6)*2,4</t>
  </si>
  <si>
    <t>- vybouraný základ řadiče</t>
  </si>
  <si>
    <t>1*0,5*0,8*2,4</t>
  </si>
  <si>
    <t>31</t>
  </si>
  <si>
    <t>997002611</t>
  </si>
  <si>
    <t>Nakládání suti a vybouraných hmot na dopravní prostředek pro vodorovné přemístění</t>
  </si>
  <si>
    <t>-361420534</t>
  </si>
  <si>
    <t>https://podminky.urs.cz/item/CS_URS_2026_02/997002611</t>
  </si>
  <si>
    <t>23,4*0,174*0,2</t>
  </si>
  <si>
    <t>19,5*0,174*0,2</t>
  </si>
  <si>
    <t>32</t>
  </si>
  <si>
    <t>469972112</t>
  </si>
  <si>
    <t>Odvoz suti nebo vybouraných hmot bez naložení, se složením a hrubým urovnáním suti do 1 km</t>
  </si>
  <si>
    <t>1728481342</t>
  </si>
  <si>
    <t>https://podminky.urs.cz/item/CS_URS_2026_02/469972112</t>
  </si>
  <si>
    <t>33</t>
  </si>
  <si>
    <t>469972122</t>
  </si>
  <si>
    <t>Odvoz suti nebo vybouraných hmot bez naložení, se složením a hrubým urovnáním suti Příplatek k ceně za každý další i započatý 1 km</t>
  </si>
  <si>
    <t>-1647712278</t>
  </si>
  <si>
    <t>https://podminky.urs.cz/item/CS_URS_2026_02/469972122</t>
  </si>
  <si>
    <t>Počítáno s odvozem na skládku 10 km</t>
  </si>
  <si>
    <t>(23,4+17,4+19,5)*0,3*1,66*9</t>
  </si>
  <si>
    <t>2*(1*1*1,7)*2,4+2*(0,6*0,6*0,6)*2,4*9</t>
  </si>
  <si>
    <t>1*0,5*0,8*2,4*9</t>
  </si>
  <si>
    <t>23,4*0,174*0,2*9</t>
  </si>
  <si>
    <t>17,4*0,174*9</t>
  </si>
  <si>
    <t>19,5*0,174*0,2*9</t>
  </si>
  <si>
    <t>16*0,08*9</t>
  </si>
  <si>
    <t>(((6+0,6)*0,3)+2*((5+0,6)*0,3))*2,32*9</t>
  </si>
  <si>
    <t>(2*5)*0,0735*9</t>
  </si>
  <si>
    <t>34</t>
  </si>
  <si>
    <t>997221615</t>
  </si>
  <si>
    <t>Poplatek za uložení stavebního odpadu na skládce (skládkovné) z prostého betonu zatříděného do Katalogu odpadů pod kódem 17 01 01</t>
  </si>
  <si>
    <t>1423228215</t>
  </si>
  <si>
    <t>https://podminky.urs.cz/item/CS_URS_2026_02/997221615</t>
  </si>
  <si>
    <t>PS 401 - v.č. 02, 01</t>
  </si>
  <si>
    <t>2*(0,6*0,6*0,6)*2,4</t>
  </si>
  <si>
    <t>35</t>
  </si>
  <si>
    <t>997221625</t>
  </si>
  <si>
    <t>Poplatek za uložení stavebního odpadu na skládce (skládkovné) z armovaného betonu zatříděného do Katalogu odpadů pod kódem 17 01 01</t>
  </si>
  <si>
    <t>-1039871815</t>
  </si>
  <si>
    <t>https://podminky.urs.cz/item/CS_URS_2026_02/997221625</t>
  </si>
  <si>
    <t>2*(1*1*1,7)*2,4</t>
  </si>
  <si>
    <t>36</t>
  </si>
  <si>
    <t>997221875</t>
  </si>
  <si>
    <t>Poplatek za předání stavebního odpadu recyklačnímu zařízení asfaltového bez obsahu dehtu zatříděného do Katalogu odpadů pod kódem 17 03 02</t>
  </si>
  <si>
    <t>-491550392</t>
  </si>
  <si>
    <t>https://podminky.urs.cz/item/CS_URS_2026_02/997221875</t>
  </si>
  <si>
    <t>37</t>
  </si>
  <si>
    <t>460030011</t>
  </si>
  <si>
    <t>Přípravné terénní práce sejmutí drnu včetně nařezání a uložení na hromady na vzdálenost do 50 m nebo naložení na dopravní prostředek jakékoliv tloušťky</t>
  </si>
  <si>
    <t>2132024124</t>
  </si>
  <si>
    <t>https://podminky.urs.cz/item/CS_URS_2026_02/460030011</t>
  </si>
  <si>
    <t>sejmutí drnu</t>
  </si>
  <si>
    <t>63,5</t>
  </si>
  <si>
    <t>38</t>
  </si>
  <si>
    <t>121112003</t>
  </si>
  <si>
    <t>Sejmutí ornice ručně při souvislé ploše, tl. vrstvy do 200 mm</t>
  </si>
  <si>
    <t>1358464514</t>
  </si>
  <si>
    <t>https://podminky.urs.cz/item/CS_URS_2026_02/121112003</t>
  </si>
  <si>
    <t>- výkopy v zeleném pásmu. odměřeno v AutoCadu:</t>
  </si>
  <si>
    <t>58+5,5</t>
  </si>
  <si>
    <t>39</t>
  </si>
  <si>
    <t>460131113</t>
  </si>
  <si>
    <t>Hloubení jam ručně včetně urovnání dna s přemístěním výkopku do vzdálenosti 3 m od okraje jámy nebo s naložením na dopravní prostředek v hornině třídy těžitelnosti I skupiny 3</t>
  </si>
  <si>
    <t>-53304800</t>
  </si>
  <si>
    <t>https://podminky.urs.cz/item/CS_URS_2026_02/460131113</t>
  </si>
  <si>
    <t>- betonové základy stožárů SSZ č. 1, 2:</t>
  </si>
  <si>
    <t>- výkop pro základy chodeckých stožárů SSZ č. 3, 4:</t>
  </si>
  <si>
    <t>- výkop pro základ řadiče SSZ:</t>
  </si>
  <si>
    <t>(0,5*1*0,8)*1</t>
  </si>
  <si>
    <t>- sondovací jámy pro vyhledání stávající chráničky, případně startovací a cílové jámy protlaku:</t>
  </si>
  <si>
    <t>(1,5*2*1,5)*4</t>
  </si>
  <si>
    <t>40</t>
  </si>
  <si>
    <t>460161152</t>
  </si>
  <si>
    <t>Hloubení kabelových rýh ručně včetně urovnání dna s přemístěním výkopku do vzdálenosti 3 m od okraje jámy nebo s naložením na dopravní prostředek šířky 35 cm hloubky 60 cm v hornině třídy těžitelnosti I skupiny 3</t>
  </si>
  <si>
    <t>-482325126</t>
  </si>
  <si>
    <t>https://podminky.urs.cz/item/CS_URS_2026_02/460161152</t>
  </si>
  <si>
    <t xml:space="preserve">- výkop 35 x 60 ručně - odměřeno v AutoCadu:   </t>
  </si>
  <si>
    <t>56+21,5+8-(21,5+33)</t>
  </si>
  <si>
    <t>41</t>
  </si>
  <si>
    <t>183117213</t>
  </si>
  <si>
    <t>Hloubení rýhy v kořenové zóně stromu šíře do 300 mm ručně, s přerušením kořenů do 30 mm v rovině nebo na svahu do 1:5, hloubky přes 400 do 600 mm</t>
  </si>
  <si>
    <t>-1706774519</t>
  </si>
  <si>
    <t>https://podminky.urs.cz/item/CS_URS_2026_02/183117213</t>
  </si>
  <si>
    <t>21,5+33</t>
  </si>
  <si>
    <t>42</t>
  </si>
  <si>
    <t>460241111</t>
  </si>
  <si>
    <t>Příplatek k cenám vykopávek v blízkosti podzemního vedení pro jakoukoliv třídu horniny</t>
  </si>
  <si>
    <t>-48693025</t>
  </si>
  <si>
    <t>https://podminky.urs.cz/item/CS_URS_2026_02/460241111</t>
  </si>
  <si>
    <t>křížení s inženýrskými sítěmi + souběh (v blízkosti stožáru č. 2, 4, od sondovací jámy prostupu č. 1 k sondovací jámě prostupu č. 2)</t>
  </si>
  <si>
    <t>(3+1+18,5+1)*0,6*0,35</t>
  </si>
  <si>
    <t>43</t>
  </si>
  <si>
    <t>460242211</t>
  </si>
  <si>
    <t>Provizorní zajištění inženýrských sítí ve výkopech kabelů při křížení</t>
  </si>
  <si>
    <t>-443342930</t>
  </si>
  <si>
    <t>https://podminky.urs.cz/item/CS_URS_2026_02/460242211</t>
  </si>
  <si>
    <t>44</t>
  </si>
  <si>
    <t>460242221</t>
  </si>
  <si>
    <t>Provizorní zajištění inženýrských sítí ve výkopech kabelů při souběhu</t>
  </si>
  <si>
    <t>-1319321900</t>
  </si>
  <si>
    <t>https://podminky.urs.cz/item/CS_URS_2026_02/460242221</t>
  </si>
  <si>
    <t>souběh s teplovodním potrubím</t>
  </si>
  <si>
    <t>18,5</t>
  </si>
  <si>
    <t>45</t>
  </si>
  <si>
    <t>460321111</t>
  </si>
  <si>
    <t>Vodorovné přemístění (odvoz) horniny stavebním kolečkem s vyprázdněním kolečka na hromady nebo do dopravního prostředku z jakékoliv horniny na vzdálenost do 10 m</t>
  </si>
  <si>
    <t>1220251961</t>
  </si>
  <si>
    <t>https://podminky.urs.cz/item/CS_URS_2026_02/460321111</t>
  </si>
  <si>
    <t>- hornina z výkopu základů stožárů SSZ č. 1, 2:</t>
  </si>
  <si>
    <t>- hornina z výkopu základů chodeckých stožárů SSZ č. 3, 4:</t>
  </si>
  <si>
    <t>- hornina z výkopu pro základ řadiče SSZ:</t>
  </si>
  <si>
    <t>- hornina z výkopu sondovací jámy pro vyhledání stávající chráničky, případně startovací a cílové jámy protlaku:</t>
  </si>
  <si>
    <t>- přebytečná hornina z výkopu 35x60 cm v chodníku</t>
  </si>
  <si>
    <t>26,5*0,35*0,3</t>
  </si>
  <si>
    <t>- zemina z kabelové trasy v zeleni</t>
  </si>
  <si>
    <t>59*0,35*0,6</t>
  </si>
  <si>
    <t>- ornice</t>
  </si>
  <si>
    <t>63,5*0,35*0,1</t>
  </si>
  <si>
    <t>46</t>
  </si>
  <si>
    <t>171251201</t>
  </si>
  <si>
    <t>Uložení sypaniny na skládky nebo meziskládky bez hutnění s upravením uložené sypaniny do předepsaného tvaru</t>
  </si>
  <si>
    <t>-632195480</t>
  </si>
  <si>
    <t>https://podminky.urs.cz/item/CS_URS_2026_02/171251201</t>
  </si>
  <si>
    <t>47</t>
  </si>
  <si>
    <t>167151101</t>
  </si>
  <si>
    <t>Nakládání, skládání a překládání neulehlého výkopku nebo sypaniny strojně nakládání, množství do 100 m3, z horniny třídy těžitelnosti I, skupiny 1 až 3</t>
  </si>
  <si>
    <t>-2074908200</t>
  </si>
  <si>
    <t>https://podminky.urs.cz/item/CS_URS_2026_02/167151101</t>
  </si>
  <si>
    <t>- přebytečná hornina z výkopu 35x60 cm v chodníku (15% odvoz na skládku)</t>
  </si>
  <si>
    <t>26,5*0,35*0,3*0,15</t>
  </si>
  <si>
    <t>- zemina z kabelové trasy v zeleni (15% odvoz na skládku)</t>
  </si>
  <si>
    <t>59*0,35*0,6*0,15</t>
  </si>
  <si>
    <t>48</t>
  </si>
  <si>
    <t>167102111</t>
  </si>
  <si>
    <t>Nakládání drnu ze skládky</t>
  </si>
  <si>
    <t>-2111120822</t>
  </si>
  <si>
    <t>https://podminky.urs.cz/item/CS_URS_2026_02/167102111</t>
  </si>
  <si>
    <t>nakládání drnu</t>
  </si>
  <si>
    <t>49</t>
  </si>
  <si>
    <t>460341113</t>
  </si>
  <si>
    <t>Vodorovné přemístění (odvoz) horniny dopravními prostředky včetně složení, bez naložení a rozprostření jakékoliv třídy, na vzdálenost přes 500 do 1000 m</t>
  </si>
  <si>
    <t>1148406753</t>
  </si>
  <si>
    <t>https://podminky.urs.cz/item/CS_URS_2026_02/460341113</t>
  </si>
  <si>
    <t>50</t>
  </si>
  <si>
    <t>460341121</t>
  </si>
  <si>
    <t>Vodorovné přemístění (odvoz) horniny dopravními prostředky včetně složení, bez naložení a rozprostření jakékoliv třídy, na vzdálenost Příplatek k ceně -1113 za každých dalších i započatých 1000 m</t>
  </si>
  <si>
    <t>-1763791517</t>
  </si>
  <si>
    <t>https://podminky.urs.cz/item/CS_URS_2026_02/460341121</t>
  </si>
  <si>
    <t>Počítáno s odvozem na skládku vzdálenou 10 km</t>
  </si>
  <si>
    <t>(1,7*1*1)*2*9</t>
  </si>
  <si>
    <t>(0,6*0,6*0,6)*2*9</t>
  </si>
  <si>
    <t>(0,5*1*0,8)*1*9</t>
  </si>
  <si>
    <t>26,5*0,35*0,3*0,15*9</t>
  </si>
  <si>
    <t>59*0,35*0,6*0,15*9</t>
  </si>
  <si>
    <t>51</t>
  </si>
  <si>
    <t>171201221</t>
  </si>
  <si>
    <t>Poplatek za uložení zeminy a kamení na skládce (skládkovné) zatříděné do Katalogu odpadů pod kódem 17 05 04</t>
  </si>
  <si>
    <t>252675506</t>
  </si>
  <si>
    <t>https://podminky.urs.cz/item/CS_URS_2026_02/171201221</t>
  </si>
  <si>
    <t>26,5*0,35*0,3*0,15*1,66</t>
  </si>
  <si>
    <t>59*0,35*0,6*0,15*1,66</t>
  </si>
  <si>
    <t>(1,7*1*1)*2*1,66</t>
  </si>
  <si>
    <t>(0,6*0,6*0,6)*2*1,66</t>
  </si>
  <si>
    <t>(0,5*1*0,8)*1*1,66</t>
  </si>
  <si>
    <t>52</t>
  </si>
  <si>
    <t>469973127</t>
  </si>
  <si>
    <t>Poplatek za předání stavebního odpadu recyklačnímu zařízení z rostlinných pletiv zatříděného do Katalogu odpadů pod kódem 02 01 03</t>
  </si>
  <si>
    <t>-1398673030</t>
  </si>
  <si>
    <t>https://podminky.urs.cz/item/CS_URS_2026_02/469973127</t>
  </si>
  <si>
    <t>Uložení drnu na skládku</t>
  </si>
  <si>
    <t>Počítáno s váhou 20 kg /m2</t>
  </si>
  <si>
    <t>63,5*0,02</t>
  </si>
  <si>
    <t>53</t>
  </si>
  <si>
    <t>468161122</t>
  </si>
  <si>
    <t>Demontáž trubek ochranných uložených volně v rýze, bez zemních prací plastových ohebných, vnitřního průměru do 100 mm</t>
  </si>
  <si>
    <t>1033616344</t>
  </si>
  <si>
    <t>https://podminky.urs.cz/item/CS_URS_2026_02/468161122</t>
  </si>
  <si>
    <t>demontáž stávajících chrániček, průměr 63mm</t>
  </si>
  <si>
    <t>85,5</t>
  </si>
  <si>
    <t>54</t>
  </si>
  <si>
    <t>220182025</t>
  </si>
  <si>
    <t>Kontrola průchodnosti trubky kalibrace do 2000 m</t>
  </si>
  <si>
    <t>-543070960</t>
  </si>
  <si>
    <t>https://podminky.urs.cz/item/CS_URS_2026_02/220182025</t>
  </si>
  <si>
    <t>stávající prostupy</t>
  </si>
  <si>
    <t>(16,5+16,5)/1000</t>
  </si>
  <si>
    <t>55</t>
  </si>
  <si>
    <t>460744112</t>
  </si>
  <si>
    <t>Osazení kabelových prostupů vyčištění stávajících kabelových trub čistící soupravou bez kabelové komory</t>
  </si>
  <si>
    <t>1746934813</t>
  </si>
  <si>
    <t>https://podminky.urs.cz/item/CS_URS_2026_02/460744112</t>
  </si>
  <si>
    <t>16,5+16,5</t>
  </si>
  <si>
    <t>56</t>
  </si>
  <si>
    <t>460281114</t>
  </si>
  <si>
    <t>Pažení výkopů rozepření stěn rýh nebo jam</t>
  </si>
  <si>
    <t>-171234131</t>
  </si>
  <si>
    <t>https://podminky.urs.cz/item/CS_URS_2026_02/460281114</t>
  </si>
  <si>
    <t>rozepření stěn sondovacích jam pro vyhledání stávajících chrániček, případně startovacích a koncových jam protlaku</t>
  </si>
  <si>
    <t>2*((1,5*1,5*1,8)+2*(1,5*1,5*1,5))</t>
  </si>
  <si>
    <t>57</t>
  </si>
  <si>
    <t>460631214</t>
  </si>
  <si>
    <t>Zemní protlaky řízené horizontální vrtání v hornině třídy těžitelnosti I a II skupiny 1 až 4 včetně protlačení trub v hloubce do 6 m vnějšího průměru vrtu přes 140 do 180 mm</t>
  </si>
  <si>
    <t>-2110801690</t>
  </si>
  <si>
    <t>https://podminky.urs.cz/item/CS_URS_2026_02/460631214</t>
  </si>
  <si>
    <t>- v případě malé kapacity nebo neprůchodnosti stávajících protlaků</t>
  </si>
  <si>
    <t>- nové prostupy:</t>
  </si>
  <si>
    <t>58</t>
  </si>
  <si>
    <t>28613859-R</t>
  </si>
  <si>
    <t>trubka vodovodní HDPE (IPE) tyče 6,12m 160x14,6mm</t>
  </si>
  <si>
    <t>Cena pro projekt</t>
  </si>
  <si>
    <t>37658412</t>
  </si>
  <si>
    <t>- nové prostupy, vč. 5% prořezu:</t>
  </si>
  <si>
    <t>(16,5+16,5)*1,05</t>
  </si>
  <si>
    <t>59</t>
  </si>
  <si>
    <t>460281124</t>
  </si>
  <si>
    <t>Pažení výkopů odstranění rozepření stěn rýh nebo jam</t>
  </si>
  <si>
    <t>1378620919</t>
  </si>
  <si>
    <t>https://podminky.urs.cz/item/CS_URS_2026_02/460281124</t>
  </si>
  <si>
    <t>odstranění rozepření stěn sondovacích jam pro vyhledání stávajících chrániček, případně startovacích a koncových jam protlaku</t>
  </si>
  <si>
    <t>60</t>
  </si>
  <si>
    <t>460661512</t>
  </si>
  <si>
    <t>Kabelové lože z písku včetně podsypu, zhutnění a urovnání povrchu pro kabely nn zakryté plastovou fólií, šířky přes 25 do 50 cm</t>
  </si>
  <si>
    <t>-985148483</t>
  </si>
  <si>
    <t>https://podminky.urs.cz/item/CS_URS_2026_02/460661512</t>
  </si>
  <si>
    <t>56+21,5+8</t>
  </si>
  <si>
    <t>61</t>
  </si>
  <si>
    <t>460791214</t>
  </si>
  <si>
    <t>Uložení ochranných trubek do rýhy plastových bez obsypu, vnitřního průměru ohebných, vnitřního průměru přes 90 do 110 mm</t>
  </si>
  <si>
    <t>-205365769</t>
  </si>
  <si>
    <t>https://podminky.urs.cz/item/CS_URS_2026_02/460791214</t>
  </si>
  <si>
    <t>62</t>
  </si>
  <si>
    <t>34571355</t>
  </si>
  <si>
    <t>trubka elektroinstalační ohebná dvouplášťová korugovaná HDPE (chránička) D 93/110mm</t>
  </si>
  <si>
    <t>2138654741</t>
  </si>
  <si>
    <t xml:space="preserve">- výkop 35 x 60 ručně - odměřeno v AutoCadu; včetně 5% prořezu:   </t>
  </si>
  <si>
    <t>(56+21,5+8)*1,05</t>
  </si>
  <si>
    <t>63</t>
  </si>
  <si>
    <t>14011098</t>
  </si>
  <si>
    <t>trubka ocelová bezešvá hladká jakost 11 353 159x4,5mm</t>
  </si>
  <si>
    <t>-1632152274</t>
  </si>
  <si>
    <t>křížení a souběh kabelové trasy s teplovodním potrubím v chodníku od sondovací jámy prostupu č. 1 po sondovací jámy prostupu č. 2</t>
  </si>
  <si>
    <t>460641411</t>
  </si>
  <si>
    <t>Základové konstrukce bednění s případnými vzpěrami nezabudované zřízení</t>
  </si>
  <si>
    <t>-877984587</t>
  </si>
  <si>
    <t>https://podminky.urs.cz/item/CS_URS_2026_02/460641411</t>
  </si>
  <si>
    <t>- bednění základů výložníkových stožárů č. 1, 2:</t>
  </si>
  <si>
    <t>(4*(1,7*1))*2</t>
  </si>
  <si>
    <t>65</t>
  </si>
  <si>
    <t>460641125</t>
  </si>
  <si>
    <t>Základové konstrukce základ bez bednění do rostlé zeminy z monolitického železobetonu bez výztuže bez zvláštních nároků na prostředí tř. C 25/30</t>
  </si>
  <si>
    <t>-471814825</t>
  </si>
  <si>
    <t>https://podminky.urs.cz/item/CS_URS_2026_02/460641125</t>
  </si>
  <si>
    <t>- betonové základy chodeckých stožárů SSZ č. 3, 4:</t>
  </si>
  <si>
    <t>66</t>
  </si>
  <si>
    <t>460641212</t>
  </si>
  <si>
    <t>Základové konstrukce výztuž z betonářské oceli 10 505</t>
  </si>
  <si>
    <t>822020043</t>
  </si>
  <si>
    <t>https://podminky.urs.cz/item/CS_URS_2026_02/460641212</t>
  </si>
  <si>
    <t>- hmotnost ocelové výztuže betonových základů stožárů výložníkových:</t>
  </si>
  <si>
    <t>2*0,005</t>
  </si>
  <si>
    <t>67</t>
  </si>
  <si>
    <t>28611143-R</t>
  </si>
  <si>
    <t>trubka PVC 350/2,9-1100</t>
  </si>
  <si>
    <t>449670078</t>
  </si>
  <si>
    <t>PS 401 - v.č. 08</t>
  </si>
  <si>
    <t>PVC pouzdro v základu stožáru č. 1, 2</t>
  </si>
  <si>
    <t>2*1,1</t>
  </si>
  <si>
    <t>68</t>
  </si>
  <si>
    <t>34571353</t>
  </si>
  <si>
    <t>trubka elektroinstalační ohebná dvouplášťová korugovaná HDPE (chránička) D 61/75mm</t>
  </si>
  <si>
    <t>128</t>
  </si>
  <si>
    <t>1878863778</t>
  </si>
  <si>
    <t>2*0,5</t>
  </si>
  <si>
    <t>v základu chodeckých stožárů č. 3, 4</t>
  </si>
  <si>
    <t>2*1</t>
  </si>
  <si>
    <t>3*1,05 'Přepočtené koeficientem množství</t>
  </si>
  <si>
    <t>69</t>
  </si>
  <si>
    <t>460641412</t>
  </si>
  <si>
    <t>Základové konstrukce bednění s případnými vzpěrami nezabudované odstranění</t>
  </si>
  <si>
    <t>-1701424292</t>
  </si>
  <si>
    <t>https://podminky.urs.cz/item/CS_URS_2026_02/460641412</t>
  </si>
  <si>
    <t>- odstranění bednění základů výložníkových stožárů č. 1, 2:</t>
  </si>
  <si>
    <t>70</t>
  </si>
  <si>
    <t>460641124</t>
  </si>
  <si>
    <t>Základové konstrukce základ bez bednění do rostlé zeminy z monolitického železobetonu bez výztuže bez zvláštních nároků na prostředí tř. C 20/25</t>
  </si>
  <si>
    <t>-1440041033</t>
  </si>
  <si>
    <t>https://podminky.urs.cz/item/CS_URS_2026_02/460641124</t>
  </si>
  <si>
    <t>71</t>
  </si>
  <si>
    <t>460671113</t>
  </si>
  <si>
    <t>Výstražné prvky pro krytí kabelů včetně vyrovnání povrchu rýhy, rozvinutí a uložení fólie, šířky přes 25 do 35 cm</t>
  </si>
  <si>
    <t>489922242</t>
  </si>
  <si>
    <t>https://podminky.urs.cz/item/CS_URS_2026_02/460671113</t>
  </si>
  <si>
    <t>72</t>
  </si>
  <si>
    <t>69311311</t>
  </si>
  <si>
    <t>pás varovný plný do výkopu š 330mm s potiskem</t>
  </si>
  <si>
    <t>1679584906</t>
  </si>
  <si>
    <t>73</t>
  </si>
  <si>
    <t>460391123</t>
  </si>
  <si>
    <t>Zásyp jam ručně s uložením výkopku ve vrstvách a úpravou povrchu s přemístění sypaniny ze vzdálenosti do 10 m se zhutněním z horniny třídy těžitelnosti I skupiny 3</t>
  </si>
  <si>
    <t>1202533047</t>
  </si>
  <si>
    <t>https://podminky.urs.cz/item/CS_URS_2026_02/460391123</t>
  </si>
  <si>
    <t>- zásyp sondovací jámy pro vyhledání stávající chráničky, případně startovací a cílové jámy protlaku:</t>
  </si>
  <si>
    <t>74</t>
  </si>
  <si>
    <t>460431162</t>
  </si>
  <si>
    <t>Zásyp kabelových rýh ručně s přemístění sypaniny ze vzdálenosti do 10 m, s uložením výkopku ve vrstvách včetně zhutnění a úpravy povrchu šířky 35 cm hloubky 60 cm z horniny třídy těžitelnosti I skupiny 3</t>
  </si>
  <si>
    <t>-1490758414</t>
  </si>
  <si>
    <t>https://podminky.urs.cz/item/CS_URS_2026_02/460431162</t>
  </si>
  <si>
    <t>75</t>
  </si>
  <si>
    <t>460871151</t>
  </si>
  <si>
    <t>Podklad vozovek a chodníků včetně rozprostření a úpravy z kameniva drceného, včetně zhutnění, tloušťky do 10 cm</t>
  </si>
  <si>
    <t>-1226915874</t>
  </si>
  <si>
    <t>https://podminky.urs.cz/item/CS_URS_2026_02/460871151</t>
  </si>
  <si>
    <t>- pokládka šedé betonové dlažby 10/20. Odměřeno v AutoCadu:</t>
  </si>
  <si>
    <t>- pokládka šedé reliéfní betonové dlažby 10/20. Odměřeno v AutoCadu:</t>
  </si>
  <si>
    <t>- pokládka šedé betonové dlažby tvaru H. Odměřeno v AutoCadu:</t>
  </si>
  <si>
    <t>76</t>
  </si>
  <si>
    <t>460871143</t>
  </si>
  <si>
    <t>Podklad vozovek a chodníků včetně rozprostření a úpravy ze štěrkodrti, včetně zhutnění, tloušťky přes 10 do 15 cm</t>
  </si>
  <si>
    <t>1289716126</t>
  </si>
  <si>
    <t>https://podminky.urs.cz/item/CS_URS_2026_02/460871143</t>
  </si>
  <si>
    <t>77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</si>
  <si>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</si>
  <si>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</si>
  <si>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91504883</t>
  </si>
  <si>
    <t>https://podminky.urs.cz/item/CS_URS_2026_02/916131213</t>
  </si>
  <si>
    <t>- osazení obrubníků. Odměřeno v AutoCadu.</t>
  </si>
  <si>
    <t>78</t>
  </si>
  <si>
    <t>59217029</t>
  </si>
  <si>
    <t>obrubník silniční betonový nájezdový 1000x150x150mm</t>
  </si>
  <si>
    <t>-128838778</t>
  </si>
  <si>
    <t>79</t>
  </si>
  <si>
    <t>59217030</t>
  </si>
  <si>
    <t>obrubník silniční betonový přechodový 1000x150x150-250mm</t>
  </si>
  <si>
    <t>-1823950286</t>
  </si>
  <si>
    <t>80</t>
  </si>
  <si>
    <t>935114212-R</t>
  </si>
  <si>
    <t xml:space="preserve">Osazení štěrbinového odvodňovacího betonového žlabu rozměru 1000x200x200 mm </t>
  </si>
  <si>
    <t>1754941789</t>
  </si>
  <si>
    <t>https://podminky.urs.cz/item/CS_URS_2026_02/935114212-R</t>
  </si>
  <si>
    <t>osazení odvodňovacího žlabu v případě poškození u stožáru č. 2</t>
  </si>
  <si>
    <t>81</t>
  </si>
  <si>
    <t>59228432-R</t>
  </si>
  <si>
    <t>žlab štěrbinový betonový 1000x200x200mm</t>
  </si>
  <si>
    <t>250603133</t>
  </si>
  <si>
    <t>82</t>
  </si>
  <si>
    <t>460881612</t>
  </si>
  <si>
    <t>Kryt vozovek a chodníků kladení dlažby (materiál ve specifikaci) včetně spárování, do lože z kameniva těženého z dlaždic betonových tvarovaných nebo zámkových</t>
  </si>
  <si>
    <t>851139937</t>
  </si>
  <si>
    <t>https://podminky.urs.cz/item/CS_URS_2026_02/460881612</t>
  </si>
  <si>
    <t>- pokládka červené reliéfní betonové dlažby 10/20. Odměřeno v AutoCadu:</t>
  </si>
  <si>
    <t>83</t>
  </si>
  <si>
    <t>59245015</t>
  </si>
  <si>
    <t>dlažba zámková betonová tvaru I 200x165mm tl 60mm přírodní</t>
  </si>
  <si>
    <t>286802608</t>
  </si>
  <si>
    <t>- pokládka šedé betonové dlažby tvaru H. Odměřeno v AutoCadu, včetně 10% prořezu, využito 80% původní dlažby:</t>
  </si>
  <si>
    <t>(5+1,5+13)*1,1-(5+1,5+13)*0,8</t>
  </si>
  <si>
    <t>84</t>
  </si>
  <si>
    <t>59245018</t>
  </si>
  <si>
    <t>dlažba skladebná betonová 200x100mm tl 60mm přírodní</t>
  </si>
  <si>
    <t>407373432</t>
  </si>
  <si>
    <t>- pokládka šedé betonové dlažby 10/20. Odměřeno v AutoCadu, včetně 10% prořezu, využito 80% původní dlažby:</t>
  </si>
  <si>
    <t>(14,7+6+1,2+1,5)*1,1-(14,7+6+1,2+1,5)*0,8</t>
  </si>
  <si>
    <t>85</t>
  </si>
  <si>
    <t>59245006</t>
  </si>
  <si>
    <t>dlažba pro nevidomé betonová 200x100mm tl 60mm barevná</t>
  </si>
  <si>
    <t>-642667573</t>
  </si>
  <si>
    <t>- pokládka červené reliéfní betonové dlažby 10/20. Včetně 10% prořezu. Odměřeno v AutoCadu:</t>
  </si>
  <si>
    <t>(4+5+4,7+3,7)*1,1</t>
  </si>
  <si>
    <t>86</t>
  </si>
  <si>
    <t>573191111</t>
  </si>
  <si>
    <t>Postřik infiltrační kationaktivní emulzí v množství 1,00 kg/m2</t>
  </si>
  <si>
    <t>-355788438</t>
  </si>
  <si>
    <t>https://podminky.urs.cz/item/CS_URS_2026_02/573191111</t>
  </si>
  <si>
    <t>Napojení všech nových vrstev vozovky na stávající vrstvy musí být provedeno odstupňovaně (zazubeně) s přesahem 100 mm na každou vrstvu</t>
  </si>
  <si>
    <t>(6+0,2)*0,1+2*(5+0,2)*0,1</t>
  </si>
  <si>
    <t>87</t>
  </si>
  <si>
    <t>460881214</t>
  </si>
  <si>
    <t>Kryt vozovek a chodníků z asfaltového betonu vrstva ložní, tloušťky 7 cm</t>
  </si>
  <si>
    <t>1463302117</t>
  </si>
  <si>
    <t>https://podminky.urs.cz/item/CS_URS_2026_02/460881214</t>
  </si>
  <si>
    <t>88</t>
  </si>
  <si>
    <t>573211112</t>
  </si>
  <si>
    <t>Postřik spojovací PS bez posypu kamenivem z asfaltu silničního, v množství 0,70 kg/m2</t>
  </si>
  <si>
    <t>561198004</t>
  </si>
  <si>
    <t>https://podminky.urs.cz/item/CS_URS_2026_02/573211112</t>
  </si>
  <si>
    <t>(6+0,4)*0,2+2*(5+0,4)*0,2</t>
  </si>
  <si>
    <t>(6+0,6)*0,3+2*(5+0,6)*0,3</t>
  </si>
  <si>
    <t>89</t>
  </si>
  <si>
    <t>460881212</t>
  </si>
  <si>
    <t>Kryt vozovek a chodníků z asfaltového betonu vrstva ložní, tloušťky 5 cm</t>
  </si>
  <si>
    <t>-1506734627</t>
  </si>
  <si>
    <t>https://podminky.urs.cz/item/CS_URS_2026_02/460881212</t>
  </si>
  <si>
    <t>90</t>
  </si>
  <si>
    <t>460881222</t>
  </si>
  <si>
    <t>Kryt vozovek a chodníků z asfaltového betonu vrstva obrusná, tloušťky 4 cm</t>
  </si>
  <si>
    <t>-1072622092</t>
  </si>
  <si>
    <t>https://podminky.urs.cz/item/CS_URS_2026_02/460881222</t>
  </si>
  <si>
    <t>91</t>
  </si>
  <si>
    <t>599141111</t>
  </si>
  <si>
    <t>Vyplnění spár mezi silničními dílci jakékoliv tloušťky živičnou zálivkou</t>
  </si>
  <si>
    <t>1807734268</t>
  </si>
  <si>
    <t>https://podminky.urs.cz/item/CS_URS_2026_02/599141111</t>
  </si>
  <si>
    <t>92</t>
  </si>
  <si>
    <t>919732221</t>
  </si>
  <si>
    <t>Styčná pracovní spára při napojení nového živičného povrchu na stávající se zalitím za tepla modifikovanou asfaltovou hmotou s posypem vápenným hydrátem šířky do 15 mm, hloubky do 25 mm bez prořezání spáry</t>
  </si>
  <si>
    <t>-246371411</t>
  </si>
  <si>
    <t>https://podminky.urs.cz/item/CS_URS_2026_02/919732221</t>
  </si>
  <si>
    <t>2*(6+0,2)+2*0,1+2*(5+0,2)+2*0,1</t>
  </si>
  <si>
    <t>2*(6+0,4)+2*0,2+2*(5+0,4)+2*0,2</t>
  </si>
  <si>
    <t>2*(6+0,6)+2*0,3+2*((5+0,6)*2+2*0,3)</t>
  </si>
  <si>
    <t>93</t>
  </si>
  <si>
    <t>919112213</t>
  </si>
  <si>
    <t>Řezání dilatačních spár v živičném krytu vytvoření komůrky pro těsnící zálivku šířky 10 mm, hloubky 25 mm</t>
  </si>
  <si>
    <t>863957716</t>
  </si>
  <si>
    <t>https://podminky.urs.cz/item/CS_URS_2026_02/919112213</t>
  </si>
  <si>
    <t>94</t>
  </si>
  <si>
    <t>919121112</t>
  </si>
  <si>
    <t>Utěsnění dilatačních spár zálivkou za studena v cementobetonovém nebo živičném krytu včetně adhezního nátěru s těsnicím profilem pod zálivkou, pro komůrky šířky 10 mm, hloubky 25 mm</t>
  </si>
  <si>
    <t>-1031752282</t>
  </si>
  <si>
    <t>https://podminky.urs.cz/item/CS_URS_2026_02/919121112</t>
  </si>
  <si>
    <t>95</t>
  </si>
  <si>
    <t>460481122</t>
  </si>
  <si>
    <t>Úprava pláně ručně v hornině třídy těžitelnosti I skupiny 3 se zhutněním</t>
  </si>
  <si>
    <t>738313086</t>
  </si>
  <si>
    <t>https://podminky.urs.cz/item/CS_URS_2026_02/460481122</t>
  </si>
  <si>
    <t>úprava pláně pod dlažbou</t>
  </si>
  <si>
    <t>60,3</t>
  </si>
  <si>
    <t>úprava pláně v zeleni</t>
  </si>
  <si>
    <t>96</t>
  </si>
  <si>
    <t>460581131</t>
  </si>
  <si>
    <t>Úprava terénu uvedení nezpevněného terénu do původního stavu v místě dočasného uložení výkopku s vyhrabáním, srovnáním a částečným dosetím trávy</t>
  </si>
  <si>
    <t>1224303621</t>
  </si>
  <si>
    <t>https://podminky.urs.cz/item/CS_URS_2026_02/460581131</t>
  </si>
  <si>
    <t>místo dočasného uložení horniny z výkopu</t>
  </si>
  <si>
    <t>- kabelové trasy</t>
  </si>
  <si>
    <t>85,5*0,35</t>
  </si>
  <si>
    <t>- základů stožárů č. 1, 2</t>
  </si>
  <si>
    <t>2*(1*1,7)</t>
  </si>
  <si>
    <t xml:space="preserve">- základů stožárů č. 3, 4 </t>
  </si>
  <si>
    <t>2*(0,6*0,6)</t>
  </si>
  <si>
    <t>základ pro řadič</t>
  </si>
  <si>
    <t>1*0,8</t>
  </si>
  <si>
    <t>z výkopu sondovacích jam pro vyhledání chráničky (případně startovací a koncové jámy protlaku)</t>
  </si>
  <si>
    <t>4*(2,0*1,5)</t>
  </si>
  <si>
    <t>z výkopu ornice</t>
  </si>
  <si>
    <t>97</t>
  </si>
  <si>
    <t>460551111</t>
  </si>
  <si>
    <t>Rozprostření a urovnání ornice ručně včetně přemístění hromad nebo dočasných skládek na místo spotřeby ze vzdálenosti do 3 m při souvislé ploše, tl. vrstvy do 20 cm</t>
  </si>
  <si>
    <t>268648748</t>
  </si>
  <si>
    <t>https://podminky.urs.cz/item/CS_URS_2026_02/460551111</t>
  </si>
  <si>
    <t>- úprava plochy zeleně. Odměřeno v AutoCadu:</t>
  </si>
  <si>
    <t>98</t>
  </si>
  <si>
    <t>181411141</t>
  </si>
  <si>
    <t>Založení trávníku na půdě předem připravené plochy do 1000 m2 výsevem včetně utažení parterového v rovině nebo na svahu do 1:5</t>
  </si>
  <si>
    <t>-439079757</t>
  </si>
  <si>
    <t>https://podminky.urs.cz/item/CS_URS_2026_02/181411141</t>
  </si>
  <si>
    <t>99</t>
  </si>
  <si>
    <t>00572410</t>
  </si>
  <si>
    <t>osivo směs travní parková</t>
  </si>
  <si>
    <t>kg</t>
  </si>
  <si>
    <t>1764366327</t>
  </si>
  <si>
    <t>- osetí plochy kabelové trasy - odměřeno v AutoCadu:</t>
  </si>
  <si>
    <t>1 kg travního semene na 50 m2 plochy</t>
  </si>
  <si>
    <t>(58+5,5)/50</t>
  </si>
  <si>
    <t>100</t>
  </si>
  <si>
    <t>185804312</t>
  </si>
  <si>
    <t>Zalití rostlin vodou plochy záhonů jednotlivě přes 20 m2</t>
  </si>
  <si>
    <t>1021541017</t>
  </si>
  <si>
    <t>https://podminky.urs.cz/item/CS_URS_2026_02/185804312</t>
  </si>
  <si>
    <t>- zálivka osetého povrchu kabelové trasy</t>
  </si>
  <si>
    <t>- zalévání trávníku vodou 8x po 10 l/m2</t>
  </si>
  <si>
    <t>(58+5,5)*0,001*8</t>
  </si>
  <si>
    <t>101</t>
  </si>
  <si>
    <t>185851121</t>
  </si>
  <si>
    <t>Dovoz vody pro zálivku rostlin na vzdálenost do 1000 m</t>
  </si>
  <si>
    <t>-1298874197</t>
  </si>
  <si>
    <t>https://podminky.urs.cz/item/CS_URS_2026_02/185851121</t>
  </si>
  <si>
    <t>102</t>
  </si>
  <si>
    <t>185851129</t>
  </si>
  <si>
    <t>Dovoz vody pro zálivku rostlin Příplatek k ceně za každých dalších i započatých 1000 m</t>
  </si>
  <si>
    <t>621824091</t>
  </si>
  <si>
    <t>https://podminky.urs.cz/item/CS_URS_2026_02/185851129</t>
  </si>
  <si>
    <t>(58+5,5)*0,001*8*10</t>
  </si>
  <si>
    <t>103</t>
  </si>
  <si>
    <t>08211320</t>
  </si>
  <si>
    <t>voda pitná pro smluvní odběratele</t>
  </si>
  <si>
    <t>-440654002</t>
  </si>
  <si>
    <t>104</t>
  </si>
  <si>
    <t>185803111</t>
  </si>
  <si>
    <t>Ošetření trávníku jednorázové v rovině nebo na svahu do 1:5</t>
  </si>
  <si>
    <t>-1400529995</t>
  </si>
  <si>
    <t>https://podminky.urs.cz/item/CS_URS_2026_02/185803111</t>
  </si>
  <si>
    <t>105</t>
  </si>
  <si>
    <t>469981111</t>
  </si>
  <si>
    <t>Přesun hmot pro pomocné stavební práce při elektromontážích dopravní vzdálenost do 1000 m</t>
  </si>
  <si>
    <t>-268104494</t>
  </si>
  <si>
    <t>https://podminky.urs.cz/item/CS_URS_2026_02/469981111</t>
  </si>
  <si>
    <t>21-M</t>
  </si>
  <si>
    <t>Elektromontáže</t>
  </si>
  <si>
    <t>106</t>
  </si>
  <si>
    <t>218220452</t>
  </si>
  <si>
    <t>Demontáž hromosvodného vedení ochranných prvků a doplňků ochranného pospojování pevně</t>
  </si>
  <si>
    <t>452672827</t>
  </si>
  <si>
    <t>https://podminky.urs.cz/item/CS_URS_2026_02/218220452</t>
  </si>
  <si>
    <t>- původní dokumentace SSZ</t>
  </si>
  <si>
    <t>151</t>
  </si>
  <si>
    <t>107</t>
  </si>
  <si>
    <t>218812071</t>
  </si>
  <si>
    <t>Demontáž izolovaných kabelů měděných do 1 kV bez odpojení vodičů plných nebo laněných kulatých (např. CYKY, CYKFY) uložených volně nebo v liště počtu a průřezu žil 7x1,5 až 2,5 mm2</t>
  </si>
  <si>
    <t>-477838956</t>
  </si>
  <si>
    <t>https://podminky.urs.cz/item/CS_URS_2026_02/218812071</t>
  </si>
  <si>
    <t>50+80</t>
  </si>
  <si>
    <t>108</t>
  </si>
  <si>
    <t>218812111</t>
  </si>
  <si>
    <t>Demontáž izolovaných kabelů měděných do 1 kV bez odpojení vodičů plných nebo laněných kulatých (např. CYKY, CYKFY) uložených volně nebo v liště počtu a průřezu žil 24x1,5 mm2</t>
  </si>
  <si>
    <t>-531533061</t>
  </si>
  <si>
    <t>https://podminky.urs.cz/item/CS_URS_2026_02/218812111</t>
  </si>
  <si>
    <t>8+46</t>
  </si>
  <si>
    <t>109</t>
  </si>
  <si>
    <t>210220022</t>
  </si>
  <si>
    <t>Montáž uzemňovacího vedení s upevněním, propojením a připojením pomocí svorek v zemi s izolací spojů vodičů FeZn drátem nebo lanem průměru do 10 mm v městské zástavbě</t>
  </si>
  <si>
    <t>-2075640646</t>
  </si>
  <si>
    <t>https://podminky.urs.cz/item/CS_URS_2026_02/210220022</t>
  </si>
  <si>
    <t>PS 401 - v.č. 04</t>
  </si>
  <si>
    <t>110</t>
  </si>
  <si>
    <t>35441073</t>
  </si>
  <si>
    <t>drát D 10mm FeZn</t>
  </si>
  <si>
    <t>-173600193</t>
  </si>
  <si>
    <t>poznámka k položce:</t>
  </si>
  <si>
    <t>1 kg = 1,61 m</t>
  </si>
  <si>
    <t>151/1,61</t>
  </si>
  <si>
    <t>111</t>
  </si>
  <si>
    <t>210220301</t>
  </si>
  <si>
    <t>Montáž hromosvodného vedení svorek se 2 šrouby</t>
  </si>
  <si>
    <t>-80765936</t>
  </si>
  <si>
    <t>https://podminky.urs.cz/item/CS_URS_2026_02/210220301</t>
  </si>
  <si>
    <t>5*2</t>
  </si>
  <si>
    <t>112</t>
  </si>
  <si>
    <t>35441885</t>
  </si>
  <si>
    <t>svorka spojovací pro lano D 8-10mm</t>
  </si>
  <si>
    <t>-1858347729</t>
  </si>
  <si>
    <t>113</t>
  </si>
  <si>
    <t>210220304</t>
  </si>
  <si>
    <t>Montáž hromosvodného vedení svorek na konstrukce</t>
  </si>
  <si>
    <t>1915231425</t>
  </si>
  <si>
    <t>https://podminky.urs.cz/item/CS_URS_2026_02/210220304</t>
  </si>
  <si>
    <t>Stožár č. 1, 2, 3, 4</t>
  </si>
  <si>
    <t>stožárová svorka</t>
  </si>
  <si>
    <t>114</t>
  </si>
  <si>
    <t>35441895</t>
  </si>
  <si>
    <t>svorka připojovací k připojení kovových částí</t>
  </si>
  <si>
    <t>1122929575</t>
  </si>
  <si>
    <t>115</t>
  </si>
  <si>
    <t>220061701</t>
  </si>
  <si>
    <t>Zatažení kabelu do objektu včetně vyčištění přístupu do objektu, odvinutí a zatažení kabelu do objektu do 9 kg/m</t>
  </si>
  <si>
    <t>-1845899344</t>
  </si>
  <si>
    <t>https://podminky.urs.cz/item/CS_URS_2026_02/220061701</t>
  </si>
  <si>
    <t>zatažení napájecího kabelu do řadiče</t>
  </si>
  <si>
    <t>zatažení napájecích kabelů do stožárů 1-4</t>
  </si>
  <si>
    <t>4*1</t>
  </si>
  <si>
    <t>116</t>
  </si>
  <si>
    <t>210801311</t>
  </si>
  <si>
    <t>Montáž izolovaných vodičů měděných do 1 kV bez ukončení uložených volně plných nebo laněných s PVC pláštěm, bezhalogenových, ohniodolných (např. CY, CHAH-V) průřezu žíly 1,5 až 16 mm2</t>
  </si>
  <si>
    <t>-1879566810</t>
  </si>
  <si>
    <t>https://podminky.urs.cz/item/CS_URS_2026_02/210801311</t>
  </si>
  <si>
    <t xml:space="preserve">- ochranné pospojování ve stožárech SSZ: </t>
  </si>
  <si>
    <t>4*0,5</t>
  </si>
  <si>
    <t>117</t>
  </si>
  <si>
    <t>34140826</t>
  </si>
  <si>
    <t>vodič propojovací jádro Cu plné izolace PVC 450/750V (H07V-U) 1x6mm2</t>
  </si>
  <si>
    <t>38511699</t>
  </si>
  <si>
    <t>118</t>
  </si>
  <si>
    <t>741122146</t>
  </si>
  <si>
    <t>Montáž kabelů měděných bez ukončení uložených v trubkách zatažených plných kulatých nebo bezhalogenových (např. CYKY, CYKFY) počtu a průřezu žil 7x1,5 až 2,5 mm2</t>
  </si>
  <si>
    <t>-252235590</t>
  </si>
  <si>
    <t>https://podminky.urs.cz/item/CS_URS_2026_02/741122146</t>
  </si>
  <si>
    <t>PS 401 - v.č. 03</t>
  </si>
  <si>
    <t>- pokládka kabelu CYKY-J 7x1,5. Odměřeno v AutoCadu:</t>
  </si>
  <si>
    <t>119</t>
  </si>
  <si>
    <t>741128021</t>
  </si>
  <si>
    <t>Ostatní práce při montáži vodičů a kabelů Příplatek k cenám montáže vodičů a kabelů za zatahování vodičů a kabelů do tvárnicových tras s komorami nebo do kolektorů, hmotnosti do 0,75 kg</t>
  </si>
  <si>
    <t>604595698</t>
  </si>
  <si>
    <t>https://podminky.urs.cz/item/CS_URS_2026_02/741128021</t>
  </si>
  <si>
    <t>zatažení kabelů do chrániček</t>
  </si>
  <si>
    <t>kabel CYKY-J 7x1,5</t>
  </si>
  <si>
    <t xml:space="preserve">kabel CYKY-J 24x1,5 </t>
  </si>
  <si>
    <t>120</t>
  </si>
  <si>
    <t>34111110</t>
  </si>
  <si>
    <t>kabel instalační jádro Cu plné izolace PVC plášť PVC 450/750V (CYKY) 7x1,5mm2</t>
  </si>
  <si>
    <t>1512749479</t>
  </si>
  <si>
    <t>- pokládka kabelu CYKY-J 7x1,5, včetně 10% prořezu. Odměřeno v AutoCadu:</t>
  </si>
  <si>
    <t>121</t>
  </si>
  <si>
    <t>220300602</t>
  </si>
  <si>
    <t>Ukončení návěstních kabelů smršťovací záklopkou včetně odizolování, vyformování a zapojení vodičů na kabelech NCEY, NCYY do 7x1 nebo 1,5</t>
  </si>
  <si>
    <t>-1940396681</t>
  </si>
  <si>
    <t>https://podminky.urs.cz/item/CS_URS_2026_02/220300602</t>
  </si>
  <si>
    <t>- ukončení kabelů 7x1,5:</t>
  </si>
  <si>
    <t>2*2</t>
  </si>
  <si>
    <t>122</t>
  </si>
  <si>
    <t>741122153</t>
  </si>
  <si>
    <t>Montáž kabelů měděných bez ukončení uložených v trubkách zatažených plných kulatých nebo bezhalogenových (např. CYKY, CYKFY) počtu a průřezu žil 24x1,5 mm2</t>
  </si>
  <si>
    <t>-393505924</t>
  </si>
  <si>
    <t>https://podminky.urs.cz/item/CS_URS_2026_02/741122153</t>
  </si>
  <si>
    <t>- pokládka kabelu CYKY-J 24x1,5. Odměřeno v AutoCadu:</t>
  </si>
  <si>
    <t>123</t>
  </si>
  <si>
    <t>34111165</t>
  </si>
  <si>
    <t>kabel instalační jádro Cu plné izolace PVC plášť PVC 450/750V (CYKY) 24x1,5mm2</t>
  </si>
  <si>
    <t>-193374469</t>
  </si>
  <si>
    <t>- pokládka kabelu CYKY-J 24x1,5, včetně 10% prořezu. Odměřeno v AutoCadu:</t>
  </si>
  <si>
    <t>124</t>
  </si>
  <si>
    <t>220300605</t>
  </si>
  <si>
    <t>Ukončení návěstních kabelů smršťovací záklopkou včetně odizolování, vyformování a zapojení vodičů na kabelech NCEY, NCYY do 24x1 nebo 1,5</t>
  </si>
  <si>
    <t>2009861517</t>
  </si>
  <si>
    <t>https://podminky.urs.cz/item/CS_URS_2026_02/220300605</t>
  </si>
  <si>
    <t>- ukončení kabelů 24x1,5:</t>
  </si>
  <si>
    <t>125</t>
  </si>
  <si>
    <t>34343202</t>
  </si>
  <si>
    <t>trubka smršťovací středněstěnná s lepidlem</t>
  </si>
  <si>
    <t>-533087383</t>
  </si>
  <si>
    <t>ukončení kabelů 7x1,5, 24x1,5</t>
  </si>
  <si>
    <t>126</t>
  </si>
  <si>
    <t>210950121</t>
  </si>
  <si>
    <t>Ostatní práce při montáži vodičů, šňůr a kabelů zatažení lana včetně odvinutí a napojení do kanálu nebo tvárnicové trasy</t>
  </si>
  <si>
    <t>-275704657</t>
  </si>
  <si>
    <t>https://podminky.urs.cz/item/CS_URS_2026_02/210950121</t>
  </si>
  <si>
    <t>PD v.č. C3 - Koordinační situační výkres, D1.1 Technická zpráva</t>
  </si>
  <si>
    <t>zatažení ethernetového kabelu k videodetektorům VKA, VKB</t>
  </si>
  <si>
    <t>18+56</t>
  </si>
  <si>
    <t>zatažení vodičů k návěstidlům a tlačítkům</t>
  </si>
  <si>
    <t>2*(6+6)+4*3,5+2*4+2*2</t>
  </si>
  <si>
    <t>zatažení vodiče k BPN na stožáru SSZ č. 1</t>
  </si>
  <si>
    <t>1*7</t>
  </si>
  <si>
    <t>127</t>
  </si>
  <si>
    <t>210813011</t>
  </si>
  <si>
    <t>Montáž izolovaných kabelů měděných do 1 kV bez ukončení plných nebo laněných kulatých (např. CYKY, CYKFY) uložených pevně počtu a průřezu žil 3x1,5 až 6 mm2</t>
  </si>
  <si>
    <t>445267877</t>
  </si>
  <si>
    <t>https://podminky.urs.cz/item/CS_URS_2026_02/210813011</t>
  </si>
  <si>
    <t>kabel ze svorkovnice do 1-komorových návěstidel</t>
  </si>
  <si>
    <t>- stožár č. 3</t>
  </si>
  <si>
    <t>- stožár č. 4</t>
  </si>
  <si>
    <t>34143272-R</t>
  </si>
  <si>
    <t>silový vodič YY-JZ 3x1,0 0,6/1kV black</t>
  </si>
  <si>
    <t>1020642439</t>
  </si>
  <si>
    <t>129</t>
  </si>
  <si>
    <t>210813061</t>
  </si>
  <si>
    <t>Montáž izolovaných kabelů měděných do 1 kV bez ukončení plných nebo laněných kulatých (např. CYKY, CYKFY) uložených pevně počtu a průřezu žil 5x1,5 až 2,5 mm2</t>
  </si>
  <si>
    <t>1269689409</t>
  </si>
  <si>
    <t>https://podminky.urs.cz/item/CS_URS_2026_02/210813061</t>
  </si>
  <si>
    <t>kabel ze svorkovnice do 3-komorových návěstidel a tlačítek, k BPN</t>
  </si>
  <si>
    <t>- stožár č. 1</t>
  </si>
  <si>
    <t>3,5+(6+6)+2+7</t>
  </si>
  <si>
    <t>- stožár č. 2</t>
  </si>
  <si>
    <t>3,5+(6+6)+2</t>
  </si>
  <si>
    <t>130</t>
  </si>
  <si>
    <t>34143304-R</t>
  </si>
  <si>
    <t>silový vodič YY-JZ 5x1,0 0,6/1kV black</t>
  </si>
  <si>
    <t>606786800</t>
  </si>
  <si>
    <t>131</t>
  </si>
  <si>
    <t>210813071</t>
  </si>
  <si>
    <t>Montáž izolovaných kabelů měděných do 1 kV bez ukončení plných nebo laněných kulatých (např. CYKY, CYKFY) uložených pevně počtu a průřezu žil 7x1,5 až 2,5 mm2</t>
  </si>
  <si>
    <t>371484571</t>
  </si>
  <si>
    <t>https://podminky.urs.cz/item/CS_URS_2026_02/210813071</t>
  </si>
  <si>
    <t>kabel ze svorkovnice do 2-komorových návěstidel</t>
  </si>
  <si>
    <t>3,5</t>
  </si>
  <si>
    <t>132</t>
  </si>
  <si>
    <t>34143320-R</t>
  </si>
  <si>
    <t>silový vodič YY-JZ 7x1,0 0,6/1kV black</t>
  </si>
  <si>
    <t>-1564653391</t>
  </si>
  <si>
    <t>133</t>
  </si>
  <si>
    <t>220300533</t>
  </si>
  <si>
    <t>Ukončení vodiče na svorkovnici na kabelu CMSM do 7 žil 1,50 mm2</t>
  </si>
  <si>
    <t>1900689181</t>
  </si>
  <si>
    <t>https://podminky.urs.cz/item/CS_URS_2026_02/220300533</t>
  </si>
  <si>
    <t>ukončení vodičů u návěstidel, tlačítek, BPN</t>
  </si>
  <si>
    <t>5+4+1+1</t>
  </si>
  <si>
    <t>134</t>
  </si>
  <si>
    <t>34571883-R</t>
  </si>
  <si>
    <t>dutinka</t>
  </si>
  <si>
    <t>-1863825504</t>
  </si>
  <si>
    <t>(5+4+1+1)*2</t>
  </si>
  <si>
    <t>135</t>
  </si>
  <si>
    <t>742124002</t>
  </si>
  <si>
    <t>Montáž kabelů datových FTP, UTP, STP pro vnitřní rozvody do trubky</t>
  </si>
  <si>
    <t>-814772220</t>
  </si>
  <si>
    <t>https://podminky.urs.cz/item/CS_URS_2026_02/742124002</t>
  </si>
  <si>
    <t>- kabel FTP cat6a k videodetektorům VKA, VKB</t>
  </si>
  <si>
    <t>136</t>
  </si>
  <si>
    <t>34121273</t>
  </si>
  <si>
    <t>kabel datový venkovní se stíněnými páry Al fólií jádro Cu plné (U/FTP) kategorie 6a</t>
  </si>
  <si>
    <t>1158386400</t>
  </si>
  <si>
    <t>- kabel protáhnout HDPE trubkami; včetně 10% prořezu:</t>
  </si>
  <si>
    <t>137</t>
  </si>
  <si>
    <t>742124007</t>
  </si>
  <si>
    <t>Montáž kabelů datových FTP, UTP, STP ukončení kabelu na svorkovnici</t>
  </si>
  <si>
    <t>106978178</t>
  </si>
  <si>
    <t>https://podminky.urs.cz/item/CS_URS_2026_02/742124007</t>
  </si>
  <si>
    <t>138</t>
  </si>
  <si>
    <t>37459025</t>
  </si>
  <si>
    <t>konektor na drát/lanko s vložkou RJ45 FTP Cat6 stíněný</t>
  </si>
  <si>
    <t>249272305</t>
  </si>
  <si>
    <t>- konektory na kabelu FTP cat6a:</t>
  </si>
  <si>
    <t>139</t>
  </si>
  <si>
    <t>220110346</t>
  </si>
  <si>
    <t>Montáž kabelového štítku včetně vyražení znaku na štítek, připevnění na kabel, ovinutí štítku páskou pro označení konce kabelu</t>
  </si>
  <si>
    <t>-1117295171</t>
  </si>
  <si>
    <t>https://podminky.urs.cz/item/CS_URS_2026_02/220110346</t>
  </si>
  <si>
    <t>- označení konců kabelů + průběžné:</t>
  </si>
  <si>
    <t>2+6+6+9+3+7</t>
  </si>
  <si>
    <t>140</t>
  </si>
  <si>
    <t>354421101</t>
  </si>
  <si>
    <t>štítek plastový - čísla svodů</t>
  </si>
  <si>
    <t>318097495</t>
  </si>
  <si>
    <t>22-M</t>
  </si>
  <si>
    <t>Montáže technologických zařízení pro dopravní stavby</t>
  </si>
  <si>
    <t>141</t>
  </si>
  <si>
    <t>228960133</t>
  </si>
  <si>
    <t>Odpojení stožárové svorkovnice do 19 žil</t>
  </si>
  <si>
    <t>-1716451652</t>
  </si>
  <si>
    <t>https://podminky.urs.cz/item/CS_URS_2026_02/228960133</t>
  </si>
  <si>
    <t>142</t>
  </si>
  <si>
    <t>228960134</t>
  </si>
  <si>
    <t>Odpojení stožárové svorkovnice do 34 žil</t>
  </si>
  <si>
    <t>1295131576</t>
  </si>
  <si>
    <t>https://podminky.urs.cz/item/CS_URS_2026_02/228960134</t>
  </si>
  <si>
    <t>143</t>
  </si>
  <si>
    <t>228960021</t>
  </si>
  <si>
    <t>Demontáž svorkovnice stožárové</t>
  </si>
  <si>
    <t>-300149072</t>
  </si>
  <si>
    <t>https://podminky.urs.cz/item/CS_URS_2026_02/228960021</t>
  </si>
  <si>
    <t>144</t>
  </si>
  <si>
    <t>228960002</t>
  </si>
  <si>
    <t>Demontáž stožáru nebo sloupku včetně vytažení a odpojení kabelu, odpojení uzemnění a naložení stožáru, bez odstranění základu přímého na základovém rámu</t>
  </si>
  <si>
    <t>-973205507</t>
  </si>
  <si>
    <t>https://podminky.urs.cz/item/CS_URS_2026_02/228960002</t>
  </si>
  <si>
    <t>145</t>
  </si>
  <si>
    <t>228960003</t>
  </si>
  <si>
    <t>Demontáž stožáru nebo sloupku včetně vytažení a odpojení kabelu, odpojení uzemnění a naložení stožáru, bez odstranění základu vyložníkového zapuštěného</t>
  </si>
  <si>
    <t>1724414758</t>
  </si>
  <si>
    <t>https://podminky.urs.cz/item/CS_URS_2026_02/228960003</t>
  </si>
  <si>
    <t>146</t>
  </si>
  <si>
    <t>228960005</t>
  </si>
  <si>
    <t>Demontáž stožáru nebo sloupku včetně vytažení a odpojení kabelu, odpojení uzemnění a naložení stožáru, bez odstranění základu příslušenství ze stožáru výložníku</t>
  </si>
  <si>
    <t>5530310</t>
  </si>
  <si>
    <t>https://podminky.urs.cz/item/CS_URS_2026_02/228960005</t>
  </si>
  <si>
    <t>147</t>
  </si>
  <si>
    <t>228960031</t>
  </si>
  <si>
    <t>Demontáž návěstidla včetně otevření a uvolnění paraboly, vytažení kabelu ze stožáru, odmontování návěstidla ze stožáru nebo výložníku, odpojení kabelu ze svorkovnice ve stožáru a návěstidle jednokomorového ze stožáru</t>
  </si>
  <si>
    <t>1363258522</t>
  </si>
  <si>
    <t>https://podminky.urs.cz/item/CS_URS_2026_02/228960031</t>
  </si>
  <si>
    <t>148</t>
  </si>
  <si>
    <t>228960036</t>
  </si>
  <si>
    <t>Demontáž návěstidla včetně otevření a uvolnění paraboly, vytažení kabelu ze stožáru, odmontování návěstidla ze stožáru nebo výložníku, odpojení kabelu ze svorkovnice ve stožáru a návěstidle dvoukomorového ze stožáru</t>
  </si>
  <si>
    <t>-429684156</t>
  </si>
  <si>
    <t>https://podminky.urs.cz/item/CS_URS_2026_02/228960036</t>
  </si>
  <si>
    <t>149</t>
  </si>
  <si>
    <t>228960041</t>
  </si>
  <si>
    <t>Demontáž návěstidla včetně otevření a uvolnění paraboly, vytažení kabelu ze stožáru, odmontování návěstidla ze stožáru nebo výložníku, odpojení kabelu ze svorkovnice ve stožáru a návěstidle tříkomorového ze stožáru</t>
  </si>
  <si>
    <t>-706416386</t>
  </si>
  <si>
    <t>https://podminky.urs.cz/item/CS_URS_2026_02/228960041</t>
  </si>
  <si>
    <t>150</t>
  </si>
  <si>
    <t>228960042</t>
  </si>
  <si>
    <t>Demontáž návěstidla včetně otevření a uvolnění paraboly, vytažení kabelu ze stožáru, odmontování návěstidla ze stožáru nebo výložníku, odpojení kabelu ze svorkovnice ve stožáru a návěstidle tříkomorového z výložníku</t>
  </si>
  <si>
    <t>-855834700</t>
  </si>
  <si>
    <t>https://podminky.urs.cz/item/CS_URS_2026_02/228960042</t>
  </si>
  <si>
    <t>228960143</t>
  </si>
  <si>
    <t>Demontáž kontrastního rámu s použitím montážní plošiny pro tříkomorové návěstidlo</t>
  </si>
  <si>
    <t>193342291</t>
  </si>
  <si>
    <t>https://podminky.urs.cz/item/CS_URS_2026_02/228960143</t>
  </si>
  <si>
    <t>152</t>
  </si>
  <si>
    <t>228960126</t>
  </si>
  <si>
    <t>Demontáž stožárových doplňků včetně demontáže tlačítka nebo spínače a odpojení ze svorkovnice ve stožáru tlačítka pro chodce</t>
  </si>
  <si>
    <t>-534086360</t>
  </si>
  <si>
    <t>https://podminky.urs.cz/item/CS_URS_2026_02/228960126</t>
  </si>
  <si>
    <t>153</t>
  </si>
  <si>
    <t>228960113</t>
  </si>
  <si>
    <t>Demontáž signalizačního zařízení pro nevidomé z návěstidla</t>
  </si>
  <si>
    <t>-251655939</t>
  </si>
  <si>
    <t>https://podminky.urs.cz/item/CS_URS_2026_02/228960113</t>
  </si>
  <si>
    <t>154</t>
  </si>
  <si>
    <t>228960181</t>
  </si>
  <si>
    <t>Demontáž řadiče včetně vytažení kabelů z řadiče a odpojení uzemnění do šesti světelných skupin</t>
  </si>
  <si>
    <t>-1836451432</t>
  </si>
  <si>
    <t>https://podminky.urs.cz/item/CS_URS_2026_02/228960181</t>
  </si>
  <si>
    <t>155</t>
  </si>
  <si>
    <t>220960002</t>
  </si>
  <si>
    <t>Montáž stožáru nebo sloupku včetně postavení stožáru, usazení nebo zabetonování základu, zatažení kabelu do stožáru, připojení kabelu, připojení uzemnění přímého na základovém rámu</t>
  </si>
  <si>
    <t>-1711664857</t>
  </si>
  <si>
    <t>https://podminky.urs.cz/item/CS_URS_2026_02/220960002</t>
  </si>
  <si>
    <t>- stožár č. 3, 4:</t>
  </si>
  <si>
    <t>156</t>
  </si>
  <si>
    <t>404451642-R</t>
  </si>
  <si>
    <t>Chodecký výšky 3,8 m (Ø159 mm) - na patku</t>
  </si>
  <si>
    <t>-1858526068</t>
  </si>
  <si>
    <t>P</t>
  </si>
  <si>
    <t>Poznámka k položce:_x000D_
Poznámka k položce: Svislá část stožáru musí být opatřena do výšky 60 cm plastovým nástřikem</t>
  </si>
  <si>
    <t>157</t>
  </si>
  <si>
    <t>404451643-R</t>
  </si>
  <si>
    <t>Základový rám</t>
  </si>
  <si>
    <t>145895896</t>
  </si>
  <si>
    <t>158</t>
  </si>
  <si>
    <t>220960003</t>
  </si>
  <si>
    <t>Montáž stožáru nebo sloupku včetně postavení stožáru, usazení nebo zabetonování základu, zatažení kabelu do stožáru, připojení kabelu, připojení uzemnění vyložníkového zapuštěného</t>
  </si>
  <si>
    <t>523781398</t>
  </si>
  <si>
    <t>https://podminky.urs.cz/item/CS_URS_2026_02/220960003</t>
  </si>
  <si>
    <t>- stožár č. 1, 2:</t>
  </si>
  <si>
    <t>159</t>
  </si>
  <si>
    <t>404451646-R</t>
  </si>
  <si>
    <t>Stožár výložníkový o průměru 168 mm s výložníkem délky 5 m, výška 6 m</t>
  </si>
  <si>
    <t>1909489152</t>
  </si>
  <si>
    <t>160</t>
  </si>
  <si>
    <t>220960005</t>
  </si>
  <si>
    <t>Montáž stožáru nebo sloupku včetně postavení stožáru, usazení nebo zabetonování základu, zatažení kabelu do stožáru, připojení kabelu, připojení uzemnění příslušenství na stožár výložníku</t>
  </si>
  <si>
    <t>1765899394</t>
  </si>
  <si>
    <t>https://podminky.urs.cz/item/CS_URS_2026_02/220960005</t>
  </si>
  <si>
    <t>161</t>
  </si>
  <si>
    <t>210050841</t>
  </si>
  <si>
    <t>Ostatní práce na vzdušném vedení číslování sloupů nebo stožárů barvou</t>
  </si>
  <si>
    <t>1417913603</t>
  </si>
  <si>
    <t>https://podminky.urs.cz/item/CS_URS_2026_02/210050841</t>
  </si>
  <si>
    <t>PS 401 - v.č. 01, 05</t>
  </si>
  <si>
    <t>stožáry č. 1, 2, 3, 4</t>
  </si>
  <si>
    <t>162</t>
  </si>
  <si>
    <t>31674136-R</t>
  </si>
  <si>
    <t>Dvířka stožáru s piktogramem</t>
  </si>
  <si>
    <t>-428730453</t>
  </si>
  <si>
    <t>163</t>
  </si>
  <si>
    <t>220960021</t>
  </si>
  <si>
    <t>Montáž stožárové svorkovnice s připevněním</t>
  </si>
  <si>
    <t>-84911287</t>
  </si>
  <si>
    <t>https://podminky.urs.cz/item/CS_URS_2026_02/220960021</t>
  </si>
  <si>
    <t>- stožár č. 1, 2, 3 ,4:</t>
  </si>
  <si>
    <t>164</t>
  </si>
  <si>
    <t>404611031-R</t>
  </si>
  <si>
    <t>Stožárová svorkovnice bezšroubová</t>
  </si>
  <si>
    <t>-95160742</t>
  </si>
  <si>
    <t>- stožár č. 1, 2, 3, 4:</t>
  </si>
  <si>
    <t>165</t>
  </si>
  <si>
    <t>220960133</t>
  </si>
  <si>
    <t>Zapojení stožárové svorkovnice do 19 žil</t>
  </si>
  <si>
    <t>-1827552687</t>
  </si>
  <si>
    <t>https://podminky.urs.cz/item/CS_URS_2026_02/220960133</t>
  </si>
  <si>
    <t>166</t>
  </si>
  <si>
    <t>220960134</t>
  </si>
  <si>
    <t>Zapojení stožárové svorkovnice do 34 žil</t>
  </si>
  <si>
    <t>-1484602281</t>
  </si>
  <si>
    <t>https://podminky.urs.cz/item/CS_URS_2026_02/220960134</t>
  </si>
  <si>
    <t>167</t>
  </si>
  <si>
    <t>220960091</t>
  </si>
  <si>
    <t>Smontování dopravního návěstidla včetně sestavení návěstidla s elektrickým propojením, montáže upevňovací konzoly pro upevnění na stožár nebo montáže nosiče pro upevnění na výložník jednokomorového pro montáž na stožár</t>
  </si>
  <si>
    <t>761485665</t>
  </si>
  <si>
    <t>https://podminky.urs.cz/item/CS_URS_2026_02/220960091</t>
  </si>
  <si>
    <t>168</t>
  </si>
  <si>
    <t>220960031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</si>
  <si>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jednokomorového na stožár</t>
  </si>
  <si>
    <t>1480856318</t>
  </si>
  <si>
    <t>https://podminky.urs.cz/item/CS_URS_2026_02/220960031</t>
  </si>
  <si>
    <t>169</t>
  </si>
  <si>
    <t>404135594-R</t>
  </si>
  <si>
    <t>Návěstidlo jednosvětlové 1x200 žluté - světelný zdroj LED  (napájený do 230V AC)</t>
  </si>
  <si>
    <t>1400913538</t>
  </si>
  <si>
    <t>170</t>
  </si>
  <si>
    <t>220960096</t>
  </si>
  <si>
    <t>Smontování dopravního návěstidla včetně sestavení návěstidla s elektrickým propojením, montáže upevňovací konzoly pro upevnění na stožár nebo montáže nosiče pro upevnění na výložník dvoukomorového pro montáž na stožár</t>
  </si>
  <si>
    <t>863726359</t>
  </si>
  <si>
    <t>https://podminky.urs.cz/item/CS_URS_2026_02/220960096</t>
  </si>
  <si>
    <t>171</t>
  </si>
  <si>
    <t>220960036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</si>
  <si>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dvoukomorového na stožár</t>
  </si>
  <si>
    <t>-926321083</t>
  </si>
  <si>
    <t>https://podminky.urs.cz/item/CS_URS_2026_02/220960036</t>
  </si>
  <si>
    <t>172</t>
  </si>
  <si>
    <t>404135599-R</t>
  </si>
  <si>
    <t>Návěstidlo chodecké 2x200 (červená a zelená) - světelný zdroj LED  (napájený do 230V AC)</t>
  </si>
  <si>
    <t>-1117897893</t>
  </si>
  <si>
    <t>173</t>
  </si>
  <si>
    <t>404135560-R</t>
  </si>
  <si>
    <t>Symbol stojící chodec - signály pro chodce (S9)</t>
  </si>
  <si>
    <t>-1446628596</t>
  </si>
  <si>
    <t>174</t>
  </si>
  <si>
    <t>404135561-R</t>
  </si>
  <si>
    <t>Symbol kráčející chodec  - signály pro chodce (S9)</t>
  </si>
  <si>
    <t>1132031373</t>
  </si>
  <si>
    <t>175</t>
  </si>
  <si>
    <t>220960101</t>
  </si>
  <si>
    <t>Smontování dopravního návěstidla včetně sestavení návěstidla s elektrickým propojením, montáže upevňovací konzoly pro upevnění na stožár nebo montáže nosiče pro upevnění na výložník tříkomorového pro montáž na stožár</t>
  </si>
  <si>
    <t>878076112</t>
  </si>
  <si>
    <t>https://podminky.urs.cz/item/CS_URS_2026_02/220960101</t>
  </si>
  <si>
    <t>176</t>
  </si>
  <si>
    <t>220960041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</si>
  <si>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tříkomorového na stožár</t>
  </si>
  <si>
    <t>-437713334</t>
  </si>
  <si>
    <t>https://podminky.urs.cz/item/CS_URS_2026_02/220960041</t>
  </si>
  <si>
    <t>177</t>
  </si>
  <si>
    <t>404135562-R</t>
  </si>
  <si>
    <t>Návěstidlo 3 světlové 200 - světelný zdroj LED  (napájený do 230V AC)</t>
  </si>
  <si>
    <t>-1662604802</t>
  </si>
  <si>
    <t>178</t>
  </si>
  <si>
    <t>220960102</t>
  </si>
  <si>
    <t>Smontování dopravního návěstidla včetně sestavení návěstidla s elektrickým propojením, montáže upevňovací konzoly pro upevnění na stožár nebo montáže nosiče pro upevnění na výložník tříkomorového pro montáž na výložník</t>
  </si>
  <si>
    <t>984603994</t>
  </si>
  <si>
    <t>https://podminky.urs.cz/item/CS_URS_2026_02/220960102</t>
  </si>
  <si>
    <t>179</t>
  </si>
  <si>
    <t>220960042</t>
  </si>
  <si>
    <t>Montáž sestaveného návěstidla včetně otevření a uvolnění paraboly, zatažení kabelu do stožáru, namontování návěstidla na stožár nebo výložník, zřízení kabelové formy, zapojení kabelu na svorkovnici ve stožáru a návěstidle, přezkoušení funkce návěstidla tříkomorového na výložník</t>
  </si>
  <si>
    <t>1321491378</t>
  </si>
  <si>
    <t>https://podminky.urs.cz/item/CS_URS_2026_02/220960042</t>
  </si>
  <si>
    <t>180</t>
  </si>
  <si>
    <t>404135565-R</t>
  </si>
  <si>
    <t>Návěstidlo 3 světlové 300 - světelný zdroj LED  (napájený do 230V AC)</t>
  </si>
  <si>
    <t>1338846487</t>
  </si>
  <si>
    <t>181</t>
  </si>
  <si>
    <t>220960143</t>
  </si>
  <si>
    <t>Montáž kontrastního rámu s použitím montážní plošiny pro tříkomorové návěstidlo</t>
  </si>
  <si>
    <t>-584378846</t>
  </si>
  <si>
    <t>https://podminky.urs.cz/item/CS_URS_2026_02/220960143</t>
  </si>
  <si>
    <t>- stožár č. 1 (VA´):</t>
  </si>
  <si>
    <t>- stožár č. 2 (VB´):</t>
  </si>
  <si>
    <t>182</t>
  </si>
  <si>
    <t>40413301-R</t>
  </si>
  <si>
    <t>Kontrastní rám pro návěstidlo třísvětlové 3x300</t>
  </si>
  <si>
    <t>249536470</t>
  </si>
  <si>
    <t>183</t>
  </si>
  <si>
    <t>40413401-R</t>
  </si>
  <si>
    <t>Příslušenství k návěstidlům</t>
  </si>
  <si>
    <t>kpl</t>
  </si>
  <si>
    <t>722372647</t>
  </si>
  <si>
    <t>Nosič návěstidla "C" posuvný, na výložník</t>
  </si>
  <si>
    <t>návěstidla VA’, VB’</t>
  </si>
  <si>
    <t>"2"</t>
  </si>
  <si>
    <t>Držák návěstidla (AL)</t>
  </si>
  <si>
    <t xml:space="preserve">návěstidlo 3x300 (S1) na výložník </t>
  </si>
  <si>
    <t>na stožáru č. 1 (VA’), č. 2 (VB’)</t>
  </si>
  <si>
    <t>"2*2"</t>
  </si>
  <si>
    <t xml:space="preserve">návěstidlo 3x200 (S1), na stožár </t>
  </si>
  <si>
    <t>na stožáru č. 1 (VA), č. 2 (VB)</t>
  </si>
  <si>
    <t xml:space="preserve">návěstidlo 2x200 (S9), na stožár </t>
  </si>
  <si>
    <t>na stožáru č. 1 (PA), č. 2 (PA’)</t>
  </si>
  <si>
    <t>návěstidlo 1x200, na stožár</t>
  </si>
  <si>
    <t>na stožáru č. 3 (ZA), č. 4 (ZA)</t>
  </si>
  <si>
    <t>Upevnění se šroubením pro L a T kus</t>
  </si>
  <si>
    <t>stožár č. 1 a 2</t>
  </si>
  <si>
    <t>"16/2"</t>
  </si>
  <si>
    <t>184</t>
  </si>
  <si>
    <t>220960120</t>
  </si>
  <si>
    <t>Montáž dopravního detektoru včetně rozměření a označení místa pro vyvrtání otvorů, vyvrtání otvorů, vyříznutí závitů, montáže skříňky se zapojením, nastavení a vyzkoušení, připojení uzemnění videodetektoru na výložník</t>
  </si>
  <si>
    <t>-1862179865</t>
  </si>
  <si>
    <t>https://podminky.urs.cz/item/CS_URS_2026_02/220960120</t>
  </si>
  <si>
    <t>185</t>
  </si>
  <si>
    <t>404611309-R</t>
  </si>
  <si>
    <t>Videodetektor</t>
  </si>
  <si>
    <t>-24997390</t>
  </si>
  <si>
    <t>186</t>
  </si>
  <si>
    <t>220960125</t>
  </si>
  <si>
    <t>Nastavení dopravního detektoru videodetektoru na výložníku</t>
  </si>
  <si>
    <t>1409026244</t>
  </si>
  <si>
    <t>https://podminky.urs.cz/item/CS_URS_2026_02/220960125</t>
  </si>
  <si>
    <t>187</t>
  </si>
  <si>
    <t>220960116-R</t>
  </si>
  <si>
    <t>Montáž přijímače pro aktivaci signalizace pro nevidimé včetně rozměření a označení místa pro vyvrtání otvorů, vyvrtání otvorů, vyříznutí závitů, montáže skříňky se zapojením, nastavení a vyzkoušení</t>
  </si>
  <si>
    <t>1774896842</t>
  </si>
  <si>
    <t>188</t>
  </si>
  <si>
    <t>404611508-R</t>
  </si>
  <si>
    <t>Přijímač pro aktivaci signalizace pro nevidomé</t>
  </si>
  <si>
    <t>1720161437</t>
  </si>
  <si>
    <t>189</t>
  </si>
  <si>
    <t>220960113-R</t>
  </si>
  <si>
    <t>Montáž signalizačního zařízení pro nevidomé na stožár</t>
  </si>
  <si>
    <t>-1172204754</t>
  </si>
  <si>
    <t>190</t>
  </si>
  <si>
    <t>404611515-R</t>
  </si>
  <si>
    <t>Akustická signalizace pro nevidomé</t>
  </si>
  <si>
    <t>-381246417</t>
  </si>
  <si>
    <t>191</t>
  </si>
  <si>
    <t>404611506-R</t>
  </si>
  <si>
    <t>Jednotka pro aktivaci akustické signalizace pro nevidomé</t>
  </si>
  <si>
    <t>-1056875048</t>
  </si>
  <si>
    <t>192</t>
  </si>
  <si>
    <t>220960126</t>
  </si>
  <si>
    <t>Montáž doplňků na stožár včetně vyměření místa pro upevnění, vyvrtání děr pro upevnění a protažení kabelu, montáže tlačítka nebo spínače, zapojení na svorkovnici ve stožáru tlačítka pro chodce</t>
  </si>
  <si>
    <t>1285641145</t>
  </si>
  <si>
    <t>https://podminky.urs.cz/item/CS_URS_2026_02/220960126</t>
  </si>
  <si>
    <t>193</t>
  </si>
  <si>
    <t>404611501-R</t>
  </si>
  <si>
    <t>Tlačítko pro chodce</t>
  </si>
  <si>
    <t>-2011743894</t>
  </si>
  <si>
    <t>194</t>
  </si>
  <si>
    <t>220960181</t>
  </si>
  <si>
    <t>Montáž řadiče včetně usazení, zatažení kabelů do řadiče, připojení uzemnění do šesti světelných skupin</t>
  </si>
  <si>
    <t>-2036661679</t>
  </si>
  <si>
    <t>https://podminky.urs.cz/item/CS_URS_2026_02/220960181</t>
  </si>
  <si>
    <t>- montáž řadiče SSZ</t>
  </si>
  <si>
    <t>195</t>
  </si>
  <si>
    <t>406100045</t>
  </si>
  <si>
    <t>Mikroprocesorový řadič - SSZ přechod</t>
  </si>
  <si>
    <t>415286475</t>
  </si>
  <si>
    <t>196</t>
  </si>
  <si>
    <t>406100047-R</t>
  </si>
  <si>
    <t>Sloupek pro mikroprocesorový řadič</t>
  </si>
  <si>
    <t>-1990134809</t>
  </si>
  <si>
    <t>197</t>
  </si>
  <si>
    <t>220960171</t>
  </si>
  <si>
    <t>Montáž skříňky ručního řízení včetně naměření, označení a vyvrtání otvorů pro připevnění skříňky a kabelu, vyříznutí závitů, montáže skříňky a protažení kabelu, zapojení kabelu na svorkovnici, zhotovení kabelové formy, vyzkoušení funkce na skříň řadiče</t>
  </si>
  <si>
    <t>116719012</t>
  </si>
  <si>
    <t>https://podminky.urs.cz/item/CS_URS_2026_02/220960171</t>
  </si>
  <si>
    <t>BŽ jednotka pro ruční přepnutí SSZ do blikavé žluté</t>
  </si>
  <si>
    <t>198</t>
  </si>
  <si>
    <t>34535007-R</t>
  </si>
  <si>
    <t>Přepínač - blikající žlutá</t>
  </si>
  <si>
    <t>-355241132</t>
  </si>
  <si>
    <t>199</t>
  </si>
  <si>
    <t>220731520-R</t>
  </si>
  <si>
    <t>Měření propojovacích FTP 6a kabelů s vyhotovením protokolu</t>
  </si>
  <si>
    <t>-1880188036</t>
  </si>
  <si>
    <t>https://podminky.urs.cz/item/CS_URS_2026_02/220731520-R</t>
  </si>
  <si>
    <t>- měření FTP kabelů:</t>
  </si>
  <si>
    <t>200</t>
  </si>
  <si>
    <t>580106001</t>
  </si>
  <si>
    <t>Měření při revizích izolačních odporů na přívodu do přípojkové skříně, rozvaděče nebo rozvodnice</t>
  </si>
  <si>
    <t>měření</t>
  </si>
  <si>
    <t>-940281614</t>
  </si>
  <si>
    <t>https://podminky.urs.cz/item/CS_URS_2026_02/580106001</t>
  </si>
  <si>
    <t>PD v.č. D 03 – Schematický kabelový plán</t>
  </si>
  <si>
    <t>201</t>
  </si>
  <si>
    <t>220111436</t>
  </si>
  <si>
    <t>Kontrolní a závěrečné měření na kabelu včetně provedení správného sledu zapojení žil na koncovkách nebo závěrech, měření smyčkových a izolačních odporů, vyplnění měřicího protokolu pro rozvod signalizace</t>
  </si>
  <si>
    <t>1940012617</t>
  </si>
  <si>
    <t>https://podminky.urs.cz/item/CS_URS_2026_02/220111436</t>
  </si>
  <si>
    <t>- měření kabelů ke stožárům:</t>
  </si>
  <si>
    <t>4*2</t>
  </si>
  <si>
    <t>202</t>
  </si>
  <si>
    <t>220960192</t>
  </si>
  <si>
    <t>Regulace a aktivace jedné signální skupiny mikroprocesorového řadiče</t>
  </si>
  <si>
    <t>-940620367</t>
  </si>
  <si>
    <t>https://podminky.urs.cz/item/CS_URS_2026_02/220960192</t>
  </si>
  <si>
    <t>PS 401 - v.č. 02, 07</t>
  </si>
  <si>
    <t>- skupina VA</t>
  </si>
  <si>
    <t>203</t>
  </si>
  <si>
    <t>220960196</t>
  </si>
  <si>
    <t>Regulace a aktivace každé další signální skupiny s použitím montážní plošiny</t>
  </si>
  <si>
    <t>-1313895037</t>
  </si>
  <si>
    <t>https://podminky.urs.cz/item/CS_URS_2026_02/220960196</t>
  </si>
  <si>
    <t>- skupina VB</t>
  </si>
  <si>
    <t>204</t>
  </si>
  <si>
    <t>220960199</t>
  </si>
  <si>
    <t>Regulace a aktivace každé další signální skupiny mikroprocesorového řadiče bez použití plošiny</t>
  </si>
  <si>
    <t>2007564778</t>
  </si>
  <si>
    <t>https://podminky.urs.cz/item/CS_URS_2026_02/220960199</t>
  </si>
  <si>
    <t>- skupina PA, ZA</t>
  </si>
  <si>
    <t>205</t>
  </si>
  <si>
    <t>220960200</t>
  </si>
  <si>
    <t>Adresace řadiče MR do čtyř světelných skupin</t>
  </si>
  <si>
    <t>-1714830154</t>
  </si>
  <si>
    <t>https://podminky.urs.cz/item/CS_URS_2026_02/220960200</t>
  </si>
  <si>
    <t>206</t>
  </si>
  <si>
    <t>220960220</t>
  </si>
  <si>
    <t>Programování řadiče MR do čtyř světelných skupin</t>
  </si>
  <si>
    <t>1879244471</t>
  </si>
  <si>
    <t>https://podminky.urs.cz/item/CS_URS_2026_02/220960220</t>
  </si>
  <si>
    <t>207</t>
  </si>
  <si>
    <t>220960301</t>
  </si>
  <si>
    <t>Příprava ke komplexnímu vyzkoušení křižovatky s mikroprocesorovým řadičem MR za první signální skupinu</t>
  </si>
  <si>
    <t>1544770029</t>
  </si>
  <si>
    <t>https://podminky.urs.cz/item/CS_URS_2026_02/220960301</t>
  </si>
  <si>
    <t>208</t>
  </si>
  <si>
    <t>220960302</t>
  </si>
  <si>
    <t>Příprava ke komplexnímu vyzkoušení křižovatky s mikroprocesorovým řadičem MR za každou další signální skupinu</t>
  </si>
  <si>
    <t>-289009254</t>
  </si>
  <si>
    <t>https://podminky.urs.cz/item/CS_URS_2026_02/220960302</t>
  </si>
  <si>
    <t>- skupina VB, PA, ZA</t>
  </si>
  <si>
    <t>209</t>
  </si>
  <si>
    <t>220960311</t>
  </si>
  <si>
    <t>Komplexní vyzkoušení křižovatky s mikroprocesorovým řadičem MR před uvedením zařízení do provozu do pěti signálních skupin</t>
  </si>
  <si>
    <t>-1942488907</t>
  </si>
  <si>
    <t>https://podminky.urs.cz/item/CS_URS_2026_02/220960311</t>
  </si>
  <si>
    <t>- skupina VA, VB, PA, ZA</t>
  </si>
  <si>
    <t>210</t>
  </si>
  <si>
    <t>220960422</t>
  </si>
  <si>
    <t>Uvedení silničního signalizačního zařízení do provozu po přepnutí na blikající žlutou</t>
  </si>
  <si>
    <t>1604604038</t>
  </si>
  <si>
    <t>https://podminky.urs.cz/item/CS_URS_2026_02/220960422</t>
  </si>
  <si>
    <t>211</t>
  </si>
  <si>
    <t>220960441</t>
  </si>
  <si>
    <t>Uvedení silničního signalizačního zařízení do provozu po přepnutí na blikající žlutou se zajištěním v řadiči MR</t>
  </si>
  <si>
    <t>-370462925</t>
  </si>
  <si>
    <t>https://podminky.urs.cz/item/CS_URS_2026_02/220960441</t>
  </si>
  <si>
    <t>212</t>
  </si>
  <si>
    <t>741810002</t>
  </si>
  <si>
    <t>Zkoušky a prohlídky elektrických rozvodů a zařízení celková prohlídka a vyhotovení revizní zprávy pro objem montážních prací přes 100 do 500 tis. Kč</t>
  </si>
  <si>
    <t>1853276004</t>
  </si>
  <si>
    <t>https://podminky.urs.cz/item/CS_URS_2026_02/741810002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</si>
  <si>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</si>
  <si>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</si>
  <si>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</si>
  <si>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</si>
  <si>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</si>
  <si>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>VRN1</t>
  </si>
  <si>
    <t>Průzkumné, zeměměřičské a projektové práce</t>
  </si>
  <si>
    <t>012234000</t>
  </si>
  <si>
    <t>Vytyčení obvodu stavby</t>
  </si>
  <si>
    <t>1024</t>
  </si>
  <si>
    <t>1042639306</t>
  </si>
  <si>
    <t>https://podminky.urs.cz/item/CS_URS_2026_02/012234000</t>
  </si>
  <si>
    <t>012303000</t>
  </si>
  <si>
    <t>Zeměměřičské práce při provádění stavby</t>
  </si>
  <si>
    <t>-504039498</t>
  </si>
  <si>
    <t>https://podminky.urs.cz/item/CS_URS_2026_02/012303000</t>
  </si>
  <si>
    <t xml:space="preserve">PS 401 - v.č. B </t>
  </si>
  <si>
    <t>- přímo zadané:</t>
  </si>
  <si>
    <t>012403000</t>
  </si>
  <si>
    <t>Zeměměřičské práce po výstavbě</t>
  </si>
  <si>
    <t>…</t>
  </si>
  <si>
    <t>-1418809993</t>
  </si>
  <si>
    <t>https://podminky.urs.cz/item/CS_URS_2026_02/012403000</t>
  </si>
  <si>
    <t>013203000</t>
  </si>
  <si>
    <t>Dokumentace stavby bez rozlišení - vypracování dílenské dokumentace SSZ</t>
  </si>
  <si>
    <t>150274453</t>
  </si>
  <si>
    <t>https://podminky.urs.cz/item/CS_URS_2026_02/013203000</t>
  </si>
  <si>
    <t>013254000</t>
  </si>
  <si>
    <t>Dokumentace skutečného provedení stavby</t>
  </si>
  <si>
    <t>1711213489</t>
  </si>
  <si>
    <t>https://podminky.urs.cz/item/CS_URS_2026_02/013254000</t>
  </si>
  <si>
    <t>VRN3</t>
  </si>
  <si>
    <t>Zařízení staveniště</t>
  </si>
  <si>
    <t>030001000</t>
  </si>
  <si>
    <t>-1231579488</t>
  </si>
  <si>
    <t>https://podminky.urs.cz/item/CS_URS_2026_02/030001000</t>
  </si>
  <si>
    <t>032002000</t>
  </si>
  <si>
    <t>Vybavení staveniště</t>
  </si>
  <si>
    <t>24361266</t>
  </si>
  <si>
    <t>https://podminky.urs.cz/item/CS_URS_2026_02/032002000</t>
  </si>
  <si>
    <t>034303000-R</t>
  </si>
  <si>
    <t>Dopravně inženýrská opatření na staveništi - trasy pro pěší</t>
  </si>
  <si>
    <t>-394394401</t>
  </si>
  <si>
    <t>https://podminky.urs.cz/item/CS_URS_2026_02/034303000-R</t>
  </si>
  <si>
    <t>0343030000-R</t>
  </si>
  <si>
    <t>Dopravně inženýrská opatření na staveništi - vypnuté SSZ</t>
  </si>
  <si>
    <t>338981603</t>
  </si>
  <si>
    <t>https://podminky.urs.cz/item/CS_URS_2026_02/0343030000-R</t>
  </si>
  <si>
    <t>039103000</t>
  </si>
  <si>
    <t>Rozebrání, bourání a odvoz zařízení staveniště</t>
  </si>
  <si>
    <t>122072867</t>
  </si>
  <si>
    <t>https://podminky.urs.cz/item/CS_URS_2026_02/039103000</t>
  </si>
  <si>
    <t>VRN4</t>
  </si>
  <si>
    <t>Inženýrská činnost</t>
  </si>
  <si>
    <t>043103000</t>
  </si>
  <si>
    <t>Zkoušky</t>
  </si>
  <si>
    <t>-1297540607</t>
  </si>
  <si>
    <t>https://podminky.urs.cz/item/CS_URS_2026_02/043103000</t>
  </si>
  <si>
    <t>045303000</t>
  </si>
  <si>
    <t>Koordinační a inženýrská činnost spojená s realizací stavby</t>
  </si>
  <si>
    <t>-2046392746</t>
  </si>
  <si>
    <t>https://podminky.urs.cz/item/CS_URS_2026_02/045303000</t>
  </si>
  <si>
    <t>- Kompletační činnost - inženýrská činnost dodavatelská</t>
  </si>
  <si>
    <t>VRN6</t>
  </si>
  <si>
    <t>Územní vlivy</t>
  </si>
  <si>
    <t>065103000</t>
  </si>
  <si>
    <t>Mimostaveništní doprava materiálů a výrobků</t>
  </si>
  <si>
    <t>-1586228622</t>
  </si>
  <si>
    <t>https://podminky.urs.cz/item/CS_URS_2026_02/065103000</t>
  </si>
  <si>
    <t>dovoz nového materiálu včetně stožárů</t>
  </si>
  <si>
    <t>RMAT0007</t>
  </si>
  <si>
    <t>Drobný montážní materiál</t>
  </si>
  <si>
    <t>-433972665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</si>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</sst>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69875" cy="26987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69875" cy="26987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69875" cy="26987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6_02/228960031" TargetMode="External"/><Relationship Id="rId21" Type="http://schemas.openxmlformats.org/officeDocument/2006/relationships/hyperlink" Target="https://podminky.urs.cz/item/CS_URS_2026_02/468031221" TargetMode="External"/><Relationship Id="rId42" Type="http://schemas.openxmlformats.org/officeDocument/2006/relationships/hyperlink" Target="https://podminky.urs.cz/item/CS_URS_2026_02/460242221" TargetMode="External"/><Relationship Id="rId63" Type="http://schemas.openxmlformats.org/officeDocument/2006/relationships/hyperlink" Target="https://podminky.urs.cz/item/CS_URS_2026_02/460641124" TargetMode="External"/><Relationship Id="rId84" Type="http://schemas.openxmlformats.org/officeDocument/2006/relationships/hyperlink" Target="https://podminky.urs.cz/item/CS_URS_2026_02/181411141" TargetMode="External"/><Relationship Id="rId138" Type="http://schemas.openxmlformats.org/officeDocument/2006/relationships/hyperlink" Target="https://podminky.urs.cz/item/CS_URS_2026_02/220960102" TargetMode="External"/><Relationship Id="rId159" Type="http://schemas.openxmlformats.org/officeDocument/2006/relationships/hyperlink" Target="https://podminky.urs.cz/item/CS_URS_2026_02/741810002" TargetMode="External"/><Relationship Id="rId107" Type="http://schemas.openxmlformats.org/officeDocument/2006/relationships/hyperlink" Target="https://podminky.urs.cz/item/CS_URS_2026_02/220300533" TargetMode="External"/><Relationship Id="rId11" Type="http://schemas.openxmlformats.org/officeDocument/2006/relationships/hyperlink" Target="https://podminky.urs.cz/item/CS_URS_2026_02/HZS3222" TargetMode="External"/><Relationship Id="rId32" Type="http://schemas.openxmlformats.org/officeDocument/2006/relationships/hyperlink" Target="https://podminky.urs.cz/item/CS_URS_2026_02/997221615" TargetMode="External"/><Relationship Id="rId53" Type="http://schemas.openxmlformats.org/officeDocument/2006/relationships/hyperlink" Target="https://podminky.urs.cz/item/CS_URS_2026_02/460744112" TargetMode="External"/><Relationship Id="rId74" Type="http://schemas.openxmlformats.org/officeDocument/2006/relationships/hyperlink" Target="https://podminky.urs.cz/item/CS_URS_2026_02/573211112" TargetMode="External"/><Relationship Id="rId128" Type="http://schemas.openxmlformats.org/officeDocument/2006/relationships/hyperlink" Target="https://podminky.urs.cz/item/CS_URS_2026_02/210050841" TargetMode="External"/><Relationship Id="rId149" Type="http://schemas.openxmlformats.org/officeDocument/2006/relationships/hyperlink" Target="https://podminky.urs.cz/item/CS_URS_2026_02/220960192" TargetMode="External"/><Relationship Id="rId5" Type="http://schemas.openxmlformats.org/officeDocument/2006/relationships/hyperlink" Target="https://podminky.urs.cz/item/CS_URS_2026_02/915621111" TargetMode="External"/><Relationship Id="rId95" Type="http://schemas.openxmlformats.org/officeDocument/2006/relationships/hyperlink" Target="https://podminky.urs.cz/item/CS_URS_2026_02/210220304" TargetMode="External"/><Relationship Id="rId160" Type="http://schemas.openxmlformats.org/officeDocument/2006/relationships/drawing" Target="../drawings/drawing2.xml"/><Relationship Id="rId22" Type="http://schemas.openxmlformats.org/officeDocument/2006/relationships/hyperlink" Target="https://podminky.urs.cz/item/CS_URS_2026_02/979024443" TargetMode="External"/><Relationship Id="rId43" Type="http://schemas.openxmlformats.org/officeDocument/2006/relationships/hyperlink" Target="https://podminky.urs.cz/item/CS_URS_2026_02/460321111" TargetMode="External"/><Relationship Id="rId64" Type="http://schemas.openxmlformats.org/officeDocument/2006/relationships/hyperlink" Target="https://podminky.urs.cz/item/CS_URS_2026_02/460671113" TargetMode="External"/><Relationship Id="rId118" Type="http://schemas.openxmlformats.org/officeDocument/2006/relationships/hyperlink" Target="https://podminky.urs.cz/item/CS_URS_2026_02/228960036" TargetMode="External"/><Relationship Id="rId139" Type="http://schemas.openxmlformats.org/officeDocument/2006/relationships/hyperlink" Target="https://podminky.urs.cz/item/CS_URS_2026_02/220960042" TargetMode="External"/><Relationship Id="rId80" Type="http://schemas.openxmlformats.org/officeDocument/2006/relationships/hyperlink" Target="https://podminky.urs.cz/item/CS_URS_2026_02/919121112" TargetMode="External"/><Relationship Id="rId85" Type="http://schemas.openxmlformats.org/officeDocument/2006/relationships/hyperlink" Target="https://podminky.urs.cz/item/CS_URS_2026_02/185804312" TargetMode="External"/><Relationship Id="rId150" Type="http://schemas.openxmlformats.org/officeDocument/2006/relationships/hyperlink" Target="https://podminky.urs.cz/item/CS_URS_2026_02/220960196" TargetMode="External"/><Relationship Id="rId155" Type="http://schemas.openxmlformats.org/officeDocument/2006/relationships/hyperlink" Target="https://podminky.urs.cz/item/CS_URS_2026_02/220960302" TargetMode="External"/><Relationship Id="rId12" Type="http://schemas.openxmlformats.org/officeDocument/2006/relationships/hyperlink" Target="https://podminky.urs.cz/item/CS_URS_2026_02/998229112" TargetMode="External"/><Relationship Id="rId17" Type="http://schemas.openxmlformats.org/officeDocument/2006/relationships/hyperlink" Target="https://podminky.urs.cz/item/CS_URS_2026_02/468041113" TargetMode="External"/><Relationship Id="rId33" Type="http://schemas.openxmlformats.org/officeDocument/2006/relationships/hyperlink" Target="https://podminky.urs.cz/item/CS_URS_2026_02/997221625" TargetMode="External"/><Relationship Id="rId38" Type="http://schemas.openxmlformats.org/officeDocument/2006/relationships/hyperlink" Target="https://podminky.urs.cz/item/CS_URS_2026_02/460161152" TargetMode="External"/><Relationship Id="rId59" Type="http://schemas.openxmlformats.org/officeDocument/2006/relationships/hyperlink" Target="https://podminky.urs.cz/item/CS_URS_2026_02/460641411" TargetMode="External"/><Relationship Id="rId103" Type="http://schemas.openxmlformats.org/officeDocument/2006/relationships/hyperlink" Target="https://podminky.urs.cz/item/CS_URS_2026_02/210950121" TargetMode="External"/><Relationship Id="rId108" Type="http://schemas.openxmlformats.org/officeDocument/2006/relationships/hyperlink" Target="https://podminky.urs.cz/item/CS_URS_2026_02/742124002" TargetMode="External"/><Relationship Id="rId124" Type="http://schemas.openxmlformats.org/officeDocument/2006/relationships/hyperlink" Target="https://podminky.urs.cz/item/CS_URS_2026_02/228960181" TargetMode="External"/><Relationship Id="rId129" Type="http://schemas.openxmlformats.org/officeDocument/2006/relationships/hyperlink" Target="https://podminky.urs.cz/item/CS_URS_2026_02/220960021" TargetMode="External"/><Relationship Id="rId54" Type="http://schemas.openxmlformats.org/officeDocument/2006/relationships/hyperlink" Target="https://podminky.urs.cz/item/CS_URS_2026_02/460281114" TargetMode="External"/><Relationship Id="rId70" Type="http://schemas.openxmlformats.org/officeDocument/2006/relationships/hyperlink" Target="https://podminky.urs.cz/item/CS_URS_2026_02/935114212-R" TargetMode="External"/><Relationship Id="rId75" Type="http://schemas.openxmlformats.org/officeDocument/2006/relationships/hyperlink" Target="https://podminky.urs.cz/item/CS_URS_2026_02/460881212" TargetMode="External"/><Relationship Id="rId91" Type="http://schemas.openxmlformats.org/officeDocument/2006/relationships/hyperlink" Target="https://podminky.urs.cz/item/CS_URS_2026_02/218812071" TargetMode="External"/><Relationship Id="rId96" Type="http://schemas.openxmlformats.org/officeDocument/2006/relationships/hyperlink" Target="https://podminky.urs.cz/item/CS_URS_2026_02/220061701" TargetMode="External"/><Relationship Id="rId140" Type="http://schemas.openxmlformats.org/officeDocument/2006/relationships/hyperlink" Target="https://podminky.urs.cz/item/CS_URS_2026_02/220960143" TargetMode="External"/><Relationship Id="rId145" Type="http://schemas.openxmlformats.org/officeDocument/2006/relationships/hyperlink" Target="https://podminky.urs.cz/item/CS_URS_2026_02/220960171" TargetMode="External"/><Relationship Id="rId1" Type="http://schemas.openxmlformats.org/officeDocument/2006/relationships/hyperlink" Target="https://podminky.urs.cz/item/CS_URS_2026_02/228960156" TargetMode="External"/><Relationship Id="rId6" Type="http://schemas.openxmlformats.org/officeDocument/2006/relationships/hyperlink" Target="https://podminky.urs.cz/item/CS_URS_2026_02/915131111" TargetMode="External"/><Relationship Id="rId23" Type="http://schemas.openxmlformats.org/officeDocument/2006/relationships/hyperlink" Target="https://podminky.urs.cz/item/CS_URS_2026_02/468011122" TargetMode="External"/><Relationship Id="rId28" Type="http://schemas.openxmlformats.org/officeDocument/2006/relationships/hyperlink" Target="https://podminky.urs.cz/item/CS_URS_2026_02/997221151" TargetMode="External"/><Relationship Id="rId49" Type="http://schemas.openxmlformats.org/officeDocument/2006/relationships/hyperlink" Target="https://podminky.urs.cz/item/CS_URS_2026_02/171201221" TargetMode="External"/><Relationship Id="rId114" Type="http://schemas.openxmlformats.org/officeDocument/2006/relationships/hyperlink" Target="https://podminky.urs.cz/item/CS_URS_2026_02/228960002" TargetMode="External"/><Relationship Id="rId119" Type="http://schemas.openxmlformats.org/officeDocument/2006/relationships/hyperlink" Target="https://podminky.urs.cz/item/CS_URS_2026_02/228960041" TargetMode="External"/><Relationship Id="rId44" Type="http://schemas.openxmlformats.org/officeDocument/2006/relationships/hyperlink" Target="https://podminky.urs.cz/item/CS_URS_2026_02/171251201" TargetMode="External"/><Relationship Id="rId60" Type="http://schemas.openxmlformats.org/officeDocument/2006/relationships/hyperlink" Target="https://podminky.urs.cz/item/CS_URS_2026_02/460641125" TargetMode="External"/><Relationship Id="rId65" Type="http://schemas.openxmlformats.org/officeDocument/2006/relationships/hyperlink" Target="https://podminky.urs.cz/item/CS_URS_2026_02/460391123" TargetMode="External"/><Relationship Id="rId81" Type="http://schemas.openxmlformats.org/officeDocument/2006/relationships/hyperlink" Target="https://podminky.urs.cz/item/CS_URS_2026_02/460481122" TargetMode="External"/><Relationship Id="rId86" Type="http://schemas.openxmlformats.org/officeDocument/2006/relationships/hyperlink" Target="https://podminky.urs.cz/item/CS_URS_2026_02/185851121" TargetMode="External"/><Relationship Id="rId130" Type="http://schemas.openxmlformats.org/officeDocument/2006/relationships/hyperlink" Target="https://podminky.urs.cz/item/CS_URS_2026_02/220960133" TargetMode="External"/><Relationship Id="rId135" Type="http://schemas.openxmlformats.org/officeDocument/2006/relationships/hyperlink" Target="https://podminky.urs.cz/item/CS_URS_2026_02/220960036" TargetMode="External"/><Relationship Id="rId151" Type="http://schemas.openxmlformats.org/officeDocument/2006/relationships/hyperlink" Target="https://podminky.urs.cz/item/CS_URS_2026_02/220960199" TargetMode="External"/><Relationship Id="rId156" Type="http://schemas.openxmlformats.org/officeDocument/2006/relationships/hyperlink" Target="https://podminky.urs.cz/item/CS_URS_2026_02/220960311" TargetMode="External"/><Relationship Id="rId13" Type="http://schemas.openxmlformats.org/officeDocument/2006/relationships/hyperlink" Target="https://podminky.urs.cz/item/CS_URS_2026_02/460010024" TargetMode="External"/><Relationship Id="rId18" Type="http://schemas.openxmlformats.org/officeDocument/2006/relationships/hyperlink" Target="https://podminky.urs.cz/item/CS_URS_2026_02/966008211" TargetMode="External"/><Relationship Id="rId39" Type="http://schemas.openxmlformats.org/officeDocument/2006/relationships/hyperlink" Target="https://podminky.urs.cz/item/CS_URS_2026_02/183117213" TargetMode="External"/><Relationship Id="rId109" Type="http://schemas.openxmlformats.org/officeDocument/2006/relationships/hyperlink" Target="https://podminky.urs.cz/item/CS_URS_2026_02/742124007" TargetMode="External"/><Relationship Id="rId34" Type="http://schemas.openxmlformats.org/officeDocument/2006/relationships/hyperlink" Target="https://podminky.urs.cz/item/CS_URS_2026_02/997221875" TargetMode="External"/><Relationship Id="rId50" Type="http://schemas.openxmlformats.org/officeDocument/2006/relationships/hyperlink" Target="https://podminky.urs.cz/item/CS_URS_2026_02/469973127" TargetMode="External"/><Relationship Id="rId55" Type="http://schemas.openxmlformats.org/officeDocument/2006/relationships/hyperlink" Target="https://podminky.urs.cz/item/CS_URS_2026_02/460631214" TargetMode="External"/><Relationship Id="rId76" Type="http://schemas.openxmlformats.org/officeDocument/2006/relationships/hyperlink" Target="https://podminky.urs.cz/item/CS_URS_2026_02/460881222" TargetMode="External"/><Relationship Id="rId97" Type="http://schemas.openxmlformats.org/officeDocument/2006/relationships/hyperlink" Target="https://podminky.urs.cz/item/CS_URS_2026_02/210801311" TargetMode="External"/><Relationship Id="rId104" Type="http://schemas.openxmlformats.org/officeDocument/2006/relationships/hyperlink" Target="https://podminky.urs.cz/item/CS_URS_2026_02/210813011" TargetMode="External"/><Relationship Id="rId120" Type="http://schemas.openxmlformats.org/officeDocument/2006/relationships/hyperlink" Target="https://podminky.urs.cz/item/CS_URS_2026_02/228960042" TargetMode="External"/><Relationship Id="rId125" Type="http://schemas.openxmlformats.org/officeDocument/2006/relationships/hyperlink" Target="https://podminky.urs.cz/item/CS_URS_2026_02/220960002" TargetMode="External"/><Relationship Id="rId141" Type="http://schemas.openxmlformats.org/officeDocument/2006/relationships/hyperlink" Target="https://podminky.urs.cz/item/CS_URS_2026_02/220960120" TargetMode="External"/><Relationship Id="rId146" Type="http://schemas.openxmlformats.org/officeDocument/2006/relationships/hyperlink" Target="https://podminky.urs.cz/item/CS_URS_2026_02/220731520-R" TargetMode="External"/><Relationship Id="rId7" Type="http://schemas.openxmlformats.org/officeDocument/2006/relationships/hyperlink" Target="https://podminky.urs.cz/item/CS_URS_2026_02/915231111" TargetMode="External"/><Relationship Id="rId71" Type="http://schemas.openxmlformats.org/officeDocument/2006/relationships/hyperlink" Target="https://podminky.urs.cz/item/CS_URS_2026_02/460881612" TargetMode="External"/><Relationship Id="rId92" Type="http://schemas.openxmlformats.org/officeDocument/2006/relationships/hyperlink" Target="https://podminky.urs.cz/item/CS_URS_2026_02/218812111" TargetMode="External"/><Relationship Id="rId2" Type="http://schemas.openxmlformats.org/officeDocument/2006/relationships/hyperlink" Target="https://podminky.urs.cz/item/CS_URS_2026_02/966006211" TargetMode="External"/><Relationship Id="rId29" Type="http://schemas.openxmlformats.org/officeDocument/2006/relationships/hyperlink" Target="https://podminky.urs.cz/item/CS_URS_2026_02/997002611" TargetMode="External"/><Relationship Id="rId24" Type="http://schemas.openxmlformats.org/officeDocument/2006/relationships/hyperlink" Target="https://podminky.urs.cz/item/CS_URS_2026_02/468011123" TargetMode="External"/><Relationship Id="rId40" Type="http://schemas.openxmlformats.org/officeDocument/2006/relationships/hyperlink" Target="https://podminky.urs.cz/item/CS_URS_2026_02/460241111" TargetMode="External"/><Relationship Id="rId45" Type="http://schemas.openxmlformats.org/officeDocument/2006/relationships/hyperlink" Target="https://podminky.urs.cz/item/CS_URS_2026_02/167151101" TargetMode="External"/><Relationship Id="rId66" Type="http://schemas.openxmlformats.org/officeDocument/2006/relationships/hyperlink" Target="https://podminky.urs.cz/item/CS_URS_2026_02/460431162" TargetMode="External"/><Relationship Id="rId87" Type="http://schemas.openxmlformats.org/officeDocument/2006/relationships/hyperlink" Target="https://podminky.urs.cz/item/CS_URS_2026_02/185851129" TargetMode="External"/><Relationship Id="rId110" Type="http://schemas.openxmlformats.org/officeDocument/2006/relationships/hyperlink" Target="https://podminky.urs.cz/item/CS_URS_2026_02/220110346" TargetMode="External"/><Relationship Id="rId115" Type="http://schemas.openxmlformats.org/officeDocument/2006/relationships/hyperlink" Target="https://podminky.urs.cz/item/CS_URS_2026_02/228960003" TargetMode="External"/><Relationship Id="rId131" Type="http://schemas.openxmlformats.org/officeDocument/2006/relationships/hyperlink" Target="https://podminky.urs.cz/item/CS_URS_2026_02/220960134" TargetMode="External"/><Relationship Id="rId136" Type="http://schemas.openxmlformats.org/officeDocument/2006/relationships/hyperlink" Target="https://podminky.urs.cz/item/CS_URS_2026_02/220960101" TargetMode="External"/><Relationship Id="rId157" Type="http://schemas.openxmlformats.org/officeDocument/2006/relationships/hyperlink" Target="https://podminky.urs.cz/item/CS_URS_2026_02/220960422" TargetMode="External"/><Relationship Id="rId61" Type="http://schemas.openxmlformats.org/officeDocument/2006/relationships/hyperlink" Target="https://podminky.urs.cz/item/CS_URS_2026_02/460641212" TargetMode="External"/><Relationship Id="rId82" Type="http://schemas.openxmlformats.org/officeDocument/2006/relationships/hyperlink" Target="https://podminky.urs.cz/item/CS_URS_2026_02/460581131" TargetMode="External"/><Relationship Id="rId152" Type="http://schemas.openxmlformats.org/officeDocument/2006/relationships/hyperlink" Target="https://podminky.urs.cz/item/CS_URS_2026_02/220960200" TargetMode="External"/><Relationship Id="rId19" Type="http://schemas.openxmlformats.org/officeDocument/2006/relationships/hyperlink" Target="https://podminky.urs.cz/item/CS_URS_2026_02/113106123" TargetMode="External"/><Relationship Id="rId14" Type="http://schemas.openxmlformats.org/officeDocument/2006/relationships/hyperlink" Target="https://podminky.urs.cz/item/CS_URS_2026_02/460010025" TargetMode="External"/><Relationship Id="rId30" Type="http://schemas.openxmlformats.org/officeDocument/2006/relationships/hyperlink" Target="https://podminky.urs.cz/item/CS_URS_2026_02/469972112" TargetMode="External"/><Relationship Id="rId35" Type="http://schemas.openxmlformats.org/officeDocument/2006/relationships/hyperlink" Target="https://podminky.urs.cz/item/CS_URS_2026_02/460030011" TargetMode="External"/><Relationship Id="rId56" Type="http://schemas.openxmlformats.org/officeDocument/2006/relationships/hyperlink" Target="https://podminky.urs.cz/item/CS_URS_2026_02/460281124" TargetMode="External"/><Relationship Id="rId77" Type="http://schemas.openxmlformats.org/officeDocument/2006/relationships/hyperlink" Target="https://podminky.urs.cz/item/CS_URS_2026_02/599141111" TargetMode="External"/><Relationship Id="rId100" Type="http://schemas.openxmlformats.org/officeDocument/2006/relationships/hyperlink" Target="https://podminky.urs.cz/item/CS_URS_2026_02/220300602" TargetMode="External"/><Relationship Id="rId105" Type="http://schemas.openxmlformats.org/officeDocument/2006/relationships/hyperlink" Target="https://podminky.urs.cz/item/CS_URS_2026_02/210813061" TargetMode="External"/><Relationship Id="rId126" Type="http://schemas.openxmlformats.org/officeDocument/2006/relationships/hyperlink" Target="https://podminky.urs.cz/item/CS_URS_2026_02/220960003" TargetMode="External"/><Relationship Id="rId147" Type="http://schemas.openxmlformats.org/officeDocument/2006/relationships/hyperlink" Target="https://podminky.urs.cz/item/CS_URS_2026_02/580106001" TargetMode="External"/><Relationship Id="rId8" Type="http://schemas.openxmlformats.org/officeDocument/2006/relationships/hyperlink" Target="https://podminky.urs.cz/item/CS_URS_2026_02/938908411" TargetMode="External"/><Relationship Id="rId51" Type="http://schemas.openxmlformats.org/officeDocument/2006/relationships/hyperlink" Target="https://podminky.urs.cz/item/CS_URS_2026_02/468161122" TargetMode="External"/><Relationship Id="rId72" Type="http://schemas.openxmlformats.org/officeDocument/2006/relationships/hyperlink" Target="https://podminky.urs.cz/item/CS_URS_2026_02/573191111" TargetMode="External"/><Relationship Id="rId93" Type="http://schemas.openxmlformats.org/officeDocument/2006/relationships/hyperlink" Target="https://podminky.urs.cz/item/CS_URS_2026_02/210220022" TargetMode="External"/><Relationship Id="rId98" Type="http://schemas.openxmlformats.org/officeDocument/2006/relationships/hyperlink" Target="https://podminky.urs.cz/item/CS_URS_2026_02/741122146" TargetMode="External"/><Relationship Id="rId121" Type="http://schemas.openxmlformats.org/officeDocument/2006/relationships/hyperlink" Target="https://podminky.urs.cz/item/CS_URS_2026_02/228960143" TargetMode="External"/><Relationship Id="rId142" Type="http://schemas.openxmlformats.org/officeDocument/2006/relationships/hyperlink" Target="https://podminky.urs.cz/item/CS_URS_2026_02/220960125" TargetMode="External"/><Relationship Id="rId3" Type="http://schemas.openxmlformats.org/officeDocument/2006/relationships/hyperlink" Target="https://podminky.urs.cz/item/CS_URS_2026_02/914111112" TargetMode="External"/><Relationship Id="rId25" Type="http://schemas.openxmlformats.org/officeDocument/2006/relationships/hyperlink" Target="https://podminky.urs.cz/item/CS_URS_2026_02/468051121" TargetMode="External"/><Relationship Id="rId46" Type="http://schemas.openxmlformats.org/officeDocument/2006/relationships/hyperlink" Target="https://podminky.urs.cz/item/CS_URS_2026_02/167102111" TargetMode="External"/><Relationship Id="rId67" Type="http://schemas.openxmlformats.org/officeDocument/2006/relationships/hyperlink" Target="https://podminky.urs.cz/item/CS_URS_2026_02/460871151" TargetMode="External"/><Relationship Id="rId116" Type="http://schemas.openxmlformats.org/officeDocument/2006/relationships/hyperlink" Target="https://podminky.urs.cz/item/CS_URS_2026_02/228960005" TargetMode="External"/><Relationship Id="rId137" Type="http://schemas.openxmlformats.org/officeDocument/2006/relationships/hyperlink" Target="https://podminky.urs.cz/item/CS_URS_2026_02/220960041" TargetMode="External"/><Relationship Id="rId158" Type="http://schemas.openxmlformats.org/officeDocument/2006/relationships/hyperlink" Target="https://podminky.urs.cz/item/CS_URS_2026_02/220960441" TargetMode="External"/><Relationship Id="rId20" Type="http://schemas.openxmlformats.org/officeDocument/2006/relationships/hyperlink" Target="https://podminky.urs.cz/item/CS_URS_2026_02/979054451" TargetMode="External"/><Relationship Id="rId41" Type="http://schemas.openxmlformats.org/officeDocument/2006/relationships/hyperlink" Target="https://podminky.urs.cz/item/CS_URS_2026_02/460242211" TargetMode="External"/><Relationship Id="rId62" Type="http://schemas.openxmlformats.org/officeDocument/2006/relationships/hyperlink" Target="https://podminky.urs.cz/item/CS_URS_2026_02/460641412" TargetMode="External"/><Relationship Id="rId83" Type="http://schemas.openxmlformats.org/officeDocument/2006/relationships/hyperlink" Target="https://podminky.urs.cz/item/CS_URS_2026_02/460551111" TargetMode="External"/><Relationship Id="rId88" Type="http://schemas.openxmlformats.org/officeDocument/2006/relationships/hyperlink" Target="https://podminky.urs.cz/item/CS_URS_2026_02/185803111" TargetMode="External"/><Relationship Id="rId111" Type="http://schemas.openxmlformats.org/officeDocument/2006/relationships/hyperlink" Target="https://podminky.urs.cz/item/CS_URS_2026_02/228960133" TargetMode="External"/><Relationship Id="rId132" Type="http://schemas.openxmlformats.org/officeDocument/2006/relationships/hyperlink" Target="https://podminky.urs.cz/item/CS_URS_2026_02/220960091" TargetMode="External"/><Relationship Id="rId153" Type="http://schemas.openxmlformats.org/officeDocument/2006/relationships/hyperlink" Target="https://podminky.urs.cz/item/CS_URS_2026_02/220960220" TargetMode="External"/><Relationship Id="rId15" Type="http://schemas.openxmlformats.org/officeDocument/2006/relationships/hyperlink" Target="https://podminky.urs.cz/item/CS_URS_2026_02/468041124" TargetMode="External"/><Relationship Id="rId36" Type="http://schemas.openxmlformats.org/officeDocument/2006/relationships/hyperlink" Target="https://podminky.urs.cz/item/CS_URS_2026_02/121112003" TargetMode="External"/><Relationship Id="rId57" Type="http://schemas.openxmlformats.org/officeDocument/2006/relationships/hyperlink" Target="https://podminky.urs.cz/item/CS_URS_2026_02/460661512" TargetMode="External"/><Relationship Id="rId106" Type="http://schemas.openxmlformats.org/officeDocument/2006/relationships/hyperlink" Target="https://podminky.urs.cz/item/CS_URS_2026_02/210813071" TargetMode="External"/><Relationship Id="rId127" Type="http://schemas.openxmlformats.org/officeDocument/2006/relationships/hyperlink" Target="https://podminky.urs.cz/item/CS_URS_2026_02/220960005" TargetMode="External"/><Relationship Id="rId10" Type="http://schemas.openxmlformats.org/officeDocument/2006/relationships/hyperlink" Target="https://podminky.urs.cz/item/CS_URS_2026_02/945421110" TargetMode="External"/><Relationship Id="rId31" Type="http://schemas.openxmlformats.org/officeDocument/2006/relationships/hyperlink" Target="https://podminky.urs.cz/item/CS_URS_2026_02/469972122" TargetMode="External"/><Relationship Id="rId52" Type="http://schemas.openxmlformats.org/officeDocument/2006/relationships/hyperlink" Target="https://podminky.urs.cz/item/CS_URS_2026_02/220182025" TargetMode="External"/><Relationship Id="rId73" Type="http://schemas.openxmlformats.org/officeDocument/2006/relationships/hyperlink" Target="https://podminky.urs.cz/item/CS_URS_2026_02/460881214" TargetMode="External"/><Relationship Id="rId78" Type="http://schemas.openxmlformats.org/officeDocument/2006/relationships/hyperlink" Target="https://podminky.urs.cz/item/CS_URS_2026_02/919732221" TargetMode="External"/><Relationship Id="rId94" Type="http://schemas.openxmlformats.org/officeDocument/2006/relationships/hyperlink" Target="https://podminky.urs.cz/item/CS_URS_2026_02/210220301" TargetMode="External"/><Relationship Id="rId99" Type="http://schemas.openxmlformats.org/officeDocument/2006/relationships/hyperlink" Target="https://podminky.urs.cz/item/CS_URS_2026_02/741128021" TargetMode="External"/><Relationship Id="rId101" Type="http://schemas.openxmlformats.org/officeDocument/2006/relationships/hyperlink" Target="https://podminky.urs.cz/item/CS_URS_2026_02/741122153" TargetMode="External"/><Relationship Id="rId122" Type="http://schemas.openxmlformats.org/officeDocument/2006/relationships/hyperlink" Target="https://podminky.urs.cz/item/CS_URS_2026_02/228960126" TargetMode="External"/><Relationship Id="rId143" Type="http://schemas.openxmlformats.org/officeDocument/2006/relationships/hyperlink" Target="https://podminky.urs.cz/item/CS_URS_2026_02/220960126" TargetMode="External"/><Relationship Id="rId148" Type="http://schemas.openxmlformats.org/officeDocument/2006/relationships/hyperlink" Target="https://podminky.urs.cz/item/CS_URS_2026_02/220111436" TargetMode="External"/><Relationship Id="rId4" Type="http://schemas.openxmlformats.org/officeDocument/2006/relationships/hyperlink" Target="https://podminky.urs.cz/item/CS_URS_2026_02/966007123" TargetMode="External"/><Relationship Id="rId9" Type="http://schemas.openxmlformats.org/officeDocument/2006/relationships/hyperlink" Target="https://podminky.urs.cz/item/CS_URS_2026_02/915321115" TargetMode="External"/><Relationship Id="rId26" Type="http://schemas.openxmlformats.org/officeDocument/2006/relationships/hyperlink" Target="https://podminky.urs.cz/item/CS_URS_2026_02/468051131" TargetMode="External"/><Relationship Id="rId47" Type="http://schemas.openxmlformats.org/officeDocument/2006/relationships/hyperlink" Target="https://podminky.urs.cz/item/CS_URS_2026_02/460341113" TargetMode="External"/><Relationship Id="rId68" Type="http://schemas.openxmlformats.org/officeDocument/2006/relationships/hyperlink" Target="https://podminky.urs.cz/item/CS_URS_2026_02/460871143" TargetMode="External"/><Relationship Id="rId89" Type="http://schemas.openxmlformats.org/officeDocument/2006/relationships/hyperlink" Target="https://podminky.urs.cz/item/CS_URS_2026_02/469981111" TargetMode="External"/><Relationship Id="rId112" Type="http://schemas.openxmlformats.org/officeDocument/2006/relationships/hyperlink" Target="https://podminky.urs.cz/item/CS_URS_2026_02/228960134" TargetMode="External"/><Relationship Id="rId133" Type="http://schemas.openxmlformats.org/officeDocument/2006/relationships/hyperlink" Target="https://podminky.urs.cz/item/CS_URS_2026_02/220960031" TargetMode="External"/><Relationship Id="rId154" Type="http://schemas.openxmlformats.org/officeDocument/2006/relationships/hyperlink" Target="https://podminky.urs.cz/item/CS_URS_2026_02/220960301" TargetMode="External"/><Relationship Id="rId16" Type="http://schemas.openxmlformats.org/officeDocument/2006/relationships/hyperlink" Target="https://podminky.urs.cz/item/CS_URS_2026_02/468011144" TargetMode="External"/><Relationship Id="rId37" Type="http://schemas.openxmlformats.org/officeDocument/2006/relationships/hyperlink" Target="https://podminky.urs.cz/item/CS_URS_2026_02/460131113" TargetMode="External"/><Relationship Id="rId58" Type="http://schemas.openxmlformats.org/officeDocument/2006/relationships/hyperlink" Target="https://podminky.urs.cz/item/CS_URS_2026_02/460791214" TargetMode="External"/><Relationship Id="rId79" Type="http://schemas.openxmlformats.org/officeDocument/2006/relationships/hyperlink" Target="https://podminky.urs.cz/item/CS_URS_2026_02/919112213" TargetMode="External"/><Relationship Id="rId102" Type="http://schemas.openxmlformats.org/officeDocument/2006/relationships/hyperlink" Target="https://podminky.urs.cz/item/CS_URS_2026_02/220300605" TargetMode="External"/><Relationship Id="rId123" Type="http://schemas.openxmlformats.org/officeDocument/2006/relationships/hyperlink" Target="https://podminky.urs.cz/item/CS_URS_2026_02/228960113" TargetMode="External"/><Relationship Id="rId144" Type="http://schemas.openxmlformats.org/officeDocument/2006/relationships/hyperlink" Target="https://podminky.urs.cz/item/CS_URS_2026_02/220960181" TargetMode="External"/><Relationship Id="rId90" Type="http://schemas.openxmlformats.org/officeDocument/2006/relationships/hyperlink" Target="https://podminky.urs.cz/item/CS_URS_2026_02/218220452" TargetMode="External"/><Relationship Id="rId27" Type="http://schemas.openxmlformats.org/officeDocument/2006/relationships/hyperlink" Target="https://podminky.urs.cz/item/CS_URS_2026_02/997221141" TargetMode="External"/><Relationship Id="rId48" Type="http://schemas.openxmlformats.org/officeDocument/2006/relationships/hyperlink" Target="https://podminky.urs.cz/item/CS_URS_2026_02/460341121" TargetMode="External"/><Relationship Id="rId69" Type="http://schemas.openxmlformats.org/officeDocument/2006/relationships/hyperlink" Target="https://podminky.urs.cz/item/CS_URS_2026_02/916131213" TargetMode="External"/><Relationship Id="rId113" Type="http://schemas.openxmlformats.org/officeDocument/2006/relationships/hyperlink" Target="https://podminky.urs.cz/item/CS_URS_2026_02/228960021" TargetMode="External"/><Relationship Id="rId134" Type="http://schemas.openxmlformats.org/officeDocument/2006/relationships/hyperlink" Target="https://podminky.urs.cz/item/CS_URS_2026_02/22096009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2/034303000-R" TargetMode="External"/><Relationship Id="rId13" Type="http://schemas.openxmlformats.org/officeDocument/2006/relationships/hyperlink" Target="https://podminky.urs.cz/item/CS_URS_2026_02/065103000" TargetMode="External"/><Relationship Id="rId3" Type="http://schemas.openxmlformats.org/officeDocument/2006/relationships/hyperlink" Target="https://podminky.urs.cz/item/CS_URS_2026_02/012403000" TargetMode="External"/><Relationship Id="rId7" Type="http://schemas.openxmlformats.org/officeDocument/2006/relationships/hyperlink" Target="https://podminky.urs.cz/item/CS_URS_2026_02/032002000" TargetMode="External"/><Relationship Id="rId12" Type="http://schemas.openxmlformats.org/officeDocument/2006/relationships/hyperlink" Target="https://podminky.urs.cz/item/CS_URS_2026_02/045303000" TargetMode="External"/><Relationship Id="rId2" Type="http://schemas.openxmlformats.org/officeDocument/2006/relationships/hyperlink" Target="https://podminky.urs.cz/item/CS_URS_2026_02/012303000" TargetMode="External"/><Relationship Id="rId1" Type="http://schemas.openxmlformats.org/officeDocument/2006/relationships/hyperlink" Target="https://podminky.urs.cz/item/CS_URS_2026_02/012234000" TargetMode="External"/><Relationship Id="rId6" Type="http://schemas.openxmlformats.org/officeDocument/2006/relationships/hyperlink" Target="https://podminky.urs.cz/item/CS_URS_2026_02/030001000" TargetMode="External"/><Relationship Id="rId11" Type="http://schemas.openxmlformats.org/officeDocument/2006/relationships/hyperlink" Target="https://podminky.urs.cz/item/CS_URS_2026_02/043103000" TargetMode="External"/><Relationship Id="rId5" Type="http://schemas.openxmlformats.org/officeDocument/2006/relationships/hyperlink" Target="https://podminky.urs.cz/item/CS_URS_2026_02/013254000" TargetMode="External"/><Relationship Id="rId10" Type="http://schemas.openxmlformats.org/officeDocument/2006/relationships/hyperlink" Target="https://podminky.urs.cz/item/CS_URS_2026_02/039103000" TargetMode="External"/><Relationship Id="rId4" Type="http://schemas.openxmlformats.org/officeDocument/2006/relationships/hyperlink" Target="https://podminky.urs.cz/item/CS_URS_2026_02/013203000" TargetMode="External"/><Relationship Id="rId9" Type="http://schemas.openxmlformats.org/officeDocument/2006/relationships/hyperlink" Target="https://podminky.urs.cz/item/CS_URS_2026_02/0343030000-R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tabSelected="1" workbookViewId="0"/>
  </sheetViews>
  <sheetFormatPr defaultRowHeight="15"/>
  <cols>
    <col min="1" max="1" width="8.5" customWidth="1"/>
    <col min="2" max="2" width="1.6640625" customWidth="1"/>
    <col min="3" max="3" width="4.33203125" customWidth="1"/>
    <col min="4" max="33" width="2.6640625" customWidth="1"/>
    <col min="34" max="34" width="3.5" customWidth="1"/>
    <col min="35" max="35" width="38.83203125" customWidth="1"/>
    <col min="36" max="37" width="2.5" customWidth="1"/>
    <col min="38" max="38" width="8.5" customWidth="1"/>
    <col min="39" max="39" width="3.5" customWidth="1"/>
    <col min="40" max="40" width="13.6640625" customWidth="1"/>
    <col min="41" max="41" width="7.6640625" customWidth="1"/>
    <col min="42" max="42" width="4.33203125" customWidth="1"/>
    <col min="43" max="43" width="16" customWidth="1"/>
    <col min="44" max="44" width="14" customWidth="1"/>
    <col min="45" max="47" width="26.5" hidden="1" customWidth="1"/>
    <col min="48" max="49" width="22.33203125" hidden="1" customWidth="1"/>
    <col min="50" max="51" width="25.5" hidden="1" customWidth="1"/>
    <col min="52" max="52" width="22.33203125" hidden="1" customWidth="1"/>
    <col min="53" max="53" width="19.6640625" hidden="1" customWidth="1"/>
    <col min="54" max="54" width="25.5" hidden="1" customWidth="1"/>
    <col min="55" max="55" width="22.33203125" hidden="1" customWidth="1"/>
    <col min="56" max="56" width="19.6640625" hidden="1" customWidth="1"/>
    <col min="57" max="57" width="68.33203125" customWidth="1"/>
    <col min="71" max="91" width="9.16406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68" t="s">
        <v>14</v>
      </c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R5" s="20"/>
      <c r="BE5" s="265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70" t="s">
        <v>17</v>
      </c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R6" s="20"/>
      <c r="BE6" s="266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21</v>
      </c>
      <c r="AR7" s="20"/>
      <c r="BE7" s="266"/>
      <c r="BS7" s="17" t="s">
        <v>6</v>
      </c>
    </row>
    <row r="8" spans="1:74" ht="12" customHeight="1">
      <c r="B8" s="20"/>
      <c r="D8" s="27" t="s">
        <v>22</v>
      </c>
      <c r="K8" s="25" t="s">
        <v>23</v>
      </c>
      <c r="AK8" s="27" t="s">
        <v>24</v>
      </c>
      <c r="AN8" s="28" t="s">
        <v>25</v>
      </c>
      <c r="AR8" s="20"/>
      <c r="BE8" s="266"/>
      <c r="BS8" s="17" t="s">
        <v>6</v>
      </c>
    </row>
    <row r="9" spans="1:74" ht="29.25" customHeight="1">
      <c r="B9" s="20"/>
      <c r="D9" s="24" t="s">
        <v>26</v>
      </c>
      <c r="K9" s="29" t="s">
        <v>27</v>
      </c>
      <c r="AK9" s="24" t="s">
        <v>28</v>
      </c>
      <c r="AN9" s="29" t="s">
        <v>29</v>
      </c>
      <c r="AR9" s="20"/>
      <c r="BE9" s="266"/>
      <c r="BS9" s="17" t="s">
        <v>6</v>
      </c>
    </row>
    <row r="10" spans="1:74" ht="12" customHeight="1">
      <c r="B10" s="20"/>
      <c r="D10" s="27" t="s">
        <v>30</v>
      </c>
      <c r="AK10" s="27" t="s">
        <v>31</v>
      </c>
      <c r="AN10" s="25" t="s">
        <v>32</v>
      </c>
      <c r="AR10" s="20"/>
      <c r="BE10" s="266"/>
      <c r="BS10" s="17" t="s">
        <v>6</v>
      </c>
    </row>
    <row r="11" spans="1:74" ht="18.399999999999999" customHeight="1">
      <c r="B11" s="20"/>
      <c r="E11" s="25" t="s">
        <v>33</v>
      </c>
      <c r="AK11" s="27" t="s">
        <v>34</v>
      </c>
      <c r="AN11" s="25" t="s">
        <v>35</v>
      </c>
      <c r="AR11" s="20"/>
      <c r="BE11" s="266"/>
      <c r="BS11" s="17" t="s">
        <v>6</v>
      </c>
    </row>
    <row r="12" spans="1:74" ht="6.95" customHeight="1">
      <c r="B12" s="20"/>
      <c r="AR12" s="20"/>
      <c r="BE12" s="266"/>
      <c r="BS12" s="17" t="s">
        <v>6</v>
      </c>
    </row>
    <row r="13" spans="1:74" ht="12" customHeight="1">
      <c r="B13" s="20"/>
      <c r="D13" s="27" t="s">
        <v>36</v>
      </c>
      <c r="AK13" s="27" t="s">
        <v>31</v>
      </c>
      <c r="AN13" s="30" t="s">
        <v>37</v>
      </c>
      <c r="AR13" s="20"/>
      <c r="BE13" s="266"/>
      <c r="BS13" s="17" t="s">
        <v>6</v>
      </c>
    </row>
    <row r="14" spans="1:74" ht="12.75">
      <c r="B14" s="20"/>
      <c r="E14" s="271" t="s">
        <v>37</v>
      </c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" t="s">
        <v>34</v>
      </c>
      <c r="AN14" s="30" t="s">
        <v>37</v>
      </c>
      <c r="AR14" s="20"/>
      <c r="BE14" s="266"/>
      <c r="BS14" s="17" t="s">
        <v>6</v>
      </c>
    </row>
    <row r="15" spans="1:74" ht="6.95" customHeight="1">
      <c r="B15" s="20"/>
      <c r="AR15" s="20"/>
      <c r="BE15" s="266"/>
      <c r="BS15" s="17" t="s">
        <v>4</v>
      </c>
    </row>
    <row r="16" spans="1:74" ht="12" customHeight="1">
      <c r="B16" s="20"/>
      <c r="D16" s="27" t="s">
        <v>38</v>
      </c>
      <c r="AK16" s="27" t="s">
        <v>31</v>
      </c>
      <c r="AN16" s="25" t="s">
        <v>39</v>
      </c>
      <c r="AR16" s="20"/>
      <c r="BE16" s="266"/>
      <c r="BS16" s="17" t="s">
        <v>4</v>
      </c>
    </row>
    <row r="17" spans="2:71" ht="18.399999999999999" customHeight="1">
      <c r="B17" s="20"/>
      <c r="E17" s="25" t="s">
        <v>40</v>
      </c>
      <c r="AK17" s="27" t="s">
        <v>34</v>
      </c>
      <c r="AN17" s="25" t="s">
        <v>41</v>
      </c>
      <c r="AR17" s="20"/>
      <c r="BE17" s="266"/>
      <c r="BS17" s="17" t="s">
        <v>42</v>
      </c>
    </row>
    <row r="18" spans="2:71" ht="6.95" customHeight="1">
      <c r="B18" s="20"/>
      <c r="AR18" s="20"/>
      <c r="BE18" s="266"/>
      <c r="BS18" s="17" t="s">
        <v>6</v>
      </c>
    </row>
    <row r="19" spans="2:71" ht="12" customHeight="1">
      <c r="B19" s="20"/>
      <c r="D19" s="27" t="s">
        <v>43</v>
      </c>
      <c r="AK19" s="27" t="s">
        <v>31</v>
      </c>
      <c r="AN19" s="25" t="s">
        <v>39</v>
      </c>
      <c r="AR19" s="20"/>
      <c r="BE19" s="266"/>
      <c r="BS19" s="17" t="s">
        <v>6</v>
      </c>
    </row>
    <row r="20" spans="2:71" ht="18.399999999999999" customHeight="1">
      <c r="B20" s="20"/>
      <c r="E20" s="25" t="s">
        <v>40</v>
      </c>
      <c r="AK20" s="27" t="s">
        <v>34</v>
      </c>
      <c r="AN20" s="25" t="s">
        <v>41</v>
      </c>
      <c r="AR20" s="20"/>
      <c r="BE20" s="266"/>
      <c r="BS20" s="17" t="s">
        <v>4</v>
      </c>
    </row>
    <row r="21" spans="2:71" ht="6.95" customHeight="1">
      <c r="B21" s="20"/>
      <c r="AR21" s="20"/>
      <c r="BE21" s="266"/>
    </row>
    <row r="22" spans="2:71" ht="12" customHeight="1">
      <c r="B22" s="20"/>
      <c r="D22" s="27" t="s">
        <v>44</v>
      </c>
      <c r="AR22" s="20"/>
      <c r="BE22" s="266"/>
    </row>
    <row r="23" spans="2:71" ht="44.45" customHeight="1">
      <c r="B23" s="20"/>
      <c r="E23" s="273" t="s">
        <v>45</v>
      </c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R23" s="20"/>
      <c r="BE23" s="266"/>
    </row>
    <row r="24" spans="2:71" ht="6.95" customHeight="1">
      <c r="B24" s="20"/>
      <c r="AR24" s="20"/>
      <c r="BE24" s="266"/>
    </row>
    <row r="25" spans="2:71" ht="6.95" customHeight="1">
      <c r="B25" s="20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0"/>
      <c r="BE25" s="266"/>
    </row>
    <row r="26" spans="2:71" s="1" customFormat="1" ht="25.9" customHeight="1">
      <c r="B26" s="33"/>
      <c r="D26" s="34" t="s">
        <v>46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74">
        <f>ROUND(AG54,2)</f>
        <v>0</v>
      </c>
      <c r="AL26" s="275"/>
      <c r="AM26" s="275"/>
      <c r="AN26" s="275"/>
      <c r="AO26" s="275"/>
      <c r="AR26" s="33"/>
      <c r="BE26" s="266"/>
    </row>
    <row r="27" spans="2:71" s="1" customFormat="1" ht="6.95" customHeight="1">
      <c r="B27" s="33"/>
      <c r="AR27" s="33"/>
      <c r="BE27" s="266"/>
    </row>
    <row r="28" spans="2:71" s="1" customFormat="1" ht="12.75">
      <c r="B28" s="33"/>
      <c r="L28" s="276" t="s">
        <v>47</v>
      </c>
      <c r="M28" s="276"/>
      <c r="N28" s="276"/>
      <c r="O28" s="276"/>
      <c r="P28" s="276"/>
      <c r="W28" s="276" t="s">
        <v>48</v>
      </c>
      <c r="X28" s="276"/>
      <c r="Y28" s="276"/>
      <c r="Z28" s="276"/>
      <c r="AA28" s="276"/>
      <c r="AB28" s="276"/>
      <c r="AC28" s="276"/>
      <c r="AD28" s="276"/>
      <c r="AE28" s="276"/>
      <c r="AK28" s="276" t="s">
        <v>49</v>
      </c>
      <c r="AL28" s="276"/>
      <c r="AM28" s="276"/>
      <c r="AN28" s="276"/>
      <c r="AO28" s="276"/>
      <c r="AR28" s="33"/>
      <c r="BE28" s="266"/>
    </row>
    <row r="29" spans="2:71" s="2" customFormat="1" ht="14.45" customHeight="1">
      <c r="B29" s="37"/>
      <c r="D29" s="27" t="s">
        <v>50</v>
      </c>
      <c r="F29" s="27" t="s">
        <v>51</v>
      </c>
      <c r="L29" s="279">
        <v>0.21</v>
      </c>
      <c r="M29" s="278"/>
      <c r="N29" s="278"/>
      <c r="O29" s="278"/>
      <c r="P29" s="278"/>
      <c r="W29" s="277">
        <f>ROUND(AZ54, 2)</f>
        <v>0</v>
      </c>
      <c r="X29" s="278"/>
      <c r="Y29" s="278"/>
      <c r="Z29" s="278"/>
      <c r="AA29" s="278"/>
      <c r="AB29" s="278"/>
      <c r="AC29" s="278"/>
      <c r="AD29" s="278"/>
      <c r="AE29" s="278"/>
      <c r="AK29" s="277">
        <f>ROUND(AV54, 2)</f>
        <v>0</v>
      </c>
      <c r="AL29" s="278"/>
      <c r="AM29" s="278"/>
      <c r="AN29" s="278"/>
      <c r="AO29" s="278"/>
      <c r="AR29" s="37"/>
      <c r="BE29" s="267"/>
    </row>
    <row r="30" spans="2:71" s="2" customFormat="1" ht="14.45" customHeight="1">
      <c r="B30" s="37"/>
      <c r="F30" s="27" t="s">
        <v>52</v>
      </c>
      <c r="L30" s="279">
        <v>0.15</v>
      </c>
      <c r="M30" s="278"/>
      <c r="N30" s="278"/>
      <c r="O30" s="278"/>
      <c r="P30" s="278"/>
      <c r="W30" s="277">
        <f>ROUND(BA54, 2)</f>
        <v>0</v>
      </c>
      <c r="X30" s="278"/>
      <c r="Y30" s="278"/>
      <c r="Z30" s="278"/>
      <c r="AA30" s="278"/>
      <c r="AB30" s="278"/>
      <c r="AC30" s="278"/>
      <c r="AD30" s="278"/>
      <c r="AE30" s="278"/>
      <c r="AK30" s="277">
        <f>ROUND(AW54, 2)</f>
        <v>0</v>
      </c>
      <c r="AL30" s="278"/>
      <c r="AM30" s="278"/>
      <c r="AN30" s="278"/>
      <c r="AO30" s="278"/>
      <c r="AR30" s="37"/>
      <c r="BE30" s="267"/>
    </row>
    <row r="31" spans="2:71" s="2" customFormat="1" ht="14.45" hidden="1" customHeight="1">
      <c r="B31" s="37"/>
      <c r="F31" s="27" t="s">
        <v>53</v>
      </c>
      <c r="L31" s="279">
        <v>0.21</v>
      </c>
      <c r="M31" s="278"/>
      <c r="N31" s="278"/>
      <c r="O31" s="278"/>
      <c r="P31" s="278"/>
      <c r="W31" s="277">
        <f>ROUND(BB54, 2)</f>
        <v>0</v>
      </c>
      <c r="X31" s="278"/>
      <c r="Y31" s="278"/>
      <c r="Z31" s="278"/>
      <c r="AA31" s="278"/>
      <c r="AB31" s="278"/>
      <c r="AC31" s="278"/>
      <c r="AD31" s="278"/>
      <c r="AE31" s="278"/>
      <c r="AK31" s="277">
        <v>0</v>
      </c>
      <c r="AL31" s="278"/>
      <c r="AM31" s="278"/>
      <c r="AN31" s="278"/>
      <c r="AO31" s="278"/>
      <c r="AR31" s="37"/>
      <c r="BE31" s="267"/>
    </row>
    <row r="32" spans="2:71" s="2" customFormat="1" ht="14.45" hidden="1" customHeight="1">
      <c r="B32" s="37"/>
      <c r="F32" s="27" t="s">
        <v>54</v>
      </c>
      <c r="L32" s="279">
        <v>0.15</v>
      </c>
      <c r="M32" s="278"/>
      <c r="N32" s="278"/>
      <c r="O32" s="278"/>
      <c r="P32" s="278"/>
      <c r="W32" s="277">
        <f>ROUND(BC54, 2)</f>
        <v>0</v>
      </c>
      <c r="X32" s="278"/>
      <c r="Y32" s="278"/>
      <c r="Z32" s="278"/>
      <c r="AA32" s="278"/>
      <c r="AB32" s="278"/>
      <c r="AC32" s="278"/>
      <c r="AD32" s="278"/>
      <c r="AE32" s="278"/>
      <c r="AK32" s="277">
        <v>0</v>
      </c>
      <c r="AL32" s="278"/>
      <c r="AM32" s="278"/>
      <c r="AN32" s="278"/>
      <c r="AO32" s="278"/>
      <c r="AR32" s="37"/>
      <c r="BE32" s="267"/>
    </row>
    <row r="33" spans="2:44" s="2" customFormat="1" ht="14.45" hidden="1" customHeight="1">
      <c r="B33" s="37"/>
      <c r="F33" s="27" t="s">
        <v>55</v>
      </c>
      <c r="L33" s="279">
        <v>0</v>
      </c>
      <c r="M33" s="278"/>
      <c r="N33" s="278"/>
      <c r="O33" s="278"/>
      <c r="P33" s="278"/>
      <c r="W33" s="277">
        <f>ROUND(BD54, 2)</f>
        <v>0</v>
      </c>
      <c r="X33" s="278"/>
      <c r="Y33" s="278"/>
      <c r="Z33" s="278"/>
      <c r="AA33" s="278"/>
      <c r="AB33" s="278"/>
      <c r="AC33" s="278"/>
      <c r="AD33" s="278"/>
      <c r="AE33" s="278"/>
      <c r="AK33" s="277">
        <v>0</v>
      </c>
      <c r="AL33" s="278"/>
      <c r="AM33" s="278"/>
      <c r="AN33" s="278"/>
      <c r="AO33" s="278"/>
      <c r="AR33" s="37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8"/>
      <c r="D35" s="39" t="s">
        <v>56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57</v>
      </c>
      <c r="U35" s="40"/>
      <c r="V35" s="40"/>
      <c r="W35" s="40"/>
      <c r="X35" s="280" t="s">
        <v>58</v>
      </c>
      <c r="Y35" s="281"/>
      <c r="Z35" s="281"/>
      <c r="AA35" s="281"/>
      <c r="AB35" s="281"/>
      <c r="AC35" s="40"/>
      <c r="AD35" s="40"/>
      <c r="AE35" s="40"/>
      <c r="AF35" s="40"/>
      <c r="AG35" s="40"/>
      <c r="AH35" s="40"/>
      <c r="AI35" s="40"/>
      <c r="AJ35" s="40"/>
      <c r="AK35" s="282">
        <f>SUM(AK26:AK33)</f>
        <v>0</v>
      </c>
      <c r="AL35" s="281"/>
      <c r="AM35" s="281"/>
      <c r="AN35" s="281"/>
      <c r="AO35" s="283"/>
      <c r="AP35" s="38"/>
      <c r="AQ35" s="38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5" customHeight="1">
      <c r="B42" s="33"/>
      <c r="C42" s="21" t="s">
        <v>59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6"/>
      <c r="C44" s="27" t="s">
        <v>13</v>
      </c>
      <c r="L44" s="3" t="str">
        <f>K5</f>
        <v>K28M6821</v>
      </c>
      <c r="AR44" s="46"/>
    </row>
    <row r="45" spans="2:44" s="4" customFormat="1" ht="36.950000000000003" customHeight="1">
      <c r="B45" s="47"/>
      <c r="C45" s="48" t="s">
        <v>16</v>
      </c>
      <c r="L45" s="284" t="str">
        <f>K6</f>
        <v>PD Pelhřimov - SSZ PPCH Pražská</v>
      </c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R45" s="47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7" t="s">
        <v>22</v>
      </c>
      <c r="L47" s="49" t="str">
        <f>IF(K8="","",K8)</f>
        <v>Pelhřimov</v>
      </c>
      <c r="AI47" s="27" t="s">
        <v>24</v>
      </c>
      <c r="AM47" s="286" t="str">
        <f>IF(AN8= "","",AN8)</f>
        <v>19. 10. 2026</v>
      </c>
      <c r="AN47" s="286"/>
      <c r="AR47" s="33"/>
    </row>
    <row r="48" spans="2:44" s="1" customFormat="1" ht="6.95" customHeight="1">
      <c r="B48" s="33"/>
      <c r="AR48" s="33"/>
    </row>
    <row r="49" spans="1:91" s="1" customFormat="1" ht="14.85" customHeight="1">
      <c r="B49" s="33"/>
      <c r="C49" s="27" t="s">
        <v>30</v>
      </c>
      <c r="L49" s="3" t="str">
        <f>IF(E11= "","",E11)</f>
        <v>Město Pelhřimov</v>
      </c>
      <c r="AI49" s="27" t="s">
        <v>38</v>
      </c>
      <c r="AM49" s="287" t="str">
        <f>IF(E17="","",E17)</f>
        <v>AŽD Praha, s.r.o.</v>
      </c>
      <c r="AN49" s="288"/>
      <c r="AO49" s="288"/>
      <c r="AP49" s="288"/>
      <c r="AR49" s="33"/>
      <c r="AS49" s="289" t="s">
        <v>60</v>
      </c>
      <c r="AT49" s="290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4.85" customHeight="1">
      <c r="B50" s="33"/>
      <c r="C50" s="27" t="s">
        <v>36</v>
      </c>
      <c r="L50" s="3" t="str">
        <f>IF(E14= "Vyplň údaj","",E14)</f>
        <v/>
      </c>
      <c r="AI50" s="27" t="s">
        <v>43</v>
      </c>
      <c r="AM50" s="287" t="str">
        <f>IF(E20="","",E20)</f>
        <v>AŽD Praha, s.r.o.</v>
      </c>
      <c r="AN50" s="288"/>
      <c r="AO50" s="288"/>
      <c r="AP50" s="288"/>
      <c r="AR50" s="33"/>
      <c r="AS50" s="291"/>
      <c r="AT50" s="292"/>
      <c r="BD50" s="54"/>
    </row>
    <row r="51" spans="1:91" s="1" customFormat="1" ht="10.9" customHeight="1">
      <c r="B51" s="33"/>
      <c r="AR51" s="33"/>
      <c r="AS51" s="291"/>
      <c r="AT51" s="292"/>
      <c r="BD51" s="54"/>
    </row>
    <row r="52" spans="1:91" s="1" customFormat="1" ht="29.25" customHeight="1">
      <c r="B52" s="33"/>
      <c r="C52" s="293" t="s">
        <v>61</v>
      </c>
      <c r="D52" s="294"/>
      <c r="E52" s="294"/>
      <c r="F52" s="294"/>
      <c r="G52" s="294"/>
      <c r="H52" s="55"/>
      <c r="I52" s="295" t="s">
        <v>62</v>
      </c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6" t="s">
        <v>63</v>
      </c>
      <c r="AH52" s="294"/>
      <c r="AI52" s="294"/>
      <c r="AJ52" s="294"/>
      <c r="AK52" s="294"/>
      <c r="AL52" s="294"/>
      <c r="AM52" s="294"/>
      <c r="AN52" s="295" t="s">
        <v>64</v>
      </c>
      <c r="AO52" s="294"/>
      <c r="AP52" s="294"/>
      <c r="AQ52" s="56" t="s">
        <v>65</v>
      </c>
      <c r="AR52" s="33"/>
      <c r="AS52" s="57" t="s">
        <v>66</v>
      </c>
      <c r="AT52" s="58" t="s">
        <v>67</v>
      </c>
      <c r="AU52" s="58" t="s">
        <v>68</v>
      </c>
      <c r="AV52" s="58" t="s">
        <v>69</v>
      </c>
      <c r="AW52" s="58" t="s">
        <v>70</v>
      </c>
      <c r="AX52" s="58" t="s">
        <v>71</v>
      </c>
      <c r="AY52" s="58" t="s">
        <v>72</v>
      </c>
      <c r="AZ52" s="58" t="s">
        <v>73</v>
      </c>
      <c r="BA52" s="58" t="s">
        <v>74</v>
      </c>
      <c r="BB52" s="58" t="s">
        <v>75</v>
      </c>
      <c r="BC52" s="58" t="s">
        <v>76</v>
      </c>
      <c r="BD52" s="59" t="s">
        <v>77</v>
      </c>
    </row>
    <row r="53" spans="1:91" s="1" customFormat="1" ht="10.9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50000000000003" customHeight="1">
      <c r="B54" s="61"/>
      <c r="C54" s="62" t="s">
        <v>78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00">
        <f>ROUND(SUM(AG55:AG56),2)</f>
        <v>0</v>
      </c>
      <c r="AH54" s="300"/>
      <c r="AI54" s="300"/>
      <c r="AJ54" s="300"/>
      <c r="AK54" s="300"/>
      <c r="AL54" s="300"/>
      <c r="AM54" s="300"/>
      <c r="AN54" s="301">
        <f>SUM(AG54,AT54)</f>
        <v>0</v>
      </c>
      <c r="AO54" s="301"/>
      <c r="AP54" s="301"/>
      <c r="AQ54" s="65" t="s">
        <v>19</v>
      </c>
      <c r="AR54" s="61"/>
      <c r="AS54" s="66">
        <f>ROUND(SUM(AS55:AS56),2)</f>
        <v>0</v>
      </c>
      <c r="AT54" s="67">
        <f>ROUND(SUM(AV54:AW54),2)</f>
        <v>0</v>
      </c>
      <c r="AU54" s="68">
        <f>ROUND(SUM(AU55:AU56),5)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ROUND(SUM(AZ55:AZ56),2)</f>
        <v>0</v>
      </c>
      <c r="BA54" s="67">
        <f>ROUND(SUM(BA55:BA56),2)</f>
        <v>0</v>
      </c>
      <c r="BB54" s="67">
        <f>ROUND(SUM(BB55:BB56),2)</f>
        <v>0</v>
      </c>
      <c r="BC54" s="67">
        <f>ROUND(SUM(BC55:BC56),2)</f>
        <v>0</v>
      </c>
      <c r="BD54" s="69">
        <f>ROUND(SUM(BD55:BD56),2)</f>
        <v>0</v>
      </c>
      <c r="BS54" s="70" t="s">
        <v>79</v>
      </c>
      <c r="BT54" s="70" t="s">
        <v>80</v>
      </c>
      <c r="BU54" s="71" t="s">
        <v>81</v>
      </c>
      <c r="BV54" s="70" t="s">
        <v>82</v>
      </c>
      <c r="BW54" s="70" t="s">
        <v>5</v>
      </c>
      <c r="BX54" s="70" t="s">
        <v>83</v>
      </c>
      <c r="CL54" s="70" t="s">
        <v>19</v>
      </c>
    </row>
    <row r="55" spans="1:91" s="6" customFormat="1" ht="15" customHeight="1">
      <c r="A55" s="72" t="s">
        <v>84</v>
      </c>
      <c r="B55" s="73"/>
      <c r="C55" s="74"/>
      <c r="D55" s="299" t="s">
        <v>85</v>
      </c>
      <c r="E55" s="299"/>
      <c r="F55" s="299"/>
      <c r="G55" s="299"/>
      <c r="H55" s="299"/>
      <c r="I55" s="75"/>
      <c r="J55" s="299" t="s">
        <v>86</v>
      </c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7">
        <f>'PS 401 - SSZ PPCH Pražská'!J30</f>
        <v>0</v>
      </c>
      <c r="AH55" s="298"/>
      <c r="AI55" s="298"/>
      <c r="AJ55" s="298"/>
      <c r="AK55" s="298"/>
      <c r="AL55" s="298"/>
      <c r="AM55" s="298"/>
      <c r="AN55" s="297">
        <f>SUM(AG55,AT55)</f>
        <v>0</v>
      </c>
      <c r="AO55" s="298"/>
      <c r="AP55" s="298"/>
      <c r="AQ55" s="76" t="s">
        <v>87</v>
      </c>
      <c r="AR55" s="73"/>
      <c r="AS55" s="77">
        <v>0</v>
      </c>
      <c r="AT55" s="78">
        <f>ROUND(SUM(AV55:AW55),2)</f>
        <v>0</v>
      </c>
      <c r="AU55" s="79">
        <f>'PS 401 - SSZ PPCH Pražská'!P85</f>
        <v>0</v>
      </c>
      <c r="AV55" s="78">
        <f>'PS 401 - SSZ PPCH Pražská'!J33</f>
        <v>0</v>
      </c>
      <c r="AW55" s="78">
        <f>'PS 401 - SSZ PPCH Pražská'!J34</f>
        <v>0</v>
      </c>
      <c r="AX55" s="78">
        <f>'PS 401 - SSZ PPCH Pražská'!J35</f>
        <v>0</v>
      </c>
      <c r="AY55" s="78">
        <f>'PS 401 - SSZ PPCH Pražská'!J36</f>
        <v>0</v>
      </c>
      <c r="AZ55" s="78">
        <f>'PS 401 - SSZ PPCH Pražská'!F33</f>
        <v>0</v>
      </c>
      <c r="BA55" s="78">
        <f>'PS 401 - SSZ PPCH Pražská'!F34</f>
        <v>0</v>
      </c>
      <c r="BB55" s="78">
        <f>'PS 401 - SSZ PPCH Pražská'!F35</f>
        <v>0</v>
      </c>
      <c r="BC55" s="78">
        <f>'PS 401 - SSZ PPCH Pražská'!F36</f>
        <v>0</v>
      </c>
      <c r="BD55" s="80">
        <f>'PS 401 - SSZ PPCH Pražská'!F37</f>
        <v>0</v>
      </c>
      <c r="BT55" s="81" t="s">
        <v>88</v>
      </c>
      <c r="BV55" s="81" t="s">
        <v>82</v>
      </c>
      <c r="BW55" s="81" t="s">
        <v>89</v>
      </c>
      <c r="BX55" s="81" t="s">
        <v>5</v>
      </c>
      <c r="CL55" s="81" t="s">
        <v>19</v>
      </c>
      <c r="CM55" s="81" t="s">
        <v>90</v>
      </c>
    </row>
    <row r="56" spans="1:91" s="6" customFormat="1" ht="15" customHeight="1">
      <c r="A56" s="72" t="s">
        <v>84</v>
      </c>
      <c r="B56" s="73"/>
      <c r="C56" s="74"/>
      <c r="D56" s="299" t="s">
        <v>91</v>
      </c>
      <c r="E56" s="299"/>
      <c r="F56" s="299"/>
      <c r="G56" s="299"/>
      <c r="H56" s="299"/>
      <c r="I56" s="75"/>
      <c r="J56" s="299" t="s">
        <v>92</v>
      </c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7">
        <f>'VRN - Vedlejší rozpočtové...'!J30</f>
        <v>0</v>
      </c>
      <c r="AH56" s="298"/>
      <c r="AI56" s="298"/>
      <c r="AJ56" s="298"/>
      <c r="AK56" s="298"/>
      <c r="AL56" s="298"/>
      <c r="AM56" s="298"/>
      <c r="AN56" s="297">
        <f>SUM(AG56,AT56)</f>
        <v>0</v>
      </c>
      <c r="AO56" s="298"/>
      <c r="AP56" s="298"/>
      <c r="AQ56" s="76" t="s">
        <v>87</v>
      </c>
      <c r="AR56" s="73"/>
      <c r="AS56" s="82">
        <v>0</v>
      </c>
      <c r="AT56" s="83">
        <f>ROUND(SUM(AV56:AW56),2)</f>
        <v>0</v>
      </c>
      <c r="AU56" s="84">
        <f>'VRN - Vedlejší rozpočtové...'!P84</f>
        <v>0</v>
      </c>
      <c r="AV56" s="83">
        <f>'VRN - Vedlejší rozpočtové...'!J33</f>
        <v>0</v>
      </c>
      <c r="AW56" s="83">
        <f>'VRN - Vedlejší rozpočtové...'!J34</f>
        <v>0</v>
      </c>
      <c r="AX56" s="83">
        <f>'VRN - Vedlejší rozpočtové...'!J35</f>
        <v>0</v>
      </c>
      <c r="AY56" s="83">
        <f>'VRN - Vedlejší rozpočtové...'!J36</f>
        <v>0</v>
      </c>
      <c r="AZ56" s="83">
        <f>'VRN - Vedlejší rozpočtové...'!F33</f>
        <v>0</v>
      </c>
      <c r="BA56" s="83">
        <f>'VRN - Vedlejší rozpočtové...'!F34</f>
        <v>0</v>
      </c>
      <c r="BB56" s="83">
        <f>'VRN - Vedlejší rozpočtové...'!F35</f>
        <v>0</v>
      </c>
      <c r="BC56" s="83">
        <f>'VRN - Vedlejší rozpočtové...'!F36</f>
        <v>0</v>
      </c>
      <c r="BD56" s="85">
        <f>'VRN - Vedlejší rozpočtové...'!F37</f>
        <v>0</v>
      </c>
      <c r="BT56" s="81" t="s">
        <v>88</v>
      </c>
      <c r="BV56" s="81" t="s">
        <v>82</v>
      </c>
      <c r="BW56" s="81" t="s">
        <v>93</v>
      </c>
      <c r="BX56" s="81" t="s">
        <v>5</v>
      </c>
      <c r="CL56" s="81" t="s">
        <v>19</v>
      </c>
      <c r="CM56" s="81" t="s">
        <v>90</v>
      </c>
    </row>
    <row r="57" spans="1:91" s="1" customFormat="1" ht="30" customHeight="1">
      <c r="B57" s="33"/>
      <c r="AR57" s="33"/>
    </row>
    <row r="58" spans="1:91" s="1" customFormat="1" ht="6.95" customHeight="1"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33"/>
    </row>
  </sheetData>
  <sheetProtection algorithmName="SHA-512" hashValue="YK8A52Kh3iZiCWeLZi98rfpUwWefup1L1OtXdO5/U8aupuFCagbRHKGFAYZr5eemtHXGlrzCtZ39ziqyG6AXJA==" saltValue="GPTIxnozZX44if1rLsI6Kg/JxvtIrPOhr/lNb7ToCoTUXiIqFg78bbFiF/kGr503+aaixPczqoWKdB/TSXXAeA==" spinCount="100000" sheet="1" objects="1" scenarios="1" formatColumns="0" formatRows="0"/>
  <mergeCells count="46"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PS 401 - SSZ PPCH Pražská'!C2" display="/" xr:uid="{00000000-0004-0000-0000-000000000000}"/>
    <hyperlink ref="A56" location="'VRN - Vedlejší rozpočtové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32"/>
  <sheetViews>
    <sheetView showGridLines="0" workbookViewId="0"/>
  </sheetViews>
  <sheetFormatPr defaultRowHeight="15"/>
  <cols>
    <col min="1" max="1" width="8.5" customWidth="1"/>
    <col min="2" max="2" width="1.1640625" customWidth="1"/>
    <col min="3" max="3" width="4.33203125" customWidth="1"/>
    <col min="4" max="4" width="4.5" customWidth="1"/>
    <col min="5" max="5" width="17.5" customWidth="1"/>
    <col min="6" max="6" width="103.5" customWidth="1"/>
    <col min="7" max="7" width="7.6640625" customWidth="1"/>
    <col min="8" max="8" width="14.33203125" customWidth="1"/>
    <col min="9" max="9" width="16.1640625" customWidth="1"/>
    <col min="10" max="11" width="22.83203125" customWidth="1"/>
    <col min="12" max="12" width="9.5" customWidth="1"/>
    <col min="13" max="13" width="11.1640625" hidden="1" customWidth="1"/>
    <col min="14" max="14" width="9.1640625" hidden="1"/>
    <col min="15" max="20" width="14.5" hidden="1" customWidth="1"/>
    <col min="21" max="21" width="16.6640625" hidden="1" customWidth="1"/>
    <col min="22" max="22" width="12.6640625" customWidth="1"/>
    <col min="23" max="23" width="16.6640625" customWidth="1"/>
    <col min="24" max="24" width="12.6640625" customWidth="1"/>
    <col min="25" max="25" width="15.5" customWidth="1"/>
    <col min="26" max="26" width="11.33203125" customWidth="1"/>
    <col min="27" max="27" width="15.5" customWidth="1"/>
    <col min="28" max="28" width="16.6640625" customWidth="1"/>
    <col min="29" max="29" width="11.33203125" customWidth="1"/>
    <col min="30" max="30" width="15.5" customWidth="1"/>
    <col min="31" max="31" width="16.6640625" customWidth="1"/>
    <col min="44" max="65" width="9.1640625" hidden="1"/>
  </cols>
  <sheetData>
    <row r="2" spans="2:46" ht="36.950000000000003" customHeight="1"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AT2" s="17" t="s">
        <v>89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90</v>
      </c>
    </row>
    <row r="4" spans="2:46" ht="24.95" customHeight="1">
      <c r="B4" s="20"/>
      <c r="D4" s="21" t="s">
        <v>94</v>
      </c>
      <c r="L4" s="20"/>
      <c r="M4" s="86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5" customHeight="1">
      <c r="B7" s="20"/>
      <c r="E7" s="302" t="str">
        <f>'Rekapitulace stavby'!K6</f>
        <v>PD Pelhřimov - SSZ PPCH Pražská</v>
      </c>
      <c r="F7" s="303"/>
      <c r="G7" s="303"/>
      <c r="H7" s="303"/>
      <c r="L7" s="20"/>
    </row>
    <row r="8" spans="2:46" s="1" customFormat="1" ht="12" customHeight="1">
      <c r="B8" s="33"/>
      <c r="D8" s="27" t="s">
        <v>95</v>
      </c>
      <c r="L8" s="33"/>
    </row>
    <row r="9" spans="2:46" s="1" customFormat="1" ht="15" customHeight="1">
      <c r="B9" s="33"/>
      <c r="E9" s="284" t="s">
        <v>96</v>
      </c>
      <c r="F9" s="304"/>
      <c r="G9" s="304"/>
      <c r="H9" s="304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7" t="s">
        <v>18</v>
      </c>
      <c r="F11" s="25" t="s">
        <v>19</v>
      </c>
      <c r="I11" s="27" t="s">
        <v>20</v>
      </c>
      <c r="J11" s="25" t="s">
        <v>19</v>
      </c>
      <c r="L11" s="33"/>
    </row>
    <row r="12" spans="2:46" s="1" customFormat="1" ht="12" customHeight="1">
      <c r="B12" s="33"/>
      <c r="D12" s="27" t="s">
        <v>22</v>
      </c>
      <c r="F12" s="25" t="s">
        <v>23</v>
      </c>
      <c r="I12" s="27" t="s">
        <v>24</v>
      </c>
      <c r="J12" s="50" t="str">
        <f>'Rekapitulace stavby'!AN8</f>
        <v>19. 10. 2026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7" t="s">
        <v>30</v>
      </c>
      <c r="I14" s="27" t="s">
        <v>31</v>
      </c>
      <c r="J14" s="25" t="s">
        <v>32</v>
      </c>
      <c r="L14" s="33"/>
    </row>
    <row r="15" spans="2:46" s="1" customFormat="1" ht="18" customHeight="1">
      <c r="B15" s="33"/>
      <c r="E15" s="25" t="s">
        <v>33</v>
      </c>
      <c r="I15" s="27" t="s">
        <v>34</v>
      </c>
      <c r="J15" s="25" t="s">
        <v>35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7" t="s">
        <v>36</v>
      </c>
      <c r="I17" s="27" t="s">
        <v>31</v>
      </c>
      <c r="J17" s="28" t="str">
        <f>'Rekapitulace stavby'!AN13</f>
        <v>Vyplň údaj</v>
      </c>
      <c r="L17" s="33"/>
    </row>
    <row r="18" spans="2:12" s="1" customFormat="1" ht="18" customHeight="1">
      <c r="B18" s="33"/>
      <c r="E18" s="305" t="str">
        <f>'Rekapitulace stavby'!E14</f>
        <v>Vyplň údaj</v>
      </c>
      <c r="F18" s="268"/>
      <c r="G18" s="268"/>
      <c r="H18" s="268"/>
      <c r="I18" s="27" t="s">
        <v>34</v>
      </c>
      <c r="J18" s="28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7" t="s">
        <v>38</v>
      </c>
      <c r="I20" s="27" t="s">
        <v>31</v>
      </c>
      <c r="J20" s="25" t="s">
        <v>39</v>
      </c>
      <c r="L20" s="33"/>
    </row>
    <row r="21" spans="2:12" s="1" customFormat="1" ht="18" customHeight="1">
      <c r="B21" s="33"/>
      <c r="E21" s="25" t="s">
        <v>40</v>
      </c>
      <c r="I21" s="27" t="s">
        <v>34</v>
      </c>
      <c r="J21" s="25" t="s">
        <v>41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7" t="s">
        <v>43</v>
      </c>
      <c r="I23" s="27" t="s">
        <v>31</v>
      </c>
      <c r="J23" s="25" t="s">
        <v>39</v>
      </c>
      <c r="L23" s="33"/>
    </row>
    <row r="24" spans="2:12" s="1" customFormat="1" ht="18" customHeight="1">
      <c r="B24" s="33"/>
      <c r="E24" s="25" t="s">
        <v>40</v>
      </c>
      <c r="I24" s="27" t="s">
        <v>34</v>
      </c>
      <c r="J24" s="25" t="s">
        <v>41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7" t="s">
        <v>44</v>
      </c>
      <c r="L26" s="33"/>
    </row>
    <row r="27" spans="2:12" s="7" customFormat="1" ht="15" customHeight="1">
      <c r="B27" s="87"/>
      <c r="E27" s="273" t="s">
        <v>19</v>
      </c>
      <c r="F27" s="273"/>
      <c r="G27" s="273"/>
      <c r="H27" s="273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46</v>
      </c>
      <c r="J30" s="64">
        <f>ROUND(J85,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48</v>
      </c>
      <c r="I32" s="36" t="s">
        <v>47</v>
      </c>
      <c r="J32" s="36" t="s">
        <v>49</v>
      </c>
      <c r="L32" s="33"/>
    </row>
    <row r="33" spans="2:12" s="1" customFormat="1" ht="14.45" customHeight="1">
      <c r="B33" s="33"/>
      <c r="D33" s="53" t="s">
        <v>50</v>
      </c>
      <c r="E33" s="27" t="s">
        <v>51</v>
      </c>
      <c r="F33" s="89">
        <f>ROUND((SUM(BE85:BE1631)),  2)</f>
        <v>0</v>
      </c>
      <c r="I33" s="90">
        <v>0.21</v>
      </c>
      <c r="J33" s="89">
        <f>ROUND(((SUM(BE85:BE1631))*I33),  2)</f>
        <v>0</v>
      </c>
      <c r="L33" s="33"/>
    </row>
    <row r="34" spans="2:12" s="1" customFormat="1" ht="14.45" customHeight="1">
      <c r="B34" s="33"/>
      <c r="E34" s="27" t="s">
        <v>52</v>
      </c>
      <c r="F34" s="89">
        <f>ROUND((SUM(BF85:BF1631)),  2)</f>
        <v>0</v>
      </c>
      <c r="I34" s="90">
        <v>0.15</v>
      </c>
      <c r="J34" s="89">
        <f>ROUND(((SUM(BF85:BF1631))*I34),  2)</f>
        <v>0</v>
      </c>
      <c r="L34" s="33"/>
    </row>
    <row r="35" spans="2:12" s="1" customFormat="1" ht="14.45" hidden="1" customHeight="1">
      <c r="B35" s="33"/>
      <c r="E35" s="27" t="s">
        <v>53</v>
      </c>
      <c r="F35" s="89">
        <f>ROUND((SUM(BG85:BG1631)),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7" t="s">
        <v>54</v>
      </c>
      <c r="F36" s="89">
        <f>ROUND((SUM(BH85:BH1631)),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7" t="s">
        <v>55</v>
      </c>
      <c r="F37" s="89">
        <f>ROUND((SUM(BI85:BI1631)),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56</v>
      </c>
      <c r="E39" s="55"/>
      <c r="F39" s="55"/>
      <c r="G39" s="93" t="s">
        <v>57</v>
      </c>
      <c r="H39" s="94" t="s">
        <v>58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1" t="s">
        <v>97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7" t="s">
        <v>16</v>
      </c>
      <c r="L47" s="33"/>
    </row>
    <row r="48" spans="2:12" s="1" customFormat="1" ht="15" customHeight="1">
      <c r="B48" s="33"/>
      <c r="E48" s="302" t="str">
        <f>E7</f>
        <v>PD Pelhřimov - SSZ PPCH Pražská</v>
      </c>
      <c r="F48" s="303"/>
      <c r="G48" s="303"/>
      <c r="H48" s="303"/>
      <c r="L48" s="33"/>
    </row>
    <row r="49" spans="2:47" s="1" customFormat="1" ht="12" customHeight="1">
      <c r="B49" s="33"/>
      <c r="C49" s="27" t="s">
        <v>95</v>
      </c>
      <c r="L49" s="33"/>
    </row>
    <row r="50" spans="2:47" s="1" customFormat="1" ht="15" customHeight="1">
      <c r="B50" s="33"/>
      <c r="E50" s="284" t="str">
        <f>E9</f>
        <v>PS 401 - SSZ PPCH Pražská</v>
      </c>
      <c r="F50" s="304"/>
      <c r="G50" s="304"/>
      <c r="H50" s="304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7" t="s">
        <v>22</v>
      </c>
      <c r="F52" s="25" t="str">
        <f>F12</f>
        <v>Pelhřimov</v>
      </c>
      <c r="I52" s="27" t="s">
        <v>24</v>
      </c>
      <c r="J52" s="50" t="str">
        <f>IF(J12="","",J12)</f>
        <v>19. 10. 2026</v>
      </c>
      <c r="L52" s="33"/>
    </row>
    <row r="53" spans="2:47" s="1" customFormat="1" ht="6.95" customHeight="1">
      <c r="B53" s="33"/>
      <c r="L53" s="33"/>
    </row>
    <row r="54" spans="2:47" s="1" customFormat="1" ht="14.85" customHeight="1">
      <c r="B54" s="33"/>
      <c r="C54" s="27" t="s">
        <v>30</v>
      </c>
      <c r="F54" s="25" t="str">
        <f>E15</f>
        <v>Město Pelhřimov</v>
      </c>
      <c r="I54" s="27" t="s">
        <v>38</v>
      </c>
      <c r="J54" s="31" t="str">
        <f>E21</f>
        <v>AŽD Praha, s.r.o.</v>
      </c>
      <c r="L54" s="33"/>
    </row>
    <row r="55" spans="2:47" s="1" customFormat="1" ht="14.85" customHeight="1">
      <c r="B55" s="33"/>
      <c r="C55" s="27" t="s">
        <v>36</v>
      </c>
      <c r="F55" s="25" t="str">
        <f>IF(E18="","",E18)</f>
        <v>Vyplň údaj</v>
      </c>
      <c r="I55" s="27" t="s">
        <v>43</v>
      </c>
      <c r="J55" s="31" t="str">
        <f>E24</f>
        <v>AŽD Praha, s.r.o.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98</v>
      </c>
      <c r="D57" s="91"/>
      <c r="E57" s="91"/>
      <c r="F57" s="91"/>
      <c r="G57" s="91"/>
      <c r="H57" s="91"/>
      <c r="I57" s="91"/>
      <c r="J57" s="98" t="s">
        <v>99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78</v>
      </c>
      <c r="J59" s="64">
        <f>J85</f>
        <v>0</v>
      </c>
      <c r="L59" s="33"/>
      <c r="AU59" s="17" t="s">
        <v>100</v>
      </c>
    </row>
    <row r="60" spans="2:47" s="8" customFormat="1" ht="24.95" customHeight="1">
      <c r="B60" s="100"/>
      <c r="D60" s="101" t="s">
        <v>101</v>
      </c>
      <c r="E60" s="102"/>
      <c r="F60" s="102"/>
      <c r="G60" s="102"/>
      <c r="H60" s="102"/>
      <c r="I60" s="102"/>
      <c r="J60" s="103">
        <f>J86</f>
        <v>0</v>
      </c>
      <c r="L60" s="100"/>
    </row>
    <row r="61" spans="2:47" s="9" customFormat="1" ht="19.899999999999999" customHeight="1">
      <c r="B61" s="104"/>
      <c r="D61" s="105" t="s">
        <v>102</v>
      </c>
      <c r="E61" s="106"/>
      <c r="F61" s="106"/>
      <c r="G61" s="106"/>
      <c r="H61" s="106"/>
      <c r="I61" s="106"/>
      <c r="J61" s="107">
        <f>J87</f>
        <v>0</v>
      </c>
      <c r="L61" s="104"/>
    </row>
    <row r="62" spans="2:47" s="8" customFormat="1" ht="24.95" customHeight="1">
      <c r="B62" s="100"/>
      <c r="D62" s="101" t="s">
        <v>103</v>
      </c>
      <c r="E62" s="102"/>
      <c r="F62" s="102"/>
      <c r="G62" s="102"/>
      <c r="H62" s="102"/>
      <c r="I62" s="102"/>
      <c r="J62" s="103">
        <f>J216</f>
        <v>0</v>
      </c>
      <c r="L62" s="100"/>
    </row>
    <row r="63" spans="2:47" s="9" customFormat="1" ht="19.899999999999999" customHeight="1">
      <c r="B63" s="104"/>
      <c r="D63" s="105" t="s">
        <v>104</v>
      </c>
      <c r="E63" s="106"/>
      <c r="F63" s="106"/>
      <c r="G63" s="106"/>
      <c r="H63" s="106"/>
      <c r="I63" s="106"/>
      <c r="J63" s="107">
        <f>J217</f>
        <v>0</v>
      </c>
      <c r="L63" s="104"/>
    </row>
    <row r="64" spans="2:47" s="9" customFormat="1" ht="19.899999999999999" customHeight="1">
      <c r="B64" s="104"/>
      <c r="D64" s="105" t="s">
        <v>105</v>
      </c>
      <c r="E64" s="106"/>
      <c r="F64" s="106"/>
      <c r="G64" s="106"/>
      <c r="H64" s="106"/>
      <c r="I64" s="106"/>
      <c r="J64" s="107">
        <f>J951</f>
        <v>0</v>
      </c>
      <c r="L64" s="104"/>
    </row>
    <row r="65" spans="2:12" s="9" customFormat="1" ht="19.899999999999999" customHeight="1">
      <c r="B65" s="104"/>
      <c r="D65" s="105" t="s">
        <v>106</v>
      </c>
      <c r="E65" s="106"/>
      <c r="F65" s="106"/>
      <c r="G65" s="106"/>
      <c r="H65" s="106"/>
      <c r="I65" s="106"/>
      <c r="J65" s="107">
        <f>J1170</f>
        <v>0</v>
      </c>
      <c r="L65" s="104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1" t="s">
        <v>107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7" t="s">
        <v>16</v>
      </c>
      <c r="L74" s="33"/>
    </row>
    <row r="75" spans="2:12" s="1" customFormat="1" ht="15" customHeight="1">
      <c r="B75" s="33"/>
      <c r="E75" s="302" t="str">
        <f>E7</f>
        <v>PD Pelhřimov - SSZ PPCH Pražská</v>
      </c>
      <c r="F75" s="303"/>
      <c r="G75" s="303"/>
      <c r="H75" s="303"/>
      <c r="L75" s="33"/>
    </row>
    <row r="76" spans="2:12" s="1" customFormat="1" ht="12" customHeight="1">
      <c r="B76" s="33"/>
      <c r="C76" s="27" t="s">
        <v>95</v>
      </c>
      <c r="L76" s="33"/>
    </row>
    <row r="77" spans="2:12" s="1" customFormat="1" ht="15" customHeight="1">
      <c r="B77" s="33"/>
      <c r="E77" s="284" t="str">
        <f>E9</f>
        <v>PS 401 - SSZ PPCH Pražská</v>
      </c>
      <c r="F77" s="304"/>
      <c r="G77" s="304"/>
      <c r="H77" s="304"/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7" t="s">
        <v>22</v>
      </c>
      <c r="F79" s="25" t="str">
        <f>F12</f>
        <v>Pelhřimov</v>
      </c>
      <c r="I79" s="27" t="s">
        <v>24</v>
      </c>
      <c r="J79" s="50" t="str">
        <f>IF(J12="","",J12)</f>
        <v>19. 10. 2026</v>
      </c>
      <c r="L79" s="33"/>
    </row>
    <row r="80" spans="2:12" s="1" customFormat="1" ht="6.95" customHeight="1">
      <c r="B80" s="33"/>
      <c r="L80" s="33"/>
    </row>
    <row r="81" spans="2:65" s="1" customFormat="1" ht="14.85" customHeight="1">
      <c r="B81" s="33"/>
      <c r="C81" s="27" t="s">
        <v>30</v>
      </c>
      <c r="F81" s="25" t="str">
        <f>E15</f>
        <v>Město Pelhřimov</v>
      </c>
      <c r="I81" s="27" t="s">
        <v>38</v>
      </c>
      <c r="J81" s="31" t="str">
        <f>E21</f>
        <v>AŽD Praha, s.r.o.</v>
      </c>
      <c r="L81" s="33"/>
    </row>
    <row r="82" spans="2:65" s="1" customFormat="1" ht="14.85" customHeight="1">
      <c r="B82" s="33"/>
      <c r="C82" s="27" t="s">
        <v>36</v>
      </c>
      <c r="F82" s="25" t="str">
        <f>IF(E18="","",E18)</f>
        <v>Vyplň údaj</v>
      </c>
      <c r="I82" s="27" t="s">
        <v>43</v>
      </c>
      <c r="J82" s="31" t="str">
        <f>E24</f>
        <v>AŽD Praha, s.r.o.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08"/>
      <c r="C84" s="109" t="s">
        <v>108</v>
      </c>
      <c r="D84" s="110" t="s">
        <v>65</v>
      </c>
      <c r="E84" s="110" t="s">
        <v>61</v>
      </c>
      <c r="F84" s="110" t="s">
        <v>62</v>
      </c>
      <c r="G84" s="110" t="s">
        <v>109</v>
      </c>
      <c r="H84" s="110" t="s">
        <v>110</v>
      </c>
      <c r="I84" s="110" t="s">
        <v>111</v>
      </c>
      <c r="J84" s="110" t="s">
        <v>99</v>
      </c>
      <c r="K84" s="111" t="s">
        <v>112</v>
      </c>
      <c r="L84" s="108"/>
      <c r="M84" s="57" t="s">
        <v>19</v>
      </c>
      <c r="N84" s="58" t="s">
        <v>50</v>
      </c>
      <c r="O84" s="58" t="s">
        <v>113</v>
      </c>
      <c r="P84" s="58" t="s">
        <v>114</v>
      </c>
      <c r="Q84" s="58" t="s">
        <v>115</v>
      </c>
      <c r="R84" s="58" t="s">
        <v>116</v>
      </c>
      <c r="S84" s="58" t="s">
        <v>117</v>
      </c>
      <c r="T84" s="59" t="s">
        <v>118</v>
      </c>
    </row>
    <row r="85" spans="2:65" s="1" customFormat="1" ht="22.9" customHeight="1">
      <c r="B85" s="33"/>
      <c r="C85" s="62" t="s">
        <v>119</v>
      </c>
      <c r="J85" s="112">
        <f>BK85</f>
        <v>0</v>
      </c>
      <c r="L85" s="33"/>
      <c r="M85" s="60"/>
      <c r="N85" s="51"/>
      <c r="O85" s="51"/>
      <c r="P85" s="113">
        <f>P86+P216</f>
        <v>0</v>
      </c>
      <c r="Q85" s="51"/>
      <c r="R85" s="113">
        <f>R86+R216</f>
        <v>85.258298890000006</v>
      </c>
      <c r="S85" s="51"/>
      <c r="T85" s="114">
        <f>T86+T216</f>
        <v>81.907804999999996</v>
      </c>
      <c r="AT85" s="17" t="s">
        <v>79</v>
      </c>
      <c r="AU85" s="17" t="s">
        <v>100</v>
      </c>
      <c r="BK85" s="115">
        <f>BK86+BK216</f>
        <v>0</v>
      </c>
    </row>
    <row r="86" spans="2:65" s="11" customFormat="1" ht="25.9" customHeight="1">
      <c r="B86" s="116"/>
      <c r="D86" s="117" t="s">
        <v>79</v>
      </c>
      <c r="E86" s="118" t="s">
        <v>120</v>
      </c>
      <c r="F86" s="118" t="s">
        <v>121</v>
      </c>
      <c r="I86" s="119"/>
      <c r="J86" s="120">
        <f>BK86</f>
        <v>0</v>
      </c>
      <c r="L86" s="116"/>
      <c r="M86" s="121"/>
      <c r="P86" s="122">
        <f>P87</f>
        <v>0</v>
      </c>
      <c r="R86" s="122">
        <f>R87</f>
        <v>0.13194799999999998</v>
      </c>
      <c r="T86" s="123">
        <f>T87</f>
        <v>1.6560000000000001</v>
      </c>
      <c r="AR86" s="117" t="s">
        <v>88</v>
      </c>
      <c r="AT86" s="124" t="s">
        <v>79</v>
      </c>
      <c r="AU86" s="124" t="s">
        <v>80</v>
      </c>
      <c r="AY86" s="117" t="s">
        <v>122</v>
      </c>
      <c r="BK86" s="125">
        <f>BK87</f>
        <v>0</v>
      </c>
    </row>
    <row r="87" spans="2:65" s="11" customFormat="1" ht="22.9" customHeight="1">
      <c r="B87" s="116"/>
      <c r="D87" s="117" t="s">
        <v>79</v>
      </c>
      <c r="E87" s="126" t="s">
        <v>123</v>
      </c>
      <c r="F87" s="126" t="s">
        <v>124</v>
      </c>
      <c r="I87" s="119"/>
      <c r="J87" s="127">
        <f>BK87</f>
        <v>0</v>
      </c>
      <c r="L87" s="116"/>
      <c r="M87" s="121"/>
      <c r="P87" s="122">
        <f>SUM(P88:P215)</f>
        <v>0</v>
      </c>
      <c r="R87" s="122">
        <f>SUM(R88:R215)</f>
        <v>0.13194799999999998</v>
      </c>
      <c r="T87" s="123">
        <f>SUM(T88:T215)</f>
        <v>1.6560000000000001</v>
      </c>
      <c r="AR87" s="117" t="s">
        <v>88</v>
      </c>
      <c r="AT87" s="124" t="s">
        <v>79</v>
      </c>
      <c r="AU87" s="124" t="s">
        <v>88</v>
      </c>
      <c r="AY87" s="117" t="s">
        <v>122</v>
      </c>
      <c r="BK87" s="125">
        <f>SUM(BK88:BK215)</f>
        <v>0</v>
      </c>
    </row>
    <row r="88" spans="2:65" s="1" customFormat="1" ht="15" customHeight="1">
      <c r="B88" s="33"/>
      <c r="C88" s="128" t="s">
        <v>88</v>
      </c>
      <c r="D88" s="128" t="s">
        <v>125</v>
      </c>
      <c r="E88" s="129" t="s">
        <v>126</v>
      </c>
      <c r="F88" s="130" t="s">
        <v>127</v>
      </c>
      <c r="G88" s="131" t="s">
        <v>128</v>
      </c>
      <c r="H88" s="132">
        <v>4</v>
      </c>
      <c r="I88" s="133"/>
      <c r="J88" s="134">
        <f>ROUND(I88*H88,2)</f>
        <v>0</v>
      </c>
      <c r="K88" s="130" t="s">
        <v>129</v>
      </c>
      <c r="L88" s="33"/>
      <c r="M88" s="135" t="s">
        <v>19</v>
      </c>
      <c r="N88" s="136" t="s">
        <v>51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130</v>
      </c>
      <c r="AT88" s="139" t="s">
        <v>125</v>
      </c>
      <c r="AU88" s="139" t="s">
        <v>90</v>
      </c>
      <c r="AY88" s="17" t="s">
        <v>122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7" t="s">
        <v>88</v>
      </c>
      <c r="BK88" s="140">
        <f>ROUND(I88*H88,2)</f>
        <v>0</v>
      </c>
      <c r="BL88" s="17" t="s">
        <v>130</v>
      </c>
      <c r="BM88" s="139" t="s">
        <v>131</v>
      </c>
    </row>
    <row r="89" spans="2:65" s="1" customFormat="1" ht="11.25">
      <c r="B89" s="33"/>
      <c r="D89" s="141" t="s">
        <v>132</v>
      </c>
      <c r="F89" s="142" t="s">
        <v>133</v>
      </c>
      <c r="I89" s="143"/>
      <c r="L89" s="33"/>
      <c r="M89" s="144"/>
      <c r="T89" s="54"/>
      <c r="AT89" s="17" t="s">
        <v>132</v>
      </c>
      <c r="AU89" s="17" t="s">
        <v>90</v>
      </c>
    </row>
    <row r="90" spans="2:65" s="12" customFormat="1" ht="11.25">
      <c r="B90" s="145"/>
      <c r="D90" s="146" t="s">
        <v>134</v>
      </c>
      <c r="E90" s="147" t="s">
        <v>19</v>
      </c>
      <c r="F90" s="148" t="s">
        <v>135</v>
      </c>
      <c r="H90" s="147" t="s">
        <v>19</v>
      </c>
      <c r="I90" s="149"/>
      <c r="L90" s="145"/>
      <c r="M90" s="150"/>
      <c r="T90" s="151"/>
      <c r="AT90" s="147" t="s">
        <v>134</v>
      </c>
      <c r="AU90" s="147" t="s">
        <v>90</v>
      </c>
      <c r="AV90" s="12" t="s">
        <v>88</v>
      </c>
      <c r="AW90" s="12" t="s">
        <v>42</v>
      </c>
      <c r="AX90" s="12" t="s">
        <v>80</v>
      </c>
      <c r="AY90" s="147" t="s">
        <v>122</v>
      </c>
    </row>
    <row r="91" spans="2:65" s="12" customFormat="1" ht="11.25">
      <c r="B91" s="145"/>
      <c r="D91" s="146" t="s">
        <v>134</v>
      </c>
      <c r="E91" s="147" t="s">
        <v>19</v>
      </c>
      <c r="F91" s="148" t="s">
        <v>136</v>
      </c>
      <c r="H91" s="147" t="s">
        <v>19</v>
      </c>
      <c r="I91" s="149"/>
      <c r="L91" s="145"/>
      <c r="M91" s="150"/>
      <c r="T91" s="151"/>
      <c r="AT91" s="147" t="s">
        <v>134</v>
      </c>
      <c r="AU91" s="147" t="s">
        <v>90</v>
      </c>
      <c r="AV91" s="12" t="s">
        <v>88</v>
      </c>
      <c r="AW91" s="12" t="s">
        <v>42</v>
      </c>
      <c r="AX91" s="12" t="s">
        <v>80</v>
      </c>
      <c r="AY91" s="147" t="s">
        <v>122</v>
      </c>
    </row>
    <row r="92" spans="2:65" s="13" customFormat="1" ht="11.25">
      <c r="B92" s="152"/>
      <c r="D92" s="146" t="s">
        <v>134</v>
      </c>
      <c r="E92" s="153" t="s">
        <v>19</v>
      </c>
      <c r="F92" s="154" t="s">
        <v>88</v>
      </c>
      <c r="H92" s="155">
        <v>1</v>
      </c>
      <c r="I92" s="156"/>
      <c r="L92" s="152"/>
      <c r="M92" s="157"/>
      <c r="T92" s="158"/>
      <c r="AT92" s="153" t="s">
        <v>134</v>
      </c>
      <c r="AU92" s="153" t="s">
        <v>90</v>
      </c>
      <c r="AV92" s="13" t="s">
        <v>90</v>
      </c>
      <c r="AW92" s="13" t="s">
        <v>42</v>
      </c>
      <c r="AX92" s="13" t="s">
        <v>80</v>
      </c>
      <c r="AY92" s="153" t="s">
        <v>122</v>
      </c>
    </row>
    <row r="93" spans="2:65" s="12" customFormat="1" ht="11.25">
      <c r="B93" s="145"/>
      <c r="D93" s="146" t="s">
        <v>134</v>
      </c>
      <c r="E93" s="147" t="s">
        <v>19</v>
      </c>
      <c r="F93" s="148" t="s">
        <v>137</v>
      </c>
      <c r="H93" s="147" t="s">
        <v>19</v>
      </c>
      <c r="I93" s="149"/>
      <c r="L93" s="145"/>
      <c r="M93" s="150"/>
      <c r="T93" s="151"/>
      <c r="AT93" s="147" t="s">
        <v>134</v>
      </c>
      <c r="AU93" s="147" t="s">
        <v>90</v>
      </c>
      <c r="AV93" s="12" t="s">
        <v>88</v>
      </c>
      <c r="AW93" s="12" t="s">
        <v>42</v>
      </c>
      <c r="AX93" s="12" t="s">
        <v>80</v>
      </c>
      <c r="AY93" s="147" t="s">
        <v>122</v>
      </c>
    </row>
    <row r="94" spans="2:65" s="13" customFormat="1" ht="11.25">
      <c r="B94" s="152"/>
      <c r="D94" s="146" t="s">
        <v>134</v>
      </c>
      <c r="E94" s="153" t="s">
        <v>19</v>
      </c>
      <c r="F94" s="154" t="s">
        <v>88</v>
      </c>
      <c r="H94" s="155">
        <v>1</v>
      </c>
      <c r="I94" s="156"/>
      <c r="L94" s="152"/>
      <c r="M94" s="157"/>
      <c r="T94" s="158"/>
      <c r="AT94" s="153" t="s">
        <v>134</v>
      </c>
      <c r="AU94" s="153" t="s">
        <v>90</v>
      </c>
      <c r="AV94" s="13" t="s">
        <v>90</v>
      </c>
      <c r="AW94" s="13" t="s">
        <v>42</v>
      </c>
      <c r="AX94" s="13" t="s">
        <v>80</v>
      </c>
      <c r="AY94" s="153" t="s">
        <v>122</v>
      </c>
    </row>
    <row r="95" spans="2:65" s="12" customFormat="1" ht="11.25">
      <c r="B95" s="145"/>
      <c r="D95" s="146" t="s">
        <v>134</v>
      </c>
      <c r="E95" s="147" t="s">
        <v>19</v>
      </c>
      <c r="F95" s="148" t="s">
        <v>138</v>
      </c>
      <c r="H95" s="147" t="s">
        <v>19</v>
      </c>
      <c r="I95" s="149"/>
      <c r="L95" s="145"/>
      <c r="M95" s="150"/>
      <c r="T95" s="151"/>
      <c r="AT95" s="147" t="s">
        <v>134</v>
      </c>
      <c r="AU95" s="147" t="s">
        <v>90</v>
      </c>
      <c r="AV95" s="12" t="s">
        <v>88</v>
      </c>
      <c r="AW95" s="12" t="s">
        <v>42</v>
      </c>
      <c r="AX95" s="12" t="s">
        <v>80</v>
      </c>
      <c r="AY95" s="147" t="s">
        <v>122</v>
      </c>
    </row>
    <row r="96" spans="2:65" s="13" customFormat="1" ht="11.25">
      <c r="B96" s="152"/>
      <c r="D96" s="146" t="s">
        <v>134</v>
      </c>
      <c r="E96" s="153" t="s">
        <v>19</v>
      </c>
      <c r="F96" s="154" t="s">
        <v>88</v>
      </c>
      <c r="H96" s="155">
        <v>1</v>
      </c>
      <c r="I96" s="156"/>
      <c r="L96" s="152"/>
      <c r="M96" s="157"/>
      <c r="T96" s="158"/>
      <c r="AT96" s="153" t="s">
        <v>134</v>
      </c>
      <c r="AU96" s="153" t="s">
        <v>90</v>
      </c>
      <c r="AV96" s="13" t="s">
        <v>90</v>
      </c>
      <c r="AW96" s="13" t="s">
        <v>42</v>
      </c>
      <c r="AX96" s="13" t="s">
        <v>80</v>
      </c>
      <c r="AY96" s="153" t="s">
        <v>122</v>
      </c>
    </row>
    <row r="97" spans="2:65" s="12" customFormat="1" ht="11.25">
      <c r="B97" s="145"/>
      <c r="D97" s="146" t="s">
        <v>134</v>
      </c>
      <c r="E97" s="147" t="s">
        <v>19</v>
      </c>
      <c r="F97" s="148" t="s">
        <v>139</v>
      </c>
      <c r="H97" s="147" t="s">
        <v>19</v>
      </c>
      <c r="I97" s="149"/>
      <c r="L97" s="145"/>
      <c r="M97" s="150"/>
      <c r="T97" s="151"/>
      <c r="AT97" s="147" t="s">
        <v>134</v>
      </c>
      <c r="AU97" s="147" t="s">
        <v>90</v>
      </c>
      <c r="AV97" s="12" t="s">
        <v>88</v>
      </c>
      <c r="AW97" s="12" t="s">
        <v>42</v>
      </c>
      <c r="AX97" s="12" t="s">
        <v>80</v>
      </c>
      <c r="AY97" s="147" t="s">
        <v>122</v>
      </c>
    </row>
    <row r="98" spans="2:65" s="13" customFormat="1" ht="11.25">
      <c r="B98" s="152"/>
      <c r="D98" s="146" t="s">
        <v>134</v>
      </c>
      <c r="E98" s="153" t="s">
        <v>19</v>
      </c>
      <c r="F98" s="154" t="s">
        <v>88</v>
      </c>
      <c r="H98" s="155">
        <v>1</v>
      </c>
      <c r="I98" s="156"/>
      <c r="L98" s="152"/>
      <c r="M98" s="157"/>
      <c r="T98" s="158"/>
      <c r="AT98" s="153" t="s">
        <v>134</v>
      </c>
      <c r="AU98" s="153" t="s">
        <v>90</v>
      </c>
      <c r="AV98" s="13" t="s">
        <v>90</v>
      </c>
      <c r="AW98" s="13" t="s">
        <v>42</v>
      </c>
      <c r="AX98" s="13" t="s">
        <v>80</v>
      </c>
      <c r="AY98" s="153" t="s">
        <v>122</v>
      </c>
    </row>
    <row r="99" spans="2:65" s="14" customFormat="1" ht="11.25">
      <c r="B99" s="159"/>
      <c r="D99" s="146" t="s">
        <v>134</v>
      </c>
      <c r="E99" s="160" t="s">
        <v>19</v>
      </c>
      <c r="F99" s="161" t="s">
        <v>140</v>
      </c>
      <c r="H99" s="162">
        <v>4</v>
      </c>
      <c r="I99" s="163"/>
      <c r="L99" s="159"/>
      <c r="M99" s="164"/>
      <c r="T99" s="165"/>
      <c r="AT99" s="160" t="s">
        <v>134</v>
      </c>
      <c r="AU99" s="160" t="s">
        <v>90</v>
      </c>
      <c r="AV99" s="14" t="s">
        <v>130</v>
      </c>
      <c r="AW99" s="14" t="s">
        <v>42</v>
      </c>
      <c r="AX99" s="14" t="s">
        <v>88</v>
      </c>
      <c r="AY99" s="160" t="s">
        <v>122</v>
      </c>
    </row>
    <row r="100" spans="2:65" s="1" customFormat="1" ht="23.65" customHeight="1">
      <c r="B100" s="33"/>
      <c r="C100" s="128" t="s">
        <v>90</v>
      </c>
      <c r="D100" s="128" t="s">
        <v>125</v>
      </c>
      <c r="E100" s="129" t="s">
        <v>141</v>
      </c>
      <c r="F100" s="130" t="s">
        <v>142</v>
      </c>
      <c r="G100" s="131" t="s">
        <v>128</v>
      </c>
      <c r="H100" s="132">
        <v>4</v>
      </c>
      <c r="I100" s="133"/>
      <c r="J100" s="134">
        <f>ROUND(I100*H100,2)</f>
        <v>0</v>
      </c>
      <c r="K100" s="130" t="s">
        <v>129</v>
      </c>
      <c r="L100" s="33"/>
      <c r="M100" s="135" t="s">
        <v>19</v>
      </c>
      <c r="N100" s="136" t="s">
        <v>51</v>
      </c>
      <c r="P100" s="137">
        <f>O100*H100</f>
        <v>0</v>
      </c>
      <c r="Q100" s="137">
        <v>0</v>
      </c>
      <c r="R100" s="137">
        <f>Q100*H100</f>
        <v>0</v>
      </c>
      <c r="S100" s="137">
        <v>4.0000000000000001E-3</v>
      </c>
      <c r="T100" s="138">
        <f>S100*H100</f>
        <v>1.6E-2</v>
      </c>
      <c r="AR100" s="139" t="s">
        <v>130</v>
      </c>
      <c r="AT100" s="139" t="s">
        <v>125</v>
      </c>
      <c r="AU100" s="139" t="s">
        <v>90</v>
      </c>
      <c r="AY100" s="17" t="s">
        <v>122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7" t="s">
        <v>88</v>
      </c>
      <c r="BK100" s="140">
        <f>ROUND(I100*H100,2)</f>
        <v>0</v>
      </c>
      <c r="BL100" s="17" t="s">
        <v>130</v>
      </c>
      <c r="BM100" s="139" t="s">
        <v>143</v>
      </c>
    </row>
    <row r="101" spans="2:65" s="1" customFormat="1" ht="11.25">
      <c r="B101" s="33"/>
      <c r="D101" s="141" t="s">
        <v>132</v>
      </c>
      <c r="F101" s="142" t="s">
        <v>144</v>
      </c>
      <c r="I101" s="143"/>
      <c r="L101" s="33"/>
      <c r="M101" s="144"/>
      <c r="T101" s="54"/>
      <c r="AT101" s="17" t="s">
        <v>132</v>
      </c>
      <c r="AU101" s="17" t="s">
        <v>90</v>
      </c>
    </row>
    <row r="102" spans="2:65" s="12" customFormat="1" ht="11.25">
      <c r="B102" s="145"/>
      <c r="D102" s="146" t="s">
        <v>134</v>
      </c>
      <c r="E102" s="147" t="s">
        <v>19</v>
      </c>
      <c r="F102" s="148" t="s">
        <v>135</v>
      </c>
      <c r="H102" s="147" t="s">
        <v>19</v>
      </c>
      <c r="I102" s="149"/>
      <c r="L102" s="145"/>
      <c r="M102" s="150"/>
      <c r="T102" s="151"/>
      <c r="AT102" s="147" t="s">
        <v>134</v>
      </c>
      <c r="AU102" s="147" t="s">
        <v>90</v>
      </c>
      <c r="AV102" s="12" t="s">
        <v>88</v>
      </c>
      <c r="AW102" s="12" t="s">
        <v>42</v>
      </c>
      <c r="AX102" s="12" t="s">
        <v>80</v>
      </c>
      <c r="AY102" s="147" t="s">
        <v>122</v>
      </c>
    </row>
    <row r="103" spans="2:65" s="12" customFormat="1" ht="11.25">
      <c r="B103" s="145"/>
      <c r="D103" s="146" t="s">
        <v>134</v>
      </c>
      <c r="E103" s="147" t="s">
        <v>19</v>
      </c>
      <c r="F103" s="148" t="s">
        <v>136</v>
      </c>
      <c r="H103" s="147" t="s">
        <v>19</v>
      </c>
      <c r="I103" s="149"/>
      <c r="L103" s="145"/>
      <c r="M103" s="150"/>
      <c r="T103" s="151"/>
      <c r="AT103" s="147" t="s">
        <v>134</v>
      </c>
      <c r="AU103" s="147" t="s">
        <v>90</v>
      </c>
      <c r="AV103" s="12" t="s">
        <v>88</v>
      </c>
      <c r="AW103" s="12" t="s">
        <v>42</v>
      </c>
      <c r="AX103" s="12" t="s">
        <v>80</v>
      </c>
      <c r="AY103" s="147" t="s">
        <v>122</v>
      </c>
    </row>
    <row r="104" spans="2:65" s="13" customFormat="1" ht="11.25">
      <c r="B104" s="152"/>
      <c r="D104" s="146" t="s">
        <v>134</v>
      </c>
      <c r="E104" s="153" t="s">
        <v>19</v>
      </c>
      <c r="F104" s="154" t="s">
        <v>88</v>
      </c>
      <c r="H104" s="155">
        <v>1</v>
      </c>
      <c r="I104" s="156"/>
      <c r="L104" s="152"/>
      <c r="M104" s="157"/>
      <c r="T104" s="158"/>
      <c r="AT104" s="153" t="s">
        <v>134</v>
      </c>
      <c r="AU104" s="153" t="s">
        <v>90</v>
      </c>
      <c r="AV104" s="13" t="s">
        <v>90</v>
      </c>
      <c r="AW104" s="13" t="s">
        <v>42</v>
      </c>
      <c r="AX104" s="13" t="s">
        <v>80</v>
      </c>
      <c r="AY104" s="153" t="s">
        <v>122</v>
      </c>
    </row>
    <row r="105" spans="2:65" s="12" customFormat="1" ht="11.25">
      <c r="B105" s="145"/>
      <c r="D105" s="146" t="s">
        <v>134</v>
      </c>
      <c r="E105" s="147" t="s">
        <v>19</v>
      </c>
      <c r="F105" s="148" t="s">
        <v>137</v>
      </c>
      <c r="H105" s="147" t="s">
        <v>19</v>
      </c>
      <c r="I105" s="149"/>
      <c r="L105" s="145"/>
      <c r="M105" s="150"/>
      <c r="T105" s="151"/>
      <c r="AT105" s="147" t="s">
        <v>134</v>
      </c>
      <c r="AU105" s="147" t="s">
        <v>90</v>
      </c>
      <c r="AV105" s="12" t="s">
        <v>88</v>
      </c>
      <c r="AW105" s="12" t="s">
        <v>42</v>
      </c>
      <c r="AX105" s="12" t="s">
        <v>80</v>
      </c>
      <c r="AY105" s="147" t="s">
        <v>122</v>
      </c>
    </row>
    <row r="106" spans="2:65" s="13" customFormat="1" ht="11.25">
      <c r="B106" s="152"/>
      <c r="D106" s="146" t="s">
        <v>134</v>
      </c>
      <c r="E106" s="153" t="s">
        <v>19</v>
      </c>
      <c r="F106" s="154" t="s">
        <v>88</v>
      </c>
      <c r="H106" s="155">
        <v>1</v>
      </c>
      <c r="I106" s="156"/>
      <c r="L106" s="152"/>
      <c r="M106" s="157"/>
      <c r="T106" s="158"/>
      <c r="AT106" s="153" t="s">
        <v>134</v>
      </c>
      <c r="AU106" s="153" t="s">
        <v>90</v>
      </c>
      <c r="AV106" s="13" t="s">
        <v>90</v>
      </c>
      <c r="AW106" s="13" t="s">
        <v>42</v>
      </c>
      <c r="AX106" s="13" t="s">
        <v>80</v>
      </c>
      <c r="AY106" s="153" t="s">
        <v>122</v>
      </c>
    </row>
    <row r="107" spans="2:65" s="12" customFormat="1" ht="11.25">
      <c r="B107" s="145"/>
      <c r="D107" s="146" t="s">
        <v>134</v>
      </c>
      <c r="E107" s="147" t="s">
        <v>19</v>
      </c>
      <c r="F107" s="148" t="s">
        <v>138</v>
      </c>
      <c r="H107" s="147" t="s">
        <v>19</v>
      </c>
      <c r="I107" s="149"/>
      <c r="L107" s="145"/>
      <c r="M107" s="150"/>
      <c r="T107" s="151"/>
      <c r="AT107" s="147" t="s">
        <v>134</v>
      </c>
      <c r="AU107" s="147" t="s">
        <v>90</v>
      </c>
      <c r="AV107" s="12" t="s">
        <v>88</v>
      </c>
      <c r="AW107" s="12" t="s">
        <v>42</v>
      </c>
      <c r="AX107" s="12" t="s">
        <v>80</v>
      </c>
      <c r="AY107" s="147" t="s">
        <v>122</v>
      </c>
    </row>
    <row r="108" spans="2:65" s="13" customFormat="1" ht="11.25">
      <c r="B108" s="152"/>
      <c r="D108" s="146" t="s">
        <v>134</v>
      </c>
      <c r="E108" s="153" t="s">
        <v>19</v>
      </c>
      <c r="F108" s="154" t="s">
        <v>88</v>
      </c>
      <c r="H108" s="155">
        <v>1</v>
      </c>
      <c r="I108" s="156"/>
      <c r="L108" s="152"/>
      <c r="M108" s="157"/>
      <c r="T108" s="158"/>
      <c r="AT108" s="153" t="s">
        <v>134</v>
      </c>
      <c r="AU108" s="153" t="s">
        <v>90</v>
      </c>
      <c r="AV108" s="13" t="s">
        <v>90</v>
      </c>
      <c r="AW108" s="13" t="s">
        <v>42</v>
      </c>
      <c r="AX108" s="13" t="s">
        <v>80</v>
      </c>
      <c r="AY108" s="153" t="s">
        <v>122</v>
      </c>
    </row>
    <row r="109" spans="2:65" s="12" customFormat="1" ht="11.25">
      <c r="B109" s="145"/>
      <c r="D109" s="146" t="s">
        <v>134</v>
      </c>
      <c r="E109" s="147" t="s">
        <v>19</v>
      </c>
      <c r="F109" s="148" t="s">
        <v>139</v>
      </c>
      <c r="H109" s="147" t="s">
        <v>19</v>
      </c>
      <c r="I109" s="149"/>
      <c r="L109" s="145"/>
      <c r="M109" s="150"/>
      <c r="T109" s="151"/>
      <c r="AT109" s="147" t="s">
        <v>134</v>
      </c>
      <c r="AU109" s="147" t="s">
        <v>90</v>
      </c>
      <c r="AV109" s="12" t="s">
        <v>88</v>
      </c>
      <c r="AW109" s="12" t="s">
        <v>42</v>
      </c>
      <c r="AX109" s="12" t="s">
        <v>80</v>
      </c>
      <c r="AY109" s="147" t="s">
        <v>122</v>
      </c>
    </row>
    <row r="110" spans="2:65" s="13" customFormat="1" ht="11.25">
      <c r="B110" s="152"/>
      <c r="D110" s="146" t="s">
        <v>134</v>
      </c>
      <c r="E110" s="153" t="s">
        <v>19</v>
      </c>
      <c r="F110" s="154" t="s">
        <v>88</v>
      </c>
      <c r="H110" s="155">
        <v>1</v>
      </c>
      <c r="I110" s="156"/>
      <c r="L110" s="152"/>
      <c r="M110" s="157"/>
      <c r="T110" s="158"/>
      <c r="AT110" s="153" t="s">
        <v>134</v>
      </c>
      <c r="AU110" s="153" t="s">
        <v>90</v>
      </c>
      <c r="AV110" s="13" t="s">
        <v>90</v>
      </c>
      <c r="AW110" s="13" t="s">
        <v>42</v>
      </c>
      <c r="AX110" s="13" t="s">
        <v>80</v>
      </c>
      <c r="AY110" s="153" t="s">
        <v>122</v>
      </c>
    </row>
    <row r="111" spans="2:65" s="14" customFormat="1" ht="11.25">
      <c r="B111" s="159"/>
      <c r="D111" s="146" t="s">
        <v>134</v>
      </c>
      <c r="E111" s="160" t="s">
        <v>19</v>
      </c>
      <c r="F111" s="161" t="s">
        <v>140</v>
      </c>
      <c r="H111" s="162">
        <v>4</v>
      </c>
      <c r="I111" s="163"/>
      <c r="L111" s="159"/>
      <c r="M111" s="164"/>
      <c r="T111" s="165"/>
      <c r="AT111" s="160" t="s">
        <v>134</v>
      </c>
      <c r="AU111" s="160" t="s">
        <v>90</v>
      </c>
      <c r="AV111" s="14" t="s">
        <v>130</v>
      </c>
      <c r="AW111" s="14" t="s">
        <v>42</v>
      </c>
      <c r="AX111" s="14" t="s">
        <v>88</v>
      </c>
      <c r="AY111" s="160" t="s">
        <v>122</v>
      </c>
    </row>
    <row r="112" spans="2:65" s="1" customFormat="1" ht="15" customHeight="1">
      <c r="B112" s="33"/>
      <c r="C112" s="128" t="s">
        <v>145</v>
      </c>
      <c r="D112" s="128" t="s">
        <v>125</v>
      </c>
      <c r="E112" s="129" t="s">
        <v>146</v>
      </c>
      <c r="F112" s="130" t="s">
        <v>147</v>
      </c>
      <c r="G112" s="131" t="s">
        <v>128</v>
      </c>
      <c r="H112" s="132">
        <v>4</v>
      </c>
      <c r="I112" s="133"/>
      <c r="J112" s="134">
        <f>ROUND(I112*H112,2)</f>
        <v>0</v>
      </c>
      <c r="K112" s="130" t="s">
        <v>129</v>
      </c>
      <c r="L112" s="33"/>
      <c r="M112" s="135" t="s">
        <v>19</v>
      </c>
      <c r="N112" s="136" t="s">
        <v>51</v>
      </c>
      <c r="P112" s="137">
        <f>O112*H112</f>
        <v>0</v>
      </c>
      <c r="Q112" s="137">
        <v>1.0000000000000001E-5</v>
      </c>
      <c r="R112" s="137">
        <f>Q112*H112</f>
        <v>4.0000000000000003E-5</v>
      </c>
      <c r="S112" s="137">
        <v>0</v>
      </c>
      <c r="T112" s="138">
        <f>S112*H112</f>
        <v>0</v>
      </c>
      <c r="AR112" s="139" t="s">
        <v>130</v>
      </c>
      <c r="AT112" s="139" t="s">
        <v>125</v>
      </c>
      <c r="AU112" s="139" t="s">
        <v>90</v>
      </c>
      <c r="AY112" s="17" t="s">
        <v>122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7" t="s">
        <v>88</v>
      </c>
      <c r="BK112" s="140">
        <f>ROUND(I112*H112,2)</f>
        <v>0</v>
      </c>
      <c r="BL112" s="17" t="s">
        <v>130</v>
      </c>
      <c r="BM112" s="139" t="s">
        <v>148</v>
      </c>
    </row>
    <row r="113" spans="2:65" s="1" customFormat="1" ht="11.25">
      <c r="B113" s="33"/>
      <c r="D113" s="141" t="s">
        <v>132</v>
      </c>
      <c r="F113" s="142" t="s">
        <v>149</v>
      </c>
      <c r="I113" s="143"/>
      <c r="L113" s="33"/>
      <c r="M113" s="144"/>
      <c r="T113" s="54"/>
      <c r="AT113" s="17" t="s">
        <v>132</v>
      </c>
      <c r="AU113" s="17" t="s">
        <v>90</v>
      </c>
    </row>
    <row r="114" spans="2:65" s="12" customFormat="1" ht="11.25">
      <c r="B114" s="145"/>
      <c r="D114" s="146" t="s">
        <v>134</v>
      </c>
      <c r="E114" s="147" t="s">
        <v>19</v>
      </c>
      <c r="F114" s="148" t="s">
        <v>135</v>
      </c>
      <c r="H114" s="147" t="s">
        <v>19</v>
      </c>
      <c r="I114" s="149"/>
      <c r="L114" s="145"/>
      <c r="M114" s="150"/>
      <c r="T114" s="151"/>
      <c r="AT114" s="147" t="s">
        <v>134</v>
      </c>
      <c r="AU114" s="147" t="s">
        <v>90</v>
      </c>
      <c r="AV114" s="12" t="s">
        <v>88</v>
      </c>
      <c r="AW114" s="12" t="s">
        <v>42</v>
      </c>
      <c r="AX114" s="12" t="s">
        <v>80</v>
      </c>
      <c r="AY114" s="147" t="s">
        <v>122</v>
      </c>
    </row>
    <row r="115" spans="2:65" s="12" customFormat="1" ht="11.25">
      <c r="B115" s="145"/>
      <c r="D115" s="146" t="s">
        <v>134</v>
      </c>
      <c r="E115" s="147" t="s">
        <v>19</v>
      </c>
      <c r="F115" s="148" t="s">
        <v>150</v>
      </c>
      <c r="H115" s="147" t="s">
        <v>19</v>
      </c>
      <c r="I115" s="149"/>
      <c r="L115" s="145"/>
      <c r="M115" s="150"/>
      <c r="T115" s="151"/>
      <c r="AT115" s="147" t="s">
        <v>134</v>
      </c>
      <c r="AU115" s="147" t="s">
        <v>90</v>
      </c>
      <c r="AV115" s="12" t="s">
        <v>88</v>
      </c>
      <c r="AW115" s="12" t="s">
        <v>42</v>
      </c>
      <c r="AX115" s="12" t="s">
        <v>80</v>
      </c>
      <c r="AY115" s="147" t="s">
        <v>122</v>
      </c>
    </row>
    <row r="116" spans="2:65" s="13" customFormat="1" ht="11.25">
      <c r="B116" s="152"/>
      <c r="D116" s="146" t="s">
        <v>134</v>
      </c>
      <c r="E116" s="153" t="s">
        <v>19</v>
      </c>
      <c r="F116" s="154" t="s">
        <v>88</v>
      </c>
      <c r="H116" s="155">
        <v>1</v>
      </c>
      <c r="I116" s="156"/>
      <c r="L116" s="152"/>
      <c r="M116" s="157"/>
      <c r="T116" s="158"/>
      <c r="AT116" s="153" t="s">
        <v>134</v>
      </c>
      <c r="AU116" s="153" t="s">
        <v>90</v>
      </c>
      <c r="AV116" s="13" t="s">
        <v>90</v>
      </c>
      <c r="AW116" s="13" t="s">
        <v>42</v>
      </c>
      <c r="AX116" s="13" t="s">
        <v>80</v>
      </c>
      <c r="AY116" s="153" t="s">
        <v>122</v>
      </c>
    </row>
    <row r="117" spans="2:65" s="12" customFormat="1" ht="11.25">
      <c r="B117" s="145"/>
      <c r="D117" s="146" t="s">
        <v>134</v>
      </c>
      <c r="E117" s="147" t="s">
        <v>19</v>
      </c>
      <c r="F117" s="148" t="s">
        <v>151</v>
      </c>
      <c r="H117" s="147" t="s">
        <v>19</v>
      </c>
      <c r="I117" s="149"/>
      <c r="L117" s="145"/>
      <c r="M117" s="150"/>
      <c r="T117" s="151"/>
      <c r="AT117" s="147" t="s">
        <v>134</v>
      </c>
      <c r="AU117" s="147" t="s">
        <v>90</v>
      </c>
      <c r="AV117" s="12" t="s">
        <v>88</v>
      </c>
      <c r="AW117" s="12" t="s">
        <v>42</v>
      </c>
      <c r="AX117" s="12" t="s">
        <v>80</v>
      </c>
      <c r="AY117" s="147" t="s">
        <v>122</v>
      </c>
    </row>
    <row r="118" spans="2:65" s="13" customFormat="1" ht="11.25">
      <c r="B118" s="152"/>
      <c r="D118" s="146" t="s">
        <v>134</v>
      </c>
      <c r="E118" s="153" t="s">
        <v>19</v>
      </c>
      <c r="F118" s="154" t="s">
        <v>88</v>
      </c>
      <c r="H118" s="155">
        <v>1</v>
      </c>
      <c r="I118" s="156"/>
      <c r="L118" s="152"/>
      <c r="M118" s="157"/>
      <c r="T118" s="158"/>
      <c r="AT118" s="153" t="s">
        <v>134</v>
      </c>
      <c r="AU118" s="153" t="s">
        <v>90</v>
      </c>
      <c r="AV118" s="13" t="s">
        <v>90</v>
      </c>
      <c r="AW118" s="13" t="s">
        <v>42</v>
      </c>
      <c r="AX118" s="13" t="s">
        <v>80</v>
      </c>
      <c r="AY118" s="153" t="s">
        <v>122</v>
      </c>
    </row>
    <row r="119" spans="2:65" s="12" customFormat="1" ht="11.25">
      <c r="B119" s="145"/>
      <c r="D119" s="146" t="s">
        <v>134</v>
      </c>
      <c r="E119" s="147" t="s">
        <v>19</v>
      </c>
      <c r="F119" s="148" t="s">
        <v>152</v>
      </c>
      <c r="H119" s="147" t="s">
        <v>19</v>
      </c>
      <c r="I119" s="149"/>
      <c r="L119" s="145"/>
      <c r="M119" s="150"/>
      <c r="T119" s="151"/>
      <c r="AT119" s="147" t="s">
        <v>134</v>
      </c>
      <c r="AU119" s="147" t="s">
        <v>90</v>
      </c>
      <c r="AV119" s="12" t="s">
        <v>88</v>
      </c>
      <c r="AW119" s="12" t="s">
        <v>42</v>
      </c>
      <c r="AX119" s="12" t="s">
        <v>80</v>
      </c>
      <c r="AY119" s="147" t="s">
        <v>122</v>
      </c>
    </row>
    <row r="120" spans="2:65" s="13" customFormat="1" ht="11.25">
      <c r="B120" s="152"/>
      <c r="D120" s="146" t="s">
        <v>134</v>
      </c>
      <c r="E120" s="153" t="s">
        <v>19</v>
      </c>
      <c r="F120" s="154" t="s">
        <v>88</v>
      </c>
      <c r="H120" s="155">
        <v>1</v>
      </c>
      <c r="I120" s="156"/>
      <c r="L120" s="152"/>
      <c r="M120" s="157"/>
      <c r="T120" s="158"/>
      <c r="AT120" s="153" t="s">
        <v>134</v>
      </c>
      <c r="AU120" s="153" t="s">
        <v>90</v>
      </c>
      <c r="AV120" s="13" t="s">
        <v>90</v>
      </c>
      <c r="AW120" s="13" t="s">
        <v>42</v>
      </c>
      <c r="AX120" s="13" t="s">
        <v>80</v>
      </c>
      <c r="AY120" s="153" t="s">
        <v>122</v>
      </c>
    </row>
    <row r="121" spans="2:65" s="12" customFormat="1" ht="11.25">
      <c r="B121" s="145"/>
      <c r="D121" s="146" t="s">
        <v>134</v>
      </c>
      <c r="E121" s="147" t="s">
        <v>19</v>
      </c>
      <c r="F121" s="148" t="s">
        <v>153</v>
      </c>
      <c r="H121" s="147" t="s">
        <v>19</v>
      </c>
      <c r="I121" s="149"/>
      <c r="L121" s="145"/>
      <c r="M121" s="150"/>
      <c r="T121" s="151"/>
      <c r="AT121" s="147" t="s">
        <v>134</v>
      </c>
      <c r="AU121" s="147" t="s">
        <v>90</v>
      </c>
      <c r="AV121" s="12" t="s">
        <v>88</v>
      </c>
      <c r="AW121" s="12" t="s">
        <v>42</v>
      </c>
      <c r="AX121" s="12" t="s">
        <v>80</v>
      </c>
      <c r="AY121" s="147" t="s">
        <v>122</v>
      </c>
    </row>
    <row r="122" spans="2:65" s="13" customFormat="1" ht="11.25">
      <c r="B122" s="152"/>
      <c r="D122" s="146" t="s">
        <v>134</v>
      </c>
      <c r="E122" s="153" t="s">
        <v>19</v>
      </c>
      <c r="F122" s="154" t="s">
        <v>88</v>
      </c>
      <c r="H122" s="155">
        <v>1</v>
      </c>
      <c r="I122" s="156"/>
      <c r="L122" s="152"/>
      <c r="M122" s="157"/>
      <c r="T122" s="158"/>
      <c r="AT122" s="153" t="s">
        <v>134</v>
      </c>
      <c r="AU122" s="153" t="s">
        <v>90</v>
      </c>
      <c r="AV122" s="13" t="s">
        <v>90</v>
      </c>
      <c r="AW122" s="13" t="s">
        <v>42</v>
      </c>
      <c r="AX122" s="13" t="s">
        <v>80</v>
      </c>
      <c r="AY122" s="153" t="s">
        <v>122</v>
      </c>
    </row>
    <row r="123" spans="2:65" s="14" customFormat="1" ht="11.25">
      <c r="B123" s="159"/>
      <c r="D123" s="146" t="s">
        <v>134</v>
      </c>
      <c r="E123" s="160" t="s">
        <v>19</v>
      </c>
      <c r="F123" s="161" t="s">
        <v>140</v>
      </c>
      <c r="H123" s="162">
        <v>4</v>
      </c>
      <c r="I123" s="163"/>
      <c r="L123" s="159"/>
      <c r="M123" s="164"/>
      <c r="T123" s="165"/>
      <c r="AT123" s="160" t="s">
        <v>134</v>
      </c>
      <c r="AU123" s="160" t="s">
        <v>90</v>
      </c>
      <c r="AV123" s="14" t="s">
        <v>130</v>
      </c>
      <c r="AW123" s="14" t="s">
        <v>42</v>
      </c>
      <c r="AX123" s="14" t="s">
        <v>88</v>
      </c>
      <c r="AY123" s="160" t="s">
        <v>122</v>
      </c>
    </row>
    <row r="124" spans="2:65" s="1" customFormat="1" ht="15" customHeight="1">
      <c r="B124" s="33"/>
      <c r="C124" s="166" t="s">
        <v>130</v>
      </c>
      <c r="D124" s="166" t="s">
        <v>154</v>
      </c>
      <c r="E124" s="167" t="s">
        <v>155</v>
      </c>
      <c r="F124" s="168" t="s">
        <v>156</v>
      </c>
      <c r="G124" s="169" t="s">
        <v>157</v>
      </c>
      <c r="H124" s="170">
        <v>14.4</v>
      </c>
      <c r="I124" s="171"/>
      <c r="J124" s="172">
        <f>ROUND(I124*H124,2)</f>
        <v>0</v>
      </c>
      <c r="K124" s="168" t="s">
        <v>129</v>
      </c>
      <c r="L124" s="173"/>
      <c r="M124" s="174" t="s">
        <v>19</v>
      </c>
      <c r="N124" s="175" t="s">
        <v>51</v>
      </c>
      <c r="P124" s="137">
        <f>O124*H124</f>
        <v>0</v>
      </c>
      <c r="Q124" s="137">
        <v>8.0000000000000007E-5</v>
      </c>
      <c r="R124" s="137">
        <f>Q124*H124</f>
        <v>1.152E-3</v>
      </c>
      <c r="S124" s="137">
        <v>0</v>
      </c>
      <c r="T124" s="138">
        <f>S124*H124</f>
        <v>0</v>
      </c>
      <c r="AR124" s="139" t="s">
        <v>158</v>
      </c>
      <c r="AT124" s="139" t="s">
        <v>154</v>
      </c>
      <c r="AU124" s="139" t="s">
        <v>90</v>
      </c>
      <c r="AY124" s="17" t="s">
        <v>122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88</v>
      </c>
      <c r="BK124" s="140">
        <f>ROUND(I124*H124,2)</f>
        <v>0</v>
      </c>
      <c r="BL124" s="17" t="s">
        <v>159</v>
      </c>
      <c r="BM124" s="139" t="s">
        <v>160</v>
      </c>
    </row>
    <row r="125" spans="2:65" s="12" customFormat="1" ht="11.25">
      <c r="B125" s="145"/>
      <c r="D125" s="146" t="s">
        <v>134</v>
      </c>
      <c r="E125" s="147" t="s">
        <v>19</v>
      </c>
      <c r="F125" s="148" t="s">
        <v>161</v>
      </c>
      <c r="H125" s="147" t="s">
        <v>19</v>
      </c>
      <c r="I125" s="149"/>
      <c r="L125" s="145"/>
      <c r="M125" s="150"/>
      <c r="T125" s="151"/>
      <c r="AT125" s="147" t="s">
        <v>134</v>
      </c>
      <c r="AU125" s="147" t="s">
        <v>90</v>
      </c>
      <c r="AV125" s="12" t="s">
        <v>88</v>
      </c>
      <c r="AW125" s="12" t="s">
        <v>42</v>
      </c>
      <c r="AX125" s="12" t="s">
        <v>80</v>
      </c>
      <c r="AY125" s="147" t="s">
        <v>122</v>
      </c>
    </row>
    <row r="126" spans="2:65" s="12" customFormat="1" ht="11.25">
      <c r="B126" s="145"/>
      <c r="D126" s="146" t="s">
        <v>134</v>
      </c>
      <c r="E126" s="147" t="s">
        <v>19</v>
      </c>
      <c r="F126" s="148" t="s">
        <v>150</v>
      </c>
      <c r="H126" s="147" t="s">
        <v>19</v>
      </c>
      <c r="I126" s="149"/>
      <c r="L126" s="145"/>
      <c r="M126" s="150"/>
      <c r="T126" s="151"/>
      <c r="AT126" s="147" t="s">
        <v>134</v>
      </c>
      <c r="AU126" s="147" t="s">
        <v>90</v>
      </c>
      <c r="AV126" s="12" t="s">
        <v>88</v>
      </c>
      <c r="AW126" s="12" t="s">
        <v>42</v>
      </c>
      <c r="AX126" s="12" t="s">
        <v>80</v>
      </c>
      <c r="AY126" s="147" t="s">
        <v>122</v>
      </c>
    </row>
    <row r="127" spans="2:65" s="13" customFormat="1" ht="11.25">
      <c r="B127" s="152"/>
      <c r="D127" s="146" t="s">
        <v>134</v>
      </c>
      <c r="E127" s="153" t="s">
        <v>19</v>
      </c>
      <c r="F127" s="154" t="s">
        <v>162</v>
      </c>
      <c r="H127" s="155">
        <v>1.2</v>
      </c>
      <c r="I127" s="156"/>
      <c r="L127" s="152"/>
      <c r="M127" s="157"/>
      <c r="T127" s="158"/>
      <c r="AT127" s="153" t="s">
        <v>134</v>
      </c>
      <c r="AU127" s="153" t="s">
        <v>90</v>
      </c>
      <c r="AV127" s="13" t="s">
        <v>90</v>
      </c>
      <c r="AW127" s="13" t="s">
        <v>42</v>
      </c>
      <c r="AX127" s="13" t="s">
        <v>80</v>
      </c>
      <c r="AY127" s="153" t="s">
        <v>122</v>
      </c>
    </row>
    <row r="128" spans="2:65" s="12" customFormat="1" ht="11.25">
      <c r="B128" s="145"/>
      <c r="D128" s="146" t="s">
        <v>134</v>
      </c>
      <c r="E128" s="147" t="s">
        <v>19</v>
      </c>
      <c r="F128" s="148" t="s">
        <v>151</v>
      </c>
      <c r="H128" s="147" t="s">
        <v>19</v>
      </c>
      <c r="I128" s="149"/>
      <c r="L128" s="145"/>
      <c r="M128" s="150"/>
      <c r="T128" s="151"/>
      <c r="AT128" s="147" t="s">
        <v>134</v>
      </c>
      <c r="AU128" s="147" t="s">
        <v>90</v>
      </c>
      <c r="AV128" s="12" t="s">
        <v>88</v>
      </c>
      <c r="AW128" s="12" t="s">
        <v>42</v>
      </c>
      <c r="AX128" s="12" t="s">
        <v>80</v>
      </c>
      <c r="AY128" s="147" t="s">
        <v>122</v>
      </c>
    </row>
    <row r="129" spans="2:65" s="13" customFormat="1" ht="11.25">
      <c r="B129" s="152"/>
      <c r="D129" s="146" t="s">
        <v>134</v>
      </c>
      <c r="E129" s="153" t="s">
        <v>19</v>
      </c>
      <c r="F129" s="154" t="s">
        <v>162</v>
      </c>
      <c r="H129" s="155">
        <v>1.2</v>
      </c>
      <c r="I129" s="156"/>
      <c r="L129" s="152"/>
      <c r="M129" s="157"/>
      <c r="T129" s="158"/>
      <c r="AT129" s="153" t="s">
        <v>134</v>
      </c>
      <c r="AU129" s="153" t="s">
        <v>90</v>
      </c>
      <c r="AV129" s="13" t="s">
        <v>90</v>
      </c>
      <c r="AW129" s="13" t="s">
        <v>42</v>
      </c>
      <c r="AX129" s="13" t="s">
        <v>80</v>
      </c>
      <c r="AY129" s="153" t="s">
        <v>122</v>
      </c>
    </row>
    <row r="130" spans="2:65" s="12" customFormat="1" ht="11.25">
      <c r="B130" s="145"/>
      <c r="D130" s="146" t="s">
        <v>134</v>
      </c>
      <c r="E130" s="147" t="s">
        <v>19</v>
      </c>
      <c r="F130" s="148" t="s">
        <v>152</v>
      </c>
      <c r="H130" s="147" t="s">
        <v>19</v>
      </c>
      <c r="I130" s="149"/>
      <c r="L130" s="145"/>
      <c r="M130" s="150"/>
      <c r="T130" s="151"/>
      <c r="AT130" s="147" t="s">
        <v>134</v>
      </c>
      <c r="AU130" s="147" t="s">
        <v>90</v>
      </c>
      <c r="AV130" s="12" t="s">
        <v>88</v>
      </c>
      <c r="AW130" s="12" t="s">
        <v>42</v>
      </c>
      <c r="AX130" s="12" t="s">
        <v>80</v>
      </c>
      <c r="AY130" s="147" t="s">
        <v>122</v>
      </c>
    </row>
    <row r="131" spans="2:65" s="13" customFormat="1" ht="11.25">
      <c r="B131" s="152"/>
      <c r="D131" s="146" t="s">
        <v>134</v>
      </c>
      <c r="E131" s="153" t="s">
        <v>19</v>
      </c>
      <c r="F131" s="154" t="s">
        <v>162</v>
      </c>
      <c r="H131" s="155">
        <v>1.2</v>
      </c>
      <c r="I131" s="156"/>
      <c r="L131" s="152"/>
      <c r="M131" s="157"/>
      <c r="T131" s="158"/>
      <c r="AT131" s="153" t="s">
        <v>134</v>
      </c>
      <c r="AU131" s="153" t="s">
        <v>90</v>
      </c>
      <c r="AV131" s="13" t="s">
        <v>90</v>
      </c>
      <c r="AW131" s="13" t="s">
        <v>42</v>
      </c>
      <c r="AX131" s="13" t="s">
        <v>80</v>
      </c>
      <c r="AY131" s="153" t="s">
        <v>122</v>
      </c>
    </row>
    <row r="132" spans="2:65" s="12" customFormat="1" ht="11.25">
      <c r="B132" s="145"/>
      <c r="D132" s="146" t="s">
        <v>134</v>
      </c>
      <c r="E132" s="147" t="s">
        <v>19</v>
      </c>
      <c r="F132" s="148" t="s">
        <v>153</v>
      </c>
      <c r="H132" s="147" t="s">
        <v>19</v>
      </c>
      <c r="I132" s="149"/>
      <c r="L132" s="145"/>
      <c r="M132" s="150"/>
      <c r="T132" s="151"/>
      <c r="AT132" s="147" t="s">
        <v>134</v>
      </c>
      <c r="AU132" s="147" t="s">
        <v>90</v>
      </c>
      <c r="AV132" s="12" t="s">
        <v>88</v>
      </c>
      <c r="AW132" s="12" t="s">
        <v>42</v>
      </c>
      <c r="AX132" s="12" t="s">
        <v>80</v>
      </c>
      <c r="AY132" s="147" t="s">
        <v>122</v>
      </c>
    </row>
    <row r="133" spans="2:65" s="13" customFormat="1" ht="11.25">
      <c r="B133" s="152"/>
      <c r="D133" s="146" t="s">
        <v>134</v>
      </c>
      <c r="E133" s="153" t="s">
        <v>19</v>
      </c>
      <c r="F133" s="154" t="s">
        <v>162</v>
      </c>
      <c r="H133" s="155">
        <v>1.2</v>
      </c>
      <c r="I133" s="156"/>
      <c r="L133" s="152"/>
      <c r="M133" s="157"/>
      <c r="T133" s="158"/>
      <c r="AT133" s="153" t="s">
        <v>134</v>
      </c>
      <c r="AU133" s="153" t="s">
        <v>90</v>
      </c>
      <c r="AV133" s="13" t="s">
        <v>90</v>
      </c>
      <c r="AW133" s="13" t="s">
        <v>42</v>
      </c>
      <c r="AX133" s="13" t="s">
        <v>80</v>
      </c>
      <c r="AY133" s="153" t="s">
        <v>122</v>
      </c>
    </row>
    <row r="134" spans="2:65" s="12" customFormat="1" ht="11.25">
      <c r="B134" s="145"/>
      <c r="D134" s="146" t="s">
        <v>134</v>
      </c>
      <c r="E134" s="147" t="s">
        <v>19</v>
      </c>
      <c r="F134" s="148" t="s">
        <v>163</v>
      </c>
      <c r="H134" s="147" t="s">
        <v>19</v>
      </c>
      <c r="I134" s="149"/>
      <c r="L134" s="145"/>
      <c r="M134" s="150"/>
      <c r="T134" s="151"/>
      <c r="AT134" s="147" t="s">
        <v>134</v>
      </c>
      <c r="AU134" s="147" t="s">
        <v>90</v>
      </c>
      <c r="AV134" s="12" t="s">
        <v>88</v>
      </c>
      <c r="AW134" s="12" t="s">
        <v>42</v>
      </c>
      <c r="AX134" s="12" t="s">
        <v>80</v>
      </c>
      <c r="AY134" s="147" t="s">
        <v>122</v>
      </c>
    </row>
    <row r="135" spans="2:65" s="13" customFormat="1" ht="11.25">
      <c r="B135" s="152"/>
      <c r="D135" s="146" t="s">
        <v>134</v>
      </c>
      <c r="E135" s="153" t="s">
        <v>19</v>
      </c>
      <c r="F135" s="154" t="s">
        <v>164</v>
      </c>
      <c r="H135" s="155">
        <v>3.6</v>
      </c>
      <c r="I135" s="156"/>
      <c r="L135" s="152"/>
      <c r="M135" s="157"/>
      <c r="T135" s="158"/>
      <c r="AT135" s="153" t="s">
        <v>134</v>
      </c>
      <c r="AU135" s="153" t="s">
        <v>90</v>
      </c>
      <c r="AV135" s="13" t="s">
        <v>90</v>
      </c>
      <c r="AW135" s="13" t="s">
        <v>42</v>
      </c>
      <c r="AX135" s="13" t="s">
        <v>80</v>
      </c>
      <c r="AY135" s="153" t="s">
        <v>122</v>
      </c>
    </row>
    <row r="136" spans="2:65" s="12" customFormat="1" ht="11.25">
      <c r="B136" s="145"/>
      <c r="D136" s="146" t="s">
        <v>134</v>
      </c>
      <c r="E136" s="147" t="s">
        <v>19</v>
      </c>
      <c r="F136" s="148" t="s">
        <v>165</v>
      </c>
      <c r="H136" s="147" t="s">
        <v>19</v>
      </c>
      <c r="I136" s="149"/>
      <c r="L136" s="145"/>
      <c r="M136" s="150"/>
      <c r="T136" s="151"/>
      <c r="AT136" s="147" t="s">
        <v>134</v>
      </c>
      <c r="AU136" s="147" t="s">
        <v>90</v>
      </c>
      <c r="AV136" s="12" t="s">
        <v>88</v>
      </c>
      <c r="AW136" s="12" t="s">
        <v>42</v>
      </c>
      <c r="AX136" s="12" t="s">
        <v>80</v>
      </c>
      <c r="AY136" s="147" t="s">
        <v>122</v>
      </c>
    </row>
    <row r="137" spans="2:65" s="13" customFormat="1" ht="11.25">
      <c r="B137" s="152"/>
      <c r="D137" s="146" t="s">
        <v>134</v>
      </c>
      <c r="E137" s="153" t="s">
        <v>19</v>
      </c>
      <c r="F137" s="154" t="s">
        <v>164</v>
      </c>
      <c r="H137" s="155">
        <v>3.6</v>
      </c>
      <c r="I137" s="156"/>
      <c r="L137" s="152"/>
      <c r="M137" s="157"/>
      <c r="T137" s="158"/>
      <c r="AT137" s="153" t="s">
        <v>134</v>
      </c>
      <c r="AU137" s="153" t="s">
        <v>90</v>
      </c>
      <c r="AV137" s="13" t="s">
        <v>90</v>
      </c>
      <c r="AW137" s="13" t="s">
        <v>42</v>
      </c>
      <c r="AX137" s="13" t="s">
        <v>80</v>
      </c>
      <c r="AY137" s="153" t="s">
        <v>122</v>
      </c>
    </row>
    <row r="138" spans="2:65" s="12" customFormat="1" ht="11.25">
      <c r="B138" s="145"/>
      <c r="D138" s="146" t="s">
        <v>134</v>
      </c>
      <c r="E138" s="147" t="s">
        <v>19</v>
      </c>
      <c r="F138" s="148" t="s">
        <v>166</v>
      </c>
      <c r="H138" s="147" t="s">
        <v>19</v>
      </c>
      <c r="I138" s="149"/>
      <c r="L138" s="145"/>
      <c r="M138" s="150"/>
      <c r="T138" s="151"/>
      <c r="AT138" s="147" t="s">
        <v>134</v>
      </c>
      <c r="AU138" s="147" t="s">
        <v>90</v>
      </c>
      <c r="AV138" s="12" t="s">
        <v>88</v>
      </c>
      <c r="AW138" s="12" t="s">
        <v>42</v>
      </c>
      <c r="AX138" s="12" t="s">
        <v>80</v>
      </c>
      <c r="AY138" s="147" t="s">
        <v>122</v>
      </c>
    </row>
    <row r="139" spans="2:65" s="13" customFormat="1" ht="11.25">
      <c r="B139" s="152"/>
      <c r="D139" s="146" t="s">
        <v>134</v>
      </c>
      <c r="E139" s="153" t="s">
        <v>19</v>
      </c>
      <c r="F139" s="154" t="s">
        <v>162</v>
      </c>
      <c r="H139" s="155">
        <v>1.2</v>
      </c>
      <c r="I139" s="156"/>
      <c r="L139" s="152"/>
      <c r="M139" s="157"/>
      <c r="T139" s="158"/>
      <c r="AT139" s="153" t="s">
        <v>134</v>
      </c>
      <c r="AU139" s="153" t="s">
        <v>90</v>
      </c>
      <c r="AV139" s="13" t="s">
        <v>90</v>
      </c>
      <c r="AW139" s="13" t="s">
        <v>42</v>
      </c>
      <c r="AX139" s="13" t="s">
        <v>80</v>
      </c>
      <c r="AY139" s="153" t="s">
        <v>122</v>
      </c>
    </row>
    <row r="140" spans="2:65" s="12" customFormat="1" ht="11.25">
      <c r="B140" s="145"/>
      <c r="D140" s="146" t="s">
        <v>134</v>
      </c>
      <c r="E140" s="147" t="s">
        <v>19</v>
      </c>
      <c r="F140" s="148" t="s">
        <v>167</v>
      </c>
      <c r="H140" s="147" t="s">
        <v>19</v>
      </c>
      <c r="I140" s="149"/>
      <c r="L140" s="145"/>
      <c r="M140" s="150"/>
      <c r="T140" s="151"/>
      <c r="AT140" s="147" t="s">
        <v>134</v>
      </c>
      <c r="AU140" s="147" t="s">
        <v>90</v>
      </c>
      <c r="AV140" s="12" t="s">
        <v>88</v>
      </c>
      <c r="AW140" s="12" t="s">
        <v>42</v>
      </c>
      <c r="AX140" s="12" t="s">
        <v>80</v>
      </c>
      <c r="AY140" s="147" t="s">
        <v>122</v>
      </c>
    </row>
    <row r="141" spans="2:65" s="13" customFormat="1" ht="11.25">
      <c r="B141" s="152"/>
      <c r="D141" s="146" t="s">
        <v>134</v>
      </c>
      <c r="E141" s="153" t="s">
        <v>19</v>
      </c>
      <c r="F141" s="154" t="s">
        <v>162</v>
      </c>
      <c r="H141" s="155">
        <v>1.2</v>
      </c>
      <c r="I141" s="156"/>
      <c r="L141" s="152"/>
      <c r="M141" s="157"/>
      <c r="T141" s="158"/>
      <c r="AT141" s="153" t="s">
        <v>134</v>
      </c>
      <c r="AU141" s="153" t="s">
        <v>90</v>
      </c>
      <c r="AV141" s="13" t="s">
        <v>90</v>
      </c>
      <c r="AW141" s="13" t="s">
        <v>42</v>
      </c>
      <c r="AX141" s="13" t="s">
        <v>80</v>
      </c>
      <c r="AY141" s="153" t="s">
        <v>122</v>
      </c>
    </row>
    <row r="142" spans="2:65" s="14" customFormat="1" ht="11.25">
      <c r="B142" s="159"/>
      <c r="D142" s="146" t="s">
        <v>134</v>
      </c>
      <c r="E142" s="160" t="s">
        <v>19</v>
      </c>
      <c r="F142" s="161" t="s">
        <v>140</v>
      </c>
      <c r="H142" s="162">
        <v>14.4</v>
      </c>
      <c r="I142" s="163"/>
      <c r="L142" s="159"/>
      <c r="M142" s="164"/>
      <c r="T142" s="165"/>
      <c r="AT142" s="160" t="s">
        <v>134</v>
      </c>
      <c r="AU142" s="160" t="s">
        <v>90</v>
      </c>
      <c r="AV142" s="14" t="s">
        <v>130</v>
      </c>
      <c r="AW142" s="14" t="s">
        <v>42</v>
      </c>
      <c r="AX142" s="14" t="s">
        <v>88</v>
      </c>
      <c r="AY142" s="160" t="s">
        <v>122</v>
      </c>
    </row>
    <row r="143" spans="2:65" s="1" customFormat="1" ht="23.65" customHeight="1">
      <c r="B143" s="33"/>
      <c r="C143" s="166" t="s">
        <v>168</v>
      </c>
      <c r="D143" s="166" t="s">
        <v>154</v>
      </c>
      <c r="E143" s="167" t="s">
        <v>169</v>
      </c>
      <c r="F143" s="168" t="s">
        <v>170</v>
      </c>
      <c r="G143" s="169" t="s">
        <v>171</v>
      </c>
      <c r="H143" s="170">
        <v>0.24</v>
      </c>
      <c r="I143" s="171"/>
      <c r="J143" s="172">
        <f>ROUND(I143*H143,2)</f>
        <v>0</v>
      </c>
      <c r="K143" s="168" t="s">
        <v>129</v>
      </c>
      <c r="L143" s="173"/>
      <c r="M143" s="174" t="s">
        <v>19</v>
      </c>
      <c r="N143" s="175" t="s">
        <v>51</v>
      </c>
      <c r="P143" s="137">
        <f>O143*H143</f>
        <v>0</v>
      </c>
      <c r="Q143" s="137">
        <v>5.0000000000000001E-4</v>
      </c>
      <c r="R143" s="137">
        <f>Q143*H143</f>
        <v>1.2E-4</v>
      </c>
      <c r="S143" s="137">
        <v>0</v>
      </c>
      <c r="T143" s="138">
        <f>S143*H143</f>
        <v>0</v>
      </c>
      <c r="AR143" s="139" t="s">
        <v>172</v>
      </c>
      <c r="AT143" s="139" t="s">
        <v>154</v>
      </c>
      <c r="AU143" s="139" t="s">
        <v>90</v>
      </c>
      <c r="AY143" s="17" t="s">
        <v>122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88</v>
      </c>
      <c r="BK143" s="140">
        <f>ROUND(I143*H143,2)</f>
        <v>0</v>
      </c>
      <c r="BL143" s="17" t="s">
        <v>130</v>
      </c>
      <c r="BM143" s="139" t="s">
        <v>173</v>
      </c>
    </row>
    <row r="144" spans="2:65" s="12" customFormat="1" ht="11.25">
      <c r="B144" s="145"/>
      <c r="D144" s="146" t="s">
        <v>134</v>
      </c>
      <c r="E144" s="147" t="s">
        <v>19</v>
      </c>
      <c r="F144" s="148" t="s">
        <v>135</v>
      </c>
      <c r="H144" s="147" t="s">
        <v>19</v>
      </c>
      <c r="I144" s="149"/>
      <c r="L144" s="145"/>
      <c r="M144" s="150"/>
      <c r="T144" s="151"/>
      <c r="AT144" s="147" t="s">
        <v>134</v>
      </c>
      <c r="AU144" s="147" t="s">
        <v>90</v>
      </c>
      <c r="AV144" s="12" t="s">
        <v>88</v>
      </c>
      <c r="AW144" s="12" t="s">
        <v>42</v>
      </c>
      <c r="AX144" s="12" t="s">
        <v>80</v>
      </c>
      <c r="AY144" s="147" t="s">
        <v>122</v>
      </c>
    </row>
    <row r="145" spans="2:51" s="12" customFormat="1" ht="11.25">
      <c r="B145" s="145"/>
      <c r="D145" s="146" t="s">
        <v>134</v>
      </c>
      <c r="E145" s="147" t="s">
        <v>19</v>
      </c>
      <c r="F145" s="148" t="s">
        <v>150</v>
      </c>
      <c r="H145" s="147" t="s">
        <v>19</v>
      </c>
      <c r="I145" s="149"/>
      <c r="L145" s="145"/>
      <c r="M145" s="150"/>
      <c r="T145" s="151"/>
      <c r="AT145" s="147" t="s">
        <v>134</v>
      </c>
      <c r="AU145" s="147" t="s">
        <v>90</v>
      </c>
      <c r="AV145" s="12" t="s">
        <v>88</v>
      </c>
      <c r="AW145" s="12" t="s">
        <v>42</v>
      </c>
      <c r="AX145" s="12" t="s">
        <v>80</v>
      </c>
      <c r="AY145" s="147" t="s">
        <v>122</v>
      </c>
    </row>
    <row r="146" spans="2:51" s="13" customFormat="1" ht="11.25">
      <c r="B146" s="152"/>
      <c r="D146" s="146" t="s">
        <v>134</v>
      </c>
      <c r="E146" s="153" t="s">
        <v>19</v>
      </c>
      <c r="F146" s="154" t="s">
        <v>174</v>
      </c>
      <c r="H146" s="155">
        <v>0.02</v>
      </c>
      <c r="I146" s="156"/>
      <c r="L146" s="152"/>
      <c r="M146" s="157"/>
      <c r="T146" s="158"/>
      <c r="AT146" s="153" t="s">
        <v>134</v>
      </c>
      <c r="AU146" s="153" t="s">
        <v>90</v>
      </c>
      <c r="AV146" s="13" t="s">
        <v>90</v>
      </c>
      <c r="AW146" s="13" t="s">
        <v>42</v>
      </c>
      <c r="AX146" s="13" t="s">
        <v>80</v>
      </c>
      <c r="AY146" s="153" t="s">
        <v>122</v>
      </c>
    </row>
    <row r="147" spans="2:51" s="12" customFormat="1" ht="11.25">
      <c r="B147" s="145"/>
      <c r="D147" s="146" t="s">
        <v>134</v>
      </c>
      <c r="E147" s="147" t="s">
        <v>19</v>
      </c>
      <c r="F147" s="148" t="s">
        <v>151</v>
      </c>
      <c r="H147" s="147" t="s">
        <v>19</v>
      </c>
      <c r="I147" s="149"/>
      <c r="L147" s="145"/>
      <c r="M147" s="150"/>
      <c r="T147" s="151"/>
      <c r="AT147" s="147" t="s">
        <v>134</v>
      </c>
      <c r="AU147" s="147" t="s">
        <v>90</v>
      </c>
      <c r="AV147" s="12" t="s">
        <v>88</v>
      </c>
      <c r="AW147" s="12" t="s">
        <v>42</v>
      </c>
      <c r="AX147" s="12" t="s">
        <v>80</v>
      </c>
      <c r="AY147" s="147" t="s">
        <v>122</v>
      </c>
    </row>
    <row r="148" spans="2:51" s="13" customFormat="1" ht="11.25">
      <c r="B148" s="152"/>
      <c r="D148" s="146" t="s">
        <v>134</v>
      </c>
      <c r="E148" s="153" t="s">
        <v>19</v>
      </c>
      <c r="F148" s="154" t="s">
        <v>174</v>
      </c>
      <c r="H148" s="155">
        <v>0.02</v>
      </c>
      <c r="I148" s="156"/>
      <c r="L148" s="152"/>
      <c r="M148" s="157"/>
      <c r="T148" s="158"/>
      <c r="AT148" s="153" t="s">
        <v>134</v>
      </c>
      <c r="AU148" s="153" t="s">
        <v>90</v>
      </c>
      <c r="AV148" s="13" t="s">
        <v>90</v>
      </c>
      <c r="AW148" s="13" t="s">
        <v>42</v>
      </c>
      <c r="AX148" s="13" t="s">
        <v>80</v>
      </c>
      <c r="AY148" s="153" t="s">
        <v>122</v>
      </c>
    </row>
    <row r="149" spans="2:51" s="12" customFormat="1" ht="11.25">
      <c r="B149" s="145"/>
      <c r="D149" s="146" t="s">
        <v>134</v>
      </c>
      <c r="E149" s="147" t="s">
        <v>19</v>
      </c>
      <c r="F149" s="148" t="s">
        <v>152</v>
      </c>
      <c r="H149" s="147" t="s">
        <v>19</v>
      </c>
      <c r="I149" s="149"/>
      <c r="L149" s="145"/>
      <c r="M149" s="150"/>
      <c r="T149" s="151"/>
      <c r="AT149" s="147" t="s">
        <v>134</v>
      </c>
      <c r="AU149" s="147" t="s">
        <v>90</v>
      </c>
      <c r="AV149" s="12" t="s">
        <v>88</v>
      </c>
      <c r="AW149" s="12" t="s">
        <v>42</v>
      </c>
      <c r="AX149" s="12" t="s">
        <v>80</v>
      </c>
      <c r="AY149" s="147" t="s">
        <v>122</v>
      </c>
    </row>
    <row r="150" spans="2:51" s="13" customFormat="1" ht="11.25">
      <c r="B150" s="152"/>
      <c r="D150" s="146" t="s">
        <v>134</v>
      </c>
      <c r="E150" s="153" t="s">
        <v>19</v>
      </c>
      <c r="F150" s="154" t="s">
        <v>174</v>
      </c>
      <c r="H150" s="155">
        <v>0.02</v>
      </c>
      <c r="I150" s="156"/>
      <c r="L150" s="152"/>
      <c r="M150" s="157"/>
      <c r="T150" s="158"/>
      <c r="AT150" s="153" t="s">
        <v>134</v>
      </c>
      <c r="AU150" s="153" t="s">
        <v>90</v>
      </c>
      <c r="AV150" s="13" t="s">
        <v>90</v>
      </c>
      <c r="AW150" s="13" t="s">
        <v>42</v>
      </c>
      <c r="AX150" s="13" t="s">
        <v>80</v>
      </c>
      <c r="AY150" s="153" t="s">
        <v>122</v>
      </c>
    </row>
    <row r="151" spans="2:51" s="12" customFormat="1" ht="11.25">
      <c r="B151" s="145"/>
      <c r="D151" s="146" t="s">
        <v>134</v>
      </c>
      <c r="E151" s="147" t="s">
        <v>19</v>
      </c>
      <c r="F151" s="148" t="s">
        <v>153</v>
      </c>
      <c r="H151" s="147" t="s">
        <v>19</v>
      </c>
      <c r="I151" s="149"/>
      <c r="L151" s="145"/>
      <c r="M151" s="150"/>
      <c r="T151" s="151"/>
      <c r="AT151" s="147" t="s">
        <v>134</v>
      </c>
      <c r="AU151" s="147" t="s">
        <v>90</v>
      </c>
      <c r="AV151" s="12" t="s">
        <v>88</v>
      </c>
      <c r="AW151" s="12" t="s">
        <v>42</v>
      </c>
      <c r="AX151" s="12" t="s">
        <v>80</v>
      </c>
      <c r="AY151" s="147" t="s">
        <v>122</v>
      </c>
    </row>
    <row r="152" spans="2:51" s="13" customFormat="1" ht="11.25">
      <c r="B152" s="152"/>
      <c r="D152" s="146" t="s">
        <v>134</v>
      </c>
      <c r="E152" s="153" t="s">
        <v>19</v>
      </c>
      <c r="F152" s="154" t="s">
        <v>174</v>
      </c>
      <c r="H152" s="155">
        <v>0.02</v>
      </c>
      <c r="I152" s="156"/>
      <c r="L152" s="152"/>
      <c r="M152" s="157"/>
      <c r="T152" s="158"/>
      <c r="AT152" s="153" t="s">
        <v>134</v>
      </c>
      <c r="AU152" s="153" t="s">
        <v>90</v>
      </c>
      <c r="AV152" s="13" t="s">
        <v>90</v>
      </c>
      <c r="AW152" s="13" t="s">
        <v>42</v>
      </c>
      <c r="AX152" s="13" t="s">
        <v>80</v>
      </c>
      <c r="AY152" s="153" t="s">
        <v>122</v>
      </c>
    </row>
    <row r="153" spans="2:51" s="12" customFormat="1" ht="11.25">
      <c r="B153" s="145"/>
      <c r="D153" s="146" t="s">
        <v>134</v>
      </c>
      <c r="E153" s="147" t="s">
        <v>19</v>
      </c>
      <c r="F153" s="148" t="s">
        <v>163</v>
      </c>
      <c r="H153" s="147" t="s">
        <v>19</v>
      </c>
      <c r="I153" s="149"/>
      <c r="L153" s="145"/>
      <c r="M153" s="150"/>
      <c r="T153" s="151"/>
      <c r="AT153" s="147" t="s">
        <v>134</v>
      </c>
      <c r="AU153" s="147" t="s">
        <v>90</v>
      </c>
      <c r="AV153" s="12" t="s">
        <v>88</v>
      </c>
      <c r="AW153" s="12" t="s">
        <v>42</v>
      </c>
      <c r="AX153" s="12" t="s">
        <v>80</v>
      </c>
      <c r="AY153" s="147" t="s">
        <v>122</v>
      </c>
    </row>
    <row r="154" spans="2:51" s="13" customFormat="1" ht="11.25">
      <c r="B154" s="152"/>
      <c r="D154" s="146" t="s">
        <v>134</v>
      </c>
      <c r="E154" s="153" t="s">
        <v>19</v>
      </c>
      <c r="F154" s="154" t="s">
        <v>175</v>
      </c>
      <c r="H154" s="155">
        <v>0.06</v>
      </c>
      <c r="I154" s="156"/>
      <c r="L154" s="152"/>
      <c r="M154" s="157"/>
      <c r="T154" s="158"/>
      <c r="AT154" s="153" t="s">
        <v>134</v>
      </c>
      <c r="AU154" s="153" t="s">
        <v>90</v>
      </c>
      <c r="AV154" s="13" t="s">
        <v>90</v>
      </c>
      <c r="AW154" s="13" t="s">
        <v>42</v>
      </c>
      <c r="AX154" s="13" t="s">
        <v>80</v>
      </c>
      <c r="AY154" s="153" t="s">
        <v>122</v>
      </c>
    </row>
    <row r="155" spans="2:51" s="12" customFormat="1" ht="11.25">
      <c r="B155" s="145"/>
      <c r="D155" s="146" t="s">
        <v>134</v>
      </c>
      <c r="E155" s="147" t="s">
        <v>19</v>
      </c>
      <c r="F155" s="148" t="s">
        <v>165</v>
      </c>
      <c r="H155" s="147" t="s">
        <v>19</v>
      </c>
      <c r="I155" s="149"/>
      <c r="L155" s="145"/>
      <c r="M155" s="150"/>
      <c r="T155" s="151"/>
      <c r="AT155" s="147" t="s">
        <v>134</v>
      </c>
      <c r="AU155" s="147" t="s">
        <v>90</v>
      </c>
      <c r="AV155" s="12" t="s">
        <v>88</v>
      </c>
      <c r="AW155" s="12" t="s">
        <v>42</v>
      </c>
      <c r="AX155" s="12" t="s">
        <v>80</v>
      </c>
      <c r="AY155" s="147" t="s">
        <v>122</v>
      </c>
    </row>
    <row r="156" spans="2:51" s="13" customFormat="1" ht="11.25">
      <c r="B156" s="152"/>
      <c r="D156" s="146" t="s">
        <v>134</v>
      </c>
      <c r="E156" s="153" t="s">
        <v>19</v>
      </c>
      <c r="F156" s="154" t="s">
        <v>175</v>
      </c>
      <c r="H156" s="155">
        <v>0.06</v>
      </c>
      <c r="I156" s="156"/>
      <c r="L156" s="152"/>
      <c r="M156" s="157"/>
      <c r="T156" s="158"/>
      <c r="AT156" s="153" t="s">
        <v>134</v>
      </c>
      <c r="AU156" s="153" t="s">
        <v>90</v>
      </c>
      <c r="AV156" s="13" t="s">
        <v>90</v>
      </c>
      <c r="AW156" s="13" t="s">
        <v>42</v>
      </c>
      <c r="AX156" s="13" t="s">
        <v>80</v>
      </c>
      <c r="AY156" s="153" t="s">
        <v>122</v>
      </c>
    </row>
    <row r="157" spans="2:51" s="12" customFormat="1" ht="11.25">
      <c r="B157" s="145"/>
      <c r="D157" s="146" t="s">
        <v>134</v>
      </c>
      <c r="E157" s="147" t="s">
        <v>19</v>
      </c>
      <c r="F157" s="148" t="s">
        <v>166</v>
      </c>
      <c r="H157" s="147" t="s">
        <v>19</v>
      </c>
      <c r="I157" s="149"/>
      <c r="L157" s="145"/>
      <c r="M157" s="150"/>
      <c r="T157" s="151"/>
      <c r="AT157" s="147" t="s">
        <v>134</v>
      </c>
      <c r="AU157" s="147" t="s">
        <v>90</v>
      </c>
      <c r="AV157" s="12" t="s">
        <v>88</v>
      </c>
      <c r="AW157" s="12" t="s">
        <v>42</v>
      </c>
      <c r="AX157" s="12" t="s">
        <v>80</v>
      </c>
      <c r="AY157" s="147" t="s">
        <v>122</v>
      </c>
    </row>
    <row r="158" spans="2:51" s="13" customFormat="1" ht="11.25">
      <c r="B158" s="152"/>
      <c r="D158" s="146" t="s">
        <v>134</v>
      </c>
      <c r="E158" s="153" t="s">
        <v>19</v>
      </c>
      <c r="F158" s="154" t="s">
        <v>176</v>
      </c>
      <c r="H158" s="155">
        <v>0.02</v>
      </c>
      <c r="I158" s="156"/>
      <c r="L158" s="152"/>
      <c r="M158" s="157"/>
      <c r="T158" s="158"/>
      <c r="AT158" s="153" t="s">
        <v>134</v>
      </c>
      <c r="AU158" s="153" t="s">
        <v>90</v>
      </c>
      <c r="AV158" s="13" t="s">
        <v>90</v>
      </c>
      <c r="AW158" s="13" t="s">
        <v>42</v>
      </c>
      <c r="AX158" s="13" t="s">
        <v>80</v>
      </c>
      <c r="AY158" s="153" t="s">
        <v>122</v>
      </c>
    </row>
    <row r="159" spans="2:51" s="12" customFormat="1" ht="11.25">
      <c r="B159" s="145"/>
      <c r="D159" s="146" t="s">
        <v>134</v>
      </c>
      <c r="E159" s="147" t="s">
        <v>19</v>
      </c>
      <c r="F159" s="148" t="s">
        <v>167</v>
      </c>
      <c r="H159" s="147" t="s">
        <v>19</v>
      </c>
      <c r="I159" s="149"/>
      <c r="L159" s="145"/>
      <c r="M159" s="150"/>
      <c r="T159" s="151"/>
      <c r="AT159" s="147" t="s">
        <v>134</v>
      </c>
      <c r="AU159" s="147" t="s">
        <v>90</v>
      </c>
      <c r="AV159" s="12" t="s">
        <v>88</v>
      </c>
      <c r="AW159" s="12" t="s">
        <v>42</v>
      </c>
      <c r="AX159" s="12" t="s">
        <v>80</v>
      </c>
      <c r="AY159" s="147" t="s">
        <v>122</v>
      </c>
    </row>
    <row r="160" spans="2:51" s="13" customFormat="1" ht="11.25">
      <c r="B160" s="152"/>
      <c r="D160" s="146" t="s">
        <v>134</v>
      </c>
      <c r="E160" s="153" t="s">
        <v>19</v>
      </c>
      <c r="F160" s="154" t="s">
        <v>176</v>
      </c>
      <c r="H160" s="155">
        <v>0.02</v>
      </c>
      <c r="I160" s="156"/>
      <c r="L160" s="152"/>
      <c r="M160" s="157"/>
      <c r="T160" s="158"/>
      <c r="AT160" s="153" t="s">
        <v>134</v>
      </c>
      <c r="AU160" s="153" t="s">
        <v>90</v>
      </c>
      <c r="AV160" s="13" t="s">
        <v>90</v>
      </c>
      <c r="AW160" s="13" t="s">
        <v>42</v>
      </c>
      <c r="AX160" s="13" t="s">
        <v>80</v>
      </c>
      <c r="AY160" s="153" t="s">
        <v>122</v>
      </c>
    </row>
    <row r="161" spans="2:65" s="14" customFormat="1" ht="11.25">
      <c r="B161" s="159"/>
      <c r="D161" s="146" t="s">
        <v>134</v>
      </c>
      <c r="E161" s="160" t="s">
        <v>19</v>
      </c>
      <c r="F161" s="161" t="s">
        <v>140</v>
      </c>
      <c r="H161" s="162">
        <v>0.24</v>
      </c>
      <c r="I161" s="163"/>
      <c r="L161" s="159"/>
      <c r="M161" s="164"/>
      <c r="T161" s="165"/>
      <c r="AT161" s="160" t="s">
        <v>134</v>
      </c>
      <c r="AU161" s="160" t="s">
        <v>90</v>
      </c>
      <c r="AV161" s="14" t="s">
        <v>130</v>
      </c>
      <c r="AW161" s="14" t="s">
        <v>42</v>
      </c>
      <c r="AX161" s="14" t="s">
        <v>88</v>
      </c>
      <c r="AY161" s="160" t="s">
        <v>122</v>
      </c>
    </row>
    <row r="162" spans="2:65" s="1" customFormat="1" ht="15" customHeight="1">
      <c r="B162" s="33"/>
      <c r="C162" s="128" t="s">
        <v>177</v>
      </c>
      <c r="D162" s="128" t="s">
        <v>125</v>
      </c>
      <c r="E162" s="129" t="s">
        <v>178</v>
      </c>
      <c r="F162" s="130" t="s">
        <v>179</v>
      </c>
      <c r="G162" s="131" t="s">
        <v>180</v>
      </c>
      <c r="H162" s="132">
        <v>51</v>
      </c>
      <c r="I162" s="133"/>
      <c r="J162" s="134">
        <f>ROUND(I162*H162,2)</f>
        <v>0</v>
      </c>
      <c r="K162" s="130" t="s">
        <v>129</v>
      </c>
      <c r="L162" s="33"/>
      <c r="M162" s="135" t="s">
        <v>19</v>
      </c>
      <c r="N162" s="136" t="s">
        <v>51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130</v>
      </c>
      <c r="AT162" s="139" t="s">
        <v>125</v>
      </c>
      <c r="AU162" s="139" t="s">
        <v>90</v>
      </c>
      <c r="AY162" s="17" t="s">
        <v>122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88</v>
      </c>
      <c r="BK162" s="140">
        <f>ROUND(I162*H162,2)</f>
        <v>0</v>
      </c>
      <c r="BL162" s="17" t="s">
        <v>130</v>
      </c>
      <c r="BM162" s="139" t="s">
        <v>181</v>
      </c>
    </row>
    <row r="163" spans="2:65" s="1" customFormat="1" ht="11.25">
      <c r="B163" s="33"/>
      <c r="D163" s="141" t="s">
        <v>132</v>
      </c>
      <c r="F163" s="142" t="s">
        <v>182</v>
      </c>
      <c r="I163" s="143"/>
      <c r="L163" s="33"/>
      <c r="M163" s="144"/>
      <c r="T163" s="54"/>
      <c r="AT163" s="17" t="s">
        <v>132</v>
      </c>
      <c r="AU163" s="17" t="s">
        <v>90</v>
      </c>
    </row>
    <row r="164" spans="2:65" s="12" customFormat="1" ht="11.25">
      <c r="B164" s="145"/>
      <c r="D164" s="146" t="s">
        <v>134</v>
      </c>
      <c r="E164" s="147" t="s">
        <v>19</v>
      </c>
      <c r="F164" s="148" t="s">
        <v>135</v>
      </c>
      <c r="H164" s="147" t="s">
        <v>19</v>
      </c>
      <c r="I164" s="149"/>
      <c r="L164" s="145"/>
      <c r="M164" s="150"/>
      <c r="T164" s="151"/>
      <c r="AT164" s="147" t="s">
        <v>134</v>
      </c>
      <c r="AU164" s="147" t="s">
        <v>90</v>
      </c>
      <c r="AV164" s="12" t="s">
        <v>88</v>
      </c>
      <c r="AW164" s="12" t="s">
        <v>42</v>
      </c>
      <c r="AX164" s="12" t="s">
        <v>80</v>
      </c>
      <c r="AY164" s="147" t="s">
        <v>122</v>
      </c>
    </row>
    <row r="165" spans="2:65" s="12" customFormat="1" ht="11.25">
      <c r="B165" s="145"/>
      <c r="D165" s="146" t="s">
        <v>134</v>
      </c>
      <c r="E165" s="147" t="s">
        <v>19</v>
      </c>
      <c r="F165" s="148" t="s">
        <v>183</v>
      </c>
      <c r="H165" s="147" t="s">
        <v>19</v>
      </c>
      <c r="I165" s="149"/>
      <c r="L165" s="145"/>
      <c r="M165" s="150"/>
      <c r="T165" s="151"/>
      <c r="AT165" s="147" t="s">
        <v>134</v>
      </c>
      <c r="AU165" s="147" t="s">
        <v>90</v>
      </c>
      <c r="AV165" s="12" t="s">
        <v>88</v>
      </c>
      <c r="AW165" s="12" t="s">
        <v>42</v>
      </c>
      <c r="AX165" s="12" t="s">
        <v>80</v>
      </c>
      <c r="AY165" s="147" t="s">
        <v>122</v>
      </c>
    </row>
    <row r="166" spans="2:65" s="13" customFormat="1" ht="11.25">
      <c r="B166" s="152"/>
      <c r="D166" s="146" t="s">
        <v>134</v>
      </c>
      <c r="E166" s="153" t="s">
        <v>19</v>
      </c>
      <c r="F166" s="154" t="s">
        <v>184</v>
      </c>
      <c r="H166" s="155">
        <v>51</v>
      </c>
      <c r="I166" s="156"/>
      <c r="L166" s="152"/>
      <c r="M166" s="157"/>
      <c r="T166" s="158"/>
      <c r="AT166" s="153" t="s">
        <v>134</v>
      </c>
      <c r="AU166" s="153" t="s">
        <v>90</v>
      </c>
      <c r="AV166" s="13" t="s">
        <v>90</v>
      </c>
      <c r="AW166" s="13" t="s">
        <v>42</v>
      </c>
      <c r="AX166" s="13" t="s">
        <v>80</v>
      </c>
      <c r="AY166" s="153" t="s">
        <v>122</v>
      </c>
    </row>
    <row r="167" spans="2:65" s="14" customFormat="1" ht="11.25">
      <c r="B167" s="159"/>
      <c r="D167" s="146" t="s">
        <v>134</v>
      </c>
      <c r="E167" s="160" t="s">
        <v>19</v>
      </c>
      <c r="F167" s="161" t="s">
        <v>140</v>
      </c>
      <c r="H167" s="162">
        <v>51</v>
      </c>
      <c r="I167" s="163"/>
      <c r="L167" s="159"/>
      <c r="M167" s="164"/>
      <c r="T167" s="165"/>
      <c r="AT167" s="160" t="s">
        <v>134</v>
      </c>
      <c r="AU167" s="160" t="s">
        <v>90</v>
      </c>
      <c r="AV167" s="14" t="s">
        <v>130</v>
      </c>
      <c r="AW167" s="14" t="s">
        <v>42</v>
      </c>
      <c r="AX167" s="14" t="s">
        <v>88</v>
      </c>
      <c r="AY167" s="160" t="s">
        <v>122</v>
      </c>
    </row>
    <row r="168" spans="2:65" s="1" customFormat="1" ht="23.65" customHeight="1">
      <c r="B168" s="33"/>
      <c r="C168" s="128" t="s">
        <v>185</v>
      </c>
      <c r="D168" s="128" t="s">
        <v>125</v>
      </c>
      <c r="E168" s="129" t="s">
        <v>186</v>
      </c>
      <c r="F168" s="130" t="s">
        <v>187</v>
      </c>
      <c r="G168" s="131" t="s">
        <v>180</v>
      </c>
      <c r="H168" s="132">
        <v>45</v>
      </c>
      <c r="I168" s="133"/>
      <c r="J168" s="134">
        <f>ROUND(I168*H168,2)</f>
        <v>0</v>
      </c>
      <c r="K168" s="130" t="s">
        <v>129</v>
      </c>
      <c r="L168" s="33"/>
      <c r="M168" s="135" t="s">
        <v>19</v>
      </c>
      <c r="N168" s="136" t="s">
        <v>51</v>
      </c>
      <c r="P168" s="137">
        <f>O168*H168</f>
        <v>0</v>
      </c>
      <c r="Q168" s="137">
        <v>1.0000000000000001E-5</v>
      </c>
      <c r="R168" s="137">
        <f>Q168*H168</f>
        <v>4.5000000000000004E-4</v>
      </c>
      <c r="S168" s="137">
        <v>0</v>
      </c>
      <c r="T168" s="138">
        <f>S168*H168</f>
        <v>0</v>
      </c>
      <c r="AR168" s="139" t="s">
        <v>130</v>
      </c>
      <c r="AT168" s="139" t="s">
        <v>125</v>
      </c>
      <c r="AU168" s="139" t="s">
        <v>90</v>
      </c>
      <c r="AY168" s="17" t="s">
        <v>122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88</v>
      </c>
      <c r="BK168" s="140">
        <f>ROUND(I168*H168,2)</f>
        <v>0</v>
      </c>
      <c r="BL168" s="17" t="s">
        <v>130</v>
      </c>
      <c r="BM168" s="139" t="s">
        <v>188</v>
      </c>
    </row>
    <row r="169" spans="2:65" s="1" customFormat="1" ht="11.25">
      <c r="B169" s="33"/>
      <c r="D169" s="141" t="s">
        <v>132</v>
      </c>
      <c r="F169" s="142" t="s">
        <v>189</v>
      </c>
      <c r="I169" s="143"/>
      <c r="L169" s="33"/>
      <c r="M169" s="144"/>
      <c r="T169" s="54"/>
      <c r="AT169" s="17" t="s">
        <v>132</v>
      </c>
      <c r="AU169" s="17" t="s">
        <v>90</v>
      </c>
    </row>
    <row r="170" spans="2:65" s="12" customFormat="1" ht="11.25">
      <c r="B170" s="145"/>
      <c r="D170" s="146" t="s">
        <v>134</v>
      </c>
      <c r="E170" s="147" t="s">
        <v>19</v>
      </c>
      <c r="F170" s="148" t="s">
        <v>135</v>
      </c>
      <c r="H170" s="147" t="s">
        <v>19</v>
      </c>
      <c r="I170" s="149"/>
      <c r="L170" s="145"/>
      <c r="M170" s="150"/>
      <c r="T170" s="151"/>
      <c r="AT170" s="147" t="s">
        <v>134</v>
      </c>
      <c r="AU170" s="147" t="s">
        <v>90</v>
      </c>
      <c r="AV170" s="12" t="s">
        <v>88</v>
      </c>
      <c r="AW170" s="12" t="s">
        <v>42</v>
      </c>
      <c r="AX170" s="12" t="s">
        <v>80</v>
      </c>
      <c r="AY170" s="147" t="s">
        <v>122</v>
      </c>
    </row>
    <row r="171" spans="2:65" s="12" customFormat="1" ht="11.25">
      <c r="B171" s="145"/>
      <c r="D171" s="146" t="s">
        <v>134</v>
      </c>
      <c r="E171" s="147" t="s">
        <v>19</v>
      </c>
      <c r="F171" s="148" t="s">
        <v>190</v>
      </c>
      <c r="H171" s="147" t="s">
        <v>19</v>
      </c>
      <c r="I171" s="149"/>
      <c r="L171" s="145"/>
      <c r="M171" s="150"/>
      <c r="T171" s="151"/>
      <c r="AT171" s="147" t="s">
        <v>134</v>
      </c>
      <c r="AU171" s="147" t="s">
        <v>90</v>
      </c>
      <c r="AV171" s="12" t="s">
        <v>88</v>
      </c>
      <c r="AW171" s="12" t="s">
        <v>42</v>
      </c>
      <c r="AX171" s="12" t="s">
        <v>80</v>
      </c>
      <c r="AY171" s="147" t="s">
        <v>122</v>
      </c>
    </row>
    <row r="172" spans="2:65" s="12" customFormat="1" ht="11.25">
      <c r="B172" s="145"/>
      <c r="D172" s="146" t="s">
        <v>134</v>
      </c>
      <c r="E172" s="147" t="s">
        <v>19</v>
      </c>
      <c r="F172" s="148" t="s">
        <v>191</v>
      </c>
      <c r="H172" s="147" t="s">
        <v>19</v>
      </c>
      <c r="I172" s="149"/>
      <c r="L172" s="145"/>
      <c r="M172" s="150"/>
      <c r="T172" s="151"/>
      <c r="AT172" s="147" t="s">
        <v>134</v>
      </c>
      <c r="AU172" s="147" t="s">
        <v>90</v>
      </c>
      <c r="AV172" s="12" t="s">
        <v>88</v>
      </c>
      <c r="AW172" s="12" t="s">
        <v>42</v>
      </c>
      <c r="AX172" s="12" t="s">
        <v>80</v>
      </c>
      <c r="AY172" s="147" t="s">
        <v>122</v>
      </c>
    </row>
    <row r="173" spans="2:65" s="13" customFormat="1" ht="11.25">
      <c r="B173" s="152"/>
      <c r="D173" s="146" t="s">
        <v>134</v>
      </c>
      <c r="E173" s="153" t="s">
        <v>19</v>
      </c>
      <c r="F173" s="154" t="s">
        <v>192</v>
      </c>
      <c r="H173" s="155">
        <v>45</v>
      </c>
      <c r="I173" s="156"/>
      <c r="L173" s="152"/>
      <c r="M173" s="157"/>
      <c r="T173" s="158"/>
      <c r="AT173" s="153" t="s">
        <v>134</v>
      </c>
      <c r="AU173" s="153" t="s">
        <v>90</v>
      </c>
      <c r="AV173" s="13" t="s">
        <v>90</v>
      </c>
      <c r="AW173" s="13" t="s">
        <v>42</v>
      </c>
      <c r="AX173" s="13" t="s">
        <v>80</v>
      </c>
      <c r="AY173" s="153" t="s">
        <v>122</v>
      </c>
    </row>
    <row r="174" spans="2:65" s="14" customFormat="1" ht="11.25">
      <c r="B174" s="159"/>
      <c r="D174" s="146" t="s">
        <v>134</v>
      </c>
      <c r="E174" s="160" t="s">
        <v>19</v>
      </c>
      <c r="F174" s="161" t="s">
        <v>140</v>
      </c>
      <c r="H174" s="162">
        <v>45</v>
      </c>
      <c r="I174" s="163"/>
      <c r="L174" s="159"/>
      <c r="M174" s="164"/>
      <c r="T174" s="165"/>
      <c r="AT174" s="160" t="s">
        <v>134</v>
      </c>
      <c r="AU174" s="160" t="s">
        <v>90</v>
      </c>
      <c r="AV174" s="14" t="s">
        <v>130</v>
      </c>
      <c r="AW174" s="14" t="s">
        <v>42</v>
      </c>
      <c r="AX174" s="14" t="s">
        <v>88</v>
      </c>
      <c r="AY174" s="160" t="s">
        <v>122</v>
      </c>
    </row>
    <row r="175" spans="2:65" s="1" customFormat="1" ht="15" customHeight="1">
      <c r="B175" s="33"/>
      <c r="C175" s="128" t="s">
        <v>172</v>
      </c>
      <c r="D175" s="128" t="s">
        <v>125</v>
      </c>
      <c r="E175" s="129" t="s">
        <v>193</v>
      </c>
      <c r="F175" s="130" t="s">
        <v>194</v>
      </c>
      <c r="G175" s="131" t="s">
        <v>180</v>
      </c>
      <c r="H175" s="132">
        <v>45</v>
      </c>
      <c r="I175" s="133"/>
      <c r="J175" s="134">
        <f>ROUND(I175*H175,2)</f>
        <v>0</v>
      </c>
      <c r="K175" s="130" t="s">
        <v>129</v>
      </c>
      <c r="L175" s="33"/>
      <c r="M175" s="135" t="s">
        <v>19</v>
      </c>
      <c r="N175" s="136" t="s">
        <v>51</v>
      </c>
      <c r="P175" s="137">
        <f>O175*H175</f>
        <v>0</v>
      </c>
      <c r="Q175" s="137">
        <v>1.1999999999999999E-3</v>
      </c>
      <c r="R175" s="137">
        <f>Q175*H175</f>
        <v>5.3999999999999992E-2</v>
      </c>
      <c r="S175" s="137">
        <v>0</v>
      </c>
      <c r="T175" s="138">
        <f>S175*H175</f>
        <v>0</v>
      </c>
      <c r="AR175" s="139" t="s">
        <v>130</v>
      </c>
      <c r="AT175" s="139" t="s">
        <v>125</v>
      </c>
      <c r="AU175" s="139" t="s">
        <v>90</v>
      </c>
      <c r="AY175" s="17" t="s">
        <v>122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88</v>
      </c>
      <c r="BK175" s="140">
        <f>ROUND(I175*H175,2)</f>
        <v>0</v>
      </c>
      <c r="BL175" s="17" t="s">
        <v>130</v>
      </c>
      <c r="BM175" s="139" t="s">
        <v>195</v>
      </c>
    </row>
    <row r="176" spans="2:65" s="1" customFormat="1" ht="11.25">
      <c r="B176" s="33"/>
      <c r="D176" s="141" t="s">
        <v>132</v>
      </c>
      <c r="F176" s="142" t="s">
        <v>196</v>
      </c>
      <c r="I176" s="143"/>
      <c r="L176" s="33"/>
      <c r="M176" s="144"/>
      <c r="T176" s="54"/>
      <c r="AT176" s="17" t="s">
        <v>132</v>
      </c>
      <c r="AU176" s="17" t="s">
        <v>90</v>
      </c>
    </row>
    <row r="177" spans="2:65" s="12" customFormat="1" ht="11.25">
      <c r="B177" s="145"/>
      <c r="D177" s="146" t="s">
        <v>134</v>
      </c>
      <c r="E177" s="147" t="s">
        <v>19</v>
      </c>
      <c r="F177" s="148" t="s">
        <v>135</v>
      </c>
      <c r="H177" s="147" t="s">
        <v>19</v>
      </c>
      <c r="I177" s="149"/>
      <c r="L177" s="145"/>
      <c r="M177" s="150"/>
      <c r="T177" s="151"/>
      <c r="AT177" s="147" t="s">
        <v>134</v>
      </c>
      <c r="AU177" s="147" t="s">
        <v>90</v>
      </c>
      <c r="AV177" s="12" t="s">
        <v>88</v>
      </c>
      <c r="AW177" s="12" t="s">
        <v>42</v>
      </c>
      <c r="AX177" s="12" t="s">
        <v>80</v>
      </c>
      <c r="AY177" s="147" t="s">
        <v>122</v>
      </c>
    </row>
    <row r="178" spans="2:65" s="12" customFormat="1" ht="11.25">
      <c r="B178" s="145"/>
      <c r="D178" s="146" t="s">
        <v>134</v>
      </c>
      <c r="E178" s="147" t="s">
        <v>19</v>
      </c>
      <c r="F178" s="148" t="s">
        <v>190</v>
      </c>
      <c r="H178" s="147" t="s">
        <v>19</v>
      </c>
      <c r="I178" s="149"/>
      <c r="L178" s="145"/>
      <c r="M178" s="150"/>
      <c r="T178" s="151"/>
      <c r="AT178" s="147" t="s">
        <v>134</v>
      </c>
      <c r="AU178" s="147" t="s">
        <v>90</v>
      </c>
      <c r="AV178" s="12" t="s">
        <v>88</v>
      </c>
      <c r="AW178" s="12" t="s">
        <v>42</v>
      </c>
      <c r="AX178" s="12" t="s">
        <v>80</v>
      </c>
      <c r="AY178" s="147" t="s">
        <v>122</v>
      </c>
    </row>
    <row r="179" spans="2:65" s="12" customFormat="1" ht="11.25">
      <c r="B179" s="145"/>
      <c r="D179" s="146" t="s">
        <v>134</v>
      </c>
      <c r="E179" s="147" t="s">
        <v>19</v>
      </c>
      <c r="F179" s="148" t="s">
        <v>191</v>
      </c>
      <c r="H179" s="147" t="s">
        <v>19</v>
      </c>
      <c r="I179" s="149"/>
      <c r="L179" s="145"/>
      <c r="M179" s="150"/>
      <c r="T179" s="151"/>
      <c r="AT179" s="147" t="s">
        <v>134</v>
      </c>
      <c r="AU179" s="147" t="s">
        <v>90</v>
      </c>
      <c r="AV179" s="12" t="s">
        <v>88</v>
      </c>
      <c r="AW179" s="12" t="s">
        <v>42</v>
      </c>
      <c r="AX179" s="12" t="s">
        <v>80</v>
      </c>
      <c r="AY179" s="147" t="s">
        <v>122</v>
      </c>
    </row>
    <row r="180" spans="2:65" s="13" customFormat="1" ht="11.25">
      <c r="B180" s="152"/>
      <c r="D180" s="146" t="s">
        <v>134</v>
      </c>
      <c r="E180" s="153" t="s">
        <v>19</v>
      </c>
      <c r="F180" s="154" t="s">
        <v>192</v>
      </c>
      <c r="H180" s="155">
        <v>45</v>
      </c>
      <c r="I180" s="156"/>
      <c r="L180" s="152"/>
      <c r="M180" s="157"/>
      <c r="T180" s="158"/>
      <c r="AT180" s="153" t="s">
        <v>134</v>
      </c>
      <c r="AU180" s="153" t="s">
        <v>90</v>
      </c>
      <c r="AV180" s="13" t="s">
        <v>90</v>
      </c>
      <c r="AW180" s="13" t="s">
        <v>42</v>
      </c>
      <c r="AX180" s="13" t="s">
        <v>80</v>
      </c>
      <c r="AY180" s="153" t="s">
        <v>122</v>
      </c>
    </row>
    <row r="181" spans="2:65" s="14" customFormat="1" ht="11.25">
      <c r="B181" s="159"/>
      <c r="D181" s="146" t="s">
        <v>134</v>
      </c>
      <c r="E181" s="160" t="s">
        <v>19</v>
      </c>
      <c r="F181" s="161" t="s">
        <v>140</v>
      </c>
      <c r="H181" s="162">
        <v>45</v>
      </c>
      <c r="I181" s="163"/>
      <c r="L181" s="159"/>
      <c r="M181" s="164"/>
      <c r="T181" s="165"/>
      <c r="AT181" s="160" t="s">
        <v>134</v>
      </c>
      <c r="AU181" s="160" t="s">
        <v>90</v>
      </c>
      <c r="AV181" s="14" t="s">
        <v>130</v>
      </c>
      <c r="AW181" s="14" t="s">
        <v>42</v>
      </c>
      <c r="AX181" s="14" t="s">
        <v>88</v>
      </c>
      <c r="AY181" s="160" t="s">
        <v>122</v>
      </c>
    </row>
    <row r="182" spans="2:65" s="1" customFormat="1" ht="21.2" customHeight="1">
      <c r="B182" s="33"/>
      <c r="C182" s="128" t="s">
        <v>123</v>
      </c>
      <c r="D182" s="128" t="s">
        <v>125</v>
      </c>
      <c r="E182" s="129" t="s">
        <v>197</v>
      </c>
      <c r="F182" s="130" t="s">
        <v>198</v>
      </c>
      <c r="G182" s="131" t="s">
        <v>180</v>
      </c>
      <c r="H182" s="132">
        <v>45</v>
      </c>
      <c r="I182" s="133"/>
      <c r="J182" s="134">
        <f>ROUND(I182*H182,2)</f>
        <v>0</v>
      </c>
      <c r="K182" s="130" t="s">
        <v>129</v>
      </c>
      <c r="L182" s="33"/>
      <c r="M182" s="135" t="s">
        <v>19</v>
      </c>
      <c r="N182" s="136" t="s">
        <v>51</v>
      </c>
      <c r="P182" s="137">
        <f>O182*H182</f>
        <v>0</v>
      </c>
      <c r="Q182" s="137">
        <v>1.6000000000000001E-3</v>
      </c>
      <c r="R182" s="137">
        <f>Q182*H182</f>
        <v>7.2000000000000008E-2</v>
      </c>
      <c r="S182" s="137">
        <v>0</v>
      </c>
      <c r="T182" s="138">
        <f>S182*H182</f>
        <v>0</v>
      </c>
      <c r="AR182" s="139" t="s">
        <v>130</v>
      </c>
      <c r="AT182" s="139" t="s">
        <v>125</v>
      </c>
      <c r="AU182" s="139" t="s">
        <v>90</v>
      </c>
      <c r="AY182" s="17" t="s">
        <v>122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88</v>
      </c>
      <c r="BK182" s="140">
        <f>ROUND(I182*H182,2)</f>
        <v>0</v>
      </c>
      <c r="BL182" s="17" t="s">
        <v>130</v>
      </c>
      <c r="BM182" s="139" t="s">
        <v>199</v>
      </c>
    </row>
    <row r="183" spans="2:65" s="1" customFormat="1" ht="11.25">
      <c r="B183" s="33"/>
      <c r="D183" s="141" t="s">
        <v>132</v>
      </c>
      <c r="F183" s="142" t="s">
        <v>200</v>
      </c>
      <c r="I183" s="143"/>
      <c r="L183" s="33"/>
      <c r="M183" s="144"/>
      <c r="T183" s="54"/>
      <c r="AT183" s="17" t="s">
        <v>132</v>
      </c>
      <c r="AU183" s="17" t="s">
        <v>90</v>
      </c>
    </row>
    <row r="184" spans="2:65" s="12" customFormat="1" ht="11.25">
      <c r="B184" s="145"/>
      <c r="D184" s="146" t="s">
        <v>134</v>
      </c>
      <c r="E184" s="147" t="s">
        <v>19</v>
      </c>
      <c r="F184" s="148" t="s">
        <v>135</v>
      </c>
      <c r="H184" s="147" t="s">
        <v>19</v>
      </c>
      <c r="I184" s="149"/>
      <c r="L184" s="145"/>
      <c r="M184" s="150"/>
      <c r="T184" s="151"/>
      <c r="AT184" s="147" t="s">
        <v>134</v>
      </c>
      <c r="AU184" s="147" t="s">
        <v>90</v>
      </c>
      <c r="AV184" s="12" t="s">
        <v>88</v>
      </c>
      <c r="AW184" s="12" t="s">
        <v>42</v>
      </c>
      <c r="AX184" s="12" t="s">
        <v>80</v>
      </c>
      <c r="AY184" s="147" t="s">
        <v>122</v>
      </c>
    </row>
    <row r="185" spans="2:65" s="12" customFormat="1" ht="11.25">
      <c r="B185" s="145"/>
      <c r="D185" s="146" t="s">
        <v>134</v>
      </c>
      <c r="E185" s="147" t="s">
        <v>19</v>
      </c>
      <c r="F185" s="148" t="s">
        <v>190</v>
      </c>
      <c r="H185" s="147" t="s">
        <v>19</v>
      </c>
      <c r="I185" s="149"/>
      <c r="L185" s="145"/>
      <c r="M185" s="150"/>
      <c r="T185" s="151"/>
      <c r="AT185" s="147" t="s">
        <v>134</v>
      </c>
      <c r="AU185" s="147" t="s">
        <v>90</v>
      </c>
      <c r="AV185" s="12" t="s">
        <v>88</v>
      </c>
      <c r="AW185" s="12" t="s">
        <v>42</v>
      </c>
      <c r="AX185" s="12" t="s">
        <v>80</v>
      </c>
      <c r="AY185" s="147" t="s">
        <v>122</v>
      </c>
    </row>
    <row r="186" spans="2:65" s="12" customFormat="1" ht="11.25">
      <c r="B186" s="145"/>
      <c r="D186" s="146" t="s">
        <v>134</v>
      </c>
      <c r="E186" s="147" t="s">
        <v>19</v>
      </c>
      <c r="F186" s="148" t="s">
        <v>191</v>
      </c>
      <c r="H186" s="147" t="s">
        <v>19</v>
      </c>
      <c r="I186" s="149"/>
      <c r="L186" s="145"/>
      <c r="M186" s="150"/>
      <c r="T186" s="151"/>
      <c r="AT186" s="147" t="s">
        <v>134</v>
      </c>
      <c r="AU186" s="147" t="s">
        <v>90</v>
      </c>
      <c r="AV186" s="12" t="s">
        <v>88</v>
      </c>
      <c r="AW186" s="12" t="s">
        <v>42</v>
      </c>
      <c r="AX186" s="12" t="s">
        <v>80</v>
      </c>
      <c r="AY186" s="147" t="s">
        <v>122</v>
      </c>
    </row>
    <row r="187" spans="2:65" s="13" customFormat="1" ht="11.25">
      <c r="B187" s="152"/>
      <c r="D187" s="146" t="s">
        <v>134</v>
      </c>
      <c r="E187" s="153" t="s">
        <v>19</v>
      </c>
      <c r="F187" s="154" t="s">
        <v>192</v>
      </c>
      <c r="H187" s="155">
        <v>45</v>
      </c>
      <c r="I187" s="156"/>
      <c r="L187" s="152"/>
      <c r="M187" s="157"/>
      <c r="T187" s="158"/>
      <c r="AT187" s="153" t="s">
        <v>134</v>
      </c>
      <c r="AU187" s="153" t="s">
        <v>90</v>
      </c>
      <c r="AV187" s="13" t="s">
        <v>90</v>
      </c>
      <c r="AW187" s="13" t="s">
        <v>42</v>
      </c>
      <c r="AX187" s="13" t="s">
        <v>80</v>
      </c>
      <c r="AY187" s="153" t="s">
        <v>122</v>
      </c>
    </row>
    <row r="188" spans="2:65" s="14" customFormat="1" ht="11.25">
      <c r="B188" s="159"/>
      <c r="D188" s="146" t="s">
        <v>134</v>
      </c>
      <c r="E188" s="160" t="s">
        <v>19</v>
      </c>
      <c r="F188" s="161" t="s">
        <v>140</v>
      </c>
      <c r="H188" s="162">
        <v>45</v>
      </c>
      <c r="I188" s="163"/>
      <c r="L188" s="159"/>
      <c r="M188" s="164"/>
      <c r="T188" s="165"/>
      <c r="AT188" s="160" t="s">
        <v>134</v>
      </c>
      <c r="AU188" s="160" t="s">
        <v>90</v>
      </c>
      <c r="AV188" s="14" t="s">
        <v>130</v>
      </c>
      <c r="AW188" s="14" t="s">
        <v>42</v>
      </c>
      <c r="AX188" s="14" t="s">
        <v>88</v>
      </c>
      <c r="AY188" s="160" t="s">
        <v>122</v>
      </c>
    </row>
    <row r="189" spans="2:65" s="1" customFormat="1" ht="21.2" customHeight="1">
      <c r="B189" s="33"/>
      <c r="C189" s="128" t="s">
        <v>201</v>
      </c>
      <c r="D189" s="128" t="s">
        <v>125</v>
      </c>
      <c r="E189" s="129" t="s">
        <v>202</v>
      </c>
      <c r="F189" s="130" t="s">
        <v>203</v>
      </c>
      <c r="G189" s="131" t="s">
        <v>180</v>
      </c>
      <c r="H189" s="132">
        <v>164</v>
      </c>
      <c r="I189" s="133"/>
      <c r="J189" s="134">
        <f>ROUND(I189*H189,2)</f>
        <v>0</v>
      </c>
      <c r="K189" s="130" t="s">
        <v>129</v>
      </c>
      <c r="L189" s="33"/>
      <c r="M189" s="135" t="s">
        <v>19</v>
      </c>
      <c r="N189" s="136" t="s">
        <v>51</v>
      </c>
      <c r="P189" s="137">
        <f>O189*H189</f>
        <v>0</v>
      </c>
      <c r="Q189" s="137">
        <v>0</v>
      </c>
      <c r="R189" s="137">
        <f>Q189*H189</f>
        <v>0</v>
      </c>
      <c r="S189" s="137">
        <v>0.01</v>
      </c>
      <c r="T189" s="138">
        <f>S189*H189</f>
        <v>1.6400000000000001</v>
      </c>
      <c r="AR189" s="139" t="s">
        <v>130</v>
      </c>
      <c r="AT189" s="139" t="s">
        <v>125</v>
      </c>
      <c r="AU189" s="139" t="s">
        <v>90</v>
      </c>
      <c r="AY189" s="17" t="s">
        <v>122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88</v>
      </c>
      <c r="BK189" s="140">
        <f>ROUND(I189*H189,2)</f>
        <v>0</v>
      </c>
      <c r="BL189" s="17" t="s">
        <v>130</v>
      </c>
      <c r="BM189" s="139" t="s">
        <v>204</v>
      </c>
    </row>
    <row r="190" spans="2:65" s="1" customFormat="1" ht="11.25">
      <c r="B190" s="33"/>
      <c r="D190" s="141" t="s">
        <v>132</v>
      </c>
      <c r="F190" s="142" t="s">
        <v>205</v>
      </c>
      <c r="I190" s="143"/>
      <c r="L190" s="33"/>
      <c r="M190" s="144"/>
      <c r="T190" s="54"/>
      <c r="AT190" s="17" t="s">
        <v>132</v>
      </c>
      <c r="AU190" s="17" t="s">
        <v>90</v>
      </c>
    </row>
    <row r="191" spans="2:65" s="12" customFormat="1" ht="11.25">
      <c r="B191" s="145"/>
      <c r="D191" s="146" t="s">
        <v>134</v>
      </c>
      <c r="E191" s="147" t="s">
        <v>19</v>
      </c>
      <c r="F191" s="148" t="s">
        <v>135</v>
      </c>
      <c r="H191" s="147" t="s">
        <v>19</v>
      </c>
      <c r="I191" s="149"/>
      <c r="L191" s="145"/>
      <c r="M191" s="150"/>
      <c r="T191" s="151"/>
      <c r="AT191" s="147" t="s">
        <v>134</v>
      </c>
      <c r="AU191" s="147" t="s">
        <v>90</v>
      </c>
      <c r="AV191" s="12" t="s">
        <v>88</v>
      </c>
      <c r="AW191" s="12" t="s">
        <v>42</v>
      </c>
      <c r="AX191" s="12" t="s">
        <v>80</v>
      </c>
      <c r="AY191" s="147" t="s">
        <v>122</v>
      </c>
    </row>
    <row r="192" spans="2:65" s="12" customFormat="1" ht="11.25">
      <c r="B192" s="145"/>
      <c r="D192" s="146" t="s">
        <v>134</v>
      </c>
      <c r="E192" s="147" t="s">
        <v>19</v>
      </c>
      <c r="F192" s="148" t="s">
        <v>206</v>
      </c>
      <c r="H192" s="147" t="s">
        <v>19</v>
      </c>
      <c r="I192" s="149"/>
      <c r="L192" s="145"/>
      <c r="M192" s="150"/>
      <c r="T192" s="151"/>
      <c r="AT192" s="147" t="s">
        <v>134</v>
      </c>
      <c r="AU192" s="147" t="s">
        <v>90</v>
      </c>
      <c r="AV192" s="12" t="s">
        <v>88</v>
      </c>
      <c r="AW192" s="12" t="s">
        <v>42</v>
      </c>
      <c r="AX192" s="12" t="s">
        <v>80</v>
      </c>
      <c r="AY192" s="147" t="s">
        <v>122</v>
      </c>
    </row>
    <row r="193" spans="2:65" s="13" customFormat="1" ht="11.25">
      <c r="B193" s="152"/>
      <c r="D193" s="146" t="s">
        <v>134</v>
      </c>
      <c r="E193" s="153" t="s">
        <v>19</v>
      </c>
      <c r="F193" s="154" t="s">
        <v>207</v>
      </c>
      <c r="H193" s="155">
        <v>164</v>
      </c>
      <c r="I193" s="156"/>
      <c r="L193" s="152"/>
      <c r="M193" s="157"/>
      <c r="T193" s="158"/>
      <c r="AT193" s="153" t="s">
        <v>134</v>
      </c>
      <c r="AU193" s="153" t="s">
        <v>90</v>
      </c>
      <c r="AV193" s="13" t="s">
        <v>90</v>
      </c>
      <c r="AW193" s="13" t="s">
        <v>42</v>
      </c>
      <c r="AX193" s="13" t="s">
        <v>80</v>
      </c>
      <c r="AY193" s="153" t="s">
        <v>122</v>
      </c>
    </row>
    <row r="194" spans="2:65" s="14" customFormat="1" ht="11.25">
      <c r="B194" s="159"/>
      <c r="D194" s="146" t="s">
        <v>134</v>
      </c>
      <c r="E194" s="160" t="s">
        <v>19</v>
      </c>
      <c r="F194" s="161" t="s">
        <v>140</v>
      </c>
      <c r="H194" s="162">
        <v>164</v>
      </c>
      <c r="I194" s="163"/>
      <c r="L194" s="159"/>
      <c r="M194" s="164"/>
      <c r="T194" s="165"/>
      <c r="AT194" s="160" t="s">
        <v>134</v>
      </c>
      <c r="AU194" s="160" t="s">
        <v>90</v>
      </c>
      <c r="AV194" s="14" t="s">
        <v>130</v>
      </c>
      <c r="AW194" s="14" t="s">
        <v>42</v>
      </c>
      <c r="AX194" s="14" t="s">
        <v>88</v>
      </c>
      <c r="AY194" s="160" t="s">
        <v>122</v>
      </c>
    </row>
    <row r="195" spans="2:65" s="1" customFormat="1" ht="15" customHeight="1">
      <c r="B195" s="33"/>
      <c r="C195" s="128" t="s">
        <v>208</v>
      </c>
      <c r="D195" s="128" t="s">
        <v>125</v>
      </c>
      <c r="E195" s="129" t="s">
        <v>209</v>
      </c>
      <c r="F195" s="130" t="s">
        <v>210</v>
      </c>
      <c r="G195" s="131" t="s">
        <v>157</v>
      </c>
      <c r="H195" s="132">
        <v>29.9</v>
      </c>
      <c r="I195" s="133"/>
      <c r="J195" s="134">
        <f>ROUND(I195*H195,2)</f>
        <v>0</v>
      </c>
      <c r="K195" s="130" t="s">
        <v>129</v>
      </c>
      <c r="L195" s="33"/>
      <c r="M195" s="135" t="s">
        <v>19</v>
      </c>
      <c r="N195" s="136" t="s">
        <v>51</v>
      </c>
      <c r="P195" s="137">
        <f>O195*H195</f>
        <v>0</v>
      </c>
      <c r="Q195" s="137">
        <v>1.3999999999999999E-4</v>
      </c>
      <c r="R195" s="137">
        <f>Q195*H195</f>
        <v>4.1859999999999996E-3</v>
      </c>
      <c r="S195" s="137">
        <v>0</v>
      </c>
      <c r="T195" s="138">
        <f>S195*H195</f>
        <v>0</v>
      </c>
      <c r="AR195" s="139" t="s">
        <v>130</v>
      </c>
      <c r="AT195" s="139" t="s">
        <v>125</v>
      </c>
      <c r="AU195" s="139" t="s">
        <v>90</v>
      </c>
      <c r="AY195" s="17" t="s">
        <v>122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88</v>
      </c>
      <c r="BK195" s="140">
        <f>ROUND(I195*H195,2)</f>
        <v>0</v>
      </c>
      <c r="BL195" s="17" t="s">
        <v>130</v>
      </c>
      <c r="BM195" s="139" t="s">
        <v>211</v>
      </c>
    </row>
    <row r="196" spans="2:65" s="1" customFormat="1" ht="11.25">
      <c r="B196" s="33"/>
      <c r="D196" s="141" t="s">
        <v>132</v>
      </c>
      <c r="F196" s="142" t="s">
        <v>212</v>
      </c>
      <c r="I196" s="143"/>
      <c r="L196" s="33"/>
      <c r="M196" s="144"/>
      <c r="T196" s="54"/>
      <c r="AT196" s="17" t="s">
        <v>132</v>
      </c>
      <c r="AU196" s="17" t="s">
        <v>90</v>
      </c>
    </row>
    <row r="197" spans="2:65" s="12" customFormat="1" ht="11.25">
      <c r="B197" s="145"/>
      <c r="D197" s="146" t="s">
        <v>134</v>
      </c>
      <c r="E197" s="147" t="s">
        <v>19</v>
      </c>
      <c r="F197" s="148" t="s">
        <v>135</v>
      </c>
      <c r="H197" s="147" t="s">
        <v>19</v>
      </c>
      <c r="I197" s="149"/>
      <c r="L197" s="145"/>
      <c r="M197" s="150"/>
      <c r="T197" s="151"/>
      <c r="AT197" s="147" t="s">
        <v>134</v>
      </c>
      <c r="AU197" s="147" t="s">
        <v>90</v>
      </c>
      <c r="AV197" s="12" t="s">
        <v>88</v>
      </c>
      <c r="AW197" s="12" t="s">
        <v>42</v>
      </c>
      <c r="AX197" s="12" t="s">
        <v>80</v>
      </c>
      <c r="AY197" s="147" t="s">
        <v>122</v>
      </c>
    </row>
    <row r="198" spans="2:65" s="12" customFormat="1" ht="11.25">
      <c r="B198" s="145"/>
      <c r="D198" s="146" t="s">
        <v>134</v>
      </c>
      <c r="E198" s="147" t="s">
        <v>19</v>
      </c>
      <c r="F198" s="148" t="s">
        <v>213</v>
      </c>
      <c r="H198" s="147" t="s">
        <v>19</v>
      </c>
      <c r="I198" s="149"/>
      <c r="L198" s="145"/>
      <c r="M198" s="150"/>
      <c r="T198" s="151"/>
      <c r="AT198" s="147" t="s">
        <v>134</v>
      </c>
      <c r="AU198" s="147" t="s">
        <v>90</v>
      </c>
      <c r="AV198" s="12" t="s">
        <v>88</v>
      </c>
      <c r="AW198" s="12" t="s">
        <v>42</v>
      </c>
      <c r="AX198" s="12" t="s">
        <v>80</v>
      </c>
      <c r="AY198" s="147" t="s">
        <v>122</v>
      </c>
    </row>
    <row r="199" spans="2:65" s="13" customFormat="1" ht="11.25">
      <c r="B199" s="152"/>
      <c r="D199" s="146" t="s">
        <v>134</v>
      </c>
      <c r="E199" s="153" t="s">
        <v>19</v>
      </c>
      <c r="F199" s="154" t="s">
        <v>214</v>
      </c>
      <c r="H199" s="155">
        <v>29.9</v>
      </c>
      <c r="I199" s="156"/>
      <c r="L199" s="152"/>
      <c r="M199" s="157"/>
      <c r="T199" s="158"/>
      <c r="AT199" s="153" t="s">
        <v>134</v>
      </c>
      <c r="AU199" s="153" t="s">
        <v>90</v>
      </c>
      <c r="AV199" s="13" t="s">
        <v>90</v>
      </c>
      <c r="AW199" s="13" t="s">
        <v>42</v>
      </c>
      <c r="AX199" s="13" t="s">
        <v>80</v>
      </c>
      <c r="AY199" s="153" t="s">
        <v>122</v>
      </c>
    </row>
    <row r="200" spans="2:65" s="14" customFormat="1" ht="11.25">
      <c r="B200" s="159"/>
      <c r="D200" s="146" t="s">
        <v>134</v>
      </c>
      <c r="E200" s="160" t="s">
        <v>19</v>
      </c>
      <c r="F200" s="161" t="s">
        <v>140</v>
      </c>
      <c r="H200" s="162">
        <v>29.9</v>
      </c>
      <c r="I200" s="163"/>
      <c r="L200" s="159"/>
      <c r="M200" s="164"/>
      <c r="T200" s="165"/>
      <c r="AT200" s="160" t="s">
        <v>134</v>
      </c>
      <c r="AU200" s="160" t="s">
        <v>90</v>
      </c>
      <c r="AV200" s="14" t="s">
        <v>130</v>
      </c>
      <c r="AW200" s="14" t="s">
        <v>42</v>
      </c>
      <c r="AX200" s="14" t="s">
        <v>88</v>
      </c>
      <c r="AY200" s="160" t="s">
        <v>122</v>
      </c>
    </row>
    <row r="201" spans="2:65" s="1" customFormat="1" ht="21.2" customHeight="1">
      <c r="B201" s="33"/>
      <c r="C201" s="128" t="s">
        <v>215</v>
      </c>
      <c r="D201" s="128" t="s">
        <v>125</v>
      </c>
      <c r="E201" s="129" t="s">
        <v>216</v>
      </c>
      <c r="F201" s="130" t="s">
        <v>217</v>
      </c>
      <c r="G201" s="131" t="s">
        <v>218</v>
      </c>
      <c r="H201" s="132">
        <v>18</v>
      </c>
      <c r="I201" s="133"/>
      <c r="J201" s="134">
        <f>ROUND(I201*H201,2)</f>
        <v>0</v>
      </c>
      <c r="K201" s="130" t="s">
        <v>129</v>
      </c>
      <c r="L201" s="33"/>
      <c r="M201" s="135" t="s">
        <v>19</v>
      </c>
      <c r="N201" s="136" t="s">
        <v>51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130</v>
      </c>
      <c r="AT201" s="139" t="s">
        <v>125</v>
      </c>
      <c r="AU201" s="139" t="s">
        <v>90</v>
      </c>
      <c r="AY201" s="17" t="s">
        <v>122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88</v>
      </c>
      <c r="BK201" s="140">
        <f>ROUND(I201*H201,2)</f>
        <v>0</v>
      </c>
      <c r="BL201" s="17" t="s">
        <v>130</v>
      </c>
      <c r="BM201" s="139" t="s">
        <v>219</v>
      </c>
    </row>
    <row r="202" spans="2:65" s="1" customFormat="1" ht="11.25">
      <c r="B202" s="33"/>
      <c r="D202" s="141" t="s">
        <v>132</v>
      </c>
      <c r="F202" s="142" t="s">
        <v>220</v>
      </c>
      <c r="I202" s="143"/>
      <c r="L202" s="33"/>
      <c r="M202" s="144"/>
      <c r="T202" s="54"/>
      <c r="AT202" s="17" t="s">
        <v>132</v>
      </c>
      <c r="AU202" s="17" t="s">
        <v>90</v>
      </c>
    </row>
    <row r="203" spans="2:65" s="12" customFormat="1" ht="11.25">
      <c r="B203" s="145"/>
      <c r="D203" s="146" t="s">
        <v>134</v>
      </c>
      <c r="E203" s="147" t="s">
        <v>19</v>
      </c>
      <c r="F203" s="148" t="s">
        <v>221</v>
      </c>
      <c r="H203" s="147" t="s">
        <v>19</v>
      </c>
      <c r="I203" s="149"/>
      <c r="L203" s="145"/>
      <c r="M203" s="150"/>
      <c r="T203" s="151"/>
      <c r="AT203" s="147" t="s">
        <v>134</v>
      </c>
      <c r="AU203" s="147" t="s">
        <v>90</v>
      </c>
      <c r="AV203" s="12" t="s">
        <v>88</v>
      </c>
      <c r="AW203" s="12" t="s">
        <v>42</v>
      </c>
      <c r="AX203" s="12" t="s">
        <v>80</v>
      </c>
      <c r="AY203" s="147" t="s">
        <v>122</v>
      </c>
    </row>
    <row r="204" spans="2:65" s="12" customFormat="1" ht="11.25">
      <c r="B204" s="145"/>
      <c r="D204" s="146" t="s">
        <v>134</v>
      </c>
      <c r="E204" s="147" t="s">
        <v>19</v>
      </c>
      <c r="F204" s="148" t="s">
        <v>222</v>
      </c>
      <c r="H204" s="147" t="s">
        <v>19</v>
      </c>
      <c r="I204" s="149"/>
      <c r="L204" s="145"/>
      <c r="M204" s="150"/>
      <c r="T204" s="151"/>
      <c r="AT204" s="147" t="s">
        <v>134</v>
      </c>
      <c r="AU204" s="147" t="s">
        <v>90</v>
      </c>
      <c r="AV204" s="12" t="s">
        <v>88</v>
      </c>
      <c r="AW204" s="12" t="s">
        <v>42</v>
      </c>
      <c r="AX204" s="12" t="s">
        <v>80</v>
      </c>
      <c r="AY204" s="147" t="s">
        <v>122</v>
      </c>
    </row>
    <row r="205" spans="2:65" s="13" customFormat="1" ht="11.25">
      <c r="B205" s="152"/>
      <c r="D205" s="146" t="s">
        <v>134</v>
      </c>
      <c r="E205" s="153" t="s">
        <v>19</v>
      </c>
      <c r="F205" s="154" t="s">
        <v>172</v>
      </c>
      <c r="H205" s="155">
        <v>8</v>
      </c>
      <c r="I205" s="156"/>
      <c r="L205" s="152"/>
      <c r="M205" s="157"/>
      <c r="T205" s="158"/>
      <c r="AT205" s="153" t="s">
        <v>134</v>
      </c>
      <c r="AU205" s="153" t="s">
        <v>90</v>
      </c>
      <c r="AV205" s="13" t="s">
        <v>90</v>
      </c>
      <c r="AW205" s="13" t="s">
        <v>42</v>
      </c>
      <c r="AX205" s="13" t="s">
        <v>80</v>
      </c>
      <c r="AY205" s="153" t="s">
        <v>122</v>
      </c>
    </row>
    <row r="206" spans="2:65" s="12" customFormat="1" ht="11.25">
      <c r="B206" s="145"/>
      <c r="D206" s="146" t="s">
        <v>134</v>
      </c>
      <c r="E206" s="147" t="s">
        <v>19</v>
      </c>
      <c r="F206" s="148" t="s">
        <v>223</v>
      </c>
      <c r="H206" s="147" t="s">
        <v>19</v>
      </c>
      <c r="I206" s="149"/>
      <c r="L206" s="145"/>
      <c r="M206" s="150"/>
      <c r="T206" s="151"/>
      <c r="AT206" s="147" t="s">
        <v>134</v>
      </c>
      <c r="AU206" s="147" t="s">
        <v>90</v>
      </c>
      <c r="AV206" s="12" t="s">
        <v>88</v>
      </c>
      <c r="AW206" s="12" t="s">
        <v>42</v>
      </c>
      <c r="AX206" s="12" t="s">
        <v>80</v>
      </c>
      <c r="AY206" s="147" t="s">
        <v>122</v>
      </c>
    </row>
    <row r="207" spans="2:65" s="13" customFormat="1" ht="11.25">
      <c r="B207" s="152"/>
      <c r="D207" s="146" t="s">
        <v>134</v>
      </c>
      <c r="E207" s="153" t="s">
        <v>19</v>
      </c>
      <c r="F207" s="154" t="s">
        <v>201</v>
      </c>
      <c r="H207" s="155">
        <v>10</v>
      </c>
      <c r="I207" s="156"/>
      <c r="L207" s="152"/>
      <c r="M207" s="157"/>
      <c r="T207" s="158"/>
      <c r="AT207" s="153" t="s">
        <v>134</v>
      </c>
      <c r="AU207" s="153" t="s">
        <v>90</v>
      </c>
      <c r="AV207" s="13" t="s">
        <v>90</v>
      </c>
      <c r="AW207" s="13" t="s">
        <v>42</v>
      </c>
      <c r="AX207" s="13" t="s">
        <v>80</v>
      </c>
      <c r="AY207" s="153" t="s">
        <v>122</v>
      </c>
    </row>
    <row r="208" spans="2:65" s="14" customFormat="1" ht="11.25">
      <c r="B208" s="159"/>
      <c r="D208" s="146" t="s">
        <v>134</v>
      </c>
      <c r="E208" s="160" t="s">
        <v>19</v>
      </c>
      <c r="F208" s="161" t="s">
        <v>140</v>
      </c>
      <c r="H208" s="162">
        <v>18</v>
      </c>
      <c r="I208" s="163"/>
      <c r="L208" s="159"/>
      <c r="M208" s="164"/>
      <c r="T208" s="165"/>
      <c r="AT208" s="160" t="s">
        <v>134</v>
      </c>
      <c r="AU208" s="160" t="s">
        <v>90</v>
      </c>
      <c r="AV208" s="14" t="s">
        <v>130</v>
      </c>
      <c r="AW208" s="14" t="s">
        <v>42</v>
      </c>
      <c r="AX208" s="14" t="s">
        <v>88</v>
      </c>
      <c r="AY208" s="160" t="s">
        <v>122</v>
      </c>
    </row>
    <row r="209" spans="2:65" s="1" customFormat="1" ht="23.65" customHeight="1">
      <c r="B209" s="33"/>
      <c r="C209" s="128" t="s">
        <v>224</v>
      </c>
      <c r="D209" s="128" t="s">
        <v>125</v>
      </c>
      <c r="E209" s="129" t="s">
        <v>225</v>
      </c>
      <c r="F209" s="130" t="s">
        <v>226</v>
      </c>
      <c r="G209" s="131" t="s">
        <v>218</v>
      </c>
      <c r="H209" s="132">
        <v>25</v>
      </c>
      <c r="I209" s="133"/>
      <c r="J209" s="134">
        <f>ROUND(I209*H209,2)</f>
        <v>0</v>
      </c>
      <c r="K209" s="130" t="s">
        <v>129</v>
      </c>
      <c r="L209" s="33"/>
      <c r="M209" s="135" t="s">
        <v>19</v>
      </c>
      <c r="N209" s="136" t="s">
        <v>51</v>
      </c>
      <c r="P209" s="137">
        <f>O209*H209</f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227</v>
      </c>
      <c r="AT209" s="139" t="s">
        <v>125</v>
      </c>
      <c r="AU209" s="139" t="s">
        <v>90</v>
      </c>
      <c r="AY209" s="17" t="s">
        <v>122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88</v>
      </c>
      <c r="BK209" s="140">
        <f>ROUND(I209*H209,2)</f>
        <v>0</v>
      </c>
      <c r="BL209" s="17" t="s">
        <v>227</v>
      </c>
      <c r="BM209" s="139" t="s">
        <v>228</v>
      </c>
    </row>
    <row r="210" spans="2:65" s="1" customFormat="1" ht="11.25">
      <c r="B210" s="33"/>
      <c r="D210" s="141" t="s">
        <v>132</v>
      </c>
      <c r="F210" s="142" t="s">
        <v>229</v>
      </c>
      <c r="I210" s="143"/>
      <c r="L210" s="33"/>
      <c r="M210" s="144"/>
      <c r="T210" s="54"/>
      <c r="AT210" s="17" t="s">
        <v>132</v>
      </c>
      <c r="AU210" s="17" t="s">
        <v>90</v>
      </c>
    </row>
    <row r="211" spans="2:65" s="12" customFormat="1" ht="11.25">
      <c r="B211" s="145"/>
      <c r="D211" s="146" t="s">
        <v>134</v>
      </c>
      <c r="E211" s="147" t="s">
        <v>19</v>
      </c>
      <c r="F211" s="148" t="s">
        <v>221</v>
      </c>
      <c r="H211" s="147" t="s">
        <v>19</v>
      </c>
      <c r="I211" s="149"/>
      <c r="L211" s="145"/>
      <c r="M211" s="150"/>
      <c r="T211" s="151"/>
      <c r="AT211" s="147" t="s">
        <v>134</v>
      </c>
      <c r="AU211" s="147" t="s">
        <v>90</v>
      </c>
      <c r="AV211" s="12" t="s">
        <v>88</v>
      </c>
      <c r="AW211" s="12" t="s">
        <v>42</v>
      </c>
      <c r="AX211" s="12" t="s">
        <v>80</v>
      </c>
      <c r="AY211" s="147" t="s">
        <v>122</v>
      </c>
    </row>
    <row r="212" spans="2:65" s="12" customFormat="1" ht="11.25">
      <c r="B212" s="145"/>
      <c r="D212" s="146" t="s">
        <v>134</v>
      </c>
      <c r="E212" s="147" t="s">
        <v>19</v>
      </c>
      <c r="F212" s="148" t="s">
        <v>230</v>
      </c>
      <c r="H212" s="147" t="s">
        <v>19</v>
      </c>
      <c r="I212" s="149"/>
      <c r="L212" s="145"/>
      <c r="M212" s="150"/>
      <c r="T212" s="151"/>
      <c r="AT212" s="147" t="s">
        <v>134</v>
      </c>
      <c r="AU212" s="147" t="s">
        <v>90</v>
      </c>
      <c r="AV212" s="12" t="s">
        <v>88</v>
      </c>
      <c r="AW212" s="12" t="s">
        <v>42</v>
      </c>
      <c r="AX212" s="12" t="s">
        <v>80</v>
      </c>
      <c r="AY212" s="147" t="s">
        <v>122</v>
      </c>
    </row>
    <row r="213" spans="2:65" s="13" customFormat="1" ht="11.25">
      <c r="B213" s="152"/>
      <c r="D213" s="146" t="s">
        <v>134</v>
      </c>
      <c r="E213" s="153" t="s">
        <v>19</v>
      </c>
      <c r="F213" s="154" t="s">
        <v>231</v>
      </c>
      <c r="H213" s="155">
        <v>25</v>
      </c>
      <c r="I213" s="156"/>
      <c r="L213" s="152"/>
      <c r="M213" s="157"/>
      <c r="T213" s="158"/>
      <c r="AT213" s="153" t="s">
        <v>134</v>
      </c>
      <c r="AU213" s="153" t="s">
        <v>90</v>
      </c>
      <c r="AV213" s="13" t="s">
        <v>90</v>
      </c>
      <c r="AW213" s="13" t="s">
        <v>42</v>
      </c>
      <c r="AX213" s="13" t="s">
        <v>88</v>
      </c>
      <c r="AY213" s="153" t="s">
        <v>122</v>
      </c>
    </row>
    <row r="214" spans="2:65" s="1" customFormat="1" ht="21.2" customHeight="1">
      <c r="B214" s="33"/>
      <c r="C214" s="128" t="s">
        <v>232</v>
      </c>
      <c r="D214" s="128" t="s">
        <v>125</v>
      </c>
      <c r="E214" s="129" t="s">
        <v>233</v>
      </c>
      <c r="F214" s="130" t="s">
        <v>234</v>
      </c>
      <c r="G214" s="131" t="s">
        <v>235</v>
      </c>
      <c r="H214" s="132">
        <v>10.964</v>
      </c>
      <c r="I214" s="133"/>
      <c r="J214" s="134">
        <f>ROUND(I214*H214,2)</f>
        <v>0</v>
      </c>
      <c r="K214" s="130" t="s">
        <v>129</v>
      </c>
      <c r="L214" s="33"/>
      <c r="M214" s="135" t="s">
        <v>19</v>
      </c>
      <c r="N214" s="136" t="s">
        <v>51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130</v>
      </c>
      <c r="AT214" s="139" t="s">
        <v>125</v>
      </c>
      <c r="AU214" s="139" t="s">
        <v>90</v>
      </c>
      <c r="AY214" s="17" t="s">
        <v>122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88</v>
      </c>
      <c r="BK214" s="140">
        <f>ROUND(I214*H214,2)</f>
        <v>0</v>
      </c>
      <c r="BL214" s="17" t="s">
        <v>130</v>
      </c>
      <c r="BM214" s="139" t="s">
        <v>236</v>
      </c>
    </row>
    <row r="215" spans="2:65" s="1" customFormat="1" ht="11.25">
      <c r="B215" s="33"/>
      <c r="D215" s="141" t="s">
        <v>132</v>
      </c>
      <c r="F215" s="142" t="s">
        <v>237</v>
      </c>
      <c r="I215" s="143"/>
      <c r="L215" s="33"/>
      <c r="M215" s="144"/>
      <c r="T215" s="54"/>
      <c r="AT215" s="17" t="s">
        <v>132</v>
      </c>
      <c r="AU215" s="17" t="s">
        <v>90</v>
      </c>
    </row>
    <row r="216" spans="2:65" s="11" customFormat="1" ht="25.9" customHeight="1">
      <c r="B216" s="116"/>
      <c r="D216" s="117" t="s">
        <v>79</v>
      </c>
      <c r="E216" s="118" t="s">
        <v>154</v>
      </c>
      <c r="F216" s="118" t="s">
        <v>238</v>
      </c>
      <c r="I216" s="119"/>
      <c r="J216" s="120">
        <f>BK216</f>
        <v>0</v>
      </c>
      <c r="L216" s="116"/>
      <c r="M216" s="121"/>
      <c r="P216" s="122">
        <f>P217+P951+P1170</f>
        <v>0</v>
      </c>
      <c r="R216" s="122">
        <f>R217+R951+R1170</f>
        <v>85.126350890000012</v>
      </c>
      <c r="T216" s="123">
        <f>T217+T951+T1170</f>
        <v>80.25180499999999</v>
      </c>
      <c r="AR216" s="117" t="s">
        <v>145</v>
      </c>
      <c r="AT216" s="124" t="s">
        <v>79</v>
      </c>
      <c r="AU216" s="124" t="s">
        <v>80</v>
      </c>
      <c r="AY216" s="117" t="s">
        <v>122</v>
      </c>
      <c r="BK216" s="125">
        <f>BK217+BK951+BK1170</f>
        <v>0</v>
      </c>
    </row>
    <row r="217" spans="2:65" s="11" customFormat="1" ht="22.9" customHeight="1">
      <c r="B217" s="116"/>
      <c r="D217" s="117" t="s">
        <v>79</v>
      </c>
      <c r="E217" s="126" t="s">
        <v>239</v>
      </c>
      <c r="F217" s="126" t="s">
        <v>240</v>
      </c>
      <c r="I217" s="119"/>
      <c r="J217" s="127">
        <f>BK217</f>
        <v>0</v>
      </c>
      <c r="L217" s="116"/>
      <c r="M217" s="121"/>
      <c r="P217" s="122">
        <f>SUM(P218:P950)</f>
        <v>0</v>
      </c>
      <c r="R217" s="122">
        <f>SUM(R218:R950)</f>
        <v>79.411461890000012</v>
      </c>
      <c r="T217" s="123">
        <f>SUM(T218:T950)</f>
        <v>80.190484999999995</v>
      </c>
      <c r="AR217" s="117" t="s">
        <v>145</v>
      </c>
      <c r="AT217" s="124" t="s">
        <v>79</v>
      </c>
      <c r="AU217" s="124" t="s">
        <v>88</v>
      </c>
      <c r="AY217" s="117" t="s">
        <v>122</v>
      </c>
      <c r="BK217" s="125">
        <f>SUM(BK218:BK950)</f>
        <v>0</v>
      </c>
    </row>
    <row r="218" spans="2:65" s="1" customFormat="1" ht="15" customHeight="1">
      <c r="B218" s="33"/>
      <c r="C218" s="128" t="s">
        <v>8</v>
      </c>
      <c r="D218" s="128" t="s">
        <v>125</v>
      </c>
      <c r="E218" s="129" t="s">
        <v>241</v>
      </c>
      <c r="F218" s="130" t="s">
        <v>242</v>
      </c>
      <c r="G218" s="131" t="s">
        <v>243</v>
      </c>
      <c r="H218" s="132">
        <v>0.11899999999999999</v>
      </c>
      <c r="I218" s="133"/>
      <c r="J218" s="134">
        <f>ROUND(I218*H218,2)</f>
        <v>0</v>
      </c>
      <c r="K218" s="130" t="s">
        <v>129</v>
      </c>
      <c r="L218" s="33"/>
      <c r="M218" s="135" t="s">
        <v>19</v>
      </c>
      <c r="N218" s="136" t="s">
        <v>51</v>
      </c>
      <c r="P218" s="137">
        <f>O218*H218</f>
        <v>0</v>
      </c>
      <c r="Q218" s="137">
        <v>8.8000000000000005E-3</v>
      </c>
      <c r="R218" s="137">
        <f>Q218*H218</f>
        <v>1.0472000000000001E-3</v>
      </c>
      <c r="S218" s="137">
        <v>0</v>
      </c>
      <c r="T218" s="138">
        <f>S218*H218</f>
        <v>0</v>
      </c>
      <c r="AR218" s="139" t="s">
        <v>159</v>
      </c>
      <c r="AT218" s="139" t="s">
        <v>125</v>
      </c>
      <c r="AU218" s="139" t="s">
        <v>90</v>
      </c>
      <c r="AY218" s="17" t="s">
        <v>122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7" t="s">
        <v>88</v>
      </c>
      <c r="BK218" s="140">
        <f>ROUND(I218*H218,2)</f>
        <v>0</v>
      </c>
      <c r="BL218" s="17" t="s">
        <v>159</v>
      </c>
      <c r="BM218" s="139" t="s">
        <v>244</v>
      </c>
    </row>
    <row r="219" spans="2:65" s="1" customFormat="1" ht="11.25">
      <c r="B219" s="33"/>
      <c r="D219" s="141" t="s">
        <v>132</v>
      </c>
      <c r="F219" s="142" t="s">
        <v>245</v>
      </c>
      <c r="I219" s="143"/>
      <c r="L219" s="33"/>
      <c r="M219" s="144"/>
      <c r="T219" s="54"/>
      <c r="AT219" s="17" t="s">
        <v>132</v>
      </c>
      <c r="AU219" s="17" t="s">
        <v>90</v>
      </c>
    </row>
    <row r="220" spans="2:65" s="12" customFormat="1" ht="11.25">
      <c r="B220" s="145"/>
      <c r="D220" s="146" t="s">
        <v>134</v>
      </c>
      <c r="E220" s="147" t="s">
        <v>19</v>
      </c>
      <c r="F220" s="148" t="s">
        <v>246</v>
      </c>
      <c r="H220" s="147" t="s">
        <v>19</v>
      </c>
      <c r="I220" s="149"/>
      <c r="L220" s="145"/>
      <c r="M220" s="150"/>
      <c r="T220" s="151"/>
      <c r="AT220" s="147" t="s">
        <v>134</v>
      </c>
      <c r="AU220" s="147" t="s">
        <v>90</v>
      </c>
      <c r="AV220" s="12" t="s">
        <v>88</v>
      </c>
      <c r="AW220" s="12" t="s">
        <v>42</v>
      </c>
      <c r="AX220" s="12" t="s">
        <v>80</v>
      </c>
      <c r="AY220" s="147" t="s">
        <v>122</v>
      </c>
    </row>
    <row r="221" spans="2:65" s="12" customFormat="1" ht="11.25">
      <c r="B221" s="145"/>
      <c r="D221" s="146" t="s">
        <v>134</v>
      </c>
      <c r="E221" s="147" t="s">
        <v>19</v>
      </c>
      <c r="F221" s="148" t="s">
        <v>247</v>
      </c>
      <c r="H221" s="147" t="s">
        <v>19</v>
      </c>
      <c r="I221" s="149"/>
      <c r="L221" s="145"/>
      <c r="M221" s="150"/>
      <c r="T221" s="151"/>
      <c r="AT221" s="147" t="s">
        <v>134</v>
      </c>
      <c r="AU221" s="147" t="s">
        <v>90</v>
      </c>
      <c r="AV221" s="12" t="s">
        <v>88</v>
      </c>
      <c r="AW221" s="12" t="s">
        <v>42</v>
      </c>
      <c r="AX221" s="12" t="s">
        <v>80</v>
      </c>
      <c r="AY221" s="147" t="s">
        <v>122</v>
      </c>
    </row>
    <row r="222" spans="2:65" s="13" customFormat="1" ht="11.25">
      <c r="B222" s="152"/>
      <c r="D222" s="146" t="s">
        <v>134</v>
      </c>
      <c r="E222" s="153" t="s">
        <v>19</v>
      </c>
      <c r="F222" s="154" t="s">
        <v>248</v>
      </c>
      <c r="H222" s="155">
        <v>0.11899999999999999</v>
      </c>
      <c r="I222" s="156"/>
      <c r="L222" s="152"/>
      <c r="M222" s="157"/>
      <c r="T222" s="158"/>
      <c r="AT222" s="153" t="s">
        <v>134</v>
      </c>
      <c r="AU222" s="153" t="s">
        <v>90</v>
      </c>
      <c r="AV222" s="13" t="s">
        <v>90</v>
      </c>
      <c r="AW222" s="13" t="s">
        <v>42</v>
      </c>
      <c r="AX222" s="13" t="s">
        <v>80</v>
      </c>
      <c r="AY222" s="153" t="s">
        <v>122</v>
      </c>
    </row>
    <row r="223" spans="2:65" s="14" customFormat="1" ht="11.25">
      <c r="B223" s="159"/>
      <c r="D223" s="146" t="s">
        <v>134</v>
      </c>
      <c r="E223" s="160" t="s">
        <v>19</v>
      </c>
      <c r="F223" s="161" t="s">
        <v>140</v>
      </c>
      <c r="H223" s="162">
        <v>0.11899999999999999</v>
      </c>
      <c r="I223" s="163"/>
      <c r="L223" s="159"/>
      <c r="M223" s="164"/>
      <c r="T223" s="165"/>
      <c r="AT223" s="160" t="s">
        <v>134</v>
      </c>
      <c r="AU223" s="160" t="s">
        <v>90</v>
      </c>
      <c r="AV223" s="14" t="s">
        <v>130</v>
      </c>
      <c r="AW223" s="14" t="s">
        <v>42</v>
      </c>
      <c r="AX223" s="14" t="s">
        <v>88</v>
      </c>
      <c r="AY223" s="160" t="s">
        <v>122</v>
      </c>
    </row>
    <row r="224" spans="2:65" s="1" customFormat="1" ht="15" customHeight="1">
      <c r="B224" s="33"/>
      <c r="C224" s="128" t="s">
        <v>249</v>
      </c>
      <c r="D224" s="128" t="s">
        <v>125</v>
      </c>
      <c r="E224" s="129" t="s">
        <v>250</v>
      </c>
      <c r="F224" s="130" t="s">
        <v>251</v>
      </c>
      <c r="G224" s="131" t="s">
        <v>243</v>
      </c>
      <c r="H224" s="132">
        <v>0.59299999999999997</v>
      </c>
      <c r="I224" s="133"/>
      <c r="J224" s="134">
        <f>ROUND(I224*H224,2)</f>
        <v>0</v>
      </c>
      <c r="K224" s="130" t="s">
        <v>129</v>
      </c>
      <c r="L224" s="33"/>
      <c r="M224" s="135" t="s">
        <v>19</v>
      </c>
      <c r="N224" s="136" t="s">
        <v>51</v>
      </c>
      <c r="P224" s="137">
        <f>O224*H224</f>
        <v>0</v>
      </c>
      <c r="Q224" s="137">
        <v>9.9000000000000008E-3</v>
      </c>
      <c r="R224" s="137">
        <f>Q224*H224</f>
        <v>5.8707000000000004E-3</v>
      </c>
      <c r="S224" s="137">
        <v>0</v>
      </c>
      <c r="T224" s="138">
        <f>S224*H224</f>
        <v>0</v>
      </c>
      <c r="AR224" s="139" t="s">
        <v>159</v>
      </c>
      <c r="AT224" s="139" t="s">
        <v>125</v>
      </c>
      <c r="AU224" s="139" t="s">
        <v>90</v>
      </c>
      <c r="AY224" s="17" t="s">
        <v>122</v>
      </c>
      <c r="BE224" s="140">
        <f>IF(N224="základní",J224,0)</f>
        <v>0</v>
      </c>
      <c r="BF224" s="140">
        <f>IF(N224="snížená",J224,0)</f>
        <v>0</v>
      </c>
      <c r="BG224" s="140">
        <f>IF(N224="zákl. přenesená",J224,0)</f>
        <v>0</v>
      </c>
      <c r="BH224" s="140">
        <f>IF(N224="sníž. přenesená",J224,0)</f>
        <v>0</v>
      </c>
      <c r="BI224" s="140">
        <f>IF(N224="nulová",J224,0)</f>
        <v>0</v>
      </c>
      <c r="BJ224" s="17" t="s">
        <v>88</v>
      </c>
      <c r="BK224" s="140">
        <f>ROUND(I224*H224,2)</f>
        <v>0</v>
      </c>
      <c r="BL224" s="17" t="s">
        <v>159</v>
      </c>
      <c r="BM224" s="139" t="s">
        <v>252</v>
      </c>
    </row>
    <row r="225" spans="2:65" s="1" customFormat="1" ht="11.25">
      <c r="B225" s="33"/>
      <c r="D225" s="141" t="s">
        <v>132</v>
      </c>
      <c r="F225" s="142" t="s">
        <v>253</v>
      </c>
      <c r="I225" s="143"/>
      <c r="L225" s="33"/>
      <c r="M225" s="144"/>
      <c r="T225" s="54"/>
      <c r="AT225" s="17" t="s">
        <v>132</v>
      </c>
      <c r="AU225" s="17" t="s">
        <v>90</v>
      </c>
    </row>
    <row r="226" spans="2:65" s="12" customFormat="1" ht="11.25">
      <c r="B226" s="145"/>
      <c r="D226" s="146" t="s">
        <v>134</v>
      </c>
      <c r="E226" s="147" t="s">
        <v>19</v>
      </c>
      <c r="F226" s="148" t="s">
        <v>246</v>
      </c>
      <c r="H226" s="147" t="s">
        <v>19</v>
      </c>
      <c r="I226" s="149"/>
      <c r="L226" s="145"/>
      <c r="M226" s="150"/>
      <c r="T226" s="151"/>
      <c r="AT226" s="147" t="s">
        <v>134</v>
      </c>
      <c r="AU226" s="147" t="s">
        <v>90</v>
      </c>
      <c r="AV226" s="12" t="s">
        <v>88</v>
      </c>
      <c r="AW226" s="12" t="s">
        <v>42</v>
      </c>
      <c r="AX226" s="12" t="s">
        <v>80</v>
      </c>
      <c r="AY226" s="147" t="s">
        <v>122</v>
      </c>
    </row>
    <row r="227" spans="2:65" s="12" customFormat="1" ht="11.25">
      <c r="B227" s="145"/>
      <c r="D227" s="146" t="s">
        <v>134</v>
      </c>
      <c r="E227" s="147" t="s">
        <v>19</v>
      </c>
      <c r="F227" s="148" t="s">
        <v>247</v>
      </c>
      <c r="H227" s="147" t="s">
        <v>19</v>
      </c>
      <c r="I227" s="149"/>
      <c r="L227" s="145"/>
      <c r="M227" s="150"/>
      <c r="T227" s="151"/>
      <c r="AT227" s="147" t="s">
        <v>134</v>
      </c>
      <c r="AU227" s="147" t="s">
        <v>90</v>
      </c>
      <c r="AV227" s="12" t="s">
        <v>88</v>
      </c>
      <c r="AW227" s="12" t="s">
        <v>42</v>
      </c>
      <c r="AX227" s="12" t="s">
        <v>80</v>
      </c>
      <c r="AY227" s="147" t="s">
        <v>122</v>
      </c>
    </row>
    <row r="228" spans="2:65" s="13" customFormat="1" ht="11.25">
      <c r="B228" s="152"/>
      <c r="D228" s="146" t="s">
        <v>134</v>
      </c>
      <c r="E228" s="153" t="s">
        <v>19</v>
      </c>
      <c r="F228" s="154" t="s">
        <v>254</v>
      </c>
      <c r="H228" s="155">
        <v>0.59299999999999997</v>
      </c>
      <c r="I228" s="156"/>
      <c r="L228" s="152"/>
      <c r="M228" s="157"/>
      <c r="T228" s="158"/>
      <c r="AT228" s="153" t="s">
        <v>134</v>
      </c>
      <c r="AU228" s="153" t="s">
        <v>90</v>
      </c>
      <c r="AV228" s="13" t="s">
        <v>90</v>
      </c>
      <c r="AW228" s="13" t="s">
        <v>42</v>
      </c>
      <c r="AX228" s="13" t="s">
        <v>80</v>
      </c>
      <c r="AY228" s="153" t="s">
        <v>122</v>
      </c>
    </row>
    <row r="229" spans="2:65" s="14" customFormat="1" ht="11.25">
      <c r="B229" s="159"/>
      <c r="D229" s="146" t="s">
        <v>134</v>
      </c>
      <c r="E229" s="160" t="s">
        <v>19</v>
      </c>
      <c r="F229" s="161" t="s">
        <v>140</v>
      </c>
      <c r="H229" s="162">
        <v>0.59299999999999997</v>
      </c>
      <c r="I229" s="163"/>
      <c r="L229" s="159"/>
      <c r="M229" s="164"/>
      <c r="T229" s="165"/>
      <c r="AT229" s="160" t="s">
        <v>134</v>
      </c>
      <c r="AU229" s="160" t="s">
        <v>90</v>
      </c>
      <c r="AV229" s="14" t="s">
        <v>130</v>
      </c>
      <c r="AW229" s="14" t="s">
        <v>42</v>
      </c>
      <c r="AX229" s="14" t="s">
        <v>88</v>
      </c>
      <c r="AY229" s="160" t="s">
        <v>122</v>
      </c>
    </row>
    <row r="230" spans="2:65" s="1" customFormat="1" ht="15" customHeight="1">
      <c r="B230" s="33"/>
      <c r="C230" s="128" t="s">
        <v>255</v>
      </c>
      <c r="D230" s="128" t="s">
        <v>125</v>
      </c>
      <c r="E230" s="129" t="s">
        <v>256</v>
      </c>
      <c r="F230" s="130" t="s">
        <v>257</v>
      </c>
      <c r="G230" s="131" t="s">
        <v>157</v>
      </c>
      <c r="H230" s="132">
        <v>37.4</v>
      </c>
      <c r="I230" s="133"/>
      <c r="J230" s="134">
        <f>ROUND(I230*H230,2)</f>
        <v>0</v>
      </c>
      <c r="K230" s="130" t="s">
        <v>129</v>
      </c>
      <c r="L230" s="33"/>
      <c r="M230" s="135" t="s">
        <v>19</v>
      </c>
      <c r="N230" s="136" t="s">
        <v>51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159</v>
      </c>
      <c r="AT230" s="139" t="s">
        <v>125</v>
      </c>
      <c r="AU230" s="139" t="s">
        <v>90</v>
      </c>
      <c r="AY230" s="17" t="s">
        <v>122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88</v>
      </c>
      <c r="BK230" s="140">
        <f>ROUND(I230*H230,2)</f>
        <v>0</v>
      </c>
      <c r="BL230" s="17" t="s">
        <v>159</v>
      </c>
      <c r="BM230" s="139" t="s">
        <v>258</v>
      </c>
    </row>
    <row r="231" spans="2:65" s="1" customFormat="1" ht="11.25">
      <c r="B231" s="33"/>
      <c r="D231" s="141" t="s">
        <v>132</v>
      </c>
      <c r="F231" s="142" t="s">
        <v>259</v>
      </c>
      <c r="I231" s="143"/>
      <c r="L231" s="33"/>
      <c r="M231" s="144"/>
      <c r="T231" s="54"/>
      <c r="AT231" s="17" t="s">
        <v>132</v>
      </c>
      <c r="AU231" s="17" t="s">
        <v>90</v>
      </c>
    </row>
    <row r="232" spans="2:65" s="12" customFormat="1" ht="11.25">
      <c r="B232" s="145"/>
      <c r="D232" s="146" t="s">
        <v>134</v>
      </c>
      <c r="E232" s="147" t="s">
        <v>19</v>
      </c>
      <c r="F232" s="148" t="s">
        <v>260</v>
      </c>
      <c r="H232" s="147" t="s">
        <v>19</v>
      </c>
      <c r="I232" s="149"/>
      <c r="L232" s="145"/>
      <c r="M232" s="150"/>
      <c r="T232" s="151"/>
      <c r="AT232" s="147" t="s">
        <v>134</v>
      </c>
      <c r="AU232" s="147" t="s">
        <v>90</v>
      </c>
      <c r="AV232" s="12" t="s">
        <v>88</v>
      </c>
      <c r="AW232" s="12" t="s">
        <v>42</v>
      </c>
      <c r="AX232" s="12" t="s">
        <v>80</v>
      </c>
      <c r="AY232" s="147" t="s">
        <v>122</v>
      </c>
    </row>
    <row r="233" spans="2:65" s="12" customFormat="1" ht="11.25">
      <c r="B233" s="145"/>
      <c r="D233" s="146" t="s">
        <v>134</v>
      </c>
      <c r="E233" s="147" t="s">
        <v>19</v>
      </c>
      <c r="F233" s="148" t="s">
        <v>261</v>
      </c>
      <c r="H233" s="147" t="s">
        <v>19</v>
      </c>
      <c r="I233" s="149"/>
      <c r="L233" s="145"/>
      <c r="M233" s="150"/>
      <c r="T233" s="151"/>
      <c r="AT233" s="147" t="s">
        <v>134</v>
      </c>
      <c r="AU233" s="147" t="s">
        <v>90</v>
      </c>
      <c r="AV233" s="12" t="s">
        <v>88</v>
      </c>
      <c r="AW233" s="12" t="s">
        <v>42</v>
      </c>
      <c r="AX233" s="12" t="s">
        <v>80</v>
      </c>
      <c r="AY233" s="147" t="s">
        <v>122</v>
      </c>
    </row>
    <row r="234" spans="2:65" s="13" customFormat="1" ht="11.25">
      <c r="B234" s="152"/>
      <c r="D234" s="146" t="s">
        <v>134</v>
      </c>
      <c r="E234" s="153" t="s">
        <v>19</v>
      </c>
      <c r="F234" s="154" t="s">
        <v>262</v>
      </c>
      <c r="H234" s="155">
        <v>37.4</v>
      </c>
      <c r="I234" s="156"/>
      <c r="L234" s="152"/>
      <c r="M234" s="157"/>
      <c r="T234" s="158"/>
      <c r="AT234" s="153" t="s">
        <v>134</v>
      </c>
      <c r="AU234" s="153" t="s">
        <v>90</v>
      </c>
      <c r="AV234" s="13" t="s">
        <v>90</v>
      </c>
      <c r="AW234" s="13" t="s">
        <v>42</v>
      </c>
      <c r="AX234" s="13" t="s">
        <v>80</v>
      </c>
      <c r="AY234" s="153" t="s">
        <v>122</v>
      </c>
    </row>
    <row r="235" spans="2:65" s="14" customFormat="1" ht="11.25">
      <c r="B235" s="159"/>
      <c r="D235" s="146" t="s">
        <v>134</v>
      </c>
      <c r="E235" s="160" t="s">
        <v>19</v>
      </c>
      <c r="F235" s="161" t="s">
        <v>140</v>
      </c>
      <c r="H235" s="162">
        <v>37.4</v>
      </c>
      <c r="I235" s="163"/>
      <c r="L235" s="159"/>
      <c r="M235" s="164"/>
      <c r="T235" s="165"/>
      <c r="AT235" s="160" t="s">
        <v>134</v>
      </c>
      <c r="AU235" s="160" t="s">
        <v>90</v>
      </c>
      <c r="AV235" s="14" t="s">
        <v>130</v>
      </c>
      <c r="AW235" s="14" t="s">
        <v>42</v>
      </c>
      <c r="AX235" s="14" t="s">
        <v>88</v>
      </c>
      <c r="AY235" s="160" t="s">
        <v>122</v>
      </c>
    </row>
    <row r="236" spans="2:65" s="1" customFormat="1" ht="23.65" customHeight="1">
      <c r="B236" s="33"/>
      <c r="C236" s="128" t="s">
        <v>263</v>
      </c>
      <c r="D236" s="128" t="s">
        <v>125</v>
      </c>
      <c r="E236" s="129" t="s">
        <v>264</v>
      </c>
      <c r="F236" s="130" t="s">
        <v>265</v>
      </c>
      <c r="G236" s="131" t="s">
        <v>180</v>
      </c>
      <c r="H236" s="132">
        <v>5.34</v>
      </c>
      <c r="I236" s="133"/>
      <c r="J236" s="134">
        <f>ROUND(I236*H236,2)</f>
        <v>0</v>
      </c>
      <c r="K236" s="130" t="s">
        <v>129</v>
      </c>
      <c r="L236" s="33"/>
      <c r="M236" s="135" t="s">
        <v>19</v>
      </c>
      <c r="N236" s="136" t="s">
        <v>51</v>
      </c>
      <c r="P236" s="137">
        <f>O236*H236</f>
        <v>0</v>
      </c>
      <c r="Q236" s="137">
        <v>0</v>
      </c>
      <c r="R236" s="137">
        <f>Q236*H236</f>
        <v>0</v>
      </c>
      <c r="S236" s="137">
        <v>0.70899999999999996</v>
      </c>
      <c r="T236" s="138">
        <f>S236*H236</f>
        <v>3.7860599999999995</v>
      </c>
      <c r="AR236" s="139" t="s">
        <v>159</v>
      </c>
      <c r="AT236" s="139" t="s">
        <v>125</v>
      </c>
      <c r="AU236" s="139" t="s">
        <v>90</v>
      </c>
      <c r="AY236" s="17" t="s">
        <v>122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88</v>
      </c>
      <c r="BK236" s="140">
        <f>ROUND(I236*H236,2)</f>
        <v>0</v>
      </c>
      <c r="BL236" s="17" t="s">
        <v>159</v>
      </c>
      <c r="BM236" s="139" t="s">
        <v>266</v>
      </c>
    </row>
    <row r="237" spans="2:65" s="1" customFormat="1" ht="11.25">
      <c r="B237" s="33"/>
      <c r="D237" s="141" t="s">
        <v>132</v>
      </c>
      <c r="F237" s="142" t="s">
        <v>267</v>
      </c>
      <c r="I237" s="143"/>
      <c r="L237" s="33"/>
      <c r="M237" s="144"/>
      <c r="T237" s="54"/>
      <c r="AT237" s="17" t="s">
        <v>132</v>
      </c>
      <c r="AU237" s="17" t="s">
        <v>90</v>
      </c>
    </row>
    <row r="238" spans="2:65" s="12" customFormat="1" ht="11.25">
      <c r="B238" s="145"/>
      <c r="D238" s="146" t="s">
        <v>134</v>
      </c>
      <c r="E238" s="147" t="s">
        <v>19</v>
      </c>
      <c r="F238" s="148" t="s">
        <v>260</v>
      </c>
      <c r="H238" s="147" t="s">
        <v>19</v>
      </c>
      <c r="I238" s="149"/>
      <c r="L238" s="145"/>
      <c r="M238" s="150"/>
      <c r="T238" s="151"/>
      <c r="AT238" s="147" t="s">
        <v>134</v>
      </c>
      <c r="AU238" s="147" t="s">
        <v>90</v>
      </c>
      <c r="AV238" s="12" t="s">
        <v>88</v>
      </c>
      <c r="AW238" s="12" t="s">
        <v>42</v>
      </c>
      <c r="AX238" s="12" t="s">
        <v>80</v>
      </c>
      <c r="AY238" s="147" t="s">
        <v>122</v>
      </c>
    </row>
    <row r="239" spans="2:65" s="12" customFormat="1" ht="11.25">
      <c r="B239" s="145"/>
      <c r="D239" s="146" t="s">
        <v>134</v>
      </c>
      <c r="E239" s="147" t="s">
        <v>19</v>
      </c>
      <c r="F239" s="148" t="s">
        <v>261</v>
      </c>
      <c r="H239" s="147" t="s">
        <v>19</v>
      </c>
      <c r="I239" s="149"/>
      <c r="L239" s="145"/>
      <c r="M239" s="150"/>
      <c r="T239" s="151"/>
      <c r="AT239" s="147" t="s">
        <v>134</v>
      </c>
      <c r="AU239" s="147" t="s">
        <v>90</v>
      </c>
      <c r="AV239" s="12" t="s">
        <v>88</v>
      </c>
      <c r="AW239" s="12" t="s">
        <v>42</v>
      </c>
      <c r="AX239" s="12" t="s">
        <v>80</v>
      </c>
      <c r="AY239" s="147" t="s">
        <v>122</v>
      </c>
    </row>
    <row r="240" spans="2:65" s="13" customFormat="1" ht="11.25">
      <c r="B240" s="152"/>
      <c r="D240" s="146" t="s">
        <v>134</v>
      </c>
      <c r="E240" s="153" t="s">
        <v>19</v>
      </c>
      <c r="F240" s="154" t="s">
        <v>268</v>
      </c>
      <c r="H240" s="155">
        <v>5.34</v>
      </c>
      <c r="I240" s="156"/>
      <c r="L240" s="152"/>
      <c r="M240" s="157"/>
      <c r="T240" s="158"/>
      <c r="AT240" s="153" t="s">
        <v>134</v>
      </c>
      <c r="AU240" s="153" t="s">
        <v>90</v>
      </c>
      <c r="AV240" s="13" t="s">
        <v>90</v>
      </c>
      <c r="AW240" s="13" t="s">
        <v>42</v>
      </c>
      <c r="AX240" s="13" t="s">
        <v>80</v>
      </c>
      <c r="AY240" s="153" t="s">
        <v>122</v>
      </c>
    </row>
    <row r="241" spans="2:65" s="14" customFormat="1" ht="11.25">
      <c r="B241" s="159"/>
      <c r="D241" s="146" t="s">
        <v>134</v>
      </c>
      <c r="E241" s="160" t="s">
        <v>19</v>
      </c>
      <c r="F241" s="161" t="s">
        <v>140</v>
      </c>
      <c r="H241" s="162">
        <v>5.34</v>
      </c>
      <c r="I241" s="163"/>
      <c r="L241" s="159"/>
      <c r="M241" s="164"/>
      <c r="T241" s="165"/>
      <c r="AT241" s="160" t="s">
        <v>134</v>
      </c>
      <c r="AU241" s="160" t="s">
        <v>90</v>
      </c>
      <c r="AV241" s="14" t="s">
        <v>130</v>
      </c>
      <c r="AW241" s="14" t="s">
        <v>42</v>
      </c>
      <c r="AX241" s="14" t="s">
        <v>88</v>
      </c>
      <c r="AY241" s="160" t="s">
        <v>122</v>
      </c>
    </row>
    <row r="242" spans="2:65" s="1" customFormat="1" ht="15" customHeight="1">
      <c r="B242" s="33"/>
      <c r="C242" s="128" t="s">
        <v>269</v>
      </c>
      <c r="D242" s="128" t="s">
        <v>125</v>
      </c>
      <c r="E242" s="129" t="s">
        <v>270</v>
      </c>
      <c r="F242" s="130" t="s">
        <v>271</v>
      </c>
      <c r="G242" s="131" t="s">
        <v>157</v>
      </c>
      <c r="H242" s="132">
        <v>11</v>
      </c>
      <c r="I242" s="133"/>
      <c r="J242" s="134">
        <f>ROUND(I242*H242,2)</f>
        <v>0</v>
      </c>
      <c r="K242" s="130" t="s">
        <v>129</v>
      </c>
      <c r="L242" s="33"/>
      <c r="M242" s="135" t="s">
        <v>19</v>
      </c>
      <c r="N242" s="136" t="s">
        <v>51</v>
      </c>
      <c r="P242" s="137">
        <f>O242*H242</f>
        <v>0</v>
      </c>
      <c r="Q242" s="137">
        <v>8.0000000000000007E-5</v>
      </c>
      <c r="R242" s="137">
        <f>Q242*H242</f>
        <v>8.8000000000000003E-4</v>
      </c>
      <c r="S242" s="137">
        <v>0</v>
      </c>
      <c r="T242" s="138">
        <f>S242*H242</f>
        <v>0</v>
      </c>
      <c r="AR242" s="139" t="s">
        <v>159</v>
      </c>
      <c r="AT242" s="139" t="s">
        <v>125</v>
      </c>
      <c r="AU242" s="139" t="s">
        <v>90</v>
      </c>
      <c r="AY242" s="17" t="s">
        <v>122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88</v>
      </c>
      <c r="BK242" s="140">
        <f>ROUND(I242*H242,2)</f>
        <v>0</v>
      </c>
      <c r="BL242" s="17" t="s">
        <v>159</v>
      </c>
      <c r="BM242" s="139" t="s">
        <v>272</v>
      </c>
    </row>
    <row r="243" spans="2:65" s="1" customFormat="1" ht="11.25">
      <c r="B243" s="33"/>
      <c r="D243" s="141" t="s">
        <v>132</v>
      </c>
      <c r="F243" s="142" t="s">
        <v>273</v>
      </c>
      <c r="I243" s="143"/>
      <c r="L243" s="33"/>
      <c r="M243" s="144"/>
      <c r="T243" s="54"/>
      <c r="AT243" s="17" t="s">
        <v>132</v>
      </c>
      <c r="AU243" s="17" t="s">
        <v>90</v>
      </c>
    </row>
    <row r="244" spans="2:65" s="12" customFormat="1" ht="11.25">
      <c r="B244" s="145"/>
      <c r="D244" s="146" t="s">
        <v>134</v>
      </c>
      <c r="E244" s="147" t="s">
        <v>19</v>
      </c>
      <c r="F244" s="148" t="s">
        <v>260</v>
      </c>
      <c r="H244" s="147" t="s">
        <v>19</v>
      </c>
      <c r="I244" s="149"/>
      <c r="L244" s="145"/>
      <c r="M244" s="150"/>
      <c r="T244" s="151"/>
      <c r="AT244" s="147" t="s">
        <v>134</v>
      </c>
      <c r="AU244" s="147" t="s">
        <v>90</v>
      </c>
      <c r="AV244" s="12" t="s">
        <v>88</v>
      </c>
      <c r="AW244" s="12" t="s">
        <v>42</v>
      </c>
      <c r="AX244" s="12" t="s">
        <v>80</v>
      </c>
      <c r="AY244" s="147" t="s">
        <v>122</v>
      </c>
    </row>
    <row r="245" spans="2:65" s="12" customFormat="1" ht="11.25">
      <c r="B245" s="145"/>
      <c r="D245" s="146" t="s">
        <v>134</v>
      </c>
      <c r="E245" s="147" t="s">
        <v>19</v>
      </c>
      <c r="F245" s="148" t="s">
        <v>247</v>
      </c>
      <c r="H245" s="147" t="s">
        <v>19</v>
      </c>
      <c r="I245" s="149"/>
      <c r="L245" s="145"/>
      <c r="M245" s="150"/>
      <c r="T245" s="151"/>
      <c r="AT245" s="147" t="s">
        <v>134</v>
      </c>
      <c r="AU245" s="147" t="s">
        <v>90</v>
      </c>
      <c r="AV245" s="12" t="s">
        <v>88</v>
      </c>
      <c r="AW245" s="12" t="s">
        <v>42</v>
      </c>
      <c r="AX245" s="12" t="s">
        <v>80</v>
      </c>
      <c r="AY245" s="147" t="s">
        <v>122</v>
      </c>
    </row>
    <row r="246" spans="2:65" s="12" customFormat="1" ht="11.25">
      <c r="B246" s="145"/>
      <c r="D246" s="146" t="s">
        <v>134</v>
      </c>
      <c r="E246" s="147" t="s">
        <v>19</v>
      </c>
      <c r="F246" s="148" t="s">
        <v>274</v>
      </c>
      <c r="H246" s="147" t="s">
        <v>19</v>
      </c>
      <c r="I246" s="149"/>
      <c r="L246" s="145"/>
      <c r="M246" s="150"/>
      <c r="T246" s="151"/>
      <c r="AT246" s="147" t="s">
        <v>134</v>
      </c>
      <c r="AU246" s="147" t="s">
        <v>90</v>
      </c>
      <c r="AV246" s="12" t="s">
        <v>88</v>
      </c>
      <c r="AW246" s="12" t="s">
        <v>42</v>
      </c>
      <c r="AX246" s="12" t="s">
        <v>80</v>
      </c>
      <c r="AY246" s="147" t="s">
        <v>122</v>
      </c>
    </row>
    <row r="247" spans="2:65" s="13" customFormat="1" ht="11.25">
      <c r="B247" s="152"/>
      <c r="D247" s="146" t="s">
        <v>134</v>
      </c>
      <c r="E247" s="153" t="s">
        <v>19</v>
      </c>
      <c r="F247" s="154" t="s">
        <v>275</v>
      </c>
      <c r="H247" s="155">
        <v>11</v>
      </c>
      <c r="I247" s="156"/>
      <c r="L247" s="152"/>
      <c r="M247" s="157"/>
      <c r="T247" s="158"/>
      <c r="AT247" s="153" t="s">
        <v>134</v>
      </c>
      <c r="AU247" s="153" t="s">
        <v>90</v>
      </c>
      <c r="AV247" s="13" t="s">
        <v>90</v>
      </c>
      <c r="AW247" s="13" t="s">
        <v>42</v>
      </c>
      <c r="AX247" s="13" t="s">
        <v>80</v>
      </c>
      <c r="AY247" s="153" t="s">
        <v>122</v>
      </c>
    </row>
    <row r="248" spans="2:65" s="14" customFormat="1" ht="11.25">
      <c r="B248" s="159"/>
      <c r="D248" s="146" t="s">
        <v>134</v>
      </c>
      <c r="E248" s="160" t="s">
        <v>19</v>
      </c>
      <c r="F248" s="161" t="s">
        <v>140</v>
      </c>
      <c r="H248" s="162">
        <v>11</v>
      </c>
      <c r="I248" s="163"/>
      <c r="L248" s="159"/>
      <c r="M248" s="164"/>
      <c r="T248" s="165"/>
      <c r="AT248" s="160" t="s">
        <v>134</v>
      </c>
      <c r="AU248" s="160" t="s">
        <v>90</v>
      </c>
      <c r="AV248" s="14" t="s">
        <v>130</v>
      </c>
      <c r="AW248" s="14" t="s">
        <v>42</v>
      </c>
      <c r="AX248" s="14" t="s">
        <v>88</v>
      </c>
      <c r="AY248" s="160" t="s">
        <v>122</v>
      </c>
    </row>
    <row r="249" spans="2:65" s="1" customFormat="1" ht="31.9" customHeight="1">
      <c r="B249" s="33"/>
      <c r="C249" s="128" t="s">
        <v>276</v>
      </c>
      <c r="D249" s="128" t="s">
        <v>125</v>
      </c>
      <c r="E249" s="129" t="s">
        <v>277</v>
      </c>
      <c r="F249" s="130" t="s">
        <v>278</v>
      </c>
      <c r="G249" s="131" t="s">
        <v>157</v>
      </c>
      <c r="H249" s="132">
        <v>10</v>
      </c>
      <c r="I249" s="133"/>
      <c r="J249" s="134">
        <f>ROUND(I249*H249,2)</f>
        <v>0</v>
      </c>
      <c r="K249" s="130" t="s">
        <v>129</v>
      </c>
      <c r="L249" s="33"/>
      <c r="M249" s="135" t="s">
        <v>19</v>
      </c>
      <c r="N249" s="136" t="s">
        <v>51</v>
      </c>
      <c r="P249" s="137">
        <f>O249*H249</f>
        <v>0</v>
      </c>
      <c r="Q249" s="137">
        <v>0</v>
      </c>
      <c r="R249" s="137">
        <f>Q249*H249</f>
        <v>0</v>
      </c>
      <c r="S249" s="137">
        <v>0.25</v>
      </c>
      <c r="T249" s="138">
        <f>S249*H249</f>
        <v>2.5</v>
      </c>
      <c r="AR249" s="139" t="s">
        <v>130</v>
      </c>
      <c r="AT249" s="139" t="s">
        <v>125</v>
      </c>
      <c r="AU249" s="139" t="s">
        <v>90</v>
      </c>
      <c r="AY249" s="17" t="s">
        <v>122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7" t="s">
        <v>88</v>
      </c>
      <c r="BK249" s="140">
        <f>ROUND(I249*H249,2)</f>
        <v>0</v>
      </c>
      <c r="BL249" s="17" t="s">
        <v>130</v>
      </c>
      <c r="BM249" s="139" t="s">
        <v>279</v>
      </c>
    </row>
    <row r="250" spans="2:65" s="1" customFormat="1" ht="11.25">
      <c r="B250" s="33"/>
      <c r="D250" s="141" t="s">
        <v>132</v>
      </c>
      <c r="F250" s="142" t="s">
        <v>280</v>
      </c>
      <c r="I250" s="143"/>
      <c r="L250" s="33"/>
      <c r="M250" s="144"/>
      <c r="T250" s="54"/>
      <c r="AT250" s="17" t="s">
        <v>132</v>
      </c>
      <c r="AU250" s="17" t="s">
        <v>90</v>
      </c>
    </row>
    <row r="251" spans="2:65" s="12" customFormat="1" ht="11.25">
      <c r="B251" s="145"/>
      <c r="D251" s="146" t="s">
        <v>134</v>
      </c>
      <c r="E251" s="147" t="s">
        <v>19</v>
      </c>
      <c r="F251" s="148" t="s">
        <v>260</v>
      </c>
      <c r="H251" s="147" t="s">
        <v>19</v>
      </c>
      <c r="I251" s="149"/>
      <c r="L251" s="145"/>
      <c r="M251" s="150"/>
      <c r="T251" s="151"/>
      <c r="AT251" s="147" t="s">
        <v>134</v>
      </c>
      <c r="AU251" s="147" t="s">
        <v>90</v>
      </c>
      <c r="AV251" s="12" t="s">
        <v>88</v>
      </c>
      <c r="AW251" s="12" t="s">
        <v>42</v>
      </c>
      <c r="AX251" s="12" t="s">
        <v>80</v>
      </c>
      <c r="AY251" s="147" t="s">
        <v>122</v>
      </c>
    </row>
    <row r="252" spans="2:65" s="12" customFormat="1" ht="11.25">
      <c r="B252" s="145"/>
      <c r="D252" s="146" t="s">
        <v>134</v>
      </c>
      <c r="E252" s="147" t="s">
        <v>19</v>
      </c>
      <c r="F252" s="148" t="s">
        <v>274</v>
      </c>
      <c r="H252" s="147" t="s">
        <v>19</v>
      </c>
      <c r="I252" s="149"/>
      <c r="L252" s="145"/>
      <c r="M252" s="150"/>
      <c r="T252" s="151"/>
      <c r="AT252" s="147" t="s">
        <v>134</v>
      </c>
      <c r="AU252" s="147" t="s">
        <v>90</v>
      </c>
      <c r="AV252" s="12" t="s">
        <v>88</v>
      </c>
      <c r="AW252" s="12" t="s">
        <v>42</v>
      </c>
      <c r="AX252" s="12" t="s">
        <v>80</v>
      </c>
      <c r="AY252" s="147" t="s">
        <v>122</v>
      </c>
    </row>
    <row r="253" spans="2:65" s="13" customFormat="1" ht="11.25">
      <c r="B253" s="152"/>
      <c r="D253" s="146" t="s">
        <v>134</v>
      </c>
      <c r="E253" s="153" t="s">
        <v>19</v>
      </c>
      <c r="F253" s="154" t="s">
        <v>281</v>
      </c>
      <c r="H253" s="155">
        <v>10</v>
      </c>
      <c r="I253" s="156"/>
      <c r="L253" s="152"/>
      <c r="M253" s="157"/>
      <c r="T253" s="158"/>
      <c r="AT253" s="153" t="s">
        <v>134</v>
      </c>
      <c r="AU253" s="153" t="s">
        <v>90</v>
      </c>
      <c r="AV253" s="13" t="s">
        <v>90</v>
      </c>
      <c r="AW253" s="13" t="s">
        <v>42</v>
      </c>
      <c r="AX253" s="13" t="s">
        <v>80</v>
      </c>
      <c r="AY253" s="153" t="s">
        <v>122</v>
      </c>
    </row>
    <row r="254" spans="2:65" s="14" customFormat="1" ht="11.25">
      <c r="B254" s="159"/>
      <c r="D254" s="146" t="s">
        <v>134</v>
      </c>
      <c r="E254" s="160" t="s">
        <v>19</v>
      </c>
      <c r="F254" s="161" t="s">
        <v>140</v>
      </c>
      <c r="H254" s="162">
        <v>10</v>
      </c>
      <c r="I254" s="163"/>
      <c r="L254" s="159"/>
      <c r="M254" s="164"/>
      <c r="T254" s="165"/>
      <c r="AT254" s="160" t="s">
        <v>134</v>
      </c>
      <c r="AU254" s="160" t="s">
        <v>90</v>
      </c>
      <c r="AV254" s="14" t="s">
        <v>130</v>
      </c>
      <c r="AW254" s="14" t="s">
        <v>42</v>
      </c>
      <c r="AX254" s="14" t="s">
        <v>88</v>
      </c>
      <c r="AY254" s="160" t="s">
        <v>122</v>
      </c>
    </row>
    <row r="255" spans="2:65" s="1" customFormat="1" ht="31.9" customHeight="1">
      <c r="B255" s="33"/>
      <c r="C255" s="128" t="s">
        <v>7</v>
      </c>
      <c r="D255" s="128" t="s">
        <v>125</v>
      </c>
      <c r="E255" s="129" t="s">
        <v>282</v>
      </c>
      <c r="F255" s="130" t="s">
        <v>283</v>
      </c>
      <c r="G255" s="131" t="s">
        <v>180</v>
      </c>
      <c r="H255" s="132">
        <v>60.3</v>
      </c>
      <c r="I255" s="133"/>
      <c r="J255" s="134">
        <f>ROUND(I255*H255,2)</f>
        <v>0</v>
      </c>
      <c r="K255" s="130" t="s">
        <v>129</v>
      </c>
      <c r="L255" s="33"/>
      <c r="M255" s="135" t="s">
        <v>19</v>
      </c>
      <c r="N255" s="136" t="s">
        <v>51</v>
      </c>
      <c r="P255" s="137">
        <f>O255*H255</f>
        <v>0</v>
      </c>
      <c r="Q255" s="137">
        <v>0</v>
      </c>
      <c r="R255" s="137">
        <f>Q255*H255</f>
        <v>0</v>
      </c>
      <c r="S255" s="137">
        <v>0.26</v>
      </c>
      <c r="T255" s="138">
        <f>S255*H255</f>
        <v>15.677999999999999</v>
      </c>
      <c r="AR255" s="139" t="s">
        <v>130</v>
      </c>
      <c r="AT255" s="139" t="s">
        <v>125</v>
      </c>
      <c r="AU255" s="139" t="s">
        <v>90</v>
      </c>
      <c r="AY255" s="17" t="s">
        <v>122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88</v>
      </c>
      <c r="BK255" s="140">
        <f>ROUND(I255*H255,2)</f>
        <v>0</v>
      </c>
      <c r="BL255" s="17" t="s">
        <v>130</v>
      </c>
      <c r="BM255" s="139" t="s">
        <v>284</v>
      </c>
    </row>
    <row r="256" spans="2:65" s="1" customFormat="1" ht="11.25">
      <c r="B256" s="33"/>
      <c r="D256" s="141" t="s">
        <v>132</v>
      </c>
      <c r="F256" s="142" t="s">
        <v>285</v>
      </c>
      <c r="I256" s="143"/>
      <c r="L256" s="33"/>
      <c r="M256" s="144"/>
      <c r="T256" s="54"/>
      <c r="AT256" s="17" t="s">
        <v>132</v>
      </c>
      <c r="AU256" s="17" t="s">
        <v>90</v>
      </c>
    </row>
    <row r="257" spans="2:65" s="12" customFormat="1" ht="11.25">
      <c r="B257" s="145"/>
      <c r="D257" s="146" t="s">
        <v>134</v>
      </c>
      <c r="E257" s="147" t="s">
        <v>19</v>
      </c>
      <c r="F257" s="148" t="s">
        <v>260</v>
      </c>
      <c r="H257" s="147" t="s">
        <v>19</v>
      </c>
      <c r="I257" s="149"/>
      <c r="L257" s="145"/>
      <c r="M257" s="150"/>
      <c r="T257" s="151"/>
      <c r="AT257" s="147" t="s">
        <v>134</v>
      </c>
      <c r="AU257" s="147" t="s">
        <v>90</v>
      </c>
      <c r="AV257" s="12" t="s">
        <v>88</v>
      </c>
      <c r="AW257" s="12" t="s">
        <v>42</v>
      </c>
      <c r="AX257" s="12" t="s">
        <v>80</v>
      </c>
      <c r="AY257" s="147" t="s">
        <v>122</v>
      </c>
    </row>
    <row r="258" spans="2:65" s="12" customFormat="1" ht="11.25">
      <c r="B258" s="145"/>
      <c r="D258" s="146" t="s">
        <v>134</v>
      </c>
      <c r="E258" s="147" t="s">
        <v>19</v>
      </c>
      <c r="F258" s="148" t="s">
        <v>286</v>
      </c>
      <c r="H258" s="147" t="s">
        <v>19</v>
      </c>
      <c r="I258" s="149"/>
      <c r="L258" s="145"/>
      <c r="M258" s="150"/>
      <c r="T258" s="151"/>
      <c r="AT258" s="147" t="s">
        <v>134</v>
      </c>
      <c r="AU258" s="147" t="s">
        <v>90</v>
      </c>
      <c r="AV258" s="12" t="s">
        <v>88</v>
      </c>
      <c r="AW258" s="12" t="s">
        <v>42</v>
      </c>
      <c r="AX258" s="12" t="s">
        <v>80</v>
      </c>
      <c r="AY258" s="147" t="s">
        <v>122</v>
      </c>
    </row>
    <row r="259" spans="2:65" s="13" customFormat="1" ht="11.25">
      <c r="B259" s="152"/>
      <c r="D259" s="146" t="s">
        <v>134</v>
      </c>
      <c r="E259" s="153" t="s">
        <v>19</v>
      </c>
      <c r="F259" s="154" t="s">
        <v>287</v>
      </c>
      <c r="H259" s="155">
        <v>23.4</v>
      </c>
      <c r="I259" s="156"/>
      <c r="L259" s="152"/>
      <c r="M259" s="157"/>
      <c r="T259" s="158"/>
      <c r="AT259" s="153" t="s">
        <v>134</v>
      </c>
      <c r="AU259" s="153" t="s">
        <v>90</v>
      </c>
      <c r="AV259" s="13" t="s">
        <v>90</v>
      </c>
      <c r="AW259" s="13" t="s">
        <v>42</v>
      </c>
      <c r="AX259" s="13" t="s">
        <v>80</v>
      </c>
      <c r="AY259" s="153" t="s">
        <v>122</v>
      </c>
    </row>
    <row r="260" spans="2:65" s="12" customFormat="1" ht="11.25">
      <c r="B260" s="145"/>
      <c r="D260" s="146" t="s">
        <v>134</v>
      </c>
      <c r="E260" s="147" t="s">
        <v>19</v>
      </c>
      <c r="F260" s="148" t="s">
        <v>288</v>
      </c>
      <c r="H260" s="147" t="s">
        <v>19</v>
      </c>
      <c r="I260" s="149"/>
      <c r="L260" s="145"/>
      <c r="M260" s="150"/>
      <c r="T260" s="151"/>
      <c r="AT260" s="147" t="s">
        <v>134</v>
      </c>
      <c r="AU260" s="147" t="s">
        <v>90</v>
      </c>
      <c r="AV260" s="12" t="s">
        <v>88</v>
      </c>
      <c r="AW260" s="12" t="s">
        <v>42</v>
      </c>
      <c r="AX260" s="12" t="s">
        <v>80</v>
      </c>
      <c r="AY260" s="147" t="s">
        <v>122</v>
      </c>
    </row>
    <row r="261" spans="2:65" s="13" customFormat="1" ht="11.25">
      <c r="B261" s="152"/>
      <c r="D261" s="146" t="s">
        <v>134</v>
      </c>
      <c r="E261" s="153" t="s">
        <v>19</v>
      </c>
      <c r="F261" s="154" t="s">
        <v>289</v>
      </c>
      <c r="H261" s="155">
        <v>17.399999999999999</v>
      </c>
      <c r="I261" s="156"/>
      <c r="L261" s="152"/>
      <c r="M261" s="157"/>
      <c r="T261" s="158"/>
      <c r="AT261" s="153" t="s">
        <v>134</v>
      </c>
      <c r="AU261" s="153" t="s">
        <v>90</v>
      </c>
      <c r="AV261" s="13" t="s">
        <v>90</v>
      </c>
      <c r="AW261" s="13" t="s">
        <v>42</v>
      </c>
      <c r="AX261" s="13" t="s">
        <v>80</v>
      </c>
      <c r="AY261" s="153" t="s">
        <v>122</v>
      </c>
    </row>
    <row r="262" spans="2:65" s="12" customFormat="1" ht="11.25">
      <c r="B262" s="145"/>
      <c r="D262" s="146" t="s">
        <v>134</v>
      </c>
      <c r="E262" s="147" t="s">
        <v>19</v>
      </c>
      <c r="F262" s="148" t="s">
        <v>290</v>
      </c>
      <c r="H262" s="147" t="s">
        <v>19</v>
      </c>
      <c r="I262" s="149"/>
      <c r="L262" s="145"/>
      <c r="M262" s="150"/>
      <c r="T262" s="151"/>
      <c r="AT262" s="147" t="s">
        <v>134</v>
      </c>
      <c r="AU262" s="147" t="s">
        <v>90</v>
      </c>
      <c r="AV262" s="12" t="s">
        <v>88</v>
      </c>
      <c r="AW262" s="12" t="s">
        <v>42</v>
      </c>
      <c r="AX262" s="12" t="s">
        <v>80</v>
      </c>
      <c r="AY262" s="147" t="s">
        <v>122</v>
      </c>
    </row>
    <row r="263" spans="2:65" s="13" customFormat="1" ht="11.25">
      <c r="B263" s="152"/>
      <c r="D263" s="146" t="s">
        <v>134</v>
      </c>
      <c r="E263" s="153" t="s">
        <v>19</v>
      </c>
      <c r="F263" s="154" t="s">
        <v>291</v>
      </c>
      <c r="H263" s="155">
        <v>19.5</v>
      </c>
      <c r="I263" s="156"/>
      <c r="L263" s="152"/>
      <c r="M263" s="157"/>
      <c r="T263" s="158"/>
      <c r="AT263" s="153" t="s">
        <v>134</v>
      </c>
      <c r="AU263" s="153" t="s">
        <v>90</v>
      </c>
      <c r="AV263" s="13" t="s">
        <v>90</v>
      </c>
      <c r="AW263" s="13" t="s">
        <v>42</v>
      </c>
      <c r="AX263" s="13" t="s">
        <v>80</v>
      </c>
      <c r="AY263" s="153" t="s">
        <v>122</v>
      </c>
    </row>
    <row r="264" spans="2:65" s="14" customFormat="1" ht="11.25">
      <c r="B264" s="159"/>
      <c r="D264" s="146" t="s">
        <v>134</v>
      </c>
      <c r="E264" s="160" t="s">
        <v>19</v>
      </c>
      <c r="F264" s="161" t="s">
        <v>140</v>
      </c>
      <c r="H264" s="162">
        <v>60.3</v>
      </c>
      <c r="I264" s="163"/>
      <c r="L264" s="159"/>
      <c r="M264" s="164"/>
      <c r="T264" s="165"/>
      <c r="AT264" s="160" t="s">
        <v>134</v>
      </c>
      <c r="AU264" s="160" t="s">
        <v>90</v>
      </c>
      <c r="AV264" s="14" t="s">
        <v>130</v>
      </c>
      <c r="AW264" s="14" t="s">
        <v>42</v>
      </c>
      <c r="AX264" s="14" t="s">
        <v>88</v>
      </c>
      <c r="AY264" s="160" t="s">
        <v>122</v>
      </c>
    </row>
    <row r="265" spans="2:65" s="1" customFormat="1" ht="31.9" customHeight="1">
      <c r="B265" s="33"/>
      <c r="C265" s="128" t="s">
        <v>292</v>
      </c>
      <c r="D265" s="128" t="s">
        <v>125</v>
      </c>
      <c r="E265" s="129" t="s">
        <v>293</v>
      </c>
      <c r="F265" s="130" t="s">
        <v>294</v>
      </c>
      <c r="G265" s="131" t="s">
        <v>180</v>
      </c>
      <c r="H265" s="132">
        <v>60.3</v>
      </c>
      <c r="I265" s="133"/>
      <c r="J265" s="134">
        <f>ROUND(I265*H265,2)</f>
        <v>0</v>
      </c>
      <c r="K265" s="130" t="s">
        <v>129</v>
      </c>
      <c r="L265" s="33"/>
      <c r="M265" s="135" t="s">
        <v>19</v>
      </c>
      <c r="N265" s="136" t="s">
        <v>51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130</v>
      </c>
      <c r="AT265" s="139" t="s">
        <v>125</v>
      </c>
      <c r="AU265" s="139" t="s">
        <v>90</v>
      </c>
      <c r="AY265" s="17" t="s">
        <v>122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88</v>
      </c>
      <c r="BK265" s="140">
        <f>ROUND(I265*H265,2)</f>
        <v>0</v>
      </c>
      <c r="BL265" s="17" t="s">
        <v>130</v>
      </c>
      <c r="BM265" s="139" t="s">
        <v>295</v>
      </c>
    </row>
    <row r="266" spans="2:65" s="1" customFormat="1" ht="11.25">
      <c r="B266" s="33"/>
      <c r="D266" s="141" t="s">
        <v>132</v>
      </c>
      <c r="F266" s="142" t="s">
        <v>296</v>
      </c>
      <c r="I266" s="143"/>
      <c r="L266" s="33"/>
      <c r="M266" s="144"/>
      <c r="T266" s="54"/>
      <c r="AT266" s="17" t="s">
        <v>132</v>
      </c>
      <c r="AU266" s="17" t="s">
        <v>90</v>
      </c>
    </row>
    <row r="267" spans="2:65" s="12" customFormat="1" ht="11.25">
      <c r="B267" s="145"/>
      <c r="D267" s="146" t="s">
        <v>134</v>
      </c>
      <c r="E267" s="147" t="s">
        <v>19</v>
      </c>
      <c r="F267" s="148" t="s">
        <v>260</v>
      </c>
      <c r="H267" s="147" t="s">
        <v>19</v>
      </c>
      <c r="I267" s="149"/>
      <c r="L267" s="145"/>
      <c r="M267" s="150"/>
      <c r="T267" s="151"/>
      <c r="AT267" s="147" t="s">
        <v>134</v>
      </c>
      <c r="AU267" s="147" t="s">
        <v>90</v>
      </c>
      <c r="AV267" s="12" t="s">
        <v>88</v>
      </c>
      <c r="AW267" s="12" t="s">
        <v>42</v>
      </c>
      <c r="AX267" s="12" t="s">
        <v>80</v>
      </c>
      <c r="AY267" s="147" t="s">
        <v>122</v>
      </c>
    </row>
    <row r="268" spans="2:65" s="12" customFormat="1" ht="11.25">
      <c r="B268" s="145"/>
      <c r="D268" s="146" t="s">
        <v>134</v>
      </c>
      <c r="E268" s="147" t="s">
        <v>19</v>
      </c>
      <c r="F268" s="148" t="s">
        <v>286</v>
      </c>
      <c r="H268" s="147" t="s">
        <v>19</v>
      </c>
      <c r="I268" s="149"/>
      <c r="L268" s="145"/>
      <c r="M268" s="150"/>
      <c r="T268" s="151"/>
      <c r="AT268" s="147" t="s">
        <v>134</v>
      </c>
      <c r="AU268" s="147" t="s">
        <v>90</v>
      </c>
      <c r="AV268" s="12" t="s">
        <v>88</v>
      </c>
      <c r="AW268" s="12" t="s">
        <v>42</v>
      </c>
      <c r="AX268" s="12" t="s">
        <v>80</v>
      </c>
      <c r="AY268" s="147" t="s">
        <v>122</v>
      </c>
    </row>
    <row r="269" spans="2:65" s="13" customFormat="1" ht="11.25">
      <c r="B269" s="152"/>
      <c r="D269" s="146" t="s">
        <v>134</v>
      </c>
      <c r="E269" s="153" t="s">
        <v>19</v>
      </c>
      <c r="F269" s="154" t="s">
        <v>287</v>
      </c>
      <c r="H269" s="155">
        <v>23.4</v>
      </c>
      <c r="I269" s="156"/>
      <c r="L269" s="152"/>
      <c r="M269" s="157"/>
      <c r="T269" s="158"/>
      <c r="AT269" s="153" t="s">
        <v>134</v>
      </c>
      <c r="AU269" s="153" t="s">
        <v>90</v>
      </c>
      <c r="AV269" s="13" t="s">
        <v>90</v>
      </c>
      <c r="AW269" s="13" t="s">
        <v>42</v>
      </c>
      <c r="AX269" s="13" t="s">
        <v>80</v>
      </c>
      <c r="AY269" s="153" t="s">
        <v>122</v>
      </c>
    </row>
    <row r="270" spans="2:65" s="12" customFormat="1" ht="11.25">
      <c r="B270" s="145"/>
      <c r="D270" s="146" t="s">
        <v>134</v>
      </c>
      <c r="E270" s="147" t="s">
        <v>19</v>
      </c>
      <c r="F270" s="148" t="s">
        <v>288</v>
      </c>
      <c r="H270" s="147" t="s">
        <v>19</v>
      </c>
      <c r="I270" s="149"/>
      <c r="L270" s="145"/>
      <c r="M270" s="150"/>
      <c r="T270" s="151"/>
      <c r="AT270" s="147" t="s">
        <v>134</v>
      </c>
      <c r="AU270" s="147" t="s">
        <v>90</v>
      </c>
      <c r="AV270" s="12" t="s">
        <v>88</v>
      </c>
      <c r="AW270" s="12" t="s">
        <v>42</v>
      </c>
      <c r="AX270" s="12" t="s">
        <v>80</v>
      </c>
      <c r="AY270" s="147" t="s">
        <v>122</v>
      </c>
    </row>
    <row r="271" spans="2:65" s="13" customFormat="1" ht="11.25">
      <c r="B271" s="152"/>
      <c r="D271" s="146" t="s">
        <v>134</v>
      </c>
      <c r="E271" s="153" t="s">
        <v>19</v>
      </c>
      <c r="F271" s="154" t="s">
        <v>289</v>
      </c>
      <c r="H271" s="155">
        <v>17.399999999999999</v>
      </c>
      <c r="I271" s="156"/>
      <c r="L271" s="152"/>
      <c r="M271" s="157"/>
      <c r="T271" s="158"/>
      <c r="AT271" s="153" t="s">
        <v>134</v>
      </c>
      <c r="AU271" s="153" t="s">
        <v>90</v>
      </c>
      <c r="AV271" s="13" t="s">
        <v>90</v>
      </c>
      <c r="AW271" s="13" t="s">
        <v>42</v>
      </c>
      <c r="AX271" s="13" t="s">
        <v>80</v>
      </c>
      <c r="AY271" s="153" t="s">
        <v>122</v>
      </c>
    </row>
    <row r="272" spans="2:65" s="12" customFormat="1" ht="11.25">
      <c r="B272" s="145"/>
      <c r="D272" s="146" t="s">
        <v>134</v>
      </c>
      <c r="E272" s="147" t="s">
        <v>19</v>
      </c>
      <c r="F272" s="148" t="s">
        <v>290</v>
      </c>
      <c r="H272" s="147" t="s">
        <v>19</v>
      </c>
      <c r="I272" s="149"/>
      <c r="L272" s="145"/>
      <c r="M272" s="150"/>
      <c r="T272" s="151"/>
      <c r="AT272" s="147" t="s">
        <v>134</v>
      </c>
      <c r="AU272" s="147" t="s">
        <v>90</v>
      </c>
      <c r="AV272" s="12" t="s">
        <v>88</v>
      </c>
      <c r="AW272" s="12" t="s">
        <v>42</v>
      </c>
      <c r="AX272" s="12" t="s">
        <v>80</v>
      </c>
      <c r="AY272" s="147" t="s">
        <v>122</v>
      </c>
    </row>
    <row r="273" spans="2:65" s="13" customFormat="1" ht="11.25">
      <c r="B273" s="152"/>
      <c r="D273" s="146" t="s">
        <v>134</v>
      </c>
      <c r="E273" s="153" t="s">
        <v>19</v>
      </c>
      <c r="F273" s="154" t="s">
        <v>291</v>
      </c>
      <c r="H273" s="155">
        <v>19.5</v>
      </c>
      <c r="I273" s="156"/>
      <c r="L273" s="152"/>
      <c r="M273" s="157"/>
      <c r="T273" s="158"/>
      <c r="AT273" s="153" t="s">
        <v>134</v>
      </c>
      <c r="AU273" s="153" t="s">
        <v>90</v>
      </c>
      <c r="AV273" s="13" t="s">
        <v>90</v>
      </c>
      <c r="AW273" s="13" t="s">
        <v>42</v>
      </c>
      <c r="AX273" s="13" t="s">
        <v>80</v>
      </c>
      <c r="AY273" s="153" t="s">
        <v>122</v>
      </c>
    </row>
    <row r="274" spans="2:65" s="14" customFormat="1" ht="11.25">
      <c r="B274" s="159"/>
      <c r="D274" s="146" t="s">
        <v>134</v>
      </c>
      <c r="E274" s="160" t="s">
        <v>19</v>
      </c>
      <c r="F274" s="161" t="s">
        <v>140</v>
      </c>
      <c r="H274" s="162">
        <v>60.3</v>
      </c>
      <c r="I274" s="163"/>
      <c r="L274" s="159"/>
      <c r="M274" s="164"/>
      <c r="T274" s="165"/>
      <c r="AT274" s="160" t="s">
        <v>134</v>
      </c>
      <c r="AU274" s="160" t="s">
        <v>90</v>
      </c>
      <c r="AV274" s="14" t="s">
        <v>130</v>
      </c>
      <c r="AW274" s="14" t="s">
        <v>42</v>
      </c>
      <c r="AX274" s="14" t="s">
        <v>88</v>
      </c>
      <c r="AY274" s="160" t="s">
        <v>122</v>
      </c>
    </row>
    <row r="275" spans="2:65" s="1" customFormat="1" ht="23.65" customHeight="1">
      <c r="B275" s="33"/>
      <c r="C275" s="128" t="s">
        <v>297</v>
      </c>
      <c r="D275" s="128" t="s">
        <v>125</v>
      </c>
      <c r="E275" s="129" t="s">
        <v>298</v>
      </c>
      <c r="F275" s="130" t="s">
        <v>299</v>
      </c>
      <c r="G275" s="131" t="s">
        <v>157</v>
      </c>
      <c r="H275" s="132">
        <v>16</v>
      </c>
      <c r="I275" s="133"/>
      <c r="J275" s="134">
        <f>ROUND(I275*H275,2)</f>
        <v>0</v>
      </c>
      <c r="K275" s="130" t="s">
        <v>129</v>
      </c>
      <c r="L275" s="33"/>
      <c r="M275" s="135" t="s">
        <v>19</v>
      </c>
      <c r="N275" s="136" t="s">
        <v>51</v>
      </c>
      <c r="P275" s="137">
        <f>O275*H275</f>
        <v>0</v>
      </c>
      <c r="Q275" s="137">
        <v>0</v>
      </c>
      <c r="R275" s="137">
        <f>Q275*H275</f>
        <v>0</v>
      </c>
      <c r="S275" s="137">
        <v>0.25</v>
      </c>
      <c r="T275" s="138">
        <f>S275*H275</f>
        <v>4</v>
      </c>
      <c r="AR275" s="139" t="s">
        <v>130</v>
      </c>
      <c r="AT275" s="139" t="s">
        <v>125</v>
      </c>
      <c r="AU275" s="139" t="s">
        <v>90</v>
      </c>
      <c r="AY275" s="17" t="s">
        <v>122</v>
      </c>
      <c r="BE275" s="140">
        <f>IF(N275="základní",J275,0)</f>
        <v>0</v>
      </c>
      <c r="BF275" s="140">
        <f>IF(N275="snížená",J275,0)</f>
        <v>0</v>
      </c>
      <c r="BG275" s="140">
        <f>IF(N275="zákl. přenesená",J275,0)</f>
        <v>0</v>
      </c>
      <c r="BH275" s="140">
        <f>IF(N275="sníž. přenesená",J275,0)</f>
        <v>0</v>
      </c>
      <c r="BI275" s="140">
        <f>IF(N275="nulová",J275,0)</f>
        <v>0</v>
      </c>
      <c r="BJ275" s="17" t="s">
        <v>88</v>
      </c>
      <c r="BK275" s="140">
        <f>ROUND(I275*H275,2)</f>
        <v>0</v>
      </c>
      <c r="BL275" s="17" t="s">
        <v>130</v>
      </c>
      <c r="BM275" s="139" t="s">
        <v>300</v>
      </c>
    </row>
    <row r="276" spans="2:65" s="1" customFormat="1" ht="11.25">
      <c r="B276" s="33"/>
      <c r="D276" s="141" t="s">
        <v>132</v>
      </c>
      <c r="F276" s="142" t="s">
        <v>301</v>
      </c>
      <c r="I276" s="143"/>
      <c r="L276" s="33"/>
      <c r="M276" s="144"/>
      <c r="T276" s="54"/>
      <c r="AT276" s="17" t="s">
        <v>132</v>
      </c>
      <c r="AU276" s="17" t="s">
        <v>90</v>
      </c>
    </row>
    <row r="277" spans="2:65" s="12" customFormat="1" ht="11.25">
      <c r="B277" s="145"/>
      <c r="D277" s="146" t="s">
        <v>134</v>
      </c>
      <c r="E277" s="147" t="s">
        <v>19</v>
      </c>
      <c r="F277" s="148" t="s">
        <v>260</v>
      </c>
      <c r="H277" s="147" t="s">
        <v>19</v>
      </c>
      <c r="I277" s="149"/>
      <c r="L277" s="145"/>
      <c r="M277" s="150"/>
      <c r="T277" s="151"/>
      <c r="AT277" s="147" t="s">
        <v>134</v>
      </c>
      <c r="AU277" s="147" t="s">
        <v>90</v>
      </c>
      <c r="AV277" s="12" t="s">
        <v>88</v>
      </c>
      <c r="AW277" s="12" t="s">
        <v>42</v>
      </c>
      <c r="AX277" s="12" t="s">
        <v>80</v>
      </c>
      <c r="AY277" s="147" t="s">
        <v>122</v>
      </c>
    </row>
    <row r="278" spans="2:65" s="12" customFormat="1" ht="11.25">
      <c r="B278" s="145"/>
      <c r="D278" s="146" t="s">
        <v>134</v>
      </c>
      <c r="E278" s="147" t="s">
        <v>19</v>
      </c>
      <c r="F278" s="148" t="s">
        <v>302</v>
      </c>
      <c r="H278" s="147" t="s">
        <v>19</v>
      </c>
      <c r="I278" s="149"/>
      <c r="L278" s="145"/>
      <c r="M278" s="150"/>
      <c r="T278" s="151"/>
      <c r="AT278" s="147" t="s">
        <v>134</v>
      </c>
      <c r="AU278" s="147" t="s">
        <v>90</v>
      </c>
      <c r="AV278" s="12" t="s">
        <v>88</v>
      </c>
      <c r="AW278" s="12" t="s">
        <v>42</v>
      </c>
      <c r="AX278" s="12" t="s">
        <v>80</v>
      </c>
      <c r="AY278" s="147" t="s">
        <v>122</v>
      </c>
    </row>
    <row r="279" spans="2:65" s="13" customFormat="1" ht="11.25">
      <c r="B279" s="152"/>
      <c r="D279" s="146" t="s">
        <v>134</v>
      </c>
      <c r="E279" s="153" t="s">
        <v>19</v>
      </c>
      <c r="F279" s="154" t="s">
        <v>249</v>
      </c>
      <c r="H279" s="155">
        <v>16</v>
      </c>
      <c r="I279" s="156"/>
      <c r="L279" s="152"/>
      <c r="M279" s="157"/>
      <c r="T279" s="158"/>
      <c r="AT279" s="153" t="s">
        <v>134</v>
      </c>
      <c r="AU279" s="153" t="s">
        <v>90</v>
      </c>
      <c r="AV279" s="13" t="s">
        <v>90</v>
      </c>
      <c r="AW279" s="13" t="s">
        <v>42</v>
      </c>
      <c r="AX279" s="13" t="s">
        <v>80</v>
      </c>
      <c r="AY279" s="153" t="s">
        <v>122</v>
      </c>
    </row>
    <row r="280" spans="2:65" s="14" customFormat="1" ht="11.25">
      <c r="B280" s="159"/>
      <c r="D280" s="146" t="s">
        <v>134</v>
      </c>
      <c r="E280" s="160" t="s">
        <v>19</v>
      </c>
      <c r="F280" s="161" t="s">
        <v>140</v>
      </c>
      <c r="H280" s="162">
        <v>16</v>
      </c>
      <c r="I280" s="163"/>
      <c r="L280" s="159"/>
      <c r="M280" s="164"/>
      <c r="T280" s="165"/>
      <c r="AT280" s="160" t="s">
        <v>134</v>
      </c>
      <c r="AU280" s="160" t="s">
        <v>90</v>
      </c>
      <c r="AV280" s="14" t="s">
        <v>130</v>
      </c>
      <c r="AW280" s="14" t="s">
        <v>42</v>
      </c>
      <c r="AX280" s="14" t="s">
        <v>88</v>
      </c>
      <c r="AY280" s="160" t="s">
        <v>122</v>
      </c>
    </row>
    <row r="281" spans="2:65" s="1" customFormat="1" ht="36.75" customHeight="1">
      <c r="B281" s="33"/>
      <c r="C281" s="128" t="s">
        <v>303</v>
      </c>
      <c r="D281" s="128" t="s">
        <v>125</v>
      </c>
      <c r="E281" s="129" t="s">
        <v>304</v>
      </c>
      <c r="F281" s="130" t="s">
        <v>305</v>
      </c>
      <c r="G281" s="131" t="s">
        <v>157</v>
      </c>
      <c r="H281" s="132">
        <v>16</v>
      </c>
      <c r="I281" s="133"/>
      <c r="J281" s="134">
        <f>ROUND(I281*H281,2)</f>
        <v>0</v>
      </c>
      <c r="K281" s="130" t="s">
        <v>129</v>
      </c>
      <c r="L281" s="33"/>
      <c r="M281" s="135" t="s">
        <v>19</v>
      </c>
      <c r="N281" s="136" t="s">
        <v>51</v>
      </c>
      <c r="P281" s="137">
        <f>O281*H281</f>
        <v>0</v>
      </c>
      <c r="Q281" s="137">
        <v>0</v>
      </c>
      <c r="R281" s="137">
        <f>Q281*H281</f>
        <v>0</v>
      </c>
      <c r="S281" s="137">
        <v>0</v>
      </c>
      <c r="T281" s="138">
        <f>S281*H281</f>
        <v>0</v>
      </c>
      <c r="AR281" s="139" t="s">
        <v>130</v>
      </c>
      <c r="AT281" s="139" t="s">
        <v>125</v>
      </c>
      <c r="AU281" s="139" t="s">
        <v>90</v>
      </c>
      <c r="AY281" s="17" t="s">
        <v>122</v>
      </c>
      <c r="BE281" s="140">
        <f>IF(N281="základní",J281,0)</f>
        <v>0</v>
      </c>
      <c r="BF281" s="140">
        <f>IF(N281="snížená",J281,0)</f>
        <v>0</v>
      </c>
      <c r="BG281" s="140">
        <f>IF(N281="zákl. přenesená",J281,0)</f>
        <v>0</v>
      </c>
      <c r="BH281" s="140">
        <f>IF(N281="sníž. přenesená",J281,0)</f>
        <v>0</v>
      </c>
      <c r="BI281" s="140">
        <f>IF(N281="nulová",J281,0)</f>
        <v>0</v>
      </c>
      <c r="BJ281" s="17" t="s">
        <v>88</v>
      </c>
      <c r="BK281" s="140">
        <f>ROUND(I281*H281,2)</f>
        <v>0</v>
      </c>
      <c r="BL281" s="17" t="s">
        <v>130</v>
      </c>
      <c r="BM281" s="139" t="s">
        <v>306</v>
      </c>
    </row>
    <row r="282" spans="2:65" s="1" customFormat="1" ht="11.25">
      <c r="B282" s="33"/>
      <c r="D282" s="141" t="s">
        <v>132</v>
      </c>
      <c r="F282" s="142" t="s">
        <v>307</v>
      </c>
      <c r="I282" s="143"/>
      <c r="L282" s="33"/>
      <c r="M282" s="144"/>
      <c r="T282" s="54"/>
      <c r="AT282" s="17" t="s">
        <v>132</v>
      </c>
      <c r="AU282" s="17" t="s">
        <v>90</v>
      </c>
    </row>
    <row r="283" spans="2:65" s="12" customFormat="1" ht="11.25">
      <c r="B283" s="145"/>
      <c r="D283" s="146" t="s">
        <v>134</v>
      </c>
      <c r="E283" s="147" t="s">
        <v>19</v>
      </c>
      <c r="F283" s="148" t="s">
        <v>260</v>
      </c>
      <c r="H283" s="147" t="s">
        <v>19</v>
      </c>
      <c r="I283" s="149"/>
      <c r="L283" s="145"/>
      <c r="M283" s="150"/>
      <c r="T283" s="151"/>
      <c r="AT283" s="147" t="s">
        <v>134</v>
      </c>
      <c r="AU283" s="147" t="s">
        <v>90</v>
      </c>
      <c r="AV283" s="12" t="s">
        <v>88</v>
      </c>
      <c r="AW283" s="12" t="s">
        <v>42</v>
      </c>
      <c r="AX283" s="12" t="s">
        <v>80</v>
      </c>
      <c r="AY283" s="147" t="s">
        <v>122</v>
      </c>
    </row>
    <row r="284" spans="2:65" s="12" customFormat="1" ht="11.25">
      <c r="B284" s="145"/>
      <c r="D284" s="146" t="s">
        <v>134</v>
      </c>
      <c r="E284" s="147" t="s">
        <v>19</v>
      </c>
      <c r="F284" s="148" t="s">
        <v>308</v>
      </c>
      <c r="H284" s="147" t="s">
        <v>19</v>
      </c>
      <c r="I284" s="149"/>
      <c r="L284" s="145"/>
      <c r="M284" s="150"/>
      <c r="T284" s="151"/>
      <c r="AT284" s="147" t="s">
        <v>134</v>
      </c>
      <c r="AU284" s="147" t="s">
        <v>90</v>
      </c>
      <c r="AV284" s="12" t="s">
        <v>88</v>
      </c>
      <c r="AW284" s="12" t="s">
        <v>42</v>
      </c>
      <c r="AX284" s="12" t="s">
        <v>80</v>
      </c>
      <c r="AY284" s="147" t="s">
        <v>122</v>
      </c>
    </row>
    <row r="285" spans="2:65" s="13" customFormat="1" ht="11.25">
      <c r="B285" s="152"/>
      <c r="D285" s="146" t="s">
        <v>134</v>
      </c>
      <c r="E285" s="153" t="s">
        <v>19</v>
      </c>
      <c r="F285" s="154" t="s">
        <v>249</v>
      </c>
      <c r="H285" s="155">
        <v>16</v>
      </c>
      <c r="I285" s="156"/>
      <c r="L285" s="152"/>
      <c r="M285" s="157"/>
      <c r="T285" s="158"/>
      <c r="AT285" s="153" t="s">
        <v>134</v>
      </c>
      <c r="AU285" s="153" t="s">
        <v>90</v>
      </c>
      <c r="AV285" s="13" t="s">
        <v>90</v>
      </c>
      <c r="AW285" s="13" t="s">
        <v>42</v>
      </c>
      <c r="AX285" s="13" t="s">
        <v>80</v>
      </c>
      <c r="AY285" s="153" t="s">
        <v>122</v>
      </c>
    </row>
    <row r="286" spans="2:65" s="14" customFormat="1" ht="11.25">
      <c r="B286" s="159"/>
      <c r="D286" s="146" t="s">
        <v>134</v>
      </c>
      <c r="E286" s="160" t="s">
        <v>19</v>
      </c>
      <c r="F286" s="161" t="s">
        <v>140</v>
      </c>
      <c r="H286" s="162">
        <v>16</v>
      </c>
      <c r="I286" s="163"/>
      <c r="L286" s="159"/>
      <c r="M286" s="164"/>
      <c r="T286" s="165"/>
      <c r="AT286" s="160" t="s">
        <v>134</v>
      </c>
      <c r="AU286" s="160" t="s">
        <v>90</v>
      </c>
      <c r="AV286" s="14" t="s">
        <v>130</v>
      </c>
      <c r="AW286" s="14" t="s">
        <v>42</v>
      </c>
      <c r="AX286" s="14" t="s">
        <v>88</v>
      </c>
      <c r="AY286" s="160" t="s">
        <v>122</v>
      </c>
    </row>
    <row r="287" spans="2:65" s="1" customFormat="1" ht="23.65" customHeight="1">
      <c r="B287" s="33"/>
      <c r="C287" s="128" t="s">
        <v>231</v>
      </c>
      <c r="D287" s="128" t="s">
        <v>125</v>
      </c>
      <c r="E287" s="129" t="s">
        <v>309</v>
      </c>
      <c r="F287" s="130" t="s">
        <v>310</v>
      </c>
      <c r="G287" s="131" t="s">
        <v>180</v>
      </c>
      <c r="H287" s="132">
        <v>60.3</v>
      </c>
      <c r="I287" s="133"/>
      <c r="J287" s="134">
        <f>ROUND(I287*H287,2)</f>
        <v>0</v>
      </c>
      <c r="K287" s="130" t="s">
        <v>129</v>
      </c>
      <c r="L287" s="33"/>
      <c r="M287" s="135" t="s">
        <v>19</v>
      </c>
      <c r="N287" s="136" t="s">
        <v>51</v>
      </c>
      <c r="P287" s="137">
        <f>O287*H287</f>
        <v>0</v>
      </c>
      <c r="Q287" s="137">
        <v>0</v>
      </c>
      <c r="R287" s="137">
        <f>Q287*H287</f>
        <v>0</v>
      </c>
      <c r="S287" s="137">
        <v>0.28999999999999998</v>
      </c>
      <c r="T287" s="138">
        <f>S287*H287</f>
        <v>17.486999999999998</v>
      </c>
      <c r="AR287" s="139" t="s">
        <v>130</v>
      </c>
      <c r="AT287" s="139" t="s">
        <v>125</v>
      </c>
      <c r="AU287" s="139" t="s">
        <v>90</v>
      </c>
      <c r="AY287" s="17" t="s">
        <v>122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88</v>
      </c>
      <c r="BK287" s="140">
        <f>ROUND(I287*H287,2)</f>
        <v>0</v>
      </c>
      <c r="BL287" s="17" t="s">
        <v>130</v>
      </c>
      <c r="BM287" s="139" t="s">
        <v>311</v>
      </c>
    </row>
    <row r="288" spans="2:65" s="1" customFormat="1" ht="11.25">
      <c r="B288" s="33"/>
      <c r="D288" s="141" t="s">
        <v>132</v>
      </c>
      <c r="F288" s="142" t="s">
        <v>312</v>
      </c>
      <c r="I288" s="143"/>
      <c r="L288" s="33"/>
      <c r="M288" s="144"/>
      <c r="T288" s="54"/>
      <c r="AT288" s="17" t="s">
        <v>132</v>
      </c>
      <c r="AU288" s="17" t="s">
        <v>90</v>
      </c>
    </row>
    <row r="289" spans="2:65" s="12" customFormat="1" ht="11.25">
      <c r="B289" s="145"/>
      <c r="D289" s="146" t="s">
        <v>134</v>
      </c>
      <c r="E289" s="147" t="s">
        <v>19</v>
      </c>
      <c r="F289" s="148" t="s">
        <v>260</v>
      </c>
      <c r="H289" s="147" t="s">
        <v>19</v>
      </c>
      <c r="I289" s="149"/>
      <c r="L289" s="145"/>
      <c r="M289" s="150"/>
      <c r="T289" s="151"/>
      <c r="AT289" s="147" t="s">
        <v>134</v>
      </c>
      <c r="AU289" s="147" t="s">
        <v>90</v>
      </c>
      <c r="AV289" s="12" t="s">
        <v>88</v>
      </c>
      <c r="AW289" s="12" t="s">
        <v>42</v>
      </c>
      <c r="AX289" s="12" t="s">
        <v>80</v>
      </c>
      <c r="AY289" s="147" t="s">
        <v>122</v>
      </c>
    </row>
    <row r="290" spans="2:65" s="12" customFormat="1" ht="11.25">
      <c r="B290" s="145"/>
      <c r="D290" s="146" t="s">
        <v>134</v>
      </c>
      <c r="E290" s="147" t="s">
        <v>19</v>
      </c>
      <c r="F290" s="148" t="s">
        <v>313</v>
      </c>
      <c r="H290" s="147" t="s">
        <v>19</v>
      </c>
      <c r="I290" s="149"/>
      <c r="L290" s="145"/>
      <c r="M290" s="150"/>
      <c r="T290" s="151"/>
      <c r="AT290" s="147" t="s">
        <v>134</v>
      </c>
      <c r="AU290" s="147" t="s">
        <v>90</v>
      </c>
      <c r="AV290" s="12" t="s">
        <v>88</v>
      </c>
      <c r="AW290" s="12" t="s">
        <v>42</v>
      </c>
      <c r="AX290" s="12" t="s">
        <v>80</v>
      </c>
      <c r="AY290" s="147" t="s">
        <v>122</v>
      </c>
    </row>
    <row r="291" spans="2:65" s="13" customFormat="1" ht="11.25">
      <c r="B291" s="152"/>
      <c r="D291" s="146" t="s">
        <v>134</v>
      </c>
      <c r="E291" s="153" t="s">
        <v>19</v>
      </c>
      <c r="F291" s="154" t="s">
        <v>314</v>
      </c>
      <c r="H291" s="155">
        <v>60.3</v>
      </c>
      <c r="I291" s="156"/>
      <c r="L291" s="152"/>
      <c r="M291" s="157"/>
      <c r="T291" s="158"/>
      <c r="AT291" s="153" t="s">
        <v>134</v>
      </c>
      <c r="AU291" s="153" t="s">
        <v>90</v>
      </c>
      <c r="AV291" s="13" t="s">
        <v>90</v>
      </c>
      <c r="AW291" s="13" t="s">
        <v>42</v>
      </c>
      <c r="AX291" s="13" t="s">
        <v>80</v>
      </c>
      <c r="AY291" s="153" t="s">
        <v>122</v>
      </c>
    </row>
    <row r="292" spans="2:65" s="14" customFormat="1" ht="11.25">
      <c r="B292" s="159"/>
      <c r="D292" s="146" t="s">
        <v>134</v>
      </c>
      <c r="E292" s="160" t="s">
        <v>19</v>
      </c>
      <c r="F292" s="161" t="s">
        <v>140</v>
      </c>
      <c r="H292" s="162">
        <v>60.3</v>
      </c>
      <c r="I292" s="163"/>
      <c r="L292" s="159"/>
      <c r="M292" s="164"/>
      <c r="T292" s="165"/>
      <c r="AT292" s="160" t="s">
        <v>134</v>
      </c>
      <c r="AU292" s="160" t="s">
        <v>90</v>
      </c>
      <c r="AV292" s="14" t="s">
        <v>130</v>
      </c>
      <c r="AW292" s="14" t="s">
        <v>42</v>
      </c>
      <c r="AX292" s="14" t="s">
        <v>88</v>
      </c>
      <c r="AY292" s="160" t="s">
        <v>122</v>
      </c>
    </row>
    <row r="293" spans="2:65" s="1" customFormat="1" ht="23.65" customHeight="1">
      <c r="B293" s="33"/>
      <c r="C293" s="128" t="s">
        <v>315</v>
      </c>
      <c r="D293" s="128" t="s">
        <v>125</v>
      </c>
      <c r="E293" s="129" t="s">
        <v>316</v>
      </c>
      <c r="F293" s="130" t="s">
        <v>317</v>
      </c>
      <c r="G293" s="131" t="s">
        <v>180</v>
      </c>
      <c r="H293" s="132">
        <v>60.3</v>
      </c>
      <c r="I293" s="133"/>
      <c r="J293" s="134">
        <f>ROUND(I293*H293,2)</f>
        <v>0</v>
      </c>
      <c r="K293" s="130" t="s">
        <v>129</v>
      </c>
      <c r="L293" s="33"/>
      <c r="M293" s="135" t="s">
        <v>19</v>
      </c>
      <c r="N293" s="136" t="s">
        <v>51</v>
      </c>
      <c r="P293" s="137">
        <f>O293*H293</f>
        <v>0</v>
      </c>
      <c r="Q293" s="137">
        <v>0</v>
      </c>
      <c r="R293" s="137">
        <f>Q293*H293</f>
        <v>0</v>
      </c>
      <c r="S293" s="137">
        <v>0.44</v>
      </c>
      <c r="T293" s="138">
        <f>S293*H293</f>
        <v>26.532</v>
      </c>
      <c r="AR293" s="139" t="s">
        <v>159</v>
      </c>
      <c r="AT293" s="139" t="s">
        <v>125</v>
      </c>
      <c r="AU293" s="139" t="s">
        <v>90</v>
      </c>
      <c r="AY293" s="17" t="s">
        <v>122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88</v>
      </c>
      <c r="BK293" s="140">
        <f>ROUND(I293*H293,2)</f>
        <v>0</v>
      </c>
      <c r="BL293" s="17" t="s">
        <v>159</v>
      </c>
      <c r="BM293" s="139" t="s">
        <v>318</v>
      </c>
    </row>
    <row r="294" spans="2:65" s="1" customFormat="1" ht="11.25">
      <c r="B294" s="33"/>
      <c r="D294" s="141" t="s">
        <v>132</v>
      </c>
      <c r="F294" s="142" t="s">
        <v>319</v>
      </c>
      <c r="I294" s="143"/>
      <c r="L294" s="33"/>
      <c r="M294" s="144"/>
      <c r="T294" s="54"/>
      <c r="AT294" s="17" t="s">
        <v>132</v>
      </c>
      <c r="AU294" s="17" t="s">
        <v>90</v>
      </c>
    </row>
    <row r="295" spans="2:65" s="12" customFormat="1" ht="11.25">
      <c r="B295" s="145"/>
      <c r="D295" s="146" t="s">
        <v>134</v>
      </c>
      <c r="E295" s="147" t="s">
        <v>19</v>
      </c>
      <c r="F295" s="148" t="s">
        <v>260</v>
      </c>
      <c r="H295" s="147" t="s">
        <v>19</v>
      </c>
      <c r="I295" s="149"/>
      <c r="L295" s="145"/>
      <c r="M295" s="150"/>
      <c r="T295" s="151"/>
      <c r="AT295" s="147" t="s">
        <v>134</v>
      </c>
      <c r="AU295" s="147" t="s">
        <v>90</v>
      </c>
      <c r="AV295" s="12" t="s">
        <v>88</v>
      </c>
      <c r="AW295" s="12" t="s">
        <v>42</v>
      </c>
      <c r="AX295" s="12" t="s">
        <v>80</v>
      </c>
      <c r="AY295" s="147" t="s">
        <v>122</v>
      </c>
    </row>
    <row r="296" spans="2:65" s="12" customFormat="1" ht="11.25">
      <c r="B296" s="145"/>
      <c r="D296" s="146" t="s">
        <v>134</v>
      </c>
      <c r="E296" s="147" t="s">
        <v>19</v>
      </c>
      <c r="F296" s="148" t="s">
        <v>313</v>
      </c>
      <c r="H296" s="147" t="s">
        <v>19</v>
      </c>
      <c r="I296" s="149"/>
      <c r="L296" s="145"/>
      <c r="M296" s="150"/>
      <c r="T296" s="151"/>
      <c r="AT296" s="147" t="s">
        <v>134</v>
      </c>
      <c r="AU296" s="147" t="s">
        <v>90</v>
      </c>
      <c r="AV296" s="12" t="s">
        <v>88</v>
      </c>
      <c r="AW296" s="12" t="s">
        <v>42</v>
      </c>
      <c r="AX296" s="12" t="s">
        <v>80</v>
      </c>
      <c r="AY296" s="147" t="s">
        <v>122</v>
      </c>
    </row>
    <row r="297" spans="2:65" s="13" customFormat="1" ht="11.25">
      <c r="B297" s="152"/>
      <c r="D297" s="146" t="s">
        <v>134</v>
      </c>
      <c r="E297" s="153" t="s">
        <v>19</v>
      </c>
      <c r="F297" s="154" t="s">
        <v>314</v>
      </c>
      <c r="H297" s="155">
        <v>60.3</v>
      </c>
      <c r="I297" s="156"/>
      <c r="L297" s="152"/>
      <c r="M297" s="157"/>
      <c r="T297" s="158"/>
      <c r="AT297" s="153" t="s">
        <v>134</v>
      </c>
      <c r="AU297" s="153" t="s">
        <v>90</v>
      </c>
      <c r="AV297" s="13" t="s">
        <v>90</v>
      </c>
      <c r="AW297" s="13" t="s">
        <v>42</v>
      </c>
      <c r="AX297" s="13" t="s">
        <v>80</v>
      </c>
      <c r="AY297" s="153" t="s">
        <v>122</v>
      </c>
    </row>
    <row r="298" spans="2:65" s="14" customFormat="1" ht="11.25">
      <c r="B298" s="159"/>
      <c r="D298" s="146" t="s">
        <v>134</v>
      </c>
      <c r="E298" s="160" t="s">
        <v>19</v>
      </c>
      <c r="F298" s="161" t="s">
        <v>140</v>
      </c>
      <c r="H298" s="162">
        <v>60.3</v>
      </c>
      <c r="I298" s="163"/>
      <c r="L298" s="159"/>
      <c r="M298" s="164"/>
      <c r="T298" s="165"/>
      <c r="AT298" s="160" t="s">
        <v>134</v>
      </c>
      <c r="AU298" s="160" t="s">
        <v>90</v>
      </c>
      <c r="AV298" s="14" t="s">
        <v>130</v>
      </c>
      <c r="AW298" s="14" t="s">
        <v>42</v>
      </c>
      <c r="AX298" s="14" t="s">
        <v>88</v>
      </c>
      <c r="AY298" s="160" t="s">
        <v>122</v>
      </c>
    </row>
    <row r="299" spans="2:65" s="1" customFormat="1" ht="15" customHeight="1">
      <c r="B299" s="33"/>
      <c r="C299" s="128" t="s">
        <v>320</v>
      </c>
      <c r="D299" s="128" t="s">
        <v>125</v>
      </c>
      <c r="E299" s="129" t="s">
        <v>321</v>
      </c>
      <c r="F299" s="130" t="s">
        <v>322</v>
      </c>
      <c r="G299" s="131" t="s">
        <v>323</v>
      </c>
      <c r="H299" s="132">
        <v>0.83199999999999996</v>
      </c>
      <c r="I299" s="133"/>
      <c r="J299" s="134">
        <f>ROUND(I299*H299,2)</f>
        <v>0</v>
      </c>
      <c r="K299" s="130" t="s">
        <v>129</v>
      </c>
      <c r="L299" s="33"/>
      <c r="M299" s="135" t="s">
        <v>19</v>
      </c>
      <c r="N299" s="136" t="s">
        <v>51</v>
      </c>
      <c r="P299" s="137">
        <f>O299*H299</f>
        <v>0</v>
      </c>
      <c r="Q299" s="137">
        <v>0</v>
      </c>
      <c r="R299" s="137">
        <f>Q299*H299</f>
        <v>0</v>
      </c>
      <c r="S299" s="137">
        <v>2.2000000000000002</v>
      </c>
      <c r="T299" s="138">
        <f>S299*H299</f>
        <v>1.8304</v>
      </c>
      <c r="AR299" s="139" t="s">
        <v>159</v>
      </c>
      <c r="AT299" s="139" t="s">
        <v>125</v>
      </c>
      <c r="AU299" s="139" t="s">
        <v>90</v>
      </c>
      <c r="AY299" s="17" t="s">
        <v>122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88</v>
      </c>
      <c r="BK299" s="140">
        <f>ROUND(I299*H299,2)</f>
        <v>0</v>
      </c>
      <c r="BL299" s="17" t="s">
        <v>159</v>
      </c>
      <c r="BM299" s="139" t="s">
        <v>324</v>
      </c>
    </row>
    <row r="300" spans="2:65" s="1" customFormat="1" ht="11.25">
      <c r="B300" s="33"/>
      <c r="D300" s="141" t="s">
        <v>132</v>
      </c>
      <c r="F300" s="142" t="s">
        <v>325</v>
      </c>
      <c r="I300" s="143"/>
      <c r="L300" s="33"/>
      <c r="M300" s="144"/>
      <c r="T300" s="54"/>
      <c r="AT300" s="17" t="s">
        <v>132</v>
      </c>
      <c r="AU300" s="17" t="s">
        <v>90</v>
      </c>
    </row>
    <row r="301" spans="2:65" s="12" customFormat="1" ht="11.25">
      <c r="B301" s="145"/>
      <c r="D301" s="146" t="s">
        <v>134</v>
      </c>
      <c r="E301" s="147" t="s">
        <v>19</v>
      </c>
      <c r="F301" s="148" t="s">
        <v>260</v>
      </c>
      <c r="H301" s="147" t="s">
        <v>19</v>
      </c>
      <c r="I301" s="149"/>
      <c r="L301" s="145"/>
      <c r="M301" s="150"/>
      <c r="T301" s="151"/>
      <c r="AT301" s="147" t="s">
        <v>134</v>
      </c>
      <c r="AU301" s="147" t="s">
        <v>90</v>
      </c>
      <c r="AV301" s="12" t="s">
        <v>88</v>
      </c>
      <c r="AW301" s="12" t="s">
        <v>42</v>
      </c>
      <c r="AX301" s="12" t="s">
        <v>80</v>
      </c>
      <c r="AY301" s="147" t="s">
        <v>122</v>
      </c>
    </row>
    <row r="302" spans="2:65" s="12" customFormat="1" ht="11.25">
      <c r="B302" s="145"/>
      <c r="D302" s="146" t="s">
        <v>134</v>
      </c>
      <c r="E302" s="147" t="s">
        <v>19</v>
      </c>
      <c r="F302" s="148" t="s">
        <v>326</v>
      </c>
      <c r="H302" s="147" t="s">
        <v>19</v>
      </c>
      <c r="I302" s="149"/>
      <c r="L302" s="145"/>
      <c r="M302" s="150"/>
      <c r="T302" s="151"/>
      <c r="AT302" s="147" t="s">
        <v>134</v>
      </c>
      <c r="AU302" s="147" t="s">
        <v>90</v>
      </c>
      <c r="AV302" s="12" t="s">
        <v>88</v>
      </c>
      <c r="AW302" s="12" t="s">
        <v>42</v>
      </c>
      <c r="AX302" s="12" t="s">
        <v>80</v>
      </c>
      <c r="AY302" s="147" t="s">
        <v>122</v>
      </c>
    </row>
    <row r="303" spans="2:65" s="13" customFormat="1" ht="11.25">
      <c r="B303" s="152"/>
      <c r="D303" s="146" t="s">
        <v>134</v>
      </c>
      <c r="E303" s="153" t="s">
        <v>19</v>
      </c>
      <c r="F303" s="154" t="s">
        <v>327</v>
      </c>
      <c r="H303" s="155">
        <v>0.432</v>
      </c>
      <c r="I303" s="156"/>
      <c r="L303" s="152"/>
      <c r="M303" s="157"/>
      <c r="T303" s="158"/>
      <c r="AT303" s="153" t="s">
        <v>134</v>
      </c>
      <c r="AU303" s="153" t="s">
        <v>90</v>
      </c>
      <c r="AV303" s="13" t="s">
        <v>90</v>
      </c>
      <c r="AW303" s="13" t="s">
        <v>42</v>
      </c>
      <c r="AX303" s="13" t="s">
        <v>80</v>
      </c>
      <c r="AY303" s="153" t="s">
        <v>122</v>
      </c>
    </row>
    <row r="304" spans="2:65" s="12" customFormat="1" ht="11.25">
      <c r="B304" s="145"/>
      <c r="D304" s="146" t="s">
        <v>134</v>
      </c>
      <c r="E304" s="147" t="s">
        <v>19</v>
      </c>
      <c r="F304" s="148" t="s">
        <v>328</v>
      </c>
      <c r="H304" s="147" t="s">
        <v>19</v>
      </c>
      <c r="I304" s="149"/>
      <c r="L304" s="145"/>
      <c r="M304" s="150"/>
      <c r="T304" s="151"/>
      <c r="AT304" s="147" t="s">
        <v>134</v>
      </c>
      <c r="AU304" s="147" t="s">
        <v>90</v>
      </c>
      <c r="AV304" s="12" t="s">
        <v>88</v>
      </c>
      <c r="AW304" s="12" t="s">
        <v>42</v>
      </c>
      <c r="AX304" s="12" t="s">
        <v>80</v>
      </c>
      <c r="AY304" s="147" t="s">
        <v>122</v>
      </c>
    </row>
    <row r="305" spans="2:65" s="13" customFormat="1" ht="11.25">
      <c r="B305" s="152"/>
      <c r="D305" s="146" t="s">
        <v>134</v>
      </c>
      <c r="E305" s="153" t="s">
        <v>19</v>
      </c>
      <c r="F305" s="154" t="s">
        <v>329</v>
      </c>
      <c r="H305" s="155">
        <v>0.4</v>
      </c>
      <c r="I305" s="156"/>
      <c r="L305" s="152"/>
      <c r="M305" s="157"/>
      <c r="T305" s="158"/>
      <c r="AT305" s="153" t="s">
        <v>134</v>
      </c>
      <c r="AU305" s="153" t="s">
        <v>90</v>
      </c>
      <c r="AV305" s="13" t="s">
        <v>90</v>
      </c>
      <c r="AW305" s="13" t="s">
        <v>42</v>
      </c>
      <c r="AX305" s="13" t="s">
        <v>80</v>
      </c>
      <c r="AY305" s="153" t="s">
        <v>122</v>
      </c>
    </row>
    <row r="306" spans="2:65" s="14" customFormat="1" ht="11.25">
      <c r="B306" s="159"/>
      <c r="D306" s="146" t="s">
        <v>134</v>
      </c>
      <c r="E306" s="160" t="s">
        <v>19</v>
      </c>
      <c r="F306" s="161" t="s">
        <v>140</v>
      </c>
      <c r="H306" s="162">
        <v>0.83199999999999996</v>
      </c>
      <c r="I306" s="163"/>
      <c r="L306" s="159"/>
      <c r="M306" s="164"/>
      <c r="T306" s="165"/>
      <c r="AT306" s="160" t="s">
        <v>134</v>
      </c>
      <c r="AU306" s="160" t="s">
        <v>90</v>
      </c>
      <c r="AV306" s="14" t="s">
        <v>130</v>
      </c>
      <c r="AW306" s="14" t="s">
        <v>42</v>
      </c>
      <c r="AX306" s="14" t="s">
        <v>88</v>
      </c>
      <c r="AY306" s="160" t="s">
        <v>122</v>
      </c>
    </row>
    <row r="307" spans="2:65" s="1" customFormat="1" ht="15" customHeight="1">
      <c r="B307" s="33"/>
      <c r="C307" s="128" t="s">
        <v>330</v>
      </c>
      <c r="D307" s="128" t="s">
        <v>125</v>
      </c>
      <c r="E307" s="129" t="s">
        <v>331</v>
      </c>
      <c r="F307" s="130" t="s">
        <v>332</v>
      </c>
      <c r="G307" s="131" t="s">
        <v>323</v>
      </c>
      <c r="H307" s="132">
        <v>3.4</v>
      </c>
      <c r="I307" s="133"/>
      <c r="J307" s="134">
        <f>ROUND(I307*H307,2)</f>
        <v>0</v>
      </c>
      <c r="K307" s="130" t="s">
        <v>129</v>
      </c>
      <c r="L307" s="33"/>
      <c r="M307" s="135" t="s">
        <v>19</v>
      </c>
      <c r="N307" s="136" t="s">
        <v>51</v>
      </c>
      <c r="P307" s="137">
        <f>O307*H307</f>
        <v>0</v>
      </c>
      <c r="Q307" s="137">
        <v>0</v>
      </c>
      <c r="R307" s="137">
        <f>Q307*H307</f>
        <v>0</v>
      </c>
      <c r="S307" s="137">
        <v>2.4500000000000002</v>
      </c>
      <c r="T307" s="138">
        <f>S307*H307</f>
        <v>8.33</v>
      </c>
      <c r="AR307" s="139" t="s">
        <v>159</v>
      </c>
      <c r="AT307" s="139" t="s">
        <v>125</v>
      </c>
      <c r="AU307" s="139" t="s">
        <v>90</v>
      </c>
      <c r="AY307" s="17" t="s">
        <v>122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88</v>
      </c>
      <c r="BK307" s="140">
        <f>ROUND(I307*H307,2)</f>
        <v>0</v>
      </c>
      <c r="BL307" s="17" t="s">
        <v>159</v>
      </c>
      <c r="BM307" s="139" t="s">
        <v>333</v>
      </c>
    </row>
    <row r="308" spans="2:65" s="1" customFormat="1" ht="11.25">
      <c r="B308" s="33"/>
      <c r="D308" s="141" t="s">
        <v>132</v>
      </c>
      <c r="F308" s="142" t="s">
        <v>334</v>
      </c>
      <c r="I308" s="143"/>
      <c r="L308" s="33"/>
      <c r="M308" s="144"/>
      <c r="T308" s="54"/>
      <c r="AT308" s="17" t="s">
        <v>132</v>
      </c>
      <c r="AU308" s="17" t="s">
        <v>90</v>
      </c>
    </row>
    <row r="309" spans="2:65" s="12" customFormat="1" ht="11.25">
      <c r="B309" s="145"/>
      <c r="D309" s="146" t="s">
        <v>134</v>
      </c>
      <c r="E309" s="147" t="s">
        <v>19</v>
      </c>
      <c r="F309" s="148" t="s">
        <v>260</v>
      </c>
      <c r="H309" s="147" t="s">
        <v>19</v>
      </c>
      <c r="I309" s="149"/>
      <c r="L309" s="145"/>
      <c r="M309" s="150"/>
      <c r="T309" s="151"/>
      <c r="AT309" s="147" t="s">
        <v>134</v>
      </c>
      <c r="AU309" s="147" t="s">
        <v>90</v>
      </c>
      <c r="AV309" s="12" t="s">
        <v>88</v>
      </c>
      <c r="AW309" s="12" t="s">
        <v>42</v>
      </c>
      <c r="AX309" s="12" t="s">
        <v>80</v>
      </c>
      <c r="AY309" s="147" t="s">
        <v>122</v>
      </c>
    </row>
    <row r="310" spans="2:65" s="12" customFormat="1" ht="11.25">
      <c r="B310" s="145"/>
      <c r="D310" s="146" t="s">
        <v>134</v>
      </c>
      <c r="E310" s="147" t="s">
        <v>19</v>
      </c>
      <c r="F310" s="148" t="s">
        <v>335</v>
      </c>
      <c r="H310" s="147" t="s">
        <v>19</v>
      </c>
      <c r="I310" s="149"/>
      <c r="L310" s="145"/>
      <c r="M310" s="150"/>
      <c r="T310" s="151"/>
      <c r="AT310" s="147" t="s">
        <v>134</v>
      </c>
      <c r="AU310" s="147" t="s">
        <v>90</v>
      </c>
      <c r="AV310" s="12" t="s">
        <v>88</v>
      </c>
      <c r="AW310" s="12" t="s">
        <v>42</v>
      </c>
      <c r="AX310" s="12" t="s">
        <v>80</v>
      </c>
      <c r="AY310" s="147" t="s">
        <v>122</v>
      </c>
    </row>
    <row r="311" spans="2:65" s="13" customFormat="1" ht="11.25">
      <c r="B311" s="152"/>
      <c r="D311" s="146" t="s">
        <v>134</v>
      </c>
      <c r="E311" s="153" t="s">
        <v>19</v>
      </c>
      <c r="F311" s="154" t="s">
        <v>336</v>
      </c>
      <c r="H311" s="155">
        <v>3.4</v>
      </c>
      <c r="I311" s="156"/>
      <c r="L311" s="152"/>
      <c r="M311" s="157"/>
      <c r="T311" s="158"/>
      <c r="AT311" s="153" t="s">
        <v>134</v>
      </c>
      <c r="AU311" s="153" t="s">
        <v>90</v>
      </c>
      <c r="AV311" s="13" t="s">
        <v>90</v>
      </c>
      <c r="AW311" s="13" t="s">
        <v>42</v>
      </c>
      <c r="AX311" s="13" t="s">
        <v>80</v>
      </c>
      <c r="AY311" s="153" t="s">
        <v>122</v>
      </c>
    </row>
    <row r="312" spans="2:65" s="14" customFormat="1" ht="11.25">
      <c r="B312" s="159"/>
      <c r="D312" s="146" t="s">
        <v>134</v>
      </c>
      <c r="E312" s="160" t="s">
        <v>19</v>
      </c>
      <c r="F312" s="161" t="s">
        <v>140</v>
      </c>
      <c r="H312" s="162">
        <v>3.4</v>
      </c>
      <c r="I312" s="163"/>
      <c r="L312" s="159"/>
      <c r="M312" s="164"/>
      <c r="T312" s="165"/>
      <c r="AT312" s="160" t="s">
        <v>134</v>
      </c>
      <c r="AU312" s="160" t="s">
        <v>90</v>
      </c>
      <c r="AV312" s="14" t="s">
        <v>130</v>
      </c>
      <c r="AW312" s="14" t="s">
        <v>42</v>
      </c>
      <c r="AX312" s="14" t="s">
        <v>88</v>
      </c>
      <c r="AY312" s="160" t="s">
        <v>122</v>
      </c>
    </row>
    <row r="313" spans="2:65" s="1" customFormat="1" ht="23.65" customHeight="1">
      <c r="B313" s="33"/>
      <c r="C313" s="128" t="s">
        <v>337</v>
      </c>
      <c r="D313" s="128" t="s">
        <v>125</v>
      </c>
      <c r="E313" s="129" t="s">
        <v>338</v>
      </c>
      <c r="F313" s="130" t="s">
        <v>339</v>
      </c>
      <c r="G313" s="131" t="s">
        <v>235</v>
      </c>
      <c r="H313" s="132">
        <v>30.029</v>
      </c>
      <c r="I313" s="133"/>
      <c r="J313" s="134">
        <f>ROUND(I313*H313,2)</f>
        <v>0</v>
      </c>
      <c r="K313" s="130" t="s">
        <v>129</v>
      </c>
      <c r="L313" s="33"/>
      <c r="M313" s="135" t="s">
        <v>19</v>
      </c>
      <c r="N313" s="136" t="s">
        <v>51</v>
      </c>
      <c r="P313" s="137">
        <f>O313*H313</f>
        <v>0</v>
      </c>
      <c r="Q313" s="137">
        <v>0</v>
      </c>
      <c r="R313" s="137">
        <f>Q313*H313</f>
        <v>0</v>
      </c>
      <c r="S313" s="137">
        <v>0</v>
      </c>
      <c r="T313" s="138">
        <f>S313*H313</f>
        <v>0</v>
      </c>
      <c r="AR313" s="139" t="s">
        <v>130</v>
      </c>
      <c r="AT313" s="139" t="s">
        <v>125</v>
      </c>
      <c r="AU313" s="139" t="s">
        <v>90</v>
      </c>
      <c r="AY313" s="17" t="s">
        <v>122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88</v>
      </c>
      <c r="BK313" s="140">
        <f>ROUND(I313*H313,2)</f>
        <v>0</v>
      </c>
      <c r="BL313" s="17" t="s">
        <v>130</v>
      </c>
      <c r="BM313" s="139" t="s">
        <v>340</v>
      </c>
    </row>
    <row r="314" spans="2:65" s="1" customFormat="1" ht="11.25">
      <c r="B314" s="33"/>
      <c r="D314" s="141" t="s">
        <v>132</v>
      </c>
      <c r="F314" s="142" t="s">
        <v>341</v>
      </c>
      <c r="I314" s="143"/>
      <c r="L314" s="33"/>
      <c r="M314" s="144"/>
      <c r="T314" s="54"/>
      <c r="AT314" s="17" t="s">
        <v>132</v>
      </c>
      <c r="AU314" s="17" t="s">
        <v>90</v>
      </c>
    </row>
    <row r="315" spans="2:65" s="12" customFormat="1" ht="11.25">
      <c r="B315" s="145"/>
      <c r="D315" s="146" t="s">
        <v>134</v>
      </c>
      <c r="E315" s="147" t="s">
        <v>19</v>
      </c>
      <c r="F315" s="148" t="s">
        <v>260</v>
      </c>
      <c r="H315" s="147" t="s">
        <v>19</v>
      </c>
      <c r="I315" s="149"/>
      <c r="L315" s="145"/>
      <c r="M315" s="150"/>
      <c r="T315" s="151"/>
      <c r="AT315" s="147" t="s">
        <v>134</v>
      </c>
      <c r="AU315" s="147" t="s">
        <v>90</v>
      </c>
      <c r="AV315" s="12" t="s">
        <v>88</v>
      </c>
      <c r="AW315" s="12" t="s">
        <v>42</v>
      </c>
      <c r="AX315" s="12" t="s">
        <v>80</v>
      </c>
      <c r="AY315" s="147" t="s">
        <v>122</v>
      </c>
    </row>
    <row r="316" spans="2:65" s="12" customFormat="1" ht="11.25">
      <c r="B316" s="145"/>
      <c r="D316" s="146" t="s">
        <v>134</v>
      </c>
      <c r="E316" s="147" t="s">
        <v>19</v>
      </c>
      <c r="F316" s="148" t="s">
        <v>342</v>
      </c>
      <c r="H316" s="147" t="s">
        <v>19</v>
      </c>
      <c r="I316" s="149"/>
      <c r="L316" s="145"/>
      <c r="M316" s="150"/>
      <c r="T316" s="151"/>
      <c r="AT316" s="147" t="s">
        <v>134</v>
      </c>
      <c r="AU316" s="147" t="s">
        <v>90</v>
      </c>
      <c r="AV316" s="12" t="s">
        <v>88</v>
      </c>
      <c r="AW316" s="12" t="s">
        <v>42</v>
      </c>
      <c r="AX316" s="12" t="s">
        <v>80</v>
      </c>
      <c r="AY316" s="147" t="s">
        <v>122</v>
      </c>
    </row>
    <row r="317" spans="2:65" s="13" customFormat="1" ht="11.25">
      <c r="B317" s="152"/>
      <c r="D317" s="146" t="s">
        <v>134</v>
      </c>
      <c r="E317" s="153" t="s">
        <v>19</v>
      </c>
      <c r="F317" s="154" t="s">
        <v>343</v>
      </c>
      <c r="H317" s="155">
        <v>30.029</v>
      </c>
      <c r="I317" s="156"/>
      <c r="L317" s="152"/>
      <c r="M317" s="157"/>
      <c r="T317" s="158"/>
      <c r="AT317" s="153" t="s">
        <v>134</v>
      </c>
      <c r="AU317" s="153" t="s">
        <v>90</v>
      </c>
      <c r="AV317" s="13" t="s">
        <v>90</v>
      </c>
      <c r="AW317" s="13" t="s">
        <v>42</v>
      </c>
      <c r="AX317" s="13" t="s">
        <v>80</v>
      </c>
      <c r="AY317" s="153" t="s">
        <v>122</v>
      </c>
    </row>
    <row r="318" spans="2:65" s="14" customFormat="1" ht="11.25">
      <c r="B318" s="159"/>
      <c r="D318" s="146" t="s">
        <v>134</v>
      </c>
      <c r="E318" s="160" t="s">
        <v>19</v>
      </c>
      <c r="F318" s="161" t="s">
        <v>140</v>
      </c>
      <c r="H318" s="162">
        <v>30.029</v>
      </c>
      <c r="I318" s="163"/>
      <c r="L318" s="159"/>
      <c r="M318" s="164"/>
      <c r="T318" s="165"/>
      <c r="AT318" s="160" t="s">
        <v>134</v>
      </c>
      <c r="AU318" s="160" t="s">
        <v>90</v>
      </c>
      <c r="AV318" s="14" t="s">
        <v>130</v>
      </c>
      <c r="AW318" s="14" t="s">
        <v>42</v>
      </c>
      <c r="AX318" s="14" t="s">
        <v>88</v>
      </c>
      <c r="AY318" s="160" t="s">
        <v>122</v>
      </c>
    </row>
    <row r="319" spans="2:65" s="1" customFormat="1" ht="23.65" customHeight="1">
      <c r="B319" s="33"/>
      <c r="C319" s="128" t="s">
        <v>344</v>
      </c>
      <c r="D319" s="128" t="s">
        <v>125</v>
      </c>
      <c r="E319" s="129" t="s">
        <v>345</v>
      </c>
      <c r="F319" s="130" t="s">
        <v>346</v>
      </c>
      <c r="G319" s="131" t="s">
        <v>235</v>
      </c>
      <c r="H319" s="132">
        <v>35.054000000000002</v>
      </c>
      <c r="I319" s="133"/>
      <c r="J319" s="134">
        <f>ROUND(I319*H319,2)</f>
        <v>0</v>
      </c>
      <c r="K319" s="130" t="s">
        <v>129</v>
      </c>
      <c r="L319" s="33"/>
      <c r="M319" s="135" t="s">
        <v>19</v>
      </c>
      <c r="N319" s="136" t="s">
        <v>51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130</v>
      </c>
      <c r="AT319" s="139" t="s">
        <v>125</v>
      </c>
      <c r="AU319" s="139" t="s">
        <v>90</v>
      </c>
      <c r="AY319" s="17" t="s">
        <v>122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88</v>
      </c>
      <c r="BK319" s="140">
        <f>ROUND(I319*H319,2)</f>
        <v>0</v>
      </c>
      <c r="BL319" s="17" t="s">
        <v>130</v>
      </c>
      <c r="BM319" s="139" t="s">
        <v>347</v>
      </c>
    </row>
    <row r="320" spans="2:65" s="1" customFormat="1" ht="11.25">
      <c r="B320" s="33"/>
      <c r="D320" s="141" t="s">
        <v>132</v>
      </c>
      <c r="F320" s="142" t="s">
        <v>348</v>
      </c>
      <c r="I320" s="143"/>
      <c r="L320" s="33"/>
      <c r="M320" s="144"/>
      <c r="T320" s="54"/>
      <c r="AT320" s="17" t="s">
        <v>132</v>
      </c>
      <c r="AU320" s="17" t="s">
        <v>90</v>
      </c>
    </row>
    <row r="321" spans="2:51" s="12" customFormat="1" ht="11.25">
      <c r="B321" s="145"/>
      <c r="D321" s="146" t="s">
        <v>134</v>
      </c>
      <c r="E321" s="147" t="s">
        <v>19</v>
      </c>
      <c r="F321" s="148" t="s">
        <v>260</v>
      </c>
      <c r="H321" s="147" t="s">
        <v>19</v>
      </c>
      <c r="I321" s="149"/>
      <c r="L321" s="145"/>
      <c r="M321" s="150"/>
      <c r="T321" s="151"/>
      <c r="AT321" s="147" t="s">
        <v>134</v>
      </c>
      <c r="AU321" s="147" t="s">
        <v>90</v>
      </c>
      <c r="AV321" s="12" t="s">
        <v>88</v>
      </c>
      <c r="AW321" s="12" t="s">
        <v>42</v>
      </c>
      <c r="AX321" s="12" t="s">
        <v>80</v>
      </c>
      <c r="AY321" s="147" t="s">
        <v>122</v>
      </c>
    </row>
    <row r="322" spans="2:51" s="12" customFormat="1" ht="11.25">
      <c r="B322" s="145"/>
      <c r="D322" s="146" t="s">
        <v>134</v>
      </c>
      <c r="E322" s="147" t="s">
        <v>19</v>
      </c>
      <c r="F322" s="148" t="s">
        <v>349</v>
      </c>
      <c r="H322" s="147" t="s">
        <v>19</v>
      </c>
      <c r="I322" s="149"/>
      <c r="L322" s="145"/>
      <c r="M322" s="150"/>
      <c r="T322" s="151"/>
      <c r="AT322" s="147" t="s">
        <v>134</v>
      </c>
      <c r="AU322" s="147" t="s">
        <v>90</v>
      </c>
      <c r="AV322" s="12" t="s">
        <v>88</v>
      </c>
      <c r="AW322" s="12" t="s">
        <v>42</v>
      </c>
      <c r="AX322" s="12" t="s">
        <v>80</v>
      </c>
      <c r="AY322" s="147" t="s">
        <v>122</v>
      </c>
    </row>
    <row r="323" spans="2:51" s="12" customFormat="1" ht="11.25">
      <c r="B323" s="145"/>
      <c r="D323" s="146" t="s">
        <v>134</v>
      </c>
      <c r="E323" s="147" t="s">
        <v>19</v>
      </c>
      <c r="F323" s="148" t="s">
        <v>350</v>
      </c>
      <c r="H323" s="147" t="s">
        <v>19</v>
      </c>
      <c r="I323" s="149"/>
      <c r="L323" s="145"/>
      <c r="M323" s="150"/>
      <c r="T323" s="151"/>
      <c r="AT323" s="147" t="s">
        <v>134</v>
      </c>
      <c r="AU323" s="147" t="s">
        <v>90</v>
      </c>
      <c r="AV323" s="12" t="s">
        <v>88</v>
      </c>
      <c r="AW323" s="12" t="s">
        <v>42</v>
      </c>
      <c r="AX323" s="12" t="s">
        <v>80</v>
      </c>
      <c r="AY323" s="147" t="s">
        <v>122</v>
      </c>
    </row>
    <row r="324" spans="2:51" s="13" customFormat="1" ht="11.25">
      <c r="B324" s="152"/>
      <c r="D324" s="146" t="s">
        <v>134</v>
      </c>
      <c r="E324" s="153" t="s">
        <v>19</v>
      </c>
      <c r="F324" s="154" t="s">
        <v>351</v>
      </c>
      <c r="H324" s="155">
        <v>4.0720000000000001</v>
      </c>
      <c r="I324" s="156"/>
      <c r="L324" s="152"/>
      <c r="M324" s="157"/>
      <c r="T324" s="158"/>
      <c r="AT324" s="153" t="s">
        <v>134</v>
      </c>
      <c r="AU324" s="153" t="s">
        <v>90</v>
      </c>
      <c r="AV324" s="13" t="s">
        <v>90</v>
      </c>
      <c r="AW324" s="13" t="s">
        <v>42</v>
      </c>
      <c r="AX324" s="13" t="s">
        <v>80</v>
      </c>
      <c r="AY324" s="153" t="s">
        <v>122</v>
      </c>
    </row>
    <row r="325" spans="2:51" s="12" customFormat="1" ht="11.25">
      <c r="B325" s="145"/>
      <c r="D325" s="146" t="s">
        <v>134</v>
      </c>
      <c r="E325" s="147" t="s">
        <v>19</v>
      </c>
      <c r="F325" s="148" t="s">
        <v>352</v>
      </c>
      <c r="H325" s="147" t="s">
        <v>19</v>
      </c>
      <c r="I325" s="149"/>
      <c r="L325" s="145"/>
      <c r="M325" s="150"/>
      <c r="T325" s="151"/>
      <c r="AT325" s="147" t="s">
        <v>134</v>
      </c>
      <c r="AU325" s="147" t="s">
        <v>90</v>
      </c>
      <c r="AV325" s="12" t="s">
        <v>88</v>
      </c>
      <c r="AW325" s="12" t="s">
        <v>42</v>
      </c>
      <c r="AX325" s="12" t="s">
        <v>80</v>
      </c>
      <c r="AY325" s="147" t="s">
        <v>122</v>
      </c>
    </row>
    <row r="326" spans="2:51" s="13" customFormat="1" ht="11.25">
      <c r="B326" s="152"/>
      <c r="D326" s="146" t="s">
        <v>134</v>
      </c>
      <c r="E326" s="153" t="s">
        <v>19</v>
      </c>
      <c r="F326" s="154" t="s">
        <v>353</v>
      </c>
      <c r="H326" s="155">
        <v>3.028</v>
      </c>
      <c r="I326" s="156"/>
      <c r="L326" s="152"/>
      <c r="M326" s="157"/>
      <c r="T326" s="158"/>
      <c r="AT326" s="153" t="s">
        <v>134</v>
      </c>
      <c r="AU326" s="153" t="s">
        <v>90</v>
      </c>
      <c r="AV326" s="13" t="s">
        <v>90</v>
      </c>
      <c r="AW326" s="13" t="s">
        <v>42</v>
      </c>
      <c r="AX326" s="13" t="s">
        <v>80</v>
      </c>
      <c r="AY326" s="153" t="s">
        <v>122</v>
      </c>
    </row>
    <row r="327" spans="2:51" s="12" customFormat="1" ht="11.25">
      <c r="B327" s="145"/>
      <c r="D327" s="146" t="s">
        <v>134</v>
      </c>
      <c r="E327" s="147" t="s">
        <v>19</v>
      </c>
      <c r="F327" s="148" t="s">
        <v>354</v>
      </c>
      <c r="H327" s="147" t="s">
        <v>19</v>
      </c>
      <c r="I327" s="149"/>
      <c r="L327" s="145"/>
      <c r="M327" s="150"/>
      <c r="T327" s="151"/>
      <c r="AT327" s="147" t="s">
        <v>134</v>
      </c>
      <c r="AU327" s="147" t="s">
        <v>90</v>
      </c>
      <c r="AV327" s="12" t="s">
        <v>88</v>
      </c>
      <c r="AW327" s="12" t="s">
        <v>42</v>
      </c>
      <c r="AX327" s="12" t="s">
        <v>80</v>
      </c>
      <c r="AY327" s="147" t="s">
        <v>122</v>
      </c>
    </row>
    <row r="328" spans="2:51" s="13" customFormat="1" ht="11.25">
      <c r="B328" s="152"/>
      <c r="D328" s="146" t="s">
        <v>134</v>
      </c>
      <c r="E328" s="153" t="s">
        <v>19</v>
      </c>
      <c r="F328" s="154" t="s">
        <v>355</v>
      </c>
      <c r="H328" s="155">
        <v>3.3929999999999998</v>
      </c>
      <c r="I328" s="156"/>
      <c r="L328" s="152"/>
      <c r="M328" s="157"/>
      <c r="T328" s="158"/>
      <c r="AT328" s="153" t="s">
        <v>134</v>
      </c>
      <c r="AU328" s="153" t="s">
        <v>90</v>
      </c>
      <c r="AV328" s="13" t="s">
        <v>90</v>
      </c>
      <c r="AW328" s="13" t="s">
        <v>42</v>
      </c>
      <c r="AX328" s="13" t="s">
        <v>80</v>
      </c>
      <c r="AY328" s="153" t="s">
        <v>122</v>
      </c>
    </row>
    <row r="329" spans="2:51" s="12" customFormat="1" ht="11.25">
      <c r="B329" s="145"/>
      <c r="D329" s="146" t="s">
        <v>134</v>
      </c>
      <c r="E329" s="147" t="s">
        <v>19</v>
      </c>
      <c r="F329" s="148" t="s">
        <v>356</v>
      </c>
      <c r="H329" s="147" t="s">
        <v>19</v>
      </c>
      <c r="I329" s="149"/>
      <c r="L329" s="145"/>
      <c r="M329" s="150"/>
      <c r="T329" s="151"/>
      <c r="AT329" s="147" t="s">
        <v>134</v>
      </c>
      <c r="AU329" s="147" t="s">
        <v>90</v>
      </c>
      <c r="AV329" s="12" t="s">
        <v>88</v>
      </c>
      <c r="AW329" s="12" t="s">
        <v>42</v>
      </c>
      <c r="AX329" s="12" t="s">
        <v>80</v>
      </c>
      <c r="AY329" s="147" t="s">
        <v>122</v>
      </c>
    </row>
    <row r="330" spans="2:51" s="13" customFormat="1" ht="11.25">
      <c r="B330" s="152"/>
      <c r="D330" s="146" t="s">
        <v>134</v>
      </c>
      <c r="E330" s="153" t="s">
        <v>19</v>
      </c>
      <c r="F330" s="154" t="s">
        <v>357</v>
      </c>
      <c r="H330" s="155">
        <v>1.28</v>
      </c>
      <c r="I330" s="156"/>
      <c r="L330" s="152"/>
      <c r="M330" s="157"/>
      <c r="T330" s="158"/>
      <c r="AT330" s="153" t="s">
        <v>134</v>
      </c>
      <c r="AU330" s="153" t="s">
        <v>90</v>
      </c>
      <c r="AV330" s="13" t="s">
        <v>90</v>
      </c>
      <c r="AW330" s="13" t="s">
        <v>42</v>
      </c>
      <c r="AX330" s="13" t="s">
        <v>80</v>
      </c>
      <c r="AY330" s="153" t="s">
        <v>122</v>
      </c>
    </row>
    <row r="331" spans="2:51" s="12" customFormat="1" ht="22.5">
      <c r="B331" s="145"/>
      <c r="D331" s="146" t="s">
        <v>134</v>
      </c>
      <c r="E331" s="147" t="s">
        <v>19</v>
      </c>
      <c r="F331" s="148" t="s">
        <v>358</v>
      </c>
      <c r="H331" s="147" t="s">
        <v>19</v>
      </c>
      <c r="I331" s="149"/>
      <c r="L331" s="145"/>
      <c r="M331" s="150"/>
      <c r="T331" s="151"/>
      <c r="AT331" s="147" t="s">
        <v>134</v>
      </c>
      <c r="AU331" s="147" t="s">
        <v>90</v>
      </c>
      <c r="AV331" s="12" t="s">
        <v>88</v>
      </c>
      <c r="AW331" s="12" t="s">
        <v>42</v>
      </c>
      <c r="AX331" s="12" t="s">
        <v>80</v>
      </c>
      <c r="AY331" s="147" t="s">
        <v>122</v>
      </c>
    </row>
    <row r="332" spans="2:51" s="13" customFormat="1" ht="11.25">
      <c r="B332" s="152"/>
      <c r="D332" s="146" t="s">
        <v>134</v>
      </c>
      <c r="E332" s="153" t="s">
        <v>19</v>
      </c>
      <c r="F332" s="154" t="s">
        <v>359</v>
      </c>
      <c r="H332" s="155">
        <v>12.388999999999999</v>
      </c>
      <c r="I332" s="156"/>
      <c r="L332" s="152"/>
      <c r="M332" s="157"/>
      <c r="T332" s="158"/>
      <c r="AT332" s="153" t="s">
        <v>134</v>
      </c>
      <c r="AU332" s="153" t="s">
        <v>90</v>
      </c>
      <c r="AV332" s="13" t="s">
        <v>90</v>
      </c>
      <c r="AW332" s="13" t="s">
        <v>42</v>
      </c>
      <c r="AX332" s="13" t="s">
        <v>80</v>
      </c>
      <c r="AY332" s="153" t="s">
        <v>122</v>
      </c>
    </row>
    <row r="333" spans="2:51" s="12" customFormat="1" ht="11.25">
      <c r="B333" s="145"/>
      <c r="D333" s="146" t="s">
        <v>134</v>
      </c>
      <c r="E333" s="147" t="s">
        <v>19</v>
      </c>
      <c r="F333" s="148" t="s">
        <v>360</v>
      </c>
      <c r="H333" s="147" t="s">
        <v>19</v>
      </c>
      <c r="I333" s="149"/>
      <c r="L333" s="145"/>
      <c r="M333" s="150"/>
      <c r="T333" s="151"/>
      <c r="AT333" s="147" t="s">
        <v>134</v>
      </c>
      <c r="AU333" s="147" t="s">
        <v>90</v>
      </c>
      <c r="AV333" s="12" t="s">
        <v>88</v>
      </c>
      <c r="AW333" s="12" t="s">
        <v>42</v>
      </c>
      <c r="AX333" s="12" t="s">
        <v>80</v>
      </c>
      <c r="AY333" s="147" t="s">
        <v>122</v>
      </c>
    </row>
    <row r="334" spans="2:51" s="13" customFormat="1" ht="11.25">
      <c r="B334" s="152"/>
      <c r="D334" s="146" t="s">
        <v>134</v>
      </c>
      <c r="E334" s="153" t="s">
        <v>19</v>
      </c>
      <c r="F334" s="154" t="s">
        <v>361</v>
      </c>
      <c r="H334" s="155">
        <v>0.73499999999999999</v>
      </c>
      <c r="I334" s="156"/>
      <c r="L334" s="152"/>
      <c r="M334" s="157"/>
      <c r="T334" s="158"/>
      <c r="AT334" s="153" t="s">
        <v>134</v>
      </c>
      <c r="AU334" s="153" t="s">
        <v>90</v>
      </c>
      <c r="AV334" s="13" t="s">
        <v>90</v>
      </c>
      <c r="AW334" s="13" t="s">
        <v>42</v>
      </c>
      <c r="AX334" s="13" t="s">
        <v>80</v>
      </c>
      <c r="AY334" s="153" t="s">
        <v>122</v>
      </c>
    </row>
    <row r="335" spans="2:51" s="12" customFormat="1" ht="11.25">
      <c r="B335" s="145"/>
      <c r="D335" s="146" t="s">
        <v>134</v>
      </c>
      <c r="E335" s="147" t="s">
        <v>19</v>
      </c>
      <c r="F335" s="148" t="s">
        <v>362</v>
      </c>
      <c r="H335" s="147" t="s">
        <v>19</v>
      </c>
      <c r="I335" s="149"/>
      <c r="L335" s="145"/>
      <c r="M335" s="150"/>
      <c r="T335" s="151"/>
      <c r="AT335" s="147" t="s">
        <v>134</v>
      </c>
      <c r="AU335" s="147" t="s">
        <v>90</v>
      </c>
      <c r="AV335" s="12" t="s">
        <v>88</v>
      </c>
      <c r="AW335" s="12" t="s">
        <v>42</v>
      </c>
      <c r="AX335" s="12" t="s">
        <v>80</v>
      </c>
      <c r="AY335" s="147" t="s">
        <v>122</v>
      </c>
    </row>
    <row r="336" spans="2:51" s="13" customFormat="1" ht="11.25">
      <c r="B336" s="152"/>
      <c r="D336" s="146" t="s">
        <v>134</v>
      </c>
      <c r="E336" s="153" t="s">
        <v>19</v>
      </c>
      <c r="F336" s="154" t="s">
        <v>363</v>
      </c>
      <c r="H336" s="155">
        <v>9.1969999999999992</v>
      </c>
      <c r="I336" s="156"/>
      <c r="L336" s="152"/>
      <c r="M336" s="157"/>
      <c r="T336" s="158"/>
      <c r="AT336" s="153" t="s">
        <v>134</v>
      </c>
      <c r="AU336" s="153" t="s">
        <v>90</v>
      </c>
      <c r="AV336" s="13" t="s">
        <v>90</v>
      </c>
      <c r="AW336" s="13" t="s">
        <v>42</v>
      </c>
      <c r="AX336" s="13" t="s">
        <v>80</v>
      </c>
      <c r="AY336" s="153" t="s">
        <v>122</v>
      </c>
    </row>
    <row r="337" spans="2:65" s="12" customFormat="1" ht="11.25">
      <c r="B337" s="145"/>
      <c r="D337" s="146" t="s">
        <v>134</v>
      </c>
      <c r="E337" s="147" t="s">
        <v>19</v>
      </c>
      <c r="F337" s="148" t="s">
        <v>364</v>
      </c>
      <c r="H337" s="147" t="s">
        <v>19</v>
      </c>
      <c r="I337" s="149"/>
      <c r="L337" s="145"/>
      <c r="M337" s="150"/>
      <c r="T337" s="151"/>
      <c r="AT337" s="147" t="s">
        <v>134</v>
      </c>
      <c r="AU337" s="147" t="s">
        <v>90</v>
      </c>
      <c r="AV337" s="12" t="s">
        <v>88</v>
      </c>
      <c r="AW337" s="12" t="s">
        <v>42</v>
      </c>
      <c r="AX337" s="12" t="s">
        <v>80</v>
      </c>
      <c r="AY337" s="147" t="s">
        <v>122</v>
      </c>
    </row>
    <row r="338" spans="2:65" s="13" customFormat="1" ht="11.25">
      <c r="B338" s="152"/>
      <c r="D338" s="146" t="s">
        <v>134</v>
      </c>
      <c r="E338" s="153" t="s">
        <v>19</v>
      </c>
      <c r="F338" s="154" t="s">
        <v>365</v>
      </c>
      <c r="H338" s="155">
        <v>0.96</v>
      </c>
      <c r="I338" s="156"/>
      <c r="L338" s="152"/>
      <c r="M338" s="157"/>
      <c r="T338" s="158"/>
      <c r="AT338" s="153" t="s">
        <v>134</v>
      </c>
      <c r="AU338" s="153" t="s">
        <v>90</v>
      </c>
      <c r="AV338" s="13" t="s">
        <v>90</v>
      </c>
      <c r="AW338" s="13" t="s">
        <v>42</v>
      </c>
      <c r="AX338" s="13" t="s">
        <v>80</v>
      </c>
      <c r="AY338" s="153" t="s">
        <v>122</v>
      </c>
    </row>
    <row r="339" spans="2:65" s="14" customFormat="1" ht="11.25">
      <c r="B339" s="159"/>
      <c r="D339" s="146" t="s">
        <v>134</v>
      </c>
      <c r="E339" s="160" t="s">
        <v>19</v>
      </c>
      <c r="F339" s="161" t="s">
        <v>140</v>
      </c>
      <c r="H339" s="162">
        <v>35.054000000000002</v>
      </c>
      <c r="I339" s="163"/>
      <c r="L339" s="159"/>
      <c r="M339" s="164"/>
      <c r="T339" s="165"/>
      <c r="AT339" s="160" t="s">
        <v>134</v>
      </c>
      <c r="AU339" s="160" t="s">
        <v>90</v>
      </c>
      <c r="AV339" s="14" t="s">
        <v>130</v>
      </c>
      <c r="AW339" s="14" t="s">
        <v>42</v>
      </c>
      <c r="AX339" s="14" t="s">
        <v>88</v>
      </c>
      <c r="AY339" s="160" t="s">
        <v>122</v>
      </c>
    </row>
    <row r="340" spans="2:65" s="1" customFormat="1" ht="15" customHeight="1">
      <c r="B340" s="33"/>
      <c r="C340" s="128" t="s">
        <v>366</v>
      </c>
      <c r="D340" s="128" t="s">
        <v>125</v>
      </c>
      <c r="E340" s="129" t="s">
        <v>367</v>
      </c>
      <c r="F340" s="130" t="s">
        <v>368</v>
      </c>
      <c r="G340" s="131" t="s">
        <v>235</v>
      </c>
      <c r="H340" s="132">
        <v>59.110999999999997</v>
      </c>
      <c r="I340" s="133"/>
      <c r="J340" s="134">
        <f>ROUND(I340*H340,2)</f>
        <v>0</v>
      </c>
      <c r="K340" s="130" t="s">
        <v>129</v>
      </c>
      <c r="L340" s="33"/>
      <c r="M340" s="135" t="s">
        <v>19</v>
      </c>
      <c r="N340" s="136" t="s">
        <v>51</v>
      </c>
      <c r="P340" s="137">
        <f>O340*H340</f>
        <v>0</v>
      </c>
      <c r="Q340" s="137">
        <v>0</v>
      </c>
      <c r="R340" s="137">
        <f>Q340*H340</f>
        <v>0</v>
      </c>
      <c r="S340" s="137">
        <v>0</v>
      </c>
      <c r="T340" s="138">
        <f>S340*H340</f>
        <v>0</v>
      </c>
      <c r="AR340" s="139" t="s">
        <v>130</v>
      </c>
      <c r="AT340" s="139" t="s">
        <v>125</v>
      </c>
      <c r="AU340" s="139" t="s">
        <v>90</v>
      </c>
      <c r="AY340" s="17" t="s">
        <v>122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88</v>
      </c>
      <c r="BK340" s="140">
        <f>ROUND(I340*H340,2)</f>
        <v>0</v>
      </c>
      <c r="BL340" s="17" t="s">
        <v>130</v>
      </c>
      <c r="BM340" s="139" t="s">
        <v>369</v>
      </c>
    </row>
    <row r="341" spans="2:65" s="1" customFormat="1" ht="11.25">
      <c r="B341" s="33"/>
      <c r="D341" s="141" t="s">
        <v>132</v>
      </c>
      <c r="F341" s="142" t="s">
        <v>370</v>
      </c>
      <c r="I341" s="143"/>
      <c r="L341" s="33"/>
      <c r="M341" s="144"/>
      <c r="T341" s="54"/>
      <c r="AT341" s="17" t="s">
        <v>132</v>
      </c>
      <c r="AU341" s="17" t="s">
        <v>90</v>
      </c>
    </row>
    <row r="342" spans="2:65" s="12" customFormat="1" ht="11.25">
      <c r="B342" s="145"/>
      <c r="D342" s="146" t="s">
        <v>134</v>
      </c>
      <c r="E342" s="147" t="s">
        <v>19</v>
      </c>
      <c r="F342" s="148" t="s">
        <v>260</v>
      </c>
      <c r="H342" s="147" t="s">
        <v>19</v>
      </c>
      <c r="I342" s="149"/>
      <c r="L342" s="145"/>
      <c r="M342" s="150"/>
      <c r="T342" s="151"/>
      <c r="AT342" s="147" t="s">
        <v>134</v>
      </c>
      <c r="AU342" s="147" t="s">
        <v>90</v>
      </c>
      <c r="AV342" s="12" t="s">
        <v>88</v>
      </c>
      <c r="AW342" s="12" t="s">
        <v>42</v>
      </c>
      <c r="AX342" s="12" t="s">
        <v>80</v>
      </c>
      <c r="AY342" s="147" t="s">
        <v>122</v>
      </c>
    </row>
    <row r="343" spans="2:65" s="12" customFormat="1" ht="11.25">
      <c r="B343" s="145"/>
      <c r="D343" s="146" t="s">
        <v>134</v>
      </c>
      <c r="E343" s="147" t="s">
        <v>19</v>
      </c>
      <c r="F343" s="148" t="s">
        <v>349</v>
      </c>
      <c r="H343" s="147" t="s">
        <v>19</v>
      </c>
      <c r="I343" s="149"/>
      <c r="L343" s="145"/>
      <c r="M343" s="150"/>
      <c r="T343" s="151"/>
      <c r="AT343" s="147" t="s">
        <v>134</v>
      </c>
      <c r="AU343" s="147" t="s">
        <v>90</v>
      </c>
      <c r="AV343" s="12" t="s">
        <v>88</v>
      </c>
      <c r="AW343" s="12" t="s">
        <v>42</v>
      </c>
      <c r="AX343" s="12" t="s">
        <v>80</v>
      </c>
      <c r="AY343" s="147" t="s">
        <v>122</v>
      </c>
    </row>
    <row r="344" spans="2:65" s="12" customFormat="1" ht="11.25">
      <c r="B344" s="145"/>
      <c r="D344" s="146" t="s">
        <v>134</v>
      </c>
      <c r="E344" s="147" t="s">
        <v>19</v>
      </c>
      <c r="F344" s="148" t="s">
        <v>342</v>
      </c>
      <c r="H344" s="147" t="s">
        <v>19</v>
      </c>
      <c r="I344" s="149"/>
      <c r="L344" s="145"/>
      <c r="M344" s="150"/>
      <c r="T344" s="151"/>
      <c r="AT344" s="147" t="s">
        <v>134</v>
      </c>
      <c r="AU344" s="147" t="s">
        <v>90</v>
      </c>
      <c r="AV344" s="12" t="s">
        <v>88</v>
      </c>
      <c r="AW344" s="12" t="s">
        <v>42</v>
      </c>
      <c r="AX344" s="12" t="s">
        <v>80</v>
      </c>
      <c r="AY344" s="147" t="s">
        <v>122</v>
      </c>
    </row>
    <row r="345" spans="2:65" s="13" customFormat="1" ht="11.25">
      <c r="B345" s="152"/>
      <c r="D345" s="146" t="s">
        <v>134</v>
      </c>
      <c r="E345" s="153" t="s">
        <v>19</v>
      </c>
      <c r="F345" s="154" t="s">
        <v>343</v>
      </c>
      <c r="H345" s="155">
        <v>30.029</v>
      </c>
      <c r="I345" s="156"/>
      <c r="L345" s="152"/>
      <c r="M345" s="157"/>
      <c r="T345" s="158"/>
      <c r="AT345" s="153" t="s">
        <v>134</v>
      </c>
      <c r="AU345" s="153" t="s">
        <v>90</v>
      </c>
      <c r="AV345" s="13" t="s">
        <v>90</v>
      </c>
      <c r="AW345" s="13" t="s">
        <v>42</v>
      </c>
      <c r="AX345" s="13" t="s">
        <v>80</v>
      </c>
      <c r="AY345" s="153" t="s">
        <v>122</v>
      </c>
    </row>
    <row r="346" spans="2:65" s="12" customFormat="1" ht="11.25">
      <c r="B346" s="145"/>
      <c r="D346" s="146" t="s">
        <v>134</v>
      </c>
      <c r="E346" s="147" t="s">
        <v>19</v>
      </c>
      <c r="F346" s="148" t="s">
        <v>350</v>
      </c>
      <c r="H346" s="147" t="s">
        <v>19</v>
      </c>
      <c r="I346" s="149"/>
      <c r="L346" s="145"/>
      <c r="M346" s="150"/>
      <c r="T346" s="151"/>
      <c r="AT346" s="147" t="s">
        <v>134</v>
      </c>
      <c r="AU346" s="147" t="s">
        <v>90</v>
      </c>
      <c r="AV346" s="12" t="s">
        <v>88</v>
      </c>
      <c r="AW346" s="12" t="s">
        <v>42</v>
      </c>
      <c r="AX346" s="12" t="s">
        <v>80</v>
      </c>
      <c r="AY346" s="147" t="s">
        <v>122</v>
      </c>
    </row>
    <row r="347" spans="2:65" s="13" customFormat="1" ht="11.25">
      <c r="B347" s="152"/>
      <c r="D347" s="146" t="s">
        <v>134</v>
      </c>
      <c r="E347" s="153" t="s">
        <v>19</v>
      </c>
      <c r="F347" s="154" t="s">
        <v>371</v>
      </c>
      <c r="H347" s="155">
        <v>0.81399999999999995</v>
      </c>
      <c r="I347" s="156"/>
      <c r="L347" s="152"/>
      <c r="M347" s="157"/>
      <c r="T347" s="158"/>
      <c r="AT347" s="153" t="s">
        <v>134</v>
      </c>
      <c r="AU347" s="153" t="s">
        <v>90</v>
      </c>
      <c r="AV347" s="13" t="s">
        <v>90</v>
      </c>
      <c r="AW347" s="13" t="s">
        <v>42</v>
      </c>
      <c r="AX347" s="13" t="s">
        <v>80</v>
      </c>
      <c r="AY347" s="153" t="s">
        <v>122</v>
      </c>
    </row>
    <row r="348" spans="2:65" s="12" customFormat="1" ht="11.25">
      <c r="B348" s="145"/>
      <c r="D348" s="146" t="s">
        <v>134</v>
      </c>
      <c r="E348" s="147" t="s">
        <v>19</v>
      </c>
      <c r="F348" s="148" t="s">
        <v>352</v>
      </c>
      <c r="H348" s="147" t="s">
        <v>19</v>
      </c>
      <c r="I348" s="149"/>
      <c r="L348" s="145"/>
      <c r="M348" s="150"/>
      <c r="T348" s="151"/>
      <c r="AT348" s="147" t="s">
        <v>134</v>
      </c>
      <c r="AU348" s="147" t="s">
        <v>90</v>
      </c>
      <c r="AV348" s="12" t="s">
        <v>88</v>
      </c>
      <c r="AW348" s="12" t="s">
        <v>42</v>
      </c>
      <c r="AX348" s="12" t="s">
        <v>80</v>
      </c>
      <c r="AY348" s="147" t="s">
        <v>122</v>
      </c>
    </row>
    <row r="349" spans="2:65" s="13" customFormat="1" ht="11.25">
      <c r="B349" s="152"/>
      <c r="D349" s="146" t="s">
        <v>134</v>
      </c>
      <c r="E349" s="153" t="s">
        <v>19</v>
      </c>
      <c r="F349" s="154" t="s">
        <v>353</v>
      </c>
      <c r="H349" s="155">
        <v>3.028</v>
      </c>
      <c r="I349" s="156"/>
      <c r="L349" s="152"/>
      <c r="M349" s="157"/>
      <c r="T349" s="158"/>
      <c r="AT349" s="153" t="s">
        <v>134</v>
      </c>
      <c r="AU349" s="153" t="s">
        <v>90</v>
      </c>
      <c r="AV349" s="13" t="s">
        <v>90</v>
      </c>
      <c r="AW349" s="13" t="s">
        <v>42</v>
      </c>
      <c r="AX349" s="13" t="s">
        <v>80</v>
      </c>
      <c r="AY349" s="153" t="s">
        <v>122</v>
      </c>
    </row>
    <row r="350" spans="2:65" s="12" customFormat="1" ht="11.25">
      <c r="B350" s="145"/>
      <c r="D350" s="146" t="s">
        <v>134</v>
      </c>
      <c r="E350" s="147" t="s">
        <v>19</v>
      </c>
      <c r="F350" s="148" t="s">
        <v>354</v>
      </c>
      <c r="H350" s="147" t="s">
        <v>19</v>
      </c>
      <c r="I350" s="149"/>
      <c r="L350" s="145"/>
      <c r="M350" s="150"/>
      <c r="T350" s="151"/>
      <c r="AT350" s="147" t="s">
        <v>134</v>
      </c>
      <c r="AU350" s="147" t="s">
        <v>90</v>
      </c>
      <c r="AV350" s="12" t="s">
        <v>88</v>
      </c>
      <c r="AW350" s="12" t="s">
        <v>42</v>
      </c>
      <c r="AX350" s="12" t="s">
        <v>80</v>
      </c>
      <c r="AY350" s="147" t="s">
        <v>122</v>
      </c>
    </row>
    <row r="351" spans="2:65" s="13" customFormat="1" ht="11.25">
      <c r="B351" s="152"/>
      <c r="D351" s="146" t="s">
        <v>134</v>
      </c>
      <c r="E351" s="153" t="s">
        <v>19</v>
      </c>
      <c r="F351" s="154" t="s">
        <v>372</v>
      </c>
      <c r="H351" s="155">
        <v>0.67900000000000005</v>
      </c>
      <c r="I351" s="156"/>
      <c r="L351" s="152"/>
      <c r="M351" s="157"/>
      <c r="T351" s="158"/>
      <c r="AT351" s="153" t="s">
        <v>134</v>
      </c>
      <c r="AU351" s="153" t="s">
        <v>90</v>
      </c>
      <c r="AV351" s="13" t="s">
        <v>90</v>
      </c>
      <c r="AW351" s="13" t="s">
        <v>42</v>
      </c>
      <c r="AX351" s="13" t="s">
        <v>80</v>
      </c>
      <c r="AY351" s="153" t="s">
        <v>122</v>
      </c>
    </row>
    <row r="352" spans="2:65" s="12" customFormat="1" ht="11.25">
      <c r="B352" s="145"/>
      <c r="D352" s="146" t="s">
        <v>134</v>
      </c>
      <c r="E352" s="147" t="s">
        <v>19</v>
      </c>
      <c r="F352" s="148" t="s">
        <v>356</v>
      </c>
      <c r="H352" s="147" t="s">
        <v>19</v>
      </c>
      <c r="I352" s="149"/>
      <c r="L352" s="145"/>
      <c r="M352" s="150"/>
      <c r="T352" s="151"/>
      <c r="AT352" s="147" t="s">
        <v>134</v>
      </c>
      <c r="AU352" s="147" t="s">
        <v>90</v>
      </c>
      <c r="AV352" s="12" t="s">
        <v>88</v>
      </c>
      <c r="AW352" s="12" t="s">
        <v>42</v>
      </c>
      <c r="AX352" s="12" t="s">
        <v>80</v>
      </c>
      <c r="AY352" s="147" t="s">
        <v>122</v>
      </c>
    </row>
    <row r="353" spans="2:65" s="13" customFormat="1" ht="11.25">
      <c r="B353" s="152"/>
      <c r="D353" s="146" t="s">
        <v>134</v>
      </c>
      <c r="E353" s="153" t="s">
        <v>19</v>
      </c>
      <c r="F353" s="154" t="s">
        <v>357</v>
      </c>
      <c r="H353" s="155">
        <v>1.28</v>
      </c>
      <c r="I353" s="156"/>
      <c r="L353" s="152"/>
      <c r="M353" s="157"/>
      <c r="T353" s="158"/>
      <c r="AT353" s="153" t="s">
        <v>134</v>
      </c>
      <c r="AU353" s="153" t="s">
        <v>90</v>
      </c>
      <c r="AV353" s="13" t="s">
        <v>90</v>
      </c>
      <c r="AW353" s="13" t="s">
        <v>42</v>
      </c>
      <c r="AX353" s="13" t="s">
        <v>80</v>
      </c>
      <c r="AY353" s="153" t="s">
        <v>122</v>
      </c>
    </row>
    <row r="354" spans="2:65" s="12" customFormat="1" ht="22.5">
      <c r="B354" s="145"/>
      <c r="D354" s="146" t="s">
        <v>134</v>
      </c>
      <c r="E354" s="147" t="s">
        <v>19</v>
      </c>
      <c r="F354" s="148" t="s">
        <v>358</v>
      </c>
      <c r="H354" s="147" t="s">
        <v>19</v>
      </c>
      <c r="I354" s="149"/>
      <c r="L354" s="145"/>
      <c r="M354" s="150"/>
      <c r="T354" s="151"/>
      <c r="AT354" s="147" t="s">
        <v>134</v>
      </c>
      <c r="AU354" s="147" t="s">
        <v>90</v>
      </c>
      <c r="AV354" s="12" t="s">
        <v>88</v>
      </c>
      <c r="AW354" s="12" t="s">
        <v>42</v>
      </c>
      <c r="AX354" s="12" t="s">
        <v>80</v>
      </c>
      <c r="AY354" s="147" t="s">
        <v>122</v>
      </c>
    </row>
    <row r="355" spans="2:65" s="13" customFormat="1" ht="11.25">
      <c r="B355" s="152"/>
      <c r="D355" s="146" t="s">
        <v>134</v>
      </c>
      <c r="E355" s="153" t="s">
        <v>19</v>
      </c>
      <c r="F355" s="154" t="s">
        <v>359</v>
      </c>
      <c r="H355" s="155">
        <v>12.388999999999999</v>
      </c>
      <c r="I355" s="156"/>
      <c r="L355" s="152"/>
      <c r="M355" s="157"/>
      <c r="T355" s="158"/>
      <c r="AT355" s="153" t="s">
        <v>134</v>
      </c>
      <c r="AU355" s="153" t="s">
        <v>90</v>
      </c>
      <c r="AV355" s="13" t="s">
        <v>90</v>
      </c>
      <c r="AW355" s="13" t="s">
        <v>42</v>
      </c>
      <c r="AX355" s="13" t="s">
        <v>80</v>
      </c>
      <c r="AY355" s="153" t="s">
        <v>122</v>
      </c>
    </row>
    <row r="356" spans="2:65" s="12" customFormat="1" ht="11.25">
      <c r="B356" s="145"/>
      <c r="D356" s="146" t="s">
        <v>134</v>
      </c>
      <c r="E356" s="147" t="s">
        <v>19</v>
      </c>
      <c r="F356" s="148" t="s">
        <v>360</v>
      </c>
      <c r="H356" s="147" t="s">
        <v>19</v>
      </c>
      <c r="I356" s="149"/>
      <c r="L356" s="145"/>
      <c r="M356" s="150"/>
      <c r="T356" s="151"/>
      <c r="AT356" s="147" t="s">
        <v>134</v>
      </c>
      <c r="AU356" s="147" t="s">
        <v>90</v>
      </c>
      <c r="AV356" s="12" t="s">
        <v>88</v>
      </c>
      <c r="AW356" s="12" t="s">
        <v>42</v>
      </c>
      <c r="AX356" s="12" t="s">
        <v>80</v>
      </c>
      <c r="AY356" s="147" t="s">
        <v>122</v>
      </c>
    </row>
    <row r="357" spans="2:65" s="13" customFormat="1" ht="11.25">
      <c r="B357" s="152"/>
      <c r="D357" s="146" t="s">
        <v>134</v>
      </c>
      <c r="E357" s="153" t="s">
        <v>19</v>
      </c>
      <c r="F357" s="154" t="s">
        <v>361</v>
      </c>
      <c r="H357" s="155">
        <v>0.73499999999999999</v>
      </c>
      <c r="I357" s="156"/>
      <c r="L357" s="152"/>
      <c r="M357" s="157"/>
      <c r="T357" s="158"/>
      <c r="AT357" s="153" t="s">
        <v>134</v>
      </c>
      <c r="AU357" s="153" t="s">
        <v>90</v>
      </c>
      <c r="AV357" s="13" t="s">
        <v>90</v>
      </c>
      <c r="AW357" s="13" t="s">
        <v>42</v>
      </c>
      <c r="AX357" s="13" t="s">
        <v>80</v>
      </c>
      <c r="AY357" s="153" t="s">
        <v>122</v>
      </c>
    </row>
    <row r="358" spans="2:65" s="12" customFormat="1" ht="11.25">
      <c r="B358" s="145"/>
      <c r="D358" s="146" t="s">
        <v>134</v>
      </c>
      <c r="E358" s="147" t="s">
        <v>19</v>
      </c>
      <c r="F358" s="148" t="s">
        <v>362</v>
      </c>
      <c r="H358" s="147" t="s">
        <v>19</v>
      </c>
      <c r="I358" s="149"/>
      <c r="L358" s="145"/>
      <c r="M358" s="150"/>
      <c r="T358" s="151"/>
      <c r="AT358" s="147" t="s">
        <v>134</v>
      </c>
      <c r="AU358" s="147" t="s">
        <v>90</v>
      </c>
      <c r="AV358" s="12" t="s">
        <v>88</v>
      </c>
      <c r="AW358" s="12" t="s">
        <v>42</v>
      </c>
      <c r="AX358" s="12" t="s">
        <v>80</v>
      </c>
      <c r="AY358" s="147" t="s">
        <v>122</v>
      </c>
    </row>
    <row r="359" spans="2:65" s="13" customFormat="1" ht="11.25">
      <c r="B359" s="152"/>
      <c r="D359" s="146" t="s">
        <v>134</v>
      </c>
      <c r="E359" s="153" t="s">
        <v>19</v>
      </c>
      <c r="F359" s="154" t="s">
        <v>363</v>
      </c>
      <c r="H359" s="155">
        <v>9.1969999999999992</v>
      </c>
      <c r="I359" s="156"/>
      <c r="L359" s="152"/>
      <c r="M359" s="157"/>
      <c r="T359" s="158"/>
      <c r="AT359" s="153" t="s">
        <v>134</v>
      </c>
      <c r="AU359" s="153" t="s">
        <v>90</v>
      </c>
      <c r="AV359" s="13" t="s">
        <v>90</v>
      </c>
      <c r="AW359" s="13" t="s">
        <v>42</v>
      </c>
      <c r="AX359" s="13" t="s">
        <v>80</v>
      </c>
      <c r="AY359" s="153" t="s">
        <v>122</v>
      </c>
    </row>
    <row r="360" spans="2:65" s="12" customFormat="1" ht="11.25">
      <c r="B360" s="145"/>
      <c r="D360" s="146" t="s">
        <v>134</v>
      </c>
      <c r="E360" s="147" t="s">
        <v>19</v>
      </c>
      <c r="F360" s="148" t="s">
        <v>364</v>
      </c>
      <c r="H360" s="147" t="s">
        <v>19</v>
      </c>
      <c r="I360" s="149"/>
      <c r="L360" s="145"/>
      <c r="M360" s="150"/>
      <c r="T360" s="151"/>
      <c r="AT360" s="147" t="s">
        <v>134</v>
      </c>
      <c r="AU360" s="147" t="s">
        <v>90</v>
      </c>
      <c r="AV360" s="12" t="s">
        <v>88</v>
      </c>
      <c r="AW360" s="12" t="s">
        <v>42</v>
      </c>
      <c r="AX360" s="12" t="s">
        <v>80</v>
      </c>
      <c r="AY360" s="147" t="s">
        <v>122</v>
      </c>
    </row>
    <row r="361" spans="2:65" s="13" customFormat="1" ht="11.25">
      <c r="B361" s="152"/>
      <c r="D361" s="146" t="s">
        <v>134</v>
      </c>
      <c r="E361" s="153" t="s">
        <v>19</v>
      </c>
      <c r="F361" s="154" t="s">
        <v>365</v>
      </c>
      <c r="H361" s="155">
        <v>0.96</v>
      </c>
      <c r="I361" s="156"/>
      <c r="L361" s="152"/>
      <c r="M361" s="157"/>
      <c r="T361" s="158"/>
      <c r="AT361" s="153" t="s">
        <v>134</v>
      </c>
      <c r="AU361" s="153" t="s">
        <v>90</v>
      </c>
      <c r="AV361" s="13" t="s">
        <v>90</v>
      </c>
      <c r="AW361" s="13" t="s">
        <v>42</v>
      </c>
      <c r="AX361" s="13" t="s">
        <v>80</v>
      </c>
      <c r="AY361" s="153" t="s">
        <v>122</v>
      </c>
    </row>
    <row r="362" spans="2:65" s="14" customFormat="1" ht="11.25">
      <c r="B362" s="159"/>
      <c r="D362" s="146" t="s">
        <v>134</v>
      </c>
      <c r="E362" s="160" t="s">
        <v>19</v>
      </c>
      <c r="F362" s="161" t="s">
        <v>140</v>
      </c>
      <c r="H362" s="162">
        <v>59.110999999999997</v>
      </c>
      <c r="I362" s="163"/>
      <c r="L362" s="159"/>
      <c r="M362" s="164"/>
      <c r="T362" s="165"/>
      <c r="AT362" s="160" t="s">
        <v>134</v>
      </c>
      <c r="AU362" s="160" t="s">
        <v>90</v>
      </c>
      <c r="AV362" s="14" t="s">
        <v>130</v>
      </c>
      <c r="AW362" s="14" t="s">
        <v>42</v>
      </c>
      <c r="AX362" s="14" t="s">
        <v>88</v>
      </c>
      <c r="AY362" s="160" t="s">
        <v>122</v>
      </c>
    </row>
    <row r="363" spans="2:65" s="1" customFormat="1" ht="15" customHeight="1">
      <c r="B363" s="33"/>
      <c r="C363" s="128" t="s">
        <v>373</v>
      </c>
      <c r="D363" s="128" t="s">
        <v>125</v>
      </c>
      <c r="E363" s="129" t="s">
        <v>374</v>
      </c>
      <c r="F363" s="130" t="s">
        <v>375</v>
      </c>
      <c r="G363" s="131" t="s">
        <v>235</v>
      </c>
      <c r="H363" s="132">
        <v>59.110999999999997</v>
      </c>
      <c r="I363" s="133"/>
      <c r="J363" s="134">
        <f>ROUND(I363*H363,2)</f>
        <v>0</v>
      </c>
      <c r="K363" s="130" t="s">
        <v>129</v>
      </c>
      <c r="L363" s="33"/>
      <c r="M363" s="135" t="s">
        <v>19</v>
      </c>
      <c r="N363" s="136" t="s">
        <v>51</v>
      </c>
      <c r="P363" s="137">
        <f>O363*H363</f>
        <v>0</v>
      </c>
      <c r="Q363" s="137">
        <v>0</v>
      </c>
      <c r="R363" s="137">
        <f>Q363*H363</f>
        <v>0</v>
      </c>
      <c r="S363" s="137">
        <v>0</v>
      </c>
      <c r="T363" s="138">
        <f>S363*H363</f>
        <v>0</v>
      </c>
      <c r="AR363" s="139" t="s">
        <v>130</v>
      </c>
      <c r="AT363" s="139" t="s">
        <v>125</v>
      </c>
      <c r="AU363" s="139" t="s">
        <v>90</v>
      </c>
      <c r="AY363" s="17" t="s">
        <v>122</v>
      </c>
      <c r="BE363" s="140">
        <f>IF(N363="základní",J363,0)</f>
        <v>0</v>
      </c>
      <c r="BF363" s="140">
        <f>IF(N363="snížená",J363,0)</f>
        <v>0</v>
      </c>
      <c r="BG363" s="140">
        <f>IF(N363="zákl. přenesená",J363,0)</f>
        <v>0</v>
      </c>
      <c r="BH363" s="140">
        <f>IF(N363="sníž. přenesená",J363,0)</f>
        <v>0</v>
      </c>
      <c r="BI363" s="140">
        <f>IF(N363="nulová",J363,0)</f>
        <v>0</v>
      </c>
      <c r="BJ363" s="17" t="s">
        <v>88</v>
      </c>
      <c r="BK363" s="140">
        <f>ROUND(I363*H363,2)</f>
        <v>0</v>
      </c>
      <c r="BL363" s="17" t="s">
        <v>130</v>
      </c>
      <c r="BM363" s="139" t="s">
        <v>376</v>
      </c>
    </row>
    <row r="364" spans="2:65" s="1" customFormat="1" ht="11.25">
      <c r="B364" s="33"/>
      <c r="D364" s="141" t="s">
        <v>132</v>
      </c>
      <c r="F364" s="142" t="s">
        <v>377</v>
      </c>
      <c r="I364" s="143"/>
      <c r="L364" s="33"/>
      <c r="M364" s="144"/>
      <c r="T364" s="54"/>
      <c r="AT364" s="17" t="s">
        <v>132</v>
      </c>
      <c r="AU364" s="17" t="s">
        <v>90</v>
      </c>
    </row>
    <row r="365" spans="2:65" s="12" customFormat="1" ht="11.25">
      <c r="B365" s="145"/>
      <c r="D365" s="146" t="s">
        <v>134</v>
      </c>
      <c r="E365" s="147" t="s">
        <v>19</v>
      </c>
      <c r="F365" s="148" t="s">
        <v>260</v>
      </c>
      <c r="H365" s="147" t="s">
        <v>19</v>
      </c>
      <c r="I365" s="149"/>
      <c r="L365" s="145"/>
      <c r="M365" s="150"/>
      <c r="T365" s="151"/>
      <c r="AT365" s="147" t="s">
        <v>134</v>
      </c>
      <c r="AU365" s="147" t="s">
        <v>90</v>
      </c>
      <c r="AV365" s="12" t="s">
        <v>88</v>
      </c>
      <c r="AW365" s="12" t="s">
        <v>42</v>
      </c>
      <c r="AX365" s="12" t="s">
        <v>80</v>
      </c>
      <c r="AY365" s="147" t="s">
        <v>122</v>
      </c>
    </row>
    <row r="366" spans="2:65" s="12" customFormat="1" ht="11.25">
      <c r="B366" s="145"/>
      <c r="D366" s="146" t="s">
        <v>134</v>
      </c>
      <c r="E366" s="147" t="s">
        <v>19</v>
      </c>
      <c r="F366" s="148" t="s">
        <v>349</v>
      </c>
      <c r="H366" s="147" t="s">
        <v>19</v>
      </c>
      <c r="I366" s="149"/>
      <c r="L366" s="145"/>
      <c r="M366" s="150"/>
      <c r="T366" s="151"/>
      <c r="AT366" s="147" t="s">
        <v>134</v>
      </c>
      <c r="AU366" s="147" t="s">
        <v>90</v>
      </c>
      <c r="AV366" s="12" t="s">
        <v>88</v>
      </c>
      <c r="AW366" s="12" t="s">
        <v>42</v>
      </c>
      <c r="AX366" s="12" t="s">
        <v>80</v>
      </c>
      <c r="AY366" s="147" t="s">
        <v>122</v>
      </c>
    </row>
    <row r="367" spans="2:65" s="12" customFormat="1" ht="11.25">
      <c r="B367" s="145"/>
      <c r="D367" s="146" t="s">
        <v>134</v>
      </c>
      <c r="E367" s="147" t="s">
        <v>19</v>
      </c>
      <c r="F367" s="148" t="s">
        <v>342</v>
      </c>
      <c r="H367" s="147" t="s">
        <v>19</v>
      </c>
      <c r="I367" s="149"/>
      <c r="L367" s="145"/>
      <c r="M367" s="150"/>
      <c r="T367" s="151"/>
      <c r="AT367" s="147" t="s">
        <v>134</v>
      </c>
      <c r="AU367" s="147" t="s">
        <v>90</v>
      </c>
      <c r="AV367" s="12" t="s">
        <v>88</v>
      </c>
      <c r="AW367" s="12" t="s">
        <v>42</v>
      </c>
      <c r="AX367" s="12" t="s">
        <v>80</v>
      </c>
      <c r="AY367" s="147" t="s">
        <v>122</v>
      </c>
    </row>
    <row r="368" spans="2:65" s="13" customFormat="1" ht="11.25">
      <c r="B368" s="152"/>
      <c r="D368" s="146" t="s">
        <v>134</v>
      </c>
      <c r="E368" s="153" t="s">
        <v>19</v>
      </c>
      <c r="F368" s="154" t="s">
        <v>343</v>
      </c>
      <c r="H368" s="155">
        <v>30.029</v>
      </c>
      <c r="I368" s="156"/>
      <c r="L368" s="152"/>
      <c r="M368" s="157"/>
      <c r="T368" s="158"/>
      <c r="AT368" s="153" t="s">
        <v>134</v>
      </c>
      <c r="AU368" s="153" t="s">
        <v>90</v>
      </c>
      <c r="AV368" s="13" t="s">
        <v>90</v>
      </c>
      <c r="AW368" s="13" t="s">
        <v>42</v>
      </c>
      <c r="AX368" s="13" t="s">
        <v>80</v>
      </c>
      <c r="AY368" s="153" t="s">
        <v>122</v>
      </c>
    </row>
    <row r="369" spans="2:51" s="12" customFormat="1" ht="11.25">
      <c r="B369" s="145"/>
      <c r="D369" s="146" t="s">
        <v>134</v>
      </c>
      <c r="E369" s="147" t="s">
        <v>19</v>
      </c>
      <c r="F369" s="148" t="s">
        <v>362</v>
      </c>
      <c r="H369" s="147" t="s">
        <v>19</v>
      </c>
      <c r="I369" s="149"/>
      <c r="L369" s="145"/>
      <c r="M369" s="150"/>
      <c r="T369" s="151"/>
      <c r="AT369" s="147" t="s">
        <v>134</v>
      </c>
      <c r="AU369" s="147" t="s">
        <v>90</v>
      </c>
      <c r="AV369" s="12" t="s">
        <v>88</v>
      </c>
      <c r="AW369" s="12" t="s">
        <v>42</v>
      </c>
      <c r="AX369" s="12" t="s">
        <v>80</v>
      </c>
      <c r="AY369" s="147" t="s">
        <v>122</v>
      </c>
    </row>
    <row r="370" spans="2:51" s="13" customFormat="1" ht="11.25">
      <c r="B370" s="152"/>
      <c r="D370" s="146" t="s">
        <v>134</v>
      </c>
      <c r="E370" s="153" t="s">
        <v>19</v>
      </c>
      <c r="F370" s="154" t="s">
        <v>363</v>
      </c>
      <c r="H370" s="155">
        <v>9.1969999999999992</v>
      </c>
      <c r="I370" s="156"/>
      <c r="L370" s="152"/>
      <c r="M370" s="157"/>
      <c r="T370" s="158"/>
      <c r="AT370" s="153" t="s">
        <v>134</v>
      </c>
      <c r="AU370" s="153" t="s">
        <v>90</v>
      </c>
      <c r="AV370" s="13" t="s">
        <v>90</v>
      </c>
      <c r="AW370" s="13" t="s">
        <v>42</v>
      </c>
      <c r="AX370" s="13" t="s">
        <v>80</v>
      </c>
      <c r="AY370" s="153" t="s">
        <v>122</v>
      </c>
    </row>
    <row r="371" spans="2:51" s="12" customFormat="1" ht="11.25">
      <c r="B371" s="145"/>
      <c r="D371" s="146" t="s">
        <v>134</v>
      </c>
      <c r="E371" s="147" t="s">
        <v>19</v>
      </c>
      <c r="F371" s="148" t="s">
        <v>364</v>
      </c>
      <c r="H371" s="147" t="s">
        <v>19</v>
      </c>
      <c r="I371" s="149"/>
      <c r="L371" s="145"/>
      <c r="M371" s="150"/>
      <c r="T371" s="151"/>
      <c r="AT371" s="147" t="s">
        <v>134</v>
      </c>
      <c r="AU371" s="147" t="s">
        <v>90</v>
      </c>
      <c r="AV371" s="12" t="s">
        <v>88</v>
      </c>
      <c r="AW371" s="12" t="s">
        <v>42</v>
      </c>
      <c r="AX371" s="12" t="s">
        <v>80</v>
      </c>
      <c r="AY371" s="147" t="s">
        <v>122</v>
      </c>
    </row>
    <row r="372" spans="2:51" s="13" customFormat="1" ht="11.25">
      <c r="B372" s="152"/>
      <c r="D372" s="146" t="s">
        <v>134</v>
      </c>
      <c r="E372" s="153" t="s">
        <v>19</v>
      </c>
      <c r="F372" s="154" t="s">
        <v>365</v>
      </c>
      <c r="H372" s="155">
        <v>0.96</v>
      </c>
      <c r="I372" s="156"/>
      <c r="L372" s="152"/>
      <c r="M372" s="157"/>
      <c r="T372" s="158"/>
      <c r="AT372" s="153" t="s">
        <v>134</v>
      </c>
      <c r="AU372" s="153" t="s">
        <v>90</v>
      </c>
      <c r="AV372" s="13" t="s">
        <v>90</v>
      </c>
      <c r="AW372" s="13" t="s">
        <v>42</v>
      </c>
      <c r="AX372" s="13" t="s">
        <v>80</v>
      </c>
      <c r="AY372" s="153" t="s">
        <v>122</v>
      </c>
    </row>
    <row r="373" spans="2:51" s="12" customFormat="1" ht="11.25">
      <c r="B373" s="145"/>
      <c r="D373" s="146" t="s">
        <v>134</v>
      </c>
      <c r="E373" s="147" t="s">
        <v>19</v>
      </c>
      <c r="F373" s="148" t="s">
        <v>350</v>
      </c>
      <c r="H373" s="147" t="s">
        <v>19</v>
      </c>
      <c r="I373" s="149"/>
      <c r="L373" s="145"/>
      <c r="M373" s="150"/>
      <c r="T373" s="151"/>
      <c r="AT373" s="147" t="s">
        <v>134</v>
      </c>
      <c r="AU373" s="147" t="s">
        <v>90</v>
      </c>
      <c r="AV373" s="12" t="s">
        <v>88</v>
      </c>
      <c r="AW373" s="12" t="s">
        <v>42</v>
      </c>
      <c r="AX373" s="12" t="s">
        <v>80</v>
      </c>
      <c r="AY373" s="147" t="s">
        <v>122</v>
      </c>
    </row>
    <row r="374" spans="2:51" s="13" customFormat="1" ht="11.25">
      <c r="B374" s="152"/>
      <c r="D374" s="146" t="s">
        <v>134</v>
      </c>
      <c r="E374" s="153" t="s">
        <v>19</v>
      </c>
      <c r="F374" s="154" t="s">
        <v>371</v>
      </c>
      <c r="H374" s="155">
        <v>0.81399999999999995</v>
      </c>
      <c r="I374" s="156"/>
      <c r="L374" s="152"/>
      <c r="M374" s="157"/>
      <c r="T374" s="158"/>
      <c r="AT374" s="153" t="s">
        <v>134</v>
      </c>
      <c r="AU374" s="153" t="s">
        <v>90</v>
      </c>
      <c r="AV374" s="13" t="s">
        <v>90</v>
      </c>
      <c r="AW374" s="13" t="s">
        <v>42</v>
      </c>
      <c r="AX374" s="13" t="s">
        <v>80</v>
      </c>
      <c r="AY374" s="153" t="s">
        <v>122</v>
      </c>
    </row>
    <row r="375" spans="2:51" s="12" customFormat="1" ht="11.25">
      <c r="B375" s="145"/>
      <c r="D375" s="146" t="s">
        <v>134</v>
      </c>
      <c r="E375" s="147" t="s">
        <v>19</v>
      </c>
      <c r="F375" s="148" t="s">
        <v>352</v>
      </c>
      <c r="H375" s="147" t="s">
        <v>19</v>
      </c>
      <c r="I375" s="149"/>
      <c r="L375" s="145"/>
      <c r="M375" s="150"/>
      <c r="T375" s="151"/>
      <c r="AT375" s="147" t="s">
        <v>134</v>
      </c>
      <c r="AU375" s="147" t="s">
        <v>90</v>
      </c>
      <c r="AV375" s="12" t="s">
        <v>88</v>
      </c>
      <c r="AW375" s="12" t="s">
        <v>42</v>
      </c>
      <c r="AX375" s="12" t="s">
        <v>80</v>
      </c>
      <c r="AY375" s="147" t="s">
        <v>122</v>
      </c>
    </row>
    <row r="376" spans="2:51" s="13" customFormat="1" ht="11.25">
      <c r="B376" s="152"/>
      <c r="D376" s="146" t="s">
        <v>134</v>
      </c>
      <c r="E376" s="153" t="s">
        <v>19</v>
      </c>
      <c r="F376" s="154" t="s">
        <v>353</v>
      </c>
      <c r="H376" s="155">
        <v>3.028</v>
      </c>
      <c r="I376" s="156"/>
      <c r="L376" s="152"/>
      <c r="M376" s="157"/>
      <c r="T376" s="158"/>
      <c r="AT376" s="153" t="s">
        <v>134</v>
      </c>
      <c r="AU376" s="153" t="s">
        <v>90</v>
      </c>
      <c r="AV376" s="13" t="s">
        <v>90</v>
      </c>
      <c r="AW376" s="13" t="s">
        <v>42</v>
      </c>
      <c r="AX376" s="13" t="s">
        <v>80</v>
      </c>
      <c r="AY376" s="153" t="s">
        <v>122</v>
      </c>
    </row>
    <row r="377" spans="2:51" s="12" customFormat="1" ht="11.25">
      <c r="B377" s="145"/>
      <c r="D377" s="146" t="s">
        <v>134</v>
      </c>
      <c r="E377" s="147" t="s">
        <v>19</v>
      </c>
      <c r="F377" s="148" t="s">
        <v>354</v>
      </c>
      <c r="H377" s="147" t="s">
        <v>19</v>
      </c>
      <c r="I377" s="149"/>
      <c r="L377" s="145"/>
      <c r="M377" s="150"/>
      <c r="T377" s="151"/>
      <c r="AT377" s="147" t="s">
        <v>134</v>
      </c>
      <c r="AU377" s="147" t="s">
        <v>90</v>
      </c>
      <c r="AV377" s="12" t="s">
        <v>88</v>
      </c>
      <c r="AW377" s="12" t="s">
        <v>42</v>
      </c>
      <c r="AX377" s="12" t="s">
        <v>80</v>
      </c>
      <c r="AY377" s="147" t="s">
        <v>122</v>
      </c>
    </row>
    <row r="378" spans="2:51" s="13" customFormat="1" ht="11.25">
      <c r="B378" s="152"/>
      <c r="D378" s="146" t="s">
        <v>134</v>
      </c>
      <c r="E378" s="153" t="s">
        <v>19</v>
      </c>
      <c r="F378" s="154" t="s">
        <v>372</v>
      </c>
      <c r="H378" s="155">
        <v>0.67900000000000005</v>
      </c>
      <c r="I378" s="156"/>
      <c r="L378" s="152"/>
      <c r="M378" s="157"/>
      <c r="T378" s="158"/>
      <c r="AT378" s="153" t="s">
        <v>134</v>
      </c>
      <c r="AU378" s="153" t="s">
        <v>90</v>
      </c>
      <c r="AV378" s="13" t="s">
        <v>90</v>
      </c>
      <c r="AW378" s="13" t="s">
        <v>42</v>
      </c>
      <c r="AX378" s="13" t="s">
        <v>80</v>
      </c>
      <c r="AY378" s="153" t="s">
        <v>122</v>
      </c>
    </row>
    <row r="379" spans="2:51" s="12" customFormat="1" ht="11.25">
      <c r="B379" s="145"/>
      <c r="D379" s="146" t="s">
        <v>134</v>
      </c>
      <c r="E379" s="147" t="s">
        <v>19</v>
      </c>
      <c r="F379" s="148" t="s">
        <v>356</v>
      </c>
      <c r="H379" s="147" t="s">
        <v>19</v>
      </c>
      <c r="I379" s="149"/>
      <c r="L379" s="145"/>
      <c r="M379" s="150"/>
      <c r="T379" s="151"/>
      <c r="AT379" s="147" t="s">
        <v>134</v>
      </c>
      <c r="AU379" s="147" t="s">
        <v>90</v>
      </c>
      <c r="AV379" s="12" t="s">
        <v>88</v>
      </c>
      <c r="AW379" s="12" t="s">
        <v>42</v>
      </c>
      <c r="AX379" s="12" t="s">
        <v>80</v>
      </c>
      <c r="AY379" s="147" t="s">
        <v>122</v>
      </c>
    </row>
    <row r="380" spans="2:51" s="13" customFormat="1" ht="11.25">
      <c r="B380" s="152"/>
      <c r="D380" s="146" t="s">
        <v>134</v>
      </c>
      <c r="E380" s="153" t="s">
        <v>19</v>
      </c>
      <c r="F380" s="154" t="s">
        <v>357</v>
      </c>
      <c r="H380" s="155">
        <v>1.28</v>
      </c>
      <c r="I380" s="156"/>
      <c r="L380" s="152"/>
      <c r="M380" s="157"/>
      <c r="T380" s="158"/>
      <c r="AT380" s="153" t="s">
        <v>134</v>
      </c>
      <c r="AU380" s="153" t="s">
        <v>90</v>
      </c>
      <c r="AV380" s="13" t="s">
        <v>90</v>
      </c>
      <c r="AW380" s="13" t="s">
        <v>42</v>
      </c>
      <c r="AX380" s="13" t="s">
        <v>80</v>
      </c>
      <c r="AY380" s="153" t="s">
        <v>122</v>
      </c>
    </row>
    <row r="381" spans="2:51" s="12" customFormat="1" ht="22.5">
      <c r="B381" s="145"/>
      <c r="D381" s="146" t="s">
        <v>134</v>
      </c>
      <c r="E381" s="147" t="s">
        <v>19</v>
      </c>
      <c r="F381" s="148" t="s">
        <v>358</v>
      </c>
      <c r="H381" s="147" t="s">
        <v>19</v>
      </c>
      <c r="I381" s="149"/>
      <c r="L381" s="145"/>
      <c r="M381" s="150"/>
      <c r="T381" s="151"/>
      <c r="AT381" s="147" t="s">
        <v>134</v>
      </c>
      <c r="AU381" s="147" t="s">
        <v>90</v>
      </c>
      <c r="AV381" s="12" t="s">
        <v>88</v>
      </c>
      <c r="AW381" s="12" t="s">
        <v>42</v>
      </c>
      <c r="AX381" s="12" t="s">
        <v>80</v>
      </c>
      <c r="AY381" s="147" t="s">
        <v>122</v>
      </c>
    </row>
    <row r="382" spans="2:51" s="13" customFormat="1" ht="11.25">
      <c r="B382" s="152"/>
      <c r="D382" s="146" t="s">
        <v>134</v>
      </c>
      <c r="E382" s="153" t="s">
        <v>19</v>
      </c>
      <c r="F382" s="154" t="s">
        <v>359</v>
      </c>
      <c r="H382" s="155">
        <v>12.388999999999999</v>
      </c>
      <c r="I382" s="156"/>
      <c r="L382" s="152"/>
      <c r="M382" s="157"/>
      <c r="T382" s="158"/>
      <c r="AT382" s="153" t="s">
        <v>134</v>
      </c>
      <c r="AU382" s="153" t="s">
        <v>90</v>
      </c>
      <c r="AV382" s="13" t="s">
        <v>90</v>
      </c>
      <c r="AW382" s="13" t="s">
        <v>42</v>
      </c>
      <c r="AX382" s="13" t="s">
        <v>80</v>
      </c>
      <c r="AY382" s="153" t="s">
        <v>122</v>
      </c>
    </row>
    <row r="383" spans="2:51" s="12" customFormat="1" ht="11.25">
      <c r="B383" s="145"/>
      <c r="D383" s="146" t="s">
        <v>134</v>
      </c>
      <c r="E383" s="147" t="s">
        <v>19</v>
      </c>
      <c r="F383" s="148" t="s">
        <v>360</v>
      </c>
      <c r="H383" s="147" t="s">
        <v>19</v>
      </c>
      <c r="I383" s="149"/>
      <c r="L383" s="145"/>
      <c r="M383" s="150"/>
      <c r="T383" s="151"/>
      <c r="AT383" s="147" t="s">
        <v>134</v>
      </c>
      <c r="AU383" s="147" t="s">
        <v>90</v>
      </c>
      <c r="AV383" s="12" t="s">
        <v>88</v>
      </c>
      <c r="AW383" s="12" t="s">
        <v>42</v>
      </c>
      <c r="AX383" s="12" t="s">
        <v>80</v>
      </c>
      <c r="AY383" s="147" t="s">
        <v>122</v>
      </c>
    </row>
    <row r="384" spans="2:51" s="13" customFormat="1" ht="11.25">
      <c r="B384" s="152"/>
      <c r="D384" s="146" t="s">
        <v>134</v>
      </c>
      <c r="E384" s="153" t="s">
        <v>19</v>
      </c>
      <c r="F384" s="154" t="s">
        <v>361</v>
      </c>
      <c r="H384" s="155">
        <v>0.73499999999999999</v>
      </c>
      <c r="I384" s="156"/>
      <c r="L384" s="152"/>
      <c r="M384" s="157"/>
      <c r="T384" s="158"/>
      <c r="AT384" s="153" t="s">
        <v>134</v>
      </c>
      <c r="AU384" s="153" t="s">
        <v>90</v>
      </c>
      <c r="AV384" s="13" t="s">
        <v>90</v>
      </c>
      <c r="AW384" s="13" t="s">
        <v>42</v>
      </c>
      <c r="AX384" s="13" t="s">
        <v>80</v>
      </c>
      <c r="AY384" s="153" t="s">
        <v>122</v>
      </c>
    </row>
    <row r="385" spans="2:65" s="14" customFormat="1" ht="11.25">
      <c r="B385" s="159"/>
      <c r="D385" s="146" t="s">
        <v>134</v>
      </c>
      <c r="E385" s="160" t="s">
        <v>19</v>
      </c>
      <c r="F385" s="161" t="s">
        <v>140</v>
      </c>
      <c r="H385" s="162">
        <v>59.110999999999997</v>
      </c>
      <c r="I385" s="163"/>
      <c r="L385" s="159"/>
      <c r="M385" s="164"/>
      <c r="T385" s="165"/>
      <c r="AT385" s="160" t="s">
        <v>134</v>
      </c>
      <c r="AU385" s="160" t="s">
        <v>90</v>
      </c>
      <c r="AV385" s="14" t="s">
        <v>130</v>
      </c>
      <c r="AW385" s="14" t="s">
        <v>42</v>
      </c>
      <c r="AX385" s="14" t="s">
        <v>88</v>
      </c>
      <c r="AY385" s="160" t="s">
        <v>122</v>
      </c>
    </row>
    <row r="386" spans="2:65" s="1" customFormat="1" ht="23.65" customHeight="1">
      <c r="B386" s="33"/>
      <c r="C386" s="128" t="s">
        <v>378</v>
      </c>
      <c r="D386" s="128" t="s">
        <v>125</v>
      </c>
      <c r="E386" s="129" t="s">
        <v>379</v>
      </c>
      <c r="F386" s="130" t="s">
        <v>380</v>
      </c>
      <c r="G386" s="131" t="s">
        <v>235</v>
      </c>
      <c r="H386" s="132">
        <v>466.714</v>
      </c>
      <c r="I386" s="133"/>
      <c r="J386" s="134">
        <f>ROUND(I386*H386,2)</f>
        <v>0</v>
      </c>
      <c r="K386" s="130" t="s">
        <v>129</v>
      </c>
      <c r="L386" s="33"/>
      <c r="M386" s="135" t="s">
        <v>19</v>
      </c>
      <c r="N386" s="136" t="s">
        <v>51</v>
      </c>
      <c r="P386" s="137">
        <f>O386*H386</f>
        <v>0</v>
      </c>
      <c r="Q386" s="137">
        <v>0</v>
      </c>
      <c r="R386" s="137">
        <f>Q386*H386</f>
        <v>0</v>
      </c>
      <c r="S386" s="137">
        <v>0</v>
      </c>
      <c r="T386" s="138">
        <f>S386*H386</f>
        <v>0</v>
      </c>
      <c r="AR386" s="139" t="s">
        <v>130</v>
      </c>
      <c r="AT386" s="139" t="s">
        <v>125</v>
      </c>
      <c r="AU386" s="139" t="s">
        <v>90</v>
      </c>
      <c r="AY386" s="17" t="s">
        <v>122</v>
      </c>
      <c r="BE386" s="140">
        <f>IF(N386="základní",J386,0)</f>
        <v>0</v>
      </c>
      <c r="BF386" s="140">
        <f>IF(N386="snížená",J386,0)</f>
        <v>0</v>
      </c>
      <c r="BG386" s="140">
        <f>IF(N386="zákl. přenesená",J386,0)</f>
        <v>0</v>
      </c>
      <c r="BH386" s="140">
        <f>IF(N386="sníž. přenesená",J386,0)</f>
        <v>0</v>
      </c>
      <c r="BI386" s="140">
        <f>IF(N386="nulová",J386,0)</f>
        <v>0</v>
      </c>
      <c r="BJ386" s="17" t="s">
        <v>88</v>
      </c>
      <c r="BK386" s="140">
        <f>ROUND(I386*H386,2)</f>
        <v>0</v>
      </c>
      <c r="BL386" s="17" t="s">
        <v>130</v>
      </c>
      <c r="BM386" s="139" t="s">
        <v>381</v>
      </c>
    </row>
    <row r="387" spans="2:65" s="1" customFormat="1" ht="11.25">
      <c r="B387" s="33"/>
      <c r="D387" s="141" t="s">
        <v>132</v>
      </c>
      <c r="F387" s="142" t="s">
        <v>382</v>
      </c>
      <c r="I387" s="143"/>
      <c r="L387" s="33"/>
      <c r="M387" s="144"/>
      <c r="T387" s="54"/>
      <c r="AT387" s="17" t="s">
        <v>132</v>
      </c>
      <c r="AU387" s="17" t="s">
        <v>90</v>
      </c>
    </row>
    <row r="388" spans="2:65" s="12" customFormat="1" ht="11.25">
      <c r="B388" s="145"/>
      <c r="D388" s="146" t="s">
        <v>134</v>
      </c>
      <c r="E388" s="147" t="s">
        <v>19</v>
      </c>
      <c r="F388" s="148" t="s">
        <v>260</v>
      </c>
      <c r="H388" s="147" t="s">
        <v>19</v>
      </c>
      <c r="I388" s="149"/>
      <c r="L388" s="145"/>
      <c r="M388" s="150"/>
      <c r="T388" s="151"/>
      <c r="AT388" s="147" t="s">
        <v>134</v>
      </c>
      <c r="AU388" s="147" t="s">
        <v>90</v>
      </c>
      <c r="AV388" s="12" t="s">
        <v>88</v>
      </c>
      <c r="AW388" s="12" t="s">
        <v>42</v>
      </c>
      <c r="AX388" s="12" t="s">
        <v>80</v>
      </c>
      <c r="AY388" s="147" t="s">
        <v>122</v>
      </c>
    </row>
    <row r="389" spans="2:65" s="12" customFormat="1" ht="11.25">
      <c r="B389" s="145"/>
      <c r="D389" s="146" t="s">
        <v>134</v>
      </c>
      <c r="E389" s="147" t="s">
        <v>19</v>
      </c>
      <c r="F389" s="148" t="s">
        <v>383</v>
      </c>
      <c r="H389" s="147" t="s">
        <v>19</v>
      </c>
      <c r="I389" s="149"/>
      <c r="L389" s="145"/>
      <c r="M389" s="150"/>
      <c r="T389" s="151"/>
      <c r="AT389" s="147" t="s">
        <v>134</v>
      </c>
      <c r="AU389" s="147" t="s">
        <v>90</v>
      </c>
      <c r="AV389" s="12" t="s">
        <v>88</v>
      </c>
      <c r="AW389" s="12" t="s">
        <v>42</v>
      </c>
      <c r="AX389" s="12" t="s">
        <v>80</v>
      </c>
      <c r="AY389" s="147" t="s">
        <v>122</v>
      </c>
    </row>
    <row r="390" spans="2:65" s="12" customFormat="1" ht="11.25">
      <c r="B390" s="145"/>
      <c r="D390" s="146" t="s">
        <v>134</v>
      </c>
      <c r="E390" s="147" t="s">
        <v>19</v>
      </c>
      <c r="F390" s="148" t="s">
        <v>349</v>
      </c>
      <c r="H390" s="147" t="s">
        <v>19</v>
      </c>
      <c r="I390" s="149"/>
      <c r="L390" s="145"/>
      <c r="M390" s="150"/>
      <c r="T390" s="151"/>
      <c r="AT390" s="147" t="s">
        <v>134</v>
      </c>
      <c r="AU390" s="147" t="s">
        <v>90</v>
      </c>
      <c r="AV390" s="12" t="s">
        <v>88</v>
      </c>
      <c r="AW390" s="12" t="s">
        <v>42</v>
      </c>
      <c r="AX390" s="12" t="s">
        <v>80</v>
      </c>
      <c r="AY390" s="147" t="s">
        <v>122</v>
      </c>
    </row>
    <row r="391" spans="2:65" s="12" customFormat="1" ht="11.25">
      <c r="B391" s="145"/>
      <c r="D391" s="146" t="s">
        <v>134</v>
      </c>
      <c r="E391" s="147" t="s">
        <v>19</v>
      </c>
      <c r="F391" s="148" t="s">
        <v>342</v>
      </c>
      <c r="H391" s="147" t="s">
        <v>19</v>
      </c>
      <c r="I391" s="149"/>
      <c r="L391" s="145"/>
      <c r="M391" s="150"/>
      <c r="T391" s="151"/>
      <c r="AT391" s="147" t="s">
        <v>134</v>
      </c>
      <c r="AU391" s="147" t="s">
        <v>90</v>
      </c>
      <c r="AV391" s="12" t="s">
        <v>88</v>
      </c>
      <c r="AW391" s="12" t="s">
        <v>42</v>
      </c>
      <c r="AX391" s="12" t="s">
        <v>80</v>
      </c>
      <c r="AY391" s="147" t="s">
        <v>122</v>
      </c>
    </row>
    <row r="392" spans="2:65" s="13" customFormat="1" ht="11.25">
      <c r="B392" s="152"/>
      <c r="D392" s="146" t="s">
        <v>134</v>
      </c>
      <c r="E392" s="153" t="s">
        <v>19</v>
      </c>
      <c r="F392" s="154" t="s">
        <v>384</v>
      </c>
      <c r="H392" s="155">
        <v>270.26499999999999</v>
      </c>
      <c r="I392" s="156"/>
      <c r="L392" s="152"/>
      <c r="M392" s="157"/>
      <c r="T392" s="158"/>
      <c r="AT392" s="153" t="s">
        <v>134</v>
      </c>
      <c r="AU392" s="153" t="s">
        <v>90</v>
      </c>
      <c r="AV392" s="13" t="s">
        <v>90</v>
      </c>
      <c r="AW392" s="13" t="s">
        <v>42</v>
      </c>
      <c r="AX392" s="13" t="s">
        <v>80</v>
      </c>
      <c r="AY392" s="153" t="s">
        <v>122</v>
      </c>
    </row>
    <row r="393" spans="2:65" s="12" customFormat="1" ht="11.25">
      <c r="B393" s="145"/>
      <c r="D393" s="146" t="s">
        <v>134</v>
      </c>
      <c r="E393" s="147" t="s">
        <v>19</v>
      </c>
      <c r="F393" s="148" t="s">
        <v>362</v>
      </c>
      <c r="H393" s="147" t="s">
        <v>19</v>
      </c>
      <c r="I393" s="149"/>
      <c r="L393" s="145"/>
      <c r="M393" s="150"/>
      <c r="T393" s="151"/>
      <c r="AT393" s="147" t="s">
        <v>134</v>
      </c>
      <c r="AU393" s="147" t="s">
        <v>90</v>
      </c>
      <c r="AV393" s="12" t="s">
        <v>88</v>
      </c>
      <c r="AW393" s="12" t="s">
        <v>42</v>
      </c>
      <c r="AX393" s="12" t="s">
        <v>80</v>
      </c>
      <c r="AY393" s="147" t="s">
        <v>122</v>
      </c>
    </row>
    <row r="394" spans="2:65" s="13" customFormat="1" ht="11.25">
      <c r="B394" s="152"/>
      <c r="D394" s="146" t="s">
        <v>134</v>
      </c>
      <c r="E394" s="153" t="s">
        <v>19</v>
      </c>
      <c r="F394" s="154" t="s">
        <v>385</v>
      </c>
      <c r="H394" s="155">
        <v>17.491</v>
      </c>
      <c r="I394" s="156"/>
      <c r="L394" s="152"/>
      <c r="M394" s="157"/>
      <c r="T394" s="158"/>
      <c r="AT394" s="153" t="s">
        <v>134</v>
      </c>
      <c r="AU394" s="153" t="s">
        <v>90</v>
      </c>
      <c r="AV394" s="13" t="s">
        <v>90</v>
      </c>
      <c r="AW394" s="13" t="s">
        <v>42</v>
      </c>
      <c r="AX394" s="13" t="s">
        <v>80</v>
      </c>
      <c r="AY394" s="153" t="s">
        <v>122</v>
      </c>
    </row>
    <row r="395" spans="2:65" s="12" customFormat="1" ht="11.25">
      <c r="B395" s="145"/>
      <c r="D395" s="146" t="s">
        <v>134</v>
      </c>
      <c r="E395" s="147" t="s">
        <v>19</v>
      </c>
      <c r="F395" s="148" t="s">
        <v>364</v>
      </c>
      <c r="H395" s="147" t="s">
        <v>19</v>
      </c>
      <c r="I395" s="149"/>
      <c r="L395" s="145"/>
      <c r="M395" s="150"/>
      <c r="T395" s="151"/>
      <c r="AT395" s="147" t="s">
        <v>134</v>
      </c>
      <c r="AU395" s="147" t="s">
        <v>90</v>
      </c>
      <c r="AV395" s="12" t="s">
        <v>88</v>
      </c>
      <c r="AW395" s="12" t="s">
        <v>42</v>
      </c>
      <c r="AX395" s="12" t="s">
        <v>80</v>
      </c>
      <c r="AY395" s="147" t="s">
        <v>122</v>
      </c>
    </row>
    <row r="396" spans="2:65" s="13" customFormat="1" ht="11.25">
      <c r="B396" s="152"/>
      <c r="D396" s="146" t="s">
        <v>134</v>
      </c>
      <c r="E396" s="153" t="s">
        <v>19</v>
      </c>
      <c r="F396" s="154" t="s">
        <v>386</v>
      </c>
      <c r="H396" s="155">
        <v>8.64</v>
      </c>
      <c r="I396" s="156"/>
      <c r="L396" s="152"/>
      <c r="M396" s="157"/>
      <c r="T396" s="158"/>
      <c r="AT396" s="153" t="s">
        <v>134</v>
      </c>
      <c r="AU396" s="153" t="s">
        <v>90</v>
      </c>
      <c r="AV396" s="13" t="s">
        <v>90</v>
      </c>
      <c r="AW396" s="13" t="s">
        <v>42</v>
      </c>
      <c r="AX396" s="13" t="s">
        <v>80</v>
      </c>
      <c r="AY396" s="153" t="s">
        <v>122</v>
      </c>
    </row>
    <row r="397" spans="2:65" s="12" customFormat="1" ht="11.25">
      <c r="B397" s="145"/>
      <c r="D397" s="146" t="s">
        <v>134</v>
      </c>
      <c r="E397" s="147" t="s">
        <v>19</v>
      </c>
      <c r="F397" s="148" t="s">
        <v>350</v>
      </c>
      <c r="H397" s="147" t="s">
        <v>19</v>
      </c>
      <c r="I397" s="149"/>
      <c r="L397" s="145"/>
      <c r="M397" s="150"/>
      <c r="T397" s="151"/>
      <c r="AT397" s="147" t="s">
        <v>134</v>
      </c>
      <c r="AU397" s="147" t="s">
        <v>90</v>
      </c>
      <c r="AV397" s="12" t="s">
        <v>88</v>
      </c>
      <c r="AW397" s="12" t="s">
        <v>42</v>
      </c>
      <c r="AX397" s="12" t="s">
        <v>80</v>
      </c>
      <c r="AY397" s="147" t="s">
        <v>122</v>
      </c>
    </row>
    <row r="398" spans="2:65" s="13" customFormat="1" ht="11.25">
      <c r="B398" s="152"/>
      <c r="D398" s="146" t="s">
        <v>134</v>
      </c>
      <c r="E398" s="153" t="s">
        <v>19</v>
      </c>
      <c r="F398" s="154" t="s">
        <v>387</v>
      </c>
      <c r="H398" s="155">
        <v>7.3289999999999997</v>
      </c>
      <c r="I398" s="156"/>
      <c r="L398" s="152"/>
      <c r="M398" s="157"/>
      <c r="T398" s="158"/>
      <c r="AT398" s="153" t="s">
        <v>134</v>
      </c>
      <c r="AU398" s="153" t="s">
        <v>90</v>
      </c>
      <c r="AV398" s="13" t="s">
        <v>90</v>
      </c>
      <c r="AW398" s="13" t="s">
        <v>42</v>
      </c>
      <c r="AX398" s="13" t="s">
        <v>80</v>
      </c>
      <c r="AY398" s="153" t="s">
        <v>122</v>
      </c>
    </row>
    <row r="399" spans="2:65" s="12" customFormat="1" ht="11.25">
      <c r="B399" s="145"/>
      <c r="D399" s="146" t="s">
        <v>134</v>
      </c>
      <c r="E399" s="147" t="s">
        <v>19</v>
      </c>
      <c r="F399" s="148" t="s">
        <v>352</v>
      </c>
      <c r="H399" s="147" t="s">
        <v>19</v>
      </c>
      <c r="I399" s="149"/>
      <c r="L399" s="145"/>
      <c r="M399" s="150"/>
      <c r="T399" s="151"/>
      <c r="AT399" s="147" t="s">
        <v>134</v>
      </c>
      <c r="AU399" s="147" t="s">
        <v>90</v>
      </c>
      <c r="AV399" s="12" t="s">
        <v>88</v>
      </c>
      <c r="AW399" s="12" t="s">
        <v>42</v>
      </c>
      <c r="AX399" s="12" t="s">
        <v>80</v>
      </c>
      <c r="AY399" s="147" t="s">
        <v>122</v>
      </c>
    </row>
    <row r="400" spans="2:65" s="13" customFormat="1" ht="11.25">
      <c r="B400" s="152"/>
      <c r="D400" s="146" t="s">
        <v>134</v>
      </c>
      <c r="E400" s="153" t="s">
        <v>19</v>
      </c>
      <c r="F400" s="154" t="s">
        <v>388</v>
      </c>
      <c r="H400" s="155">
        <v>27.248000000000001</v>
      </c>
      <c r="I400" s="156"/>
      <c r="L400" s="152"/>
      <c r="M400" s="157"/>
      <c r="T400" s="158"/>
      <c r="AT400" s="153" t="s">
        <v>134</v>
      </c>
      <c r="AU400" s="153" t="s">
        <v>90</v>
      </c>
      <c r="AV400" s="13" t="s">
        <v>90</v>
      </c>
      <c r="AW400" s="13" t="s">
        <v>42</v>
      </c>
      <c r="AX400" s="13" t="s">
        <v>80</v>
      </c>
      <c r="AY400" s="153" t="s">
        <v>122</v>
      </c>
    </row>
    <row r="401" spans="2:65" s="12" customFormat="1" ht="11.25">
      <c r="B401" s="145"/>
      <c r="D401" s="146" t="s">
        <v>134</v>
      </c>
      <c r="E401" s="147" t="s">
        <v>19</v>
      </c>
      <c r="F401" s="148" t="s">
        <v>354</v>
      </c>
      <c r="H401" s="147" t="s">
        <v>19</v>
      </c>
      <c r="I401" s="149"/>
      <c r="L401" s="145"/>
      <c r="M401" s="150"/>
      <c r="T401" s="151"/>
      <c r="AT401" s="147" t="s">
        <v>134</v>
      </c>
      <c r="AU401" s="147" t="s">
        <v>90</v>
      </c>
      <c r="AV401" s="12" t="s">
        <v>88</v>
      </c>
      <c r="AW401" s="12" t="s">
        <v>42</v>
      </c>
      <c r="AX401" s="12" t="s">
        <v>80</v>
      </c>
      <c r="AY401" s="147" t="s">
        <v>122</v>
      </c>
    </row>
    <row r="402" spans="2:65" s="13" customFormat="1" ht="11.25">
      <c r="B402" s="152"/>
      <c r="D402" s="146" t="s">
        <v>134</v>
      </c>
      <c r="E402" s="153" t="s">
        <v>19</v>
      </c>
      <c r="F402" s="154" t="s">
        <v>389</v>
      </c>
      <c r="H402" s="155">
        <v>6.1070000000000002</v>
      </c>
      <c r="I402" s="156"/>
      <c r="L402" s="152"/>
      <c r="M402" s="157"/>
      <c r="T402" s="158"/>
      <c r="AT402" s="153" t="s">
        <v>134</v>
      </c>
      <c r="AU402" s="153" t="s">
        <v>90</v>
      </c>
      <c r="AV402" s="13" t="s">
        <v>90</v>
      </c>
      <c r="AW402" s="13" t="s">
        <v>42</v>
      </c>
      <c r="AX402" s="13" t="s">
        <v>80</v>
      </c>
      <c r="AY402" s="153" t="s">
        <v>122</v>
      </c>
    </row>
    <row r="403" spans="2:65" s="12" customFormat="1" ht="11.25">
      <c r="B403" s="145"/>
      <c r="D403" s="146" t="s">
        <v>134</v>
      </c>
      <c r="E403" s="147" t="s">
        <v>19</v>
      </c>
      <c r="F403" s="148" t="s">
        <v>356</v>
      </c>
      <c r="H403" s="147" t="s">
        <v>19</v>
      </c>
      <c r="I403" s="149"/>
      <c r="L403" s="145"/>
      <c r="M403" s="150"/>
      <c r="T403" s="151"/>
      <c r="AT403" s="147" t="s">
        <v>134</v>
      </c>
      <c r="AU403" s="147" t="s">
        <v>90</v>
      </c>
      <c r="AV403" s="12" t="s">
        <v>88</v>
      </c>
      <c r="AW403" s="12" t="s">
        <v>42</v>
      </c>
      <c r="AX403" s="12" t="s">
        <v>80</v>
      </c>
      <c r="AY403" s="147" t="s">
        <v>122</v>
      </c>
    </row>
    <row r="404" spans="2:65" s="13" customFormat="1" ht="11.25">
      <c r="B404" s="152"/>
      <c r="D404" s="146" t="s">
        <v>134</v>
      </c>
      <c r="E404" s="153" t="s">
        <v>19</v>
      </c>
      <c r="F404" s="154" t="s">
        <v>390</v>
      </c>
      <c r="H404" s="155">
        <v>11.52</v>
      </c>
      <c r="I404" s="156"/>
      <c r="L404" s="152"/>
      <c r="M404" s="157"/>
      <c r="T404" s="158"/>
      <c r="AT404" s="153" t="s">
        <v>134</v>
      </c>
      <c r="AU404" s="153" t="s">
        <v>90</v>
      </c>
      <c r="AV404" s="13" t="s">
        <v>90</v>
      </c>
      <c r="AW404" s="13" t="s">
        <v>42</v>
      </c>
      <c r="AX404" s="13" t="s">
        <v>80</v>
      </c>
      <c r="AY404" s="153" t="s">
        <v>122</v>
      </c>
    </row>
    <row r="405" spans="2:65" s="12" customFormat="1" ht="22.5">
      <c r="B405" s="145"/>
      <c r="D405" s="146" t="s">
        <v>134</v>
      </c>
      <c r="E405" s="147" t="s">
        <v>19</v>
      </c>
      <c r="F405" s="148" t="s">
        <v>358</v>
      </c>
      <c r="H405" s="147" t="s">
        <v>19</v>
      </c>
      <c r="I405" s="149"/>
      <c r="L405" s="145"/>
      <c r="M405" s="150"/>
      <c r="T405" s="151"/>
      <c r="AT405" s="147" t="s">
        <v>134</v>
      </c>
      <c r="AU405" s="147" t="s">
        <v>90</v>
      </c>
      <c r="AV405" s="12" t="s">
        <v>88</v>
      </c>
      <c r="AW405" s="12" t="s">
        <v>42</v>
      </c>
      <c r="AX405" s="12" t="s">
        <v>80</v>
      </c>
      <c r="AY405" s="147" t="s">
        <v>122</v>
      </c>
    </row>
    <row r="406" spans="2:65" s="13" customFormat="1" ht="11.25">
      <c r="B406" s="152"/>
      <c r="D406" s="146" t="s">
        <v>134</v>
      </c>
      <c r="E406" s="153" t="s">
        <v>19</v>
      </c>
      <c r="F406" s="154" t="s">
        <v>391</v>
      </c>
      <c r="H406" s="155">
        <v>111.499</v>
      </c>
      <c r="I406" s="156"/>
      <c r="L406" s="152"/>
      <c r="M406" s="157"/>
      <c r="T406" s="158"/>
      <c r="AT406" s="153" t="s">
        <v>134</v>
      </c>
      <c r="AU406" s="153" t="s">
        <v>90</v>
      </c>
      <c r="AV406" s="13" t="s">
        <v>90</v>
      </c>
      <c r="AW406" s="13" t="s">
        <v>42</v>
      </c>
      <c r="AX406" s="13" t="s">
        <v>80</v>
      </c>
      <c r="AY406" s="153" t="s">
        <v>122</v>
      </c>
    </row>
    <row r="407" spans="2:65" s="12" customFormat="1" ht="11.25">
      <c r="B407" s="145"/>
      <c r="D407" s="146" t="s">
        <v>134</v>
      </c>
      <c r="E407" s="147" t="s">
        <v>19</v>
      </c>
      <c r="F407" s="148" t="s">
        <v>360</v>
      </c>
      <c r="H407" s="147" t="s">
        <v>19</v>
      </c>
      <c r="I407" s="149"/>
      <c r="L407" s="145"/>
      <c r="M407" s="150"/>
      <c r="T407" s="151"/>
      <c r="AT407" s="147" t="s">
        <v>134</v>
      </c>
      <c r="AU407" s="147" t="s">
        <v>90</v>
      </c>
      <c r="AV407" s="12" t="s">
        <v>88</v>
      </c>
      <c r="AW407" s="12" t="s">
        <v>42</v>
      </c>
      <c r="AX407" s="12" t="s">
        <v>80</v>
      </c>
      <c r="AY407" s="147" t="s">
        <v>122</v>
      </c>
    </row>
    <row r="408" spans="2:65" s="13" customFormat="1" ht="11.25">
      <c r="B408" s="152"/>
      <c r="D408" s="146" t="s">
        <v>134</v>
      </c>
      <c r="E408" s="153" t="s">
        <v>19</v>
      </c>
      <c r="F408" s="154" t="s">
        <v>392</v>
      </c>
      <c r="H408" s="155">
        <v>6.6150000000000002</v>
      </c>
      <c r="I408" s="156"/>
      <c r="L408" s="152"/>
      <c r="M408" s="157"/>
      <c r="T408" s="158"/>
      <c r="AT408" s="153" t="s">
        <v>134</v>
      </c>
      <c r="AU408" s="153" t="s">
        <v>90</v>
      </c>
      <c r="AV408" s="13" t="s">
        <v>90</v>
      </c>
      <c r="AW408" s="13" t="s">
        <v>42</v>
      </c>
      <c r="AX408" s="13" t="s">
        <v>80</v>
      </c>
      <c r="AY408" s="153" t="s">
        <v>122</v>
      </c>
    </row>
    <row r="409" spans="2:65" s="14" customFormat="1" ht="11.25">
      <c r="B409" s="159"/>
      <c r="D409" s="146" t="s">
        <v>134</v>
      </c>
      <c r="E409" s="160" t="s">
        <v>19</v>
      </c>
      <c r="F409" s="161" t="s">
        <v>140</v>
      </c>
      <c r="H409" s="162">
        <v>466.714</v>
      </c>
      <c r="I409" s="163"/>
      <c r="L409" s="159"/>
      <c r="M409" s="164"/>
      <c r="T409" s="165"/>
      <c r="AT409" s="160" t="s">
        <v>134</v>
      </c>
      <c r="AU409" s="160" t="s">
        <v>90</v>
      </c>
      <c r="AV409" s="14" t="s">
        <v>130</v>
      </c>
      <c r="AW409" s="14" t="s">
        <v>42</v>
      </c>
      <c r="AX409" s="14" t="s">
        <v>88</v>
      </c>
      <c r="AY409" s="160" t="s">
        <v>122</v>
      </c>
    </row>
    <row r="410" spans="2:65" s="1" customFormat="1" ht="23.65" customHeight="1">
      <c r="B410" s="33"/>
      <c r="C410" s="128" t="s">
        <v>393</v>
      </c>
      <c r="D410" s="128" t="s">
        <v>125</v>
      </c>
      <c r="E410" s="129" t="s">
        <v>394</v>
      </c>
      <c r="F410" s="130" t="s">
        <v>395</v>
      </c>
      <c r="G410" s="131" t="s">
        <v>235</v>
      </c>
      <c r="H410" s="132">
        <v>8.5329999999999995</v>
      </c>
      <c r="I410" s="133"/>
      <c r="J410" s="134">
        <f>ROUND(I410*H410,2)</f>
        <v>0</v>
      </c>
      <c r="K410" s="130" t="s">
        <v>129</v>
      </c>
      <c r="L410" s="33"/>
      <c r="M410" s="135" t="s">
        <v>19</v>
      </c>
      <c r="N410" s="136" t="s">
        <v>51</v>
      </c>
      <c r="P410" s="137">
        <f>O410*H410</f>
        <v>0</v>
      </c>
      <c r="Q410" s="137">
        <v>0</v>
      </c>
      <c r="R410" s="137">
        <f>Q410*H410</f>
        <v>0</v>
      </c>
      <c r="S410" s="137">
        <v>0</v>
      </c>
      <c r="T410" s="138">
        <f>S410*H410</f>
        <v>0</v>
      </c>
      <c r="AR410" s="139" t="s">
        <v>130</v>
      </c>
      <c r="AT410" s="139" t="s">
        <v>125</v>
      </c>
      <c r="AU410" s="139" t="s">
        <v>90</v>
      </c>
      <c r="AY410" s="17" t="s">
        <v>122</v>
      </c>
      <c r="BE410" s="140">
        <f>IF(N410="základní",J410,0)</f>
        <v>0</v>
      </c>
      <c r="BF410" s="140">
        <f>IF(N410="snížená",J410,0)</f>
        <v>0</v>
      </c>
      <c r="BG410" s="140">
        <f>IF(N410="zákl. přenesená",J410,0)</f>
        <v>0</v>
      </c>
      <c r="BH410" s="140">
        <f>IF(N410="sníž. přenesená",J410,0)</f>
        <v>0</v>
      </c>
      <c r="BI410" s="140">
        <f>IF(N410="nulová",J410,0)</f>
        <v>0</v>
      </c>
      <c r="BJ410" s="17" t="s">
        <v>88</v>
      </c>
      <c r="BK410" s="140">
        <f>ROUND(I410*H410,2)</f>
        <v>0</v>
      </c>
      <c r="BL410" s="17" t="s">
        <v>130</v>
      </c>
      <c r="BM410" s="139" t="s">
        <v>396</v>
      </c>
    </row>
    <row r="411" spans="2:65" s="1" customFormat="1" ht="11.25">
      <c r="B411" s="33"/>
      <c r="D411" s="141" t="s">
        <v>132</v>
      </c>
      <c r="F411" s="142" t="s">
        <v>397</v>
      </c>
      <c r="I411" s="143"/>
      <c r="L411" s="33"/>
      <c r="M411" s="144"/>
      <c r="T411" s="54"/>
      <c r="AT411" s="17" t="s">
        <v>132</v>
      </c>
      <c r="AU411" s="17" t="s">
        <v>90</v>
      </c>
    </row>
    <row r="412" spans="2:65" s="12" customFormat="1" ht="11.25">
      <c r="B412" s="145"/>
      <c r="D412" s="146" t="s">
        <v>134</v>
      </c>
      <c r="E412" s="147" t="s">
        <v>19</v>
      </c>
      <c r="F412" s="148" t="s">
        <v>398</v>
      </c>
      <c r="H412" s="147" t="s">
        <v>19</v>
      </c>
      <c r="I412" s="149"/>
      <c r="L412" s="145"/>
      <c r="M412" s="150"/>
      <c r="T412" s="151"/>
      <c r="AT412" s="147" t="s">
        <v>134</v>
      </c>
      <c r="AU412" s="147" t="s">
        <v>90</v>
      </c>
      <c r="AV412" s="12" t="s">
        <v>88</v>
      </c>
      <c r="AW412" s="12" t="s">
        <v>42</v>
      </c>
      <c r="AX412" s="12" t="s">
        <v>80</v>
      </c>
      <c r="AY412" s="147" t="s">
        <v>122</v>
      </c>
    </row>
    <row r="413" spans="2:65" s="12" customFormat="1" ht="11.25">
      <c r="B413" s="145"/>
      <c r="D413" s="146" t="s">
        <v>134</v>
      </c>
      <c r="E413" s="147" t="s">
        <v>19</v>
      </c>
      <c r="F413" s="148" t="s">
        <v>349</v>
      </c>
      <c r="H413" s="147" t="s">
        <v>19</v>
      </c>
      <c r="I413" s="149"/>
      <c r="L413" s="145"/>
      <c r="M413" s="150"/>
      <c r="T413" s="151"/>
      <c r="AT413" s="147" t="s">
        <v>134</v>
      </c>
      <c r="AU413" s="147" t="s">
        <v>90</v>
      </c>
      <c r="AV413" s="12" t="s">
        <v>88</v>
      </c>
      <c r="AW413" s="12" t="s">
        <v>42</v>
      </c>
      <c r="AX413" s="12" t="s">
        <v>80</v>
      </c>
      <c r="AY413" s="147" t="s">
        <v>122</v>
      </c>
    </row>
    <row r="414" spans="2:65" s="12" customFormat="1" ht="11.25">
      <c r="B414" s="145"/>
      <c r="D414" s="146" t="s">
        <v>134</v>
      </c>
      <c r="E414" s="147" t="s">
        <v>19</v>
      </c>
      <c r="F414" s="148" t="s">
        <v>362</v>
      </c>
      <c r="H414" s="147" t="s">
        <v>19</v>
      </c>
      <c r="I414" s="149"/>
      <c r="L414" s="145"/>
      <c r="M414" s="150"/>
      <c r="T414" s="151"/>
      <c r="AT414" s="147" t="s">
        <v>134</v>
      </c>
      <c r="AU414" s="147" t="s">
        <v>90</v>
      </c>
      <c r="AV414" s="12" t="s">
        <v>88</v>
      </c>
      <c r="AW414" s="12" t="s">
        <v>42</v>
      </c>
      <c r="AX414" s="12" t="s">
        <v>80</v>
      </c>
      <c r="AY414" s="147" t="s">
        <v>122</v>
      </c>
    </row>
    <row r="415" spans="2:65" s="13" customFormat="1" ht="11.25">
      <c r="B415" s="152"/>
      <c r="D415" s="146" t="s">
        <v>134</v>
      </c>
      <c r="E415" s="153" t="s">
        <v>19</v>
      </c>
      <c r="F415" s="154" t="s">
        <v>399</v>
      </c>
      <c r="H415" s="155">
        <v>1.0369999999999999</v>
      </c>
      <c r="I415" s="156"/>
      <c r="L415" s="152"/>
      <c r="M415" s="157"/>
      <c r="T415" s="158"/>
      <c r="AT415" s="153" t="s">
        <v>134</v>
      </c>
      <c r="AU415" s="153" t="s">
        <v>90</v>
      </c>
      <c r="AV415" s="13" t="s">
        <v>90</v>
      </c>
      <c r="AW415" s="13" t="s">
        <v>42</v>
      </c>
      <c r="AX415" s="13" t="s">
        <v>80</v>
      </c>
      <c r="AY415" s="153" t="s">
        <v>122</v>
      </c>
    </row>
    <row r="416" spans="2:65" s="12" customFormat="1" ht="11.25">
      <c r="B416" s="145"/>
      <c r="D416" s="146" t="s">
        <v>134</v>
      </c>
      <c r="E416" s="147" t="s">
        <v>19</v>
      </c>
      <c r="F416" s="148" t="s">
        <v>364</v>
      </c>
      <c r="H416" s="147" t="s">
        <v>19</v>
      </c>
      <c r="I416" s="149"/>
      <c r="L416" s="145"/>
      <c r="M416" s="150"/>
      <c r="T416" s="151"/>
      <c r="AT416" s="147" t="s">
        <v>134</v>
      </c>
      <c r="AU416" s="147" t="s">
        <v>90</v>
      </c>
      <c r="AV416" s="12" t="s">
        <v>88</v>
      </c>
      <c r="AW416" s="12" t="s">
        <v>42</v>
      </c>
      <c r="AX416" s="12" t="s">
        <v>80</v>
      </c>
      <c r="AY416" s="147" t="s">
        <v>122</v>
      </c>
    </row>
    <row r="417" spans="2:65" s="13" customFormat="1" ht="11.25">
      <c r="B417" s="152"/>
      <c r="D417" s="146" t="s">
        <v>134</v>
      </c>
      <c r="E417" s="153" t="s">
        <v>19</v>
      </c>
      <c r="F417" s="154" t="s">
        <v>365</v>
      </c>
      <c r="H417" s="155">
        <v>0.96</v>
      </c>
      <c r="I417" s="156"/>
      <c r="L417" s="152"/>
      <c r="M417" s="157"/>
      <c r="T417" s="158"/>
      <c r="AT417" s="153" t="s">
        <v>134</v>
      </c>
      <c r="AU417" s="153" t="s">
        <v>90</v>
      </c>
      <c r="AV417" s="13" t="s">
        <v>90</v>
      </c>
      <c r="AW417" s="13" t="s">
        <v>42</v>
      </c>
      <c r="AX417" s="13" t="s">
        <v>80</v>
      </c>
      <c r="AY417" s="153" t="s">
        <v>122</v>
      </c>
    </row>
    <row r="418" spans="2:65" s="12" customFormat="1" ht="11.25">
      <c r="B418" s="145"/>
      <c r="D418" s="146" t="s">
        <v>134</v>
      </c>
      <c r="E418" s="147" t="s">
        <v>19</v>
      </c>
      <c r="F418" s="148" t="s">
        <v>350</v>
      </c>
      <c r="H418" s="147" t="s">
        <v>19</v>
      </c>
      <c r="I418" s="149"/>
      <c r="L418" s="145"/>
      <c r="M418" s="150"/>
      <c r="T418" s="151"/>
      <c r="AT418" s="147" t="s">
        <v>134</v>
      </c>
      <c r="AU418" s="147" t="s">
        <v>90</v>
      </c>
      <c r="AV418" s="12" t="s">
        <v>88</v>
      </c>
      <c r="AW418" s="12" t="s">
        <v>42</v>
      </c>
      <c r="AX418" s="12" t="s">
        <v>80</v>
      </c>
      <c r="AY418" s="147" t="s">
        <v>122</v>
      </c>
    </row>
    <row r="419" spans="2:65" s="13" customFormat="1" ht="11.25">
      <c r="B419" s="152"/>
      <c r="D419" s="146" t="s">
        <v>134</v>
      </c>
      <c r="E419" s="153" t="s">
        <v>19</v>
      </c>
      <c r="F419" s="154" t="s">
        <v>371</v>
      </c>
      <c r="H419" s="155">
        <v>0.81399999999999995</v>
      </c>
      <c r="I419" s="156"/>
      <c r="L419" s="152"/>
      <c r="M419" s="157"/>
      <c r="T419" s="158"/>
      <c r="AT419" s="153" t="s">
        <v>134</v>
      </c>
      <c r="AU419" s="153" t="s">
        <v>90</v>
      </c>
      <c r="AV419" s="13" t="s">
        <v>90</v>
      </c>
      <c r="AW419" s="13" t="s">
        <v>42</v>
      </c>
      <c r="AX419" s="13" t="s">
        <v>80</v>
      </c>
      <c r="AY419" s="153" t="s">
        <v>122</v>
      </c>
    </row>
    <row r="420" spans="2:65" s="12" customFormat="1" ht="11.25">
      <c r="B420" s="145"/>
      <c r="D420" s="146" t="s">
        <v>134</v>
      </c>
      <c r="E420" s="147" t="s">
        <v>19</v>
      </c>
      <c r="F420" s="148" t="s">
        <v>352</v>
      </c>
      <c r="H420" s="147" t="s">
        <v>19</v>
      </c>
      <c r="I420" s="149"/>
      <c r="L420" s="145"/>
      <c r="M420" s="150"/>
      <c r="T420" s="151"/>
      <c r="AT420" s="147" t="s">
        <v>134</v>
      </c>
      <c r="AU420" s="147" t="s">
        <v>90</v>
      </c>
      <c r="AV420" s="12" t="s">
        <v>88</v>
      </c>
      <c r="AW420" s="12" t="s">
        <v>42</v>
      </c>
      <c r="AX420" s="12" t="s">
        <v>80</v>
      </c>
      <c r="AY420" s="147" t="s">
        <v>122</v>
      </c>
    </row>
    <row r="421" spans="2:65" s="13" customFormat="1" ht="11.25">
      <c r="B421" s="152"/>
      <c r="D421" s="146" t="s">
        <v>134</v>
      </c>
      <c r="E421" s="153" t="s">
        <v>19</v>
      </c>
      <c r="F421" s="154" t="s">
        <v>353</v>
      </c>
      <c r="H421" s="155">
        <v>3.028</v>
      </c>
      <c r="I421" s="156"/>
      <c r="L421" s="152"/>
      <c r="M421" s="157"/>
      <c r="T421" s="158"/>
      <c r="AT421" s="153" t="s">
        <v>134</v>
      </c>
      <c r="AU421" s="153" t="s">
        <v>90</v>
      </c>
      <c r="AV421" s="13" t="s">
        <v>90</v>
      </c>
      <c r="AW421" s="13" t="s">
        <v>42</v>
      </c>
      <c r="AX421" s="13" t="s">
        <v>80</v>
      </c>
      <c r="AY421" s="153" t="s">
        <v>122</v>
      </c>
    </row>
    <row r="422" spans="2:65" s="12" customFormat="1" ht="11.25">
      <c r="B422" s="145"/>
      <c r="D422" s="146" t="s">
        <v>134</v>
      </c>
      <c r="E422" s="147" t="s">
        <v>19</v>
      </c>
      <c r="F422" s="148" t="s">
        <v>354</v>
      </c>
      <c r="H422" s="147" t="s">
        <v>19</v>
      </c>
      <c r="I422" s="149"/>
      <c r="L422" s="145"/>
      <c r="M422" s="150"/>
      <c r="T422" s="151"/>
      <c r="AT422" s="147" t="s">
        <v>134</v>
      </c>
      <c r="AU422" s="147" t="s">
        <v>90</v>
      </c>
      <c r="AV422" s="12" t="s">
        <v>88</v>
      </c>
      <c r="AW422" s="12" t="s">
        <v>42</v>
      </c>
      <c r="AX422" s="12" t="s">
        <v>80</v>
      </c>
      <c r="AY422" s="147" t="s">
        <v>122</v>
      </c>
    </row>
    <row r="423" spans="2:65" s="13" customFormat="1" ht="11.25">
      <c r="B423" s="152"/>
      <c r="D423" s="146" t="s">
        <v>134</v>
      </c>
      <c r="E423" s="153" t="s">
        <v>19</v>
      </c>
      <c r="F423" s="154" t="s">
        <v>372</v>
      </c>
      <c r="H423" s="155">
        <v>0.67900000000000005</v>
      </c>
      <c r="I423" s="156"/>
      <c r="L423" s="152"/>
      <c r="M423" s="157"/>
      <c r="T423" s="158"/>
      <c r="AT423" s="153" t="s">
        <v>134</v>
      </c>
      <c r="AU423" s="153" t="s">
        <v>90</v>
      </c>
      <c r="AV423" s="13" t="s">
        <v>90</v>
      </c>
      <c r="AW423" s="13" t="s">
        <v>42</v>
      </c>
      <c r="AX423" s="13" t="s">
        <v>80</v>
      </c>
      <c r="AY423" s="153" t="s">
        <v>122</v>
      </c>
    </row>
    <row r="424" spans="2:65" s="12" customFormat="1" ht="11.25">
      <c r="B424" s="145"/>
      <c r="D424" s="146" t="s">
        <v>134</v>
      </c>
      <c r="E424" s="147" t="s">
        <v>19</v>
      </c>
      <c r="F424" s="148" t="s">
        <v>356</v>
      </c>
      <c r="H424" s="147" t="s">
        <v>19</v>
      </c>
      <c r="I424" s="149"/>
      <c r="L424" s="145"/>
      <c r="M424" s="150"/>
      <c r="T424" s="151"/>
      <c r="AT424" s="147" t="s">
        <v>134</v>
      </c>
      <c r="AU424" s="147" t="s">
        <v>90</v>
      </c>
      <c r="AV424" s="12" t="s">
        <v>88</v>
      </c>
      <c r="AW424" s="12" t="s">
        <v>42</v>
      </c>
      <c r="AX424" s="12" t="s">
        <v>80</v>
      </c>
      <c r="AY424" s="147" t="s">
        <v>122</v>
      </c>
    </row>
    <row r="425" spans="2:65" s="13" customFormat="1" ht="11.25">
      <c r="B425" s="152"/>
      <c r="D425" s="146" t="s">
        <v>134</v>
      </c>
      <c r="E425" s="153" t="s">
        <v>19</v>
      </c>
      <c r="F425" s="154" t="s">
        <v>357</v>
      </c>
      <c r="H425" s="155">
        <v>1.28</v>
      </c>
      <c r="I425" s="156"/>
      <c r="L425" s="152"/>
      <c r="M425" s="157"/>
      <c r="T425" s="158"/>
      <c r="AT425" s="153" t="s">
        <v>134</v>
      </c>
      <c r="AU425" s="153" t="s">
        <v>90</v>
      </c>
      <c r="AV425" s="13" t="s">
        <v>90</v>
      </c>
      <c r="AW425" s="13" t="s">
        <v>42</v>
      </c>
      <c r="AX425" s="13" t="s">
        <v>80</v>
      </c>
      <c r="AY425" s="153" t="s">
        <v>122</v>
      </c>
    </row>
    <row r="426" spans="2:65" s="12" customFormat="1" ht="11.25">
      <c r="B426" s="145"/>
      <c r="D426" s="146" t="s">
        <v>134</v>
      </c>
      <c r="E426" s="147" t="s">
        <v>19</v>
      </c>
      <c r="F426" s="148" t="s">
        <v>360</v>
      </c>
      <c r="H426" s="147" t="s">
        <v>19</v>
      </c>
      <c r="I426" s="149"/>
      <c r="L426" s="145"/>
      <c r="M426" s="150"/>
      <c r="T426" s="151"/>
      <c r="AT426" s="147" t="s">
        <v>134</v>
      </c>
      <c r="AU426" s="147" t="s">
        <v>90</v>
      </c>
      <c r="AV426" s="12" t="s">
        <v>88</v>
      </c>
      <c r="AW426" s="12" t="s">
        <v>42</v>
      </c>
      <c r="AX426" s="12" t="s">
        <v>80</v>
      </c>
      <c r="AY426" s="147" t="s">
        <v>122</v>
      </c>
    </row>
    <row r="427" spans="2:65" s="13" customFormat="1" ht="11.25">
      <c r="B427" s="152"/>
      <c r="D427" s="146" t="s">
        <v>134</v>
      </c>
      <c r="E427" s="153" t="s">
        <v>19</v>
      </c>
      <c r="F427" s="154" t="s">
        <v>361</v>
      </c>
      <c r="H427" s="155">
        <v>0.73499999999999999</v>
      </c>
      <c r="I427" s="156"/>
      <c r="L427" s="152"/>
      <c r="M427" s="157"/>
      <c r="T427" s="158"/>
      <c r="AT427" s="153" t="s">
        <v>134</v>
      </c>
      <c r="AU427" s="153" t="s">
        <v>90</v>
      </c>
      <c r="AV427" s="13" t="s">
        <v>90</v>
      </c>
      <c r="AW427" s="13" t="s">
        <v>42</v>
      </c>
      <c r="AX427" s="13" t="s">
        <v>80</v>
      </c>
      <c r="AY427" s="153" t="s">
        <v>122</v>
      </c>
    </row>
    <row r="428" spans="2:65" s="14" customFormat="1" ht="11.25">
      <c r="B428" s="159"/>
      <c r="D428" s="146" t="s">
        <v>134</v>
      </c>
      <c r="E428" s="160" t="s">
        <v>19</v>
      </c>
      <c r="F428" s="161" t="s">
        <v>140</v>
      </c>
      <c r="H428" s="162">
        <v>8.5329999999999995</v>
      </c>
      <c r="I428" s="163"/>
      <c r="L428" s="159"/>
      <c r="M428" s="164"/>
      <c r="T428" s="165"/>
      <c r="AT428" s="160" t="s">
        <v>134</v>
      </c>
      <c r="AU428" s="160" t="s">
        <v>90</v>
      </c>
      <c r="AV428" s="14" t="s">
        <v>130</v>
      </c>
      <c r="AW428" s="14" t="s">
        <v>42</v>
      </c>
      <c r="AX428" s="14" t="s">
        <v>88</v>
      </c>
      <c r="AY428" s="160" t="s">
        <v>122</v>
      </c>
    </row>
    <row r="429" spans="2:65" s="1" customFormat="1" ht="23.65" customHeight="1">
      <c r="B429" s="33"/>
      <c r="C429" s="128" t="s">
        <v>400</v>
      </c>
      <c r="D429" s="128" t="s">
        <v>125</v>
      </c>
      <c r="E429" s="129" t="s">
        <v>401</v>
      </c>
      <c r="F429" s="130" t="s">
        <v>402</v>
      </c>
      <c r="G429" s="131" t="s">
        <v>235</v>
      </c>
      <c r="H429" s="132">
        <v>8.16</v>
      </c>
      <c r="I429" s="133"/>
      <c r="J429" s="134">
        <f>ROUND(I429*H429,2)</f>
        <v>0</v>
      </c>
      <c r="K429" s="130" t="s">
        <v>129</v>
      </c>
      <c r="L429" s="33"/>
      <c r="M429" s="135" t="s">
        <v>19</v>
      </c>
      <c r="N429" s="136" t="s">
        <v>51</v>
      </c>
      <c r="P429" s="137">
        <f>O429*H429</f>
        <v>0</v>
      </c>
      <c r="Q429" s="137">
        <v>0</v>
      </c>
      <c r="R429" s="137">
        <f>Q429*H429</f>
        <v>0</v>
      </c>
      <c r="S429" s="137">
        <v>0</v>
      </c>
      <c r="T429" s="138">
        <f>S429*H429</f>
        <v>0</v>
      </c>
      <c r="AR429" s="139" t="s">
        <v>130</v>
      </c>
      <c r="AT429" s="139" t="s">
        <v>125</v>
      </c>
      <c r="AU429" s="139" t="s">
        <v>90</v>
      </c>
      <c r="AY429" s="17" t="s">
        <v>122</v>
      </c>
      <c r="BE429" s="140">
        <f>IF(N429="základní",J429,0)</f>
        <v>0</v>
      </c>
      <c r="BF429" s="140">
        <f>IF(N429="snížená",J429,0)</f>
        <v>0</v>
      </c>
      <c r="BG429" s="140">
        <f>IF(N429="zákl. přenesená",J429,0)</f>
        <v>0</v>
      </c>
      <c r="BH429" s="140">
        <f>IF(N429="sníž. přenesená",J429,0)</f>
        <v>0</v>
      </c>
      <c r="BI429" s="140">
        <f>IF(N429="nulová",J429,0)</f>
        <v>0</v>
      </c>
      <c r="BJ429" s="17" t="s">
        <v>88</v>
      </c>
      <c r="BK429" s="140">
        <f>ROUND(I429*H429,2)</f>
        <v>0</v>
      </c>
      <c r="BL429" s="17" t="s">
        <v>130</v>
      </c>
      <c r="BM429" s="139" t="s">
        <v>403</v>
      </c>
    </row>
    <row r="430" spans="2:65" s="1" customFormat="1" ht="11.25">
      <c r="B430" s="33"/>
      <c r="D430" s="141" t="s">
        <v>132</v>
      </c>
      <c r="F430" s="142" t="s">
        <v>404</v>
      </c>
      <c r="I430" s="143"/>
      <c r="L430" s="33"/>
      <c r="M430" s="144"/>
      <c r="T430" s="54"/>
      <c r="AT430" s="17" t="s">
        <v>132</v>
      </c>
      <c r="AU430" s="17" t="s">
        <v>90</v>
      </c>
    </row>
    <row r="431" spans="2:65" s="12" customFormat="1" ht="11.25">
      <c r="B431" s="145"/>
      <c r="D431" s="146" t="s">
        <v>134</v>
      </c>
      <c r="E431" s="147" t="s">
        <v>19</v>
      </c>
      <c r="F431" s="148" t="s">
        <v>398</v>
      </c>
      <c r="H431" s="147" t="s">
        <v>19</v>
      </c>
      <c r="I431" s="149"/>
      <c r="L431" s="145"/>
      <c r="M431" s="150"/>
      <c r="T431" s="151"/>
      <c r="AT431" s="147" t="s">
        <v>134</v>
      </c>
      <c r="AU431" s="147" t="s">
        <v>90</v>
      </c>
      <c r="AV431" s="12" t="s">
        <v>88</v>
      </c>
      <c r="AW431" s="12" t="s">
        <v>42</v>
      </c>
      <c r="AX431" s="12" t="s">
        <v>80</v>
      </c>
      <c r="AY431" s="147" t="s">
        <v>122</v>
      </c>
    </row>
    <row r="432" spans="2:65" s="12" customFormat="1" ht="11.25">
      <c r="B432" s="145"/>
      <c r="D432" s="146" t="s">
        <v>134</v>
      </c>
      <c r="E432" s="147" t="s">
        <v>19</v>
      </c>
      <c r="F432" s="148" t="s">
        <v>362</v>
      </c>
      <c r="H432" s="147" t="s">
        <v>19</v>
      </c>
      <c r="I432" s="149"/>
      <c r="L432" s="145"/>
      <c r="M432" s="150"/>
      <c r="T432" s="151"/>
      <c r="AT432" s="147" t="s">
        <v>134</v>
      </c>
      <c r="AU432" s="147" t="s">
        <v>90</v>
      </c>
      <c r="AV432" s="12" t="s">
        <v>88</v>
      </c>
      <c r="AW432" s="12" t="s">
        <v>42</v>
      </c>
      <c r="AX432" s="12" t="s">
        <v>80</v>
      </c>
      <c r="AY432" s="147" t="s">
        <v>122</v>
      </c>
    </row>
    <row r="433" spans="2:65" s="13" customFormat="1" ht="11.25">
      <c r="B433" s="152"/>
      <c r="D433" s="146" t="s">
        <v>134</v>
      </c>
      <c r="E433" s="153" t="s">
        <v>19</v>
      </c>
      <c r="F433" s="154" t="s">
        <v>405</v>
      </c>
      <c r="H433" s="155">
        <v>8.16</v>
      </c>
      <c r="I433" s="156"/>
      <c r="L433" s="152"/>
      <c r="M433" s="157"/>
      <c r="T433" s="158"/>
      <c r="AT433" s="153" t="s">
        <v>134</v>
      </c>
      <c r="AU433" s="153" t="s">
        <v>90</v>
      </c>
      <c r="AV433" s="13" t="s">
        <v>90</v>
      </c>
      <c r="AW433" s="13" t="s">
        <v>42</v>
      </c>
      <c r="AX433" s="13" t="s">
        <v>80</v>
      </c>
      <c r="AY433" s="153" t="s">
        <v>122</v>
      </c>
    </row>
    <row r="434" spans="2:65" s="14" customFormat="1" ht="11.25">
      <c r="B434" s="159"/>
      <c r="D434" s="146" t="s">
        <v>134</v>
      </c>
      <c r="E434" s="160" t="s">
        <v>19</v>
      </c>
      <c r="F434" s="161" t="s">
        <v>140</v>
      </c>
      <c r="H434" s="162">
        <v>8.16</v>
      </c>
      <c r="I434" s="163"/>
      <c r="L434" s="159"/>
      <c r="M434" s="164"/>
      <c r="T434" s="165"/>
      <c r="AT434" s="160" t="s">
        <v>134</v>
      </c>
      <c r="AU434" s="160" t="s">
        <v>90</v>
      </c>
      <c r="AV434" s="14" t="s">
        <v>130</v>
      </c>
      <c r="AW434" s="14" t="s">
        <v>42</v>
      </c>
      <c r="AX434" s="14" t="s">
        <v>88</v>
      </c>
      <c r="AY434" s="160" t="s">
        <v>122</v>
      </c>
    </row>
    <row r="435" spans="2:65" s="1" customFormat="1" ht="23.65" customHeight="1">
      <c r="B435" s="33"/>
      <c r="C435" s="128" t="s">
        <v>406</v>
      </c>
      <c r="D435" s="128" t="s">
        <v>125</v>
      </c>
      <c r="E435" s="129" t="s">
        <v>407</v>
      </c>
      <c r="F435" s="130" t="s">
        <v>408</v>
      </c>
      <c r="G435" s="131" t="s">
        <v>235</v>
      </c>
      <c r="H435" s="132">
        <v>12.388999999999999</v>
      </c>
      <c r="I435" s="133"/>
      <c r="J435" s="134">
        <f>ROUND(I435*H435,2)</f>
        <v>0</v>
      </c>
      <c r="K435" s="130" t="s">
        <v>129</v>
      </c>
      <c r="L435" s="33"/>
      <c r="M435" s="135" t="s">
        <v>19</v>
      </c>
      <c r="N435" s="136" t="s">
        <v>51</v>
      </c>
      <c r="P435" s="137">
        <f>O435*H435</f>
        <v>0</v>
      </c>
      <c r="Q435" s="137">
        <v>0</v>
      </c>
      <c r="R435" s="137">
        <f>Q435*H435</f>
        <v>0</v>
      </c>
      <c r="S435" s="137">
        <v>0</v>
      </c>
      <c r="T435" s="138">
        <f>S435*H435</f>
        <v>0</v>
      </c>
      <c r="AR435" s="139" t="s">
        <v>130</v>
      </c>
      <c r="AT435" s="139" t="s">
        <v>125</v>
      </c>
      <c r="AU435" s="139" t="s">
        <v>90</v>
      </c>
      <c r="AY435" s="17" t="s">
        <v>122</v>
      </c>
      <c r="BE435" s="140">
        <f>IF(N435="základní",J435,0)</f>
        <v>0</v>
      </c>
      <c r="BF435" s="140">
        <f>IF(N435="snížená",J435,0)</f>
        <v>0</v>
      </c>
      <c r="BG435" s="140">
        <f>IF(N435="zákl. přenesená",J435,0)</f>
        <v>0</v>
      </c>
      <c r="BH435" s="140">
        <f>IF(N435="sníž. přenesená",J435,0)</f>
        <v>0</v>
      </c>
      <c r="BI435" s="140">
        <f>IF(N435="nulová",J435,0)</f>
        <v>0</v>
      </c>
      <c r="BJ435" s="17" t="s">
        <v>88</v>
      </c>
      <c r="BK435" s="140">
        <f>ROUND(I435*H435,2)</f>
        <v>0</v>
      </c>
      <c r="BL435" s="17" t="s">
        <v>130</v>
      </c>
      <c r="BM435" s="139" t="s">
        <v>409</v>
      </c>
    </row>
    <row r="436" spans="2:65" s="1" customFormat="1" ht="11.25">
      <c r="B436" s="33"/>
      <c r="D436" s="141" t="s">
        <v>132</v>
      </c>
      <c r="F436" s="142" t="s">
        <v>410</v>
      </c>
      <c r="I436" s="143"/>
      <c r="L436" s="33"/>
      <c r="M436" s="144"/>
      <c r="T436" s="54"/>
      <c r="AT436" s="17" t="s">
        <v>132</v>
      </c>
      <c r="AU436" s="17" t="s">
        <v>90</v>
      </c>
    </row>
    <row r="437" spans="2:65" s="12" customFormat="1" ht="11.25">
      <c r="B437" s="145"/>
      <c r="D437" s="146" t="s">
        <v>134</v>
      </c>
      <c r="E437" s="147" t="s">
        <v>19</v>
      </c>
      <c r="F437" s="148" t="s">
        <v>398</v>
      </c>
      <c r="H437" s="147" t="s">
        <v>19</v>
      </c>
      <c r="I437" s="149"/>
      <c r="L437" s="145"/>
      <c r="M437" s="150"/>
      <c r="T437" s="151"/>
      <c r="AT437" s="147" t="s">
        <v>134</v>
      </c>
      <c r="AU437" s="147" t="s">
        <v>90</v>
      </c>
      <c r="AV437" s="12" t="s">
        <v>88</v>
      </c>
      <c r="AW437" s="12" t="s">
        <v>42</v>
      </c>
      <c r="AX437" s="12" t="s">
        <v>80</v>
      </c>
      <c r="AY437" s="147" t="s">
        <v>122</v>
      </c>
    </row>
    <row r="438" spans="2:65" s="12" customFormat="1" ht="22.5">
      <c r="B438" s="145"/>
      <c r="D438" s="146" t="s">
        <v>134</v>
      </c>
      <c r="E438" s="147" t="s">
        <v>19</v>
      </c>
      <c r="F438" s="148" t="s">
        <v>358</v>
      </c>
      <c r="H438" s="147" t="s">
        <v>19</v>
      </c>
      <c r="I438" s="149"/>
      <c r="L438" s="145"/>
      <c r="M438" s="150"/>
      <c r="T438" s="151"/>
      <c r="AT438" s="147" t="s">
        <v>134</v>
      </c>
      <c r="AU438" s="147" t="s">
        <v>90</v>
      </c>
      <c r="AV438" s="12" t="s">
        <v>88</v>
      </c>
      <c r="AW438" s="12" t="s">
        <v>42</v>
      </c>
      <c r="AX438" s="12" t="s">
        <v>80</v>
      </c>
      <c r="AY438" s="147" t="s">
        <v>122</v>
      </c>
    </row>
    <row r="439" spans="2:65" s="13" customFormat="1" ht="11.25">
      <c r="B439" s="152"/>
      <c r="D439" s="146" t="s">
        <v>134</v>
      </c>
      <c r="E439" s="153" t="s">
        <v>19</v>
      </c>
      <c r="F439" s="154" t="s">
        <v>359</v>
      </c>
      <c r="H439" s="155">
        <v>12.388999999999999</v>
      </c>
      <c r="I439" s="156"/>
      <c r="L439" s="152"/>
      <c r="M439" s="157"/>
      <c r="T439" s="158"/>
      <c r="AT439" s="153" t="s">
        <v>134</v>
      </c>
      <c r="AU439" s="153" t="s">
        <v>90</v>
      </c>
      <c r="AV439" s="13" t="s">
        <v>90</v>
      </c>
      <c r="AW439" s="13" t="s">
        <v>42</v>
      </c>
      <c r="AX439" s="13" t="s">
        <v>80</v>
      </c>
      <c r="AY439" s="153" t="s">
        <v>122</v>
      </c>
    </row>
    <row r="440" spans="2:65" s="14" customFormat="1" ht="11.25">
      <c r="B440" s="159"/>
      <c r="D440" s="146" t="s">
        <v>134</v>
      </c>
      <c r="E440" s="160" t="s">
        <v>19</v>
      </c>
      <c r="F440" s="161" t="s">
        <v>140</v>
      </c>
      <c r="H440" s="162">
        <v>12.388999999999999</v>
      </c>
      <c r="I440" s="163"/>
      <c r="L440" s="159"/>
      <c r="M440" s="164"/>
      <c r="T440" s="165"/>
      <c r="AT440" s="160" t="s">
        <v>134</v>
      </c>
      <c r="AU440" s="160" t="s">
        <v>90</v>
      </c>
      <c r="AV440" s="14" t="s">
        <v>130</v>
      </c>
      <c r="AW440" s="14" t="s">
        <v>42</v>
      </c>
      <c r="AX440" s="14" t="s">
        <v>88</v>
      </c>
      <c r="AY440" s="160" t="s">
        <v>122</v>
      </c>
    </row>
    <row r="441" spans="2:65" s="1" customFormat="1" ht="23.65" customHeight="1">
      <c r="B441" s="33"/>
      <c r="C441" s="128" t="s">
        <v>411</v>
      </c>
      <c r="D441" s="128" t="s">
        <v>125</v>
      </c>
      <c r="E441" s="129" t="s">
        <v>412</v>
      </c>
      <c r="F441" s="130" t="s">
        <v>413</v>
      </c>
      <c r="G441" s="131" t="s">
        <v>180</v>
      </c>
      <c r="H441" s="132">
        <v>63.5</v>
      </c>
      <c r="I441" s="133"/>
      <c r="J441" s="134">
        <f>ROUND(I441*H441,2)</f>
        <v>0</v>
      </c>
      <c r="K441" s="130" t="s">
        <v>129</v>
      </c>
      <c r="L441" s="33"/>
      <c r="M441" s="135" t="s">
        <v>19</v>
      </c>
      <c r="N441" s="136" t="s">
        <v>51</v>
      </c>
      <c r="P441" s="137">
        <f>O441*H441</f>
        <v>0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159</v>
      </c>
      <c r="AT441" s="139" t="s">
        <v>125</v>
      </c>
      <c r="AU441" s="139" t="s">
        <v>90</v>
      </c>
      <c r="AY441" s="17" t="s">
        <v>122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88</v>
      </c>
      <c r="BK441" s="140">
        <f>ROUND(I441*H441,2)</f>
        <v>0</v>
      </c>
      <c r="BL441" s="17" t="s">
        <v>159</v>
      </c>
      <c r="BM441" s="139" t="s">
        <v>414</v>
      </c>
    </row>
    <row r="442" spans="2:65" s="1" customFormat="1" ht="11.25">
      <c r="B442" s="33"/>
      <c r="D442" s="141" t="s">
        <v>132</v>
      </c>
      <c r="F442" s="142" t="s">
        <v>415</v>
      </c>
      <c r="I442" s="143"/>
      <c r="L442" s="33"/>
      <c r="M442" s="144"/>
      <c r="T442" s="54"/>
      <c r="AT442" s="17" t="s">
        <v>132</v>
      </c>
      <c r="AU442" s="17" t="s">
        <v>90</v>
      </c>
    </row>
    <row r="443" spans="2:65" s="12" customFormat="1" ht="11.25">
      <c r="B443" s="145"/>
      <c r="D443" s="146" t="s">
        <v>134</v>
      </c>
      <c r="E443" s="147" t="s">
        <v>19</v>
      </c>
      <c r="F443" s="148" t="s">
        <v>260</v>
      </c>
      <c r="H443" s="147" t="s">
        <v>19</v>
      </c>
      <c r="I443" s="149"/>
      <c r="L443" s="145"/>
      <c r="M443" s="150"/>
      <c r="T443" s="151"/>
      <c r="AT443" s="147" t="s">
        <v>134</v>
      </c>
      <c r="AU443" s="147" t="s">
        <v>90</v>
      </c>
      <c r="AV443" s="12" t="s">
        <v>88</v>
      </c>
      <c r="AW443" s="12" t="s">
        <v>42</v>
      </c>
      <c r="AX443" s="12" t="s">
        <v>80</v>
      </c>
      <c r="AY443" s="147" t="s">
        <v>122</v>
      </c>
    </row>
    <row r="444" spans="2:65" s="12" customFormat="1" ht="11.25">
      <c r="B444" s="145"/>
      <c r="D444" s="146" t="s">
        <v>134</v>
      </c>
      <c r="E444" s="147" t="s">
        <v>19</v>
      </c>
      <c r="F444" s="148" t="s">
        <v>416</v>
      </c>
      <c r="H444" s="147" t="s">
        <v>19</v>
      </c>
      <c r="I444" s="149"/>
      <c r="L444" s="145"/>
      <c r="M444" s="150"/>
      <c r="T444" s="151"/>
      <c r="AT444" s="147" t="s">
        <v>134</v>
      </c>
      <c r="AU444" s="147" t="s">
        <v>90</v>
      </c>
      <c r="AV444" s="12" t="s">
        <v>88</v>
      </c>
      <c r="AW444" s="12" t="s">
        <v>42</v>
      </c>
      <c r="AX444" s="12" t="s">
        <v>80</v>
      </c>
      <c r="AY444" s="147" t="s">
        <v>122</v>
      </c>
    </row>
    <row r="445" spans="2:65" s="13" customFormat="1" ht="11.25">
      <c r="B445" s="152"/>
      <c r="D445" s="146" t="s">
        <v>134</v>
      </c>
      <c r="E445" s="153" t="s">
        <v>19</v>
      </c>
      <c r="F445" s="154" t="s">
        <v>417</v>
      </c>
      <c r="H445" s="155">
        <v>63.5</v>
      </c>
      <c r="I445" s="156"/>
      <c r="L445" s="152"/>
      <c r="M445" s="157"/>
      <c r="T445" s="158"/>
      <c r="AT445" s="153" t="s">
        <v>134</v>
      </c>
      <c r="AU445" s="153" t="s">
        <v>90</v>
      </c>
      <c r="AV445" s="13" t="s">
        <v>90</v>
      </c>
      <c r="AW445" s="13" t="s">
        <v>42</v>
      </c>
      <c r="AX445" s="13" t="s">
        <v>80</v>
      </c>
      <c r="AY445" s="153" t="s">
        <v>122</v>
      </c>
    </row>
    <row r="446" spans="2:65" s="14" customFormat="1" ht="11.25">
      <c r="B446" s="159"/>
      <c r="D446" s="146" t="s">
        <v>134</v>
      </c>
      <c r="E446" s="160" t="s">
        <v>19</v>
      </c>
      <c r="F446" s="161" t="s">
        <v>140</v>
      </c>
      <c r="H446" s="162">
        <v>63.5</v>
      </c>
      <c r="I446" s="163"/>
      <c r="L446" s="159"/>
      <c r="M446" s="164"/>
      <c r="T446" s="165"/>
      <c r="AT446" s="160" t="s">
        <v>134</v>
      </c>
      <c r="AU446" s="160" t="s">
        <v>90</v>
      </c>
      <c r="AV446" s="14" t="s">
        <v>130</v>
      </c>
      <c r="AW446" s="14" t="s">
        <v>42</v>
      </c>
      <c r="AX446" s="14" t="s">
        <v>88</v>
      </c>
      <c r="AY446" s="160" t="s">
        <v>122</v>
      </c>
    </row>
    <row r="447" spans="2:65" s="1" customFormat="1" ht="15" customHeight="1">
      <c r="B447" s="33"/>
      <c r="C447" s="128" t="s">
        <v>418</v>
      </c>
      <c r="D447" s="128" t="s">
        <v>125</v>
      </c>
      <c r="E447" s="129" t="s">
        <v>419</v>
      </c>
      <c r="F447" s="130" t="s">
        <v>420</v>
      </c>
      <c r="G447" s="131" t="s">
        <v>180</v>
      </c>
      <c r="H447" s="132">
        <v>63.5</v>
      </c>
      <c r="I447" s="133"/>
      <c r="J447" s="134">
        <f>ROUND(I447*H447,2)</f>
        <v>0</v>
      </c>
      <c r="K447" s="130" t="s">
        <v>129</v>
      </c>
      <c r="L447" s="33"/>
      <c r="M447" s="135" t="s">
        <v>19</v>
      </c>
      <c r="N447" s="136" t="s">
        <v>51</v>
      </c>
      <c r="P447" s="137">
        <f>O447*H447</f>
        <v>0</v>
      </c>
      <c r="Q447" s="137">
        <v>0</v>
      </c>
      <c r="R447" s="137">
        <f>Q447*H447</f>
        <v>0</v>
      </c>
      <c r="S447" s="137">
        <v>0</v>
      </c>
      <c r="T447" s="138">
        <f>S447*H447</f>
        <v>0</v>
      </c>
      <c r="AR447" s="139" t="s">
        <v>130</v>
      </c>
      <c r="AT447" s="139" t="s">
        <v>125</v>
      </c>
      <c r="AU447" s="139" t="s">
        <v>90</v>
      </c>
      <c r="AY447" s="17" t="s">
        <v>122</v>
      </c>
      <c r="BE447" s="140">
        <f>IF(N447="základní",J447,0)</f>
        <v>0</v>
      </c>
      <c r="BF447" s="140">
        <f>IF(N447="snížená",J447,0)</f>
        <v>0</v>
      </c>
      <c r="BG447" s="140">
        <f>IF(N447="zákl. přenesená",J447,0)</f>
        <v>0</v>
      </c>
      <c r="BH447" s="140">
        <f>IF(N447="sníž. přenesená",J447,0)</f>
        <v>0</v>
      </c>
      <c r="BI447" s="140">
        <f>IF(N447="nulová",J447,0)</f>
        <v>0</v>
      </c>
      <c r="BJ447" s="17" t="s">
        <v>88</v>
      </c>
      <c r="BK447" s="140">
        <f>ROUND(I447*H447,2)</f>
        <v>0</v>
      </c>
      <c r="BL447" s="17" t="s">
        <v>130</v>
      </c>
      <c r="BM447" s="139" t="s">
        <v>421</v>
      </c>
    </row>
    <row r="448" spans="2:65" s="1" customFormat="1" ht="11.25">
      <c r="B448" s="33"/>
      <c r="D448" s="141" t="s">
        <v>132</v>
      </c>
      <c r="F448" s="142" t="s">
        <v>422</v>
      </c>
      <c r="I448" s="143"/>
      <c r="L448" s="33"/>
      <c r="M448" s="144"/>
      <c r="T448" s="54"/>
      <c r="AT448" s="17" t="s">
        <v>132</v>
      </c>
      <c r="AU448" s="17" t="s">
        <v>90</v>
      </c>
    </row>
    <row r="449" spans="2:65" s="12" customFormat="1" ht="11.25">
      <c r="B449" s="145"/>
      <c r="D449" s="146" t="s">
        <v>134</v>
      </c>
      <c r="E449" s="147" t="s">
        <v>19</v>
      </c>
      <c r="F449" s="148" t="s">
        <v>260</v>
      </c>
      <c r="H449" s="147" t="s">
        <v>19</v>
      </c>
      <c r="I449" s="149"/>
      <c r="L449" s="145"/>
      <c r="M449" s="150"/>
      <c r="T449" s="151"/>
      <c r="AT449" s="147" t="s">
        <v>134</v>
      </c>
      <c r="AU449" s="147" t="s">
        <v>90</v>
      </c>
      <c r="AV449" s="12" t="s">
        <v>88</v>
      </c>
      <c r="AW449" s="12" t="s">
        <v>42</v>
      </c>
      <c r="AX449" s="12" t="s">
        <v>80</v>
      </c>
      <c r="AY449" s="147" t="s">
        <v>122</v>
      </c>
    </row>
    <row r="450" spans="2:65" s="12" customFormat="1" ht="11.25">
      <c r="B450" s="145"/>
      <c r="D450" s="146" t="s">
        <v>134</v>
      </c>
      <c r="E450" s="147" t="s">
        <v>19</v>
      </c>
      <c r="F450" s="148" t="s">
        <v>423</v>
      </c>
      <c r="H450" s="147" t="s">
        <v>19</v>
      </c>
      <c r="I450" s="149"/>
      <c r="L450" s="145"/>
      <c r="M450" s="150"/>
      <c r="T450" s="151"/>
      <c r="AT450" s="147" t="s">
        <v>134</v>
      </c>
      <c r="AU450" s="147" t="s">
        <v>90</v>
      </c>
      <c r="AV450" s="12" t="s">
        <v>88</v>
      </c>
      <c r="AW450" s="12" t="s">
        <v>42</v>
      </c>
      <c r="AX450" s="12" t="s">
        <v>80</v>
      </c>
      <c r="AY450" s="147" t="s">
        <v>122</v>
      </c>
    </row>
    <row r="451" spans="2:65" s="13" customFormat="1" ht="11.25">
      <c r="B451" s="152"/>
      <c r="D451" s="146" t="s">
        <v>134</v>
      </c>
      <c r="E451" s="153" t="s">
        <v>19</v>
      </c>
      <c r="F451" s="154" t="s">
        <v>424</v>
      </c>
      <c r="H451" s="155">
        <v>63.5</v>
      </c>
      <c r="I451" s="156"/>
      <c r="L451" s="152"/>
      <c r="M451" s="157"/>
      <c r="T451" s="158"/>
      <c r="AT451" s="153" t="s">
        <v>134</v>
      </c>
      <c r="AU451" s="153" t="s">
        <v>90</v>
      </c>
      <c r="AV451" s="13" t="s">
        <v>90</v>
      </c>
      <c r="AW451" s="13" t="s">
        <v>42</v>
      </c>
      <c r="AX451" s="13" t="s">
        <v>80</v>
      </c>
      <c r="AY451" s="153" t="s">
        <v>122</v>
      </c>
    </row>
    <row r="452" spans="2:65" s="14" customFormat="1" ht="11.25">
      <c r="B452" s="159"/>
      <c r="D452" s="146" t="s">
        <v>134</v>
      </c>
      <c r="E452" s="160" t="s">
        <v>19</v>
      </c>
      <c r="F452" s="161" t="s">
        <v>140</v>
      </c>
      <c r="H452" s="162">
        <v>63.5</v>
      </c>
      <c r="I452" s="163"/>
      <c r="L452" s="159"/>
      <c r="M452" s="164"/>
      <c r="T452" s="165"/>
      <c r="AT452" s="160" t="s">
        <v>134</v>
      </c>
      <c r="AU452" s="160" t="s">
        <v>90</v>
      </c>
      <c r="AV452" s="14" t="s">
        <v>130</v>
      </c>
      <c r="AW452" s="14" t="s">
        <v>42</v>
      </c>
      <c r="AX452" s="14" t="s">
        <v>88</v>
      </c>
      <c r="AY452" s="160" t="s">
        <v>122</v>
      </c>
    </row>
    <row r="453" spans="2:65" s="1" customFormat="1" ht="23.65" customHeight="1">
      <c r="B453" s="33"/>
      <c r="C453" s="128" t="s">
        <v>425</v>
      </c>
      <c r="D453" s="128" t="s">
        <v>125</v>
      </c>
      <c r="E453" s="129" t="s">
        <v>426</v>
      </c>
      <c r="F453" s="130" t="s">
        <v>427</v>
      </c>
      <c r="G453" s="131" t="s">
        <v>323</v>
      </c>
      <c r="H453" s="132">
        <v>22.231999999999999</v>
      </c>
      <c r="I453" s="133"/>
      <c r="J453" s="134">
        <f>ROUND(I453*H453,2)</f>
        <v>0</v>
      </c>
      <c r="K453" s="130" t="s">
        <v>129</v>
      </c>
      <c r="L453" s="33"/>
      <c r="M453" s="135" t="s">
        <v>19</v>
      </c>
      <c r="N453" s="136" t="s">
        <v>51</v>
      </c>
      <c r="P453" s="137">
        <f>O453*H453</f>
        <v>0</v>
      </c>
      <c r="Q453" s="137">
        <v>0</v>
      </c>
      <c r="R453" s="137">
        <f>Q453*H453</f>
        <v>0</v>
      </c>
      <c r="S453" s="137">
        <v>0</v>
      </c>
      <c r="T453" s="138">
        <f>S453*H453</f>
        <v>0</v>
      </c>
      <c r="AR453" s="139" t="s">
        <v>159</v>
      </c>
      <c r="AT453" s="139" t="s">
        <v>125</v>
      </c>
      <c r="AU453" s="139" t="s">
        <v>90</v>
      </c>
      <c r="AY453" s="17" t="s">
        <v>122</v>
      </c>
      <c r="BE453" s="140">
        <f>IF(N453="základní",J453,0)</f>
        <v>0</v>
      </c>
      <c r="BF453" s="140">
        <f>IF(N453="snížená",J453,0)</f>
        <v>0</v>
      </c>
      <c r="BG453" s="140">
        <f>IF(N453="zákl. přenesená",J453,0)</f>
        <v>0</v>
      </c>
      <c r="BH453" s="140">
        <f>IF(N453="sníž. přenesená",J453,0)</f>
        <v>0</v>
      </c>
      <c r="BI453" s="140">
        <f>IF(N453="nulová",J453,0)</f>
        <v>0</v>
      </c>
      <c r="BJ453" s="17" t="s">
        <v>88</v>
      </c>
      <c r="BK453" s="140">
        <f>ROUND(I453*H453,2)</f>
        <v>0</v>
      </c>
      <c r="BL453" s="17" t="s">
        <v>159</v>
      </c>
      <c r="BM453" s="139" t="s">
        <v>428</v>
      </c>
    </row>
    <row r="454" spans="2:65" s="1" customFormat="1" ht="11.25">
      <c r="B454" s="33"/>
      <c r="D454" s="141" t="s">
        <v>132</v>
      </c>
      <c r="F454" s="142" t="s">
        <v>429</v>
      </c>
      <c r="I454" s="143"/>
      <c r="L454" s="33"/>
      <c r="M454" s="144"/>
      <c r="T454" s="54"/>
      <c r="AT454" s="17" t="s">
        <v>132</v>
      </c>
      <c r="AU454" s="17" t="s">
        <v>90</v>
      </c>
    </row>
    <row r="455" spans="2:65" s="12" customFormat="1" ht="11.25">
      <c r="B455" s="145"/>
      <c r="D455" s="146" t="s">
        <v>134</v>
      </c>
      <c r="E455" s="147" t="s">
        <v>19</v>
      </c>
      <c r="F455" s="148" t="s">
        <v>260</v>
      </c>
      <c r="H455" s="147" t="s">
        <v>19</v>
      </c>
      <c r="I455" s="149"/>
      <c r="L455" s="145"/>
      <c r="M455" s="150"/>
      <c r="T455" s="151"/>
      <c r="AT455" s="147" t="s">
        <v>134</v>
      </c>
      <c r="AU455" s="147" t="s">
        <v>90</v>
      </c>
      <c r="AV455" s="12" t="s">
        <v>88</v>
      </c>
      <c r="AW455" s="12" t="s">
        <v>42</v>
      </c>
      <c r="AX455" s="12" t="s">
        <v>80</v>
      </c>
      <c r="AY455" s="147" t="s">
        <v>122</v>
      </c>
    </row>
    <row r="456" spans="2:65" s="12" customFormat="1" ht="11.25">
      <c r="B456" s="145"/>
      <c r="D456" s="146" t="s">
        <v>134</v>
      </c>
      <c r="E456" s="147" t="s">
        <v>19</v>
      </c>
      <c r="F456" s="148" t="s">
        <v>430</v>
      </c>
      <c r="H456" s="147" t="s">
        <v>19</v>
      </c>
      <c r="I456" s="149"/>
      <c r="L456" s="145"/>
      <c r="M456" s="150"/>
      <c r="T456" s="151"/>
      <c r="AT456" s="147" t="s">
        <v>134</v>
      </c>
      <c r="AU456" s="147" t="s">
        <v>90</v>
      </c>
      <c r="AV456" s="12" t="s">
        <v>88</v>
      </c>
      <c r="AW456" s="12" t="s">
        <v>42</v>
      </c>
      <c r="AX456" s="12" t="s">
        <v>80</v>
      </c>
      <c r="AY456" s="147" t="s">
        <v>122</v>
      </c>
    </row>
    <row r="457" spans="2:65" s="13" customFormat="1" ht="11.25">
      <c r="B457" s="152"/>
      <c r="D457" s="146" t="s">
        <v>134</v>
      </c>
      <c r="E457" s="153" t="s">
        <v>19</v>
      </c>
      <c r="F457" s="154" t="s">
        <v>336</v>
      </c>
      <c r="H457" s="155">
        <v>3.4</v>
      </c>
      <c r="I457" s="156"/>
      <c r="L457" s="152"/>
      <c r="M457" s="157"/>
      <c r="T457" s="158"/>
      <c r="AT457" s="153" t="s">
        <v>134</v>
      </c>
      <c r="AU457" s="153" t="s">
        <v>90</v>
      </c>
      <c r="AV457" s="13" t="s">
        <v>90</v>
      </c>
      <c r="AW457" s="13" t="s">
        <v>42</v>
      </c>
      <c r="AX457" s="13" t="s">
        <v>80</v>
      </c>
      <c r="AY457" s="153" t="s">
        <v>122</v>
      </c>
    </row>
    <row r="458" spans="2:65" s="12" customFormat="1" ht="11.25">
      <c r="B458" s="145"/>
      <c r="D458" s="146" t="s">
        <v>134</v>
      </c>
      <c r="E458" s="147" t="s">
        <v>19</v>
      </c>
      <c r="F458" s="148" t="s">
        <v>431</v>
      </c>
      <c r="H458" s="147" t="s">
        <v>19</v>
      </c>
      <c r="I458" s="149"/>
      <c r="L458" s="145"/>
      <c r="M458" s="150"/>
      <c r="T458" s="151"/>
      <c r="AT458" s="147" t="s">
        <v>134</v>
      </c>
      <c r="AU458" s="147" t="s">
        <v>90</v>
      </c>
      <c r="AV458" s="12" t="s">
        <v>88</v>
      </c>
      <c r="AW458" s="12" t="s">
        <v>42</v>
      </c>
      <c r="AX458" s="12" t="s">
        <v>80</v>
      </c>
      <c r="AY458" s="147" t="s">
        <v>122</v>
      </c>
    </row>
    <row r="459" spans="2:65" s="13" customFormat="1" ht="11.25">
      <c r="B459" s="152"/>
      <c r="D459" s="146" t="s">
        <v>134</v>
      </c>
      <c r="E459" s="153" t="s">
        <v>19</v>
      </c>
      <c r="F459" s="154" t="s">
        <v>327</v>
      </c>
      <c r="H459" s="155">
        <v>0.432</v>
      </c>
      <c r="I459" s="156"/>
      <c r="L459" s="152"/>
      <c r="M459" s="157"/>
      <c r="T459" s="158"/>
      <c r="AT459" s="153" t="s">
        <v>134</v>
      </c>
      <c r="AU459" s="153" t="s">
        <v>90</v>
      </c>
      <c r="AV459" s="13" t="s">
        <v>90</v>
      </c>
      <c r="AW459" s="13" t="s">
        <v>42</v>
      </c>
      <c r="AX459" s="13" t="s">
        <v>80</v>
      </c>
      <c r="AY459" s="153" t="s">
        <v>122</v>
      </c>
    </row>
    <row r="460" spans="2:65" s="12" customFormat="1" ht="11.25">
      <c r="B460" s="145"/>
      <c r="D460" s="146" t="s">
        <v>134</v>
      </c>
      <c r="E460" s="147" t="s">
        <v>19</v>
      </c>
      <c r="F460" s="148" t="s">
        <v>432</v>
      </c>
      <c r="H460" s="147" t="s">
        <v>19</v>
      </c>
      <c r="I460" s="149"/>
      <c r="L460" s="145"/>
      <c r="M460" s="150"/>
      <c r="T460" s="151"/>
      <c r="AT460" s="147" t="s">
        <v>134</v>
      </c>
      <c r="AU460" s="147" t="s">
        <v>90</v>
      </c>
      <c r="AV460" s="12" t="s">
        <v>88</v>
      </c>
      <c r="AW460" s="12" t="s">
        <v>42</v>
      </c>
      <c r="AX460" s="12" t="s">
        <v>80</v>
      </c>
      <c r="AY460" s="147" t="s">
        <v>122</v>
      </c>
    </row>
    <row r="461" spans="2:65" s="13" customFormat="1" ht="11.25">
      <c r="B461" s="152"/>
      <c r="D461" s="146" t="s">
        <v>134</v>
      </c>
      <c r="E461" s="153" t="s">
        <v>19</v>
      </c>
      <c r="F461" s="154" t="s">
        <v>433</v>
      </c>
      <c r="H461" s="155">
        <v>0.4</v>
      </c>
      <c r="I461" s="156"/>
      <c r="L461" s="152"/>
      <c r="M461" s="157"/>
      <c r="T461" s="158"/>
      <c r="AT461" s="153" t="s">
        <v>134</v>
      </c>
      <c r="AU461" s="153" t="s">
        <v>90</v>
      </c>
      <c r="AV461" s="13" t="s">
        <v>90</v>
      </c>
      <c r="AW461" s="13" t="s">
        <v>42</v>
      </c>
      <c r="AX461" s="13" t="s">
        <v>80</v>
      </c>
      <c r="AY461" s="153" t="s">
        <v>122</v>
      </c>
    </row>
    <row r="462" spans="2:65" s="12" customFormat="1" ht="11.25">
      <c r="B462" s="145"/>
      <c r="D462" s="146" t="s">
        <v>134</v>
      </c>
      <c r="E462" s="147" t="s">
        <v>19</v>
      </c>
      <c r="F462" s="148" t="s">
        <v>434</v>
      </c>
      <c r="H462" s="147" t="s">
        <v>19</v>
      </c>
      <c r="I462" s="149"/>
      <c r="L462" s="145"/>
      <c r="M462" s="150"/>
      <c r="T462" s="151"/>
      <c r="AT462" s="147" t="s">
        <v>134</v>
      </c>
      <c r="AU462" s="147" t="s">
        <v>90</v>
      </c>
      <c r="AV462" s="12" t="s">
        <v>88</v>
      </c>
      <c r="AW462" s="12" t="s">
        <v>42</v>
      </c>
      <c r="AX462" s="12" t="s">
        <v>80</v>
      </c>
      <c r="AY462" s="147" t="s">
        <v>122</v>
      </c>
    </row>
    <row r="463" spans="2:65" s="13" customFormat="1" ht="11.25">
      <c r="B463" s="152"/>
      <c r="D463" s="146" t="s">
        <v>134</v>
      </c>
      <c r="E463" s="153" t="s">
        <v>19</v>
      </c>
      <c r="F463" s="154" t="s">
        <v>435</v>
      </c>
      <c r="H463" s="155">
        <v>18</v>
      </c>
      <c r="I463" s="156"/>
      <c r="L463" s="152"/>
      <c r="M463" s="157"/>
      <c r="T463" s="158"/>
      <c r="AT463" s="153" t="s">
        <v>134</v>
      </c>
      <c r="AU463" s="153" t="s">
        <v>90</v>
      </c>
      <c r="AV463" s="13" t="s">
        <v>90</v>
      </c>
      <c r="AW463" s="13" t="s">
        <v>42</v>
      </c>
      <c r="AX463" s="13" t="s">
        <v>80</v>
      </c>
      <c r="AY463" s="153" t="s">
        <v>122</v>
      </c>
    </row>
    <row r="464" spans="2:65" s="14" customFormat="1" ht="11.25">
      <c r="B464" s="159"/>
      <c r="D464" s="146" t="s">
        <v>134</v>
      </c>
      <c r="E464" s="160" t="s">
        <v>19</v>
      </c>
      <c r="F464" s="161" t="s">
        <v>140</v>
      </c>
      <c r="H464" s="162">
        <v>22.231999999999999</v>
      </c>
      <c r="I464" s="163"/>
      <c r="L464" s="159"/>
      <c r="M464" s="164"/>
      <c r="T464" s="165"/>
      <c r="AT464" s="160" t="s">
        <v>134</v>
      </c>
      <c r="AU464" s="160" t="s">
        <v>90</v>
      </c>
      <c r="AV464" s="14" t="s">
        <v>130</v>
      </c>
      <c r="AW464" s="14" t="s">
        <v>42</v>
      </c>
      <c r="AX464" s="14" t="s">
        <v>88</v>
      </c>
      <c r="AY464" s="160" t="s">
        <v>122</v>
      </c>
    </row>
    <row r="465" spans="2:65" s="1" customFormat="1" ht="31.9" customHeight="1">
      <c r="B465" s="33"/>
      <c r="C465" s="128" t="s">
        <v>436</v>
      </c>
      <c r="D465" s="128" t="s">
        <v>125</v>
      </c>
      <c r="E465" s="129" t="s">
        <v>437</v>
      </c>
      <c r="F465" s="130" t="s">
        <v>438</v>
      </c>
      <c r="G465" s="131" t="s">
        <v>157</v>
      </c>
      <c r="H465" s="132">
        <v>31</v>
      </c>
      <c r="I465" s="133"/>
      <c r="J465" s="134">
        <f>ROUND(I465*H465,2)</f>
        <v>0</v>
      </c>
      <c r="K465" s="130" t="s">
        <v>129</v>
      </c>
      <c r="L465" s="33"/>
      <c r="M465" s="135" t="s">
        <v>19</v>
      </c>
      <c r="N465" s="136" t="s">
        <v>51</v>
      </c>
      <c r="P465" s="137">
        <f>O465*H465</f>
        <v>0</v>
      </c>
      <c r="Q465" s="137">
        <v>0</v>
      </c>
      <c r="R465" s="137">
        <f>Q465*H465</f>
        <v>0</v>
      </c>
      <c r="S465" s="137">
        <v>0</v>
      </c>
      <c r="T465" s="138">
        <f>S465*H465</f>
        <v>0</v>
      </c>
      <c r="AR465" s="139" t="s">
        <v>159</v>
      </c>
      <c r="AT465" s="139" t="s">
        <v>125</v>
      </c>
      <c r="AU465" s="139" t="s">
        <v>90</v>
      </c>
      <c r="AY465" s="17" t="s">
        <v>122</v>
      </c>
      <c r="BE465" s="140">
        <f>IF(N465="základní",J465,0)</f>
        <v>0</v>
      </c>
      <c r="BF465" s="140">
        <f>IF(N465="snížená",J465,0)</f>
        <v>0</v>
      </c>
      <c r="BG465" s="140">
        <f>IF(N465="zákl. přenesená",J465,0)</f>
        <v>0</v>
      </c>
      <c r="BH465" s="140">
        <f>IF(N465="sníž. přenesená",J465,0)</f>
        <v>0</v>
      </c>
      <c r="BI465" s="140">
        <f>IF(N465="nulová",J465,0)</f>
        <v>0</v>
      </c>
      <c r="BJ465" s="17" t="s">
        <v>88</v>
      </c>
      <c r="BK465" s="140">
        <f>ROUND(I465*H465,2)</f>
        <v>0</v>
      </c>
      <c r="BL465" s="17" t="s">
        <v>159</v>
      </c>
      <c r="BM465" s="139" t="s">
        <v>439</v>
      </c>
    </row>
    <row r="466" spans="2:65" s="1" customFormat="1" ht="11.25">
      <c r="B466" s="33"/>
      <c r="D466" s="141" t="s">
        <v>132</v>
      </c>
      <c r="F466" s="142" t="s">
        <v>440</v>
      </c>
      <c r="I466" s="143"/>
      <c r="L466" s="33"/>
      <c r="M466" s="144"/>
      <c r="T466" s="54"/>
      <c r="AT466" s="17" t="s">
        <v>132</v>
      </c>
      <c r="AU466" s="17" t="s">
        <v>90</v>
      </c>
    </row>
    <row r="467" spans="2:65" s="12" customFormat="1" ht="11.25">
      <c r="B467" s="145"/>
      <c r="D467" s="146" t="s">
        <v>134</v>
      </c>
      <c r="E467" s="147" t="s">
        <v>19</v>
      </c>
      <c r="F467" s="148" t="s">
        <v>260</v>
      </c>
      <c r="H467" s="147" t="s">
        <v>19</v>
      </c>
      <c r="I467" s="149"/>
      <c r="L467" s="145"/>
      <c r="M467" s="150"/>
      <c r="T467" s="151"/>
      <c r="AT467" s="147" t="s">
        <v>134</v>
      </c>
      <c r="AU467" s="147" t="s">
        <v>90</v>
      </c>
      <c r="AV467" s="12" t="s">
        <v>88</v>
      </c>
      <c r="AW467" s="12" t="s">
        <v>42</v>
      </c>
      <c r="AX467" s="12" t="s">
        <v>80</v>
      </c>
      <c r="AY467" s="147" t="s">
        <v>122</v>
      </c>
    </row>
    <row r="468" spans="2:65" s="12" customFormat="1" ht="11.25">
      <c r="B468" s="145"/>
      <c r="D468" s="146" t="s">
        <v>134</v>
      </c>
      <c r="E468" s="147" t="s">
        <v>19</v>
      </c>
      <c r="F468" s="148" t="s">
        <v>441</v>
      </c>
      <c r="H468" s="147" t="s">
        <v>19</v>
      </c>
      <c r="I468" s="149"/>
      <c r="L468" s="145"/>
      <c r="M468" s="150"/>
      <c r="T468" s="151"/>
      <c r="AT468" s="147" t="s">
        <v>134</v>
      </c>
      <c r="AU468" s="147" t="s">
        <v>90</v>
      </c>
      <c r="AV468" s="12" t="s">
        <v>88</v>
      </c>
      <c r="AW468" s="12" t="s">
        <v>42</v>
      </c>
      <c r="AX468" s="12" t="s">
        <v>80</v>
      </c>
      <c r="AY468" s="147" t="s">
        <v>122</v>
      </c>
    </row>
    <row r="469" spans="2:65" s="13" customFormat="1" ht="11.25">
      <c r="B469" s="152"/>
      <c r="D469" s="146" t="s">
        <v>134</v>
      </c>
      <c r="E469" s="153" t="s">
        <v>19</v>
      </c>
      <c r="F469" s="154" t="s">
        <v>442</v>
      </c>
      <c r="H469" s="155">
        <v>31</v>
      </c>
      <c r="I469" s="156"/>
      <c r="L469" s="152"/>
      <c r="M469" s="157"/>
      <c r="T469" s="158"/>
      <c r="AT469" s="153" t="s">
        <v>134</v>
      </c>
      <c r="AU469" s="153" t="s">
        <v>90</v>
      </c>
      <c r="AV469" s="13" t="s">
        <v>90</v>
      </c>
      <c r="AW469" s="13" t="s">
        <v>42</v>
      </c>
      <c r="AX469" s="13" t="s">
        <v>80</v>
      </c>
      <c r="AY469" s="153" t="s">
        <v>122</v>
      </c>
    </row>
    <row r="470" spans="2:65" s="14" customFormat="1" ht="11.25">
      <c r="B470" s="159"/>
      <c r="D470" s="146" t="s">
        <v>134</v>
      </c>
      <c r="E470" s="160" t="s">
        <v>19</v>
      </c>
      <c r="F470" s="161" t="s">
        <v>140</v>
      </c>
      <c r="H470" s="162">
        <v>31</v>
      </c>
      <c r="I470" s="163"/>
      <c r="L470" s="159"/>
      <c r="M470" s="164"/>
      <c r="T470" s="165"/>
      <c r="AT470" s="160" t="s">
        <v>134</v>
      </c>
      <c r="AU470" s="160" t="s">
        <v>90</v>
      </c>
      <c r="AV470" s="14" t="s">
        <v>130</v>
      </c>
      <c r="AW470" s="14" t="s">
        <v>42</v>
      </c>
      <c r="AX470" s="14" t="s">
        <v>88</v>
      </c>
      <c r="AY470" s="160" t="s">
        <v>122</v>
      </c>
    </row>
    <row r="471" spans="2:65" s="1" customFormat="1" ht="23.65" customHeight="1">
      <c r="B471" s="33"/>
      <c r="C471" s="128" t="s">
        <v>443</v>
      </c>
      <c r="D471" s="128" t="s">
        <v>125</v>
      </c>
      <c r="E471" s="129" t="s">
        <v>444</v>
      </c>
      <c r="F471" s="130" t="s">
        <v>445</v>
      </c>
      <c r="G471" s="131" t="s">
        <v>157</v>
      </c>
      <c r="H471" s="132">
        <v>54.5</v>
      </c>
      <c r="I471" s="133"/>
      <c r="J471" s="134">
        <f>ROUND(I471*H471,2)</f>
        <v>0</v>
      </c>
      <c r="K471" s="130" t="s">
        <v>129</v>
      </c>
      <c r="L471" s="33"/>
      <c r="M471" s="135" t="s">
        <v>19</v>
      </c>
      <c r="N471" s="136" t="s">
        <v>51</v>
      </c>
      <c r="P471" s="137">
        <f>O471*H471</f>
        <v>0</v>
      </c>
      <c r="Q471" s="137">
        <v>0</v>
      </c>
      <c r="R471" s="137">
        <f>Q471*H471</f>
        <v>0</v>
      </c>
      <c r="S471" s="137">
        <v>0</v>
      </c>
      <c r="T471" s="138">
        <f>S471*H471</f>
        <v>0</v>
      </c>
      <c r="AR471" s="139" t="s">
        <v>130</v>
      </c>
      <c r="AT471" s="139" t="s">
        <v>125</v>
      </c>
      <c r="AU471" s="139" t="s">
        <v>90</v>
      </c>
      <c r="AY471" s="17" t="s">
        <v>122</v>
      </c>
      <c r="BE471" s="140">
        <f>IF(N471="základní",J471,0)</f>
        <v>0</v>
      </c>
      <c r="BF471" s="140">
        <f>IF(N471="snížená",J471,0)</f>
        <v>0</v>
      </c>
      <c r="BG471" s="140">
        <f>IF(N471="zákl. přenesená",J471,0)</f>
        <v>0</v>
      </c>
      <c r="BH471" s="140">
        <f>IF(N471="sníž. přenesená",J471,0)</f>
        <v>0</v>
      </c>
      <c r="BI471" s="140">
        <f>IF(N471="nulová",J471,0)</f>
        <v>0</v>
      </c>
      <c r="BJ471" s="17" t="s">
        <v>88</v>
      </c>
      <c r="BK471" s="140">
        <f>ROUND(I471*H471,2)</f>
        <v>0</v>
      </c>
      <c r="BL471" s="17" t="s">
        <v>130</v>
      </c>
      <c r="BM471" s="139" t="s">
        <v>446</v>
      </c>
    </row>
    <row r="472" spans="2:65" s="1" customFormat="1" ht="11.25">
      <c r="B472" s="33"/>
      <c r="D472" s="141" t="s">
        <v>132</v>
      </c>
      <c r="F472" s="142" t="s">
        <v>447</v>
      </c>
      <c r="I472" s="143"/>
      <c r="L472" s="33"/>
      <c r="M472" s="144"/>
      <c r="T472" s="54"/>
      <c r="AT472" s="17" t="s">
        <v>132</v>
      </c>
      <c r="AU472" s="17" t="s">
        <v>90</v>
      </c>
    </row>
    <row r="473" spans="2:65" s="12" customFormat="1" ht="11.25">
      <c r="B473" s="145"/>
      <c r="D473" s="146" t="s">
        <v>134</v>
      </c>
      <c r="E473" s="147" t="s">
        <v>19</v>
      </c>
      <c r="F473" s="148" t="s">
        <v>260</v>
      </c>
      <c r="H473" s="147" t="s">
        <v>19</v>
      </c>
      <c r="I473" s="149"/>
      <c r="L473" s="145"/>
      <c r="M473" s="150"/>
      <c r="T473" s="151"/>
      <c r="AT473" s="147" t="s">
        <v>134</v>
      </c>
      <c r="AU473" s="147" t="s">
        <v>90</v>
      </c>
      <c r="AV473" s="12" t="s">
        <v>88</v>
      </c>
      <c r="AW473" s="12" t="s">
        <v>42</v>
      </c>
      <c r="AX473" s="12" t="s">
        <v>80</v>
      </c>
      <c r="AY473" s="147" t="s">
        <v>122</v>
      </c>
    </row>
    <row r="474" spans="2:65" s="12" customFormat="1" ht="11.25">
      <c r="B474" s="145"/>
      <c r="D474" s="146" t="s">
        <v>134</v>
      </c>
      <c r="E474" s="147" t="s">
        <v>19</v>
      </c>
      <c r="F474" s="148" t="s">
        <v>441</v>
      </c>
      <c r="H474" s="147" t="s">
        <v>19</v>
      </c>
      <c r="I474" s="149"/>
      <c r="L474" s="145"/>
      <c r="M474" s="150"/>
      <c r="T474" s="151"/>
      <c r="AT474" s="147" t="s">
        <v>134</v>
      </c>
      <c r="AU474" s="147" t="s">
        <v>90</v>
      </c>
      <c r="AV474" s="12" t="s">
        <v>88</v>
      </c>
      <c r="AW474" s="12" t="s">
        <v>42</v>
      </c>
      <c r="AX474" s="12" t="s">
        <v>80</v>
      </c>
      <c r="AY474" s="147" t="s">
        <v>122</v>
      </c>
    </row>
    <row r="475" spans="2:65" s="13" customFormat="1" ht="11.25">
      <c r="B475" s="152"/>
      <c r="D475" s="146" t="s">
        <v>134</v>
      </c>
      <c r="E475" s="153" t="s">
        <v>19</v>
      </c>
      <c r="F475" s="154" t="s">
        <v>448</v>
      </c>
      <c r="H475" s="155">
        <v>54.5</v>
      </c>
      <c r="I475" s="156"/>
      <c r="L475" s="152"/>
      <c r="M475" s="157"/>
      <c r="T475" s="158"/>
      <c r="AT475" s="153" t="s">
        <v>134</v>
      </c>
      <c r="AU475" s="153" t="s">
        <v>90</v>
      </c>
      <c r="AV475" s="13" t="s">
        <v>90</v>
      </c>
      <c r="AW475" s="13" t="s">
        <v>42</v>
      </c>
      <c r="AX475" s="13" t="s">
        <v>80</v>
      </c>
      <c r="AY475" s="153" t="s">
        <v>122</v>
      </c>
    </row>
    <row r="476" spans="2:65" s="14" customFormat="1" ht="11.25">
      <c r="B476" s="159"/>
      <c r="D476" s="146" t="s">
        <v>134</v>
      </c>
      <c r="E476" s="160" t="s">
        <v>19</v>
      </c>
      <c r="F476" s="161" t="s">
        <v>140</v>
      </c>
      <c r="H476" s="162">
        <v>54.5</v>
      </c>
      <c r="I476" s="163"/>
      <c r="L476" s="159"/>
      <c r="M476" s="164"/>
      <c r="T476" s="165"/>
      <c r="AT476" s="160" t="s">
        <v>134</v>
      </c>
      <c r="AU476" s="160" t="s">
        <v>90</v>
      </c>
      <c r="AV476" s="14" t="s">
        <v>130</v>
      </c>
      <c r="AW476" s="14" t="s">
        <v>42</v>
      </c>
      <c r="AX476" s="14" t="s">
        <v>88</v>
      </c>
      <c r="AY476" s="160" t="s">
        <v>122</v>
      </c>
    </row>
    <row r="477" spans="2:65" s="1" customFormat="1" ht="15" customHeight="1">
      <c r="B477" s="33"/>
      <c r="C477" s="128" t="s">
        <v>449</v>
      </c>
      <c r="D477" s="128" t="s">
        <v>125</v>
      </c>
      <c r="E477" s="129" t="s">
        <v>450</v>
      </c>
      <c r="F477" s="130" t="s">
        <v>451</v>
      </c>
      <c r="G477" s="131" t="s">
        <v>323</v>
      </c>
      <c r="H477" s="132">
        <v>4.9349999999999996</v>
      </c>
      <c r="I477" s="133"/>
      <c r="J477" s="134">
        <f>ROUND(I477*H477,2)</f>
        <v>0</v>
      </c>
      <c r="K477" s="130" t="s">
        <v>129</v>
      </c>
      <c r="L477" s="33"/>
      <c r="M477" s="135" t="s">
        <v>19</v>
      </c>
      <c r="N477" s="136" t="s">
        <v>51</v>
      </c>
      <c r="P477" s="137">
        <f>O477*H477</f>
        <v>0</v>
      </c>
      <c r="Q477" s="137">
        <v>0</v>
      </c>
      <c r="R477" s="137">
        <f>Q477*H477</f>
        <v>0</v>
      </c>
      <c r="S477" s="137">
        <v>0</v>
      </c>
      <c r="T477" s="138">
        <f>S477*H477</f>
        <v>0</v>
      </c>
      <c r="AR477" s="139" t="s">
        <v>159</v>
      </c>
      <c r="AT477" s="139" t="s">
        <v>125</v>
      </c>
      <c r="AU477" s="139" t="s">
        <v>90</v>
      </c>
      <c r="AY477" s="17" t="s">
        <v>122</v>
      </c>
      <c r="BE477" s="140">
        <f>IF(N477="základní",J477,0)</f>
        <v>0</v>
      </c>
      <c r="BF477" s="140">
        <f>IF(N477="snížená",J477,0)</f>
        <v>0</v>
      </c>
      <c r="BG477" s="140">
        <f>IF(N477="zákl. přenesená",J477,0)</f>
        <v>0</v>
      </c>
      <c r="BH477" s="140">
        <f>IF(N477="sníž. přenesená",J477,0)</f>
        <v>0</v>
      </c>
      <c r="BI477" s="140">
        <f>IF(N477="nulová",J477,0)</f>
        <v>0</v>
      </c>
      <c r="BJ477" s="17" t="s">
        <v>88</v>
      </c>
      <c r="BK477" s="140">
        <f>ROUND(I477*H477,2)</f>
        <v>0</v>
      </c>
      <c r="BL477" s="17" t="s">
        <v>159</v>
      </c>
      <c r="BM477" s="139" t="s">
        <v>452</v>
      </c>
    </row>
    <row r="478" spans="2:65" s="1" customFormat="1" ht="11.25">
      <c r="B478" s="33"/>
      <c r="D478" s="141" t="s">
        <v>132</v>
      </c>
      <c r="F478" s="142" t="s">
        <v>453</v>
      </c>
      <c r="I478" s="143"/>
      <c r="L478" s="33"/>
      <c r="M478" s="144"/>
      <c r="T478" s="54"/>
      <c r="AT478" s="17" t="s">
        <v>132</v>
      </c>
      <c r="AU478" s="17" t="s">
        <v>90</v>
      </c>
    </row>
    <row r="479" spans="2:65" s="12" customFormat="1" ht="11.25">
      <c r="B479" s="145"/>
      <c r="D479" s="146" t="s">
        <v>134</v>
      </c>
      <c r="E479" s="147" t="s">
        <v>19</v>
      </c>
      <c r="F479" s="148" t="s">
        <v>246</v>
      </c>
      <c r="H479" s="147" t="s">
        <v>19</v>
      </c>
      <c r="I479" s="149"/>
      <c r="L479" s="145"/>
      <c r="M479" s="150"/>
      <c r="T479" s="151"/>
      <c r="AT479" s="147" t="s">
        <v>134</v>
      </c>
      <c r="AU479" s="147" t="s">
        <v>90</v>
      </c>
      <c r="AV479" s="12" t="s">
        <v>88</v>
      </c>
      <c r="AW479" s="12" t="s">
        <v>42</v>
      </c>
      <c r="AX479" s="12" t="s">
        <v>80</v>
      </c>
      <c r="AY479" s="147" t="s">
        <v>122</v>
      </c>
    </row>
    <row r="480" spans="2:65" s="12" customFormat="1" ht="11.25">
      <c r="B480" s="145"/>
      <c r="D480" s="146" t="s">
        <v>134</v>
      </c>
      <c r="E480" s="147" t="s">
        <v>19</v>
      </c>
      <c r="F480" s="148" t="s">
        <v>190</v>
      </c>
      <c r="H480" s="147" t="s">
        <v>19</v>
      </c>
      <c r="I480" s="149"/>
      <c r="L480" s="145"/>
      <c r="M480" s="150"/>
      <c r="T480" s="151"/>
      <c r="AT480" s="147" t="s">
        <v>134</v>
      </c>
      <c r="AU480" s="147" t="s">
        <v>90</v>
      </c>
      <c r="AV480" s="12" t="s">
        <v>88</v>
      </c>
      <c r="AW480" s="12" t="s">
        <v>42</v>
      </c>
      <c r="AX480" s="12" t="s">
        <v>80</v>
      </c>
      <c r="AY480" s="147" t="s">
        <v>122</v>
      </c>
    </row>
    <row r="481" spans="2:65" s="12" customFormat="1" ht="22.5">
      <c r="B481" s="145"/>
      <c r="D481" s="146" t="s">
        <v>134</v>
      </c>
      <c r="E481" s="147" t="s">
        <v>19</v>
      </c>
      <c r="F481" s="148" t="s">
        <v>454</v>
      </c>
      <c r="H481" s="147" t="s">
        <v>19</v>
      </c>
      <c r="I481" s="149"/>
      <c r="L481" s="145"/>
      <c r="M481" s="150"/>
      <c r="T481" s="151"/>
      <c r="AT481" s="147" t="s">
        <v>134</v>
      </c>
      <c r="AU481" s="147" t="s">
        <v>90</v>
      </c>
      <c r="AV481" s="12" t="s">
        <v>88</v>
      </c>
      <c r="AW481" s="12" t="s">
        <v>42</v>
      </c>
      <c r="AX481" s="12" t="s">
        <v>80</v>
      </c>
      <c r="AY481" s="147" t="s">
        <v>122</v>
      </c>
    </row>
    <row r="482" spans="2:65" s="13" customFormat="1" ht="11.25">
      <c r="B482" s="152"/>
      <c r="D482" s="146" t="s">
        <v>134</v>
      </c>
      <c r="E482" s="153" t="s">
        <v>19</v>
      </c>
      <c r="F482" s="154" t="s">
        <v>455</v>
      </c>
      <c r="H482" s="155">
        <v>4.9349999999999996</v>
      </c>
      <c r="I482" s="156"/>
      <c r="L482" s="152"/>
      <c r="M482" s="157"/>
      <c r="T482" s="158"/>
      <c r="AT482" s="153" t="s">
        <v>134</v>
      </c>
      <c r="AU482" s="153" t="s">
        <v>90</v>
      </c>
      <c r="AV482" s="13" t="s">
        <v>90</v>
      </c>
      <c r="AW482" s="13" t="s">
        <v>42</v>
      </c>
      <c r="AX482" s="13" t="s">
        <v>80</v>
      </c>
      <c r="AY482" s="153" t="s">
        <v>122</v>
      </c>
    </row>
    <row r="483" spans="2:65" s="14" customFormat="1" ht="11.25">
      <c r="B483" s="159"/>
      <c r="D483" s="146" t="s">
        <v>134</v>
      </c>
      <c r="E483" s="160" t="s">
        <v>19</v>
      </c>
      <c r="F483" s="161" t="s">
        <v>140</v>
      </c>
      <c r="H483" s="162">
        <v>4.9349999999999996</v>
      </c>
      <c r="I483" s="163"/>
      <c r="L483" s="159"/>
      <c r="M483" s="164"/>
      <c r="T483" s="165"/>
      <c r="AT483" s="160" t="s">
        <v>134</v>
      </c>
      <c r="AU483" s="160" t="s">
        <v>90</v>
      </c>
      <c r="AV483" s="14" t="s">
        <v>130</v>
      </c>
      <c r="AW483" s="14" t="s">
        <v>42</v>
      </c>
      <c r="AX483" s="14" t="s">
        <v>88</v>
      </c>
      <c r="AY483" s="160" t="s">
        <v>122</v>
      </c>
    </row>
    <row r="484" spans="2:65" s="1" customFormat="1" ht="15" customHeight="1">
      <c r="B484" s="33"/>
      <c r="C484" s="128" t="s">
        <v>456</v>
      </c>
      <c r="D484" s="128" t="s">
        <v>125</v>
      </c>
      <c r="E484" s="129" t="s">
        <v>457</v>
      </c>
      <c r="F484" s="130" t="s">
        <v>458</v>
      </c>
      <c r="G484" s="131" t="s">
        <v>128</v>
      </c>
      <c r="H484" s="132">
        <v>5</v>
      </c>
      <c r="I484" s="133"/>
      <c r="J484" s="134">
        <f>ROUND(I484*H484,2)</f>
        <v>0</v>
      </c>
      <c r="K484" s="130" t="s">
        <v>129</v>
      </c>
      <c r="L484" s="33"/>
      <c r="M484" s="135" t="s">
        <v>19</v>
      </c>
      <c r="N484" s="136" t="s">
        <v>51</v>
      </c>
      <c r="P484" s="137">
        <f>O484*H484</f>
        <v>0</v>
      </c>
      <c r="Q484" s="137">
        <v>7.6E-3</v>
      </c>
      <c r="R484" s="137">
        <f>Q484*H484</f>
        <v>3.7999999999999999E-2</v>
      </c>
      <c r="S484" s="137">
        <v>0</v>
      </c>
      <c r="T484" s="138">
        <f>S484*H484</f>
        <v>0</v>
      </c>
      <c r="AR484" s="139" t="s">
        <v>159</v>
      </c>
      <c r="AT484" s="139" t="s">
        <v>125</v>
      </c>
      <c r="AU484" s="139" t="s">
        <v>90</v>
      </c>
      <c r="AY484" s="17" t="s">
        <v>122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88</v>
      </c>
      <c r="BK484" s="140">
        <f>ROUND(I484*H484,2)</f>
        <v>0</v>
      </c>
      <c r="BL484" s="17" t="s">
        <v>159</v>
      </c>
      <c r="BM484" s="139" t="s">
        <v>459</v>
      </c>
    </row>
    <row r="485" spans="2:65" s="1" customFormat="1" ht="11.25">
      <c r="B485" s="33"/>
      <c r="D485" s="141" t="s">
        <v>132</v>
      </c>
      <c r="F485" s="142" t="s">
        <v>460</v>
      </c>
      <c r="I485" s="143"/>
      <c r="L485" s="33"/>
      <c r="M485" s="144"/>
      <c r="T485" s="54"/>
      <c r="AT485" s="17" t="s">
        <v>132</v>
      </c>
      <c r="AU485" s="17" t="s">
        <v>90</v>
      </c>
    </row>
    <row r="486" spans="2:65" s="12" customFormat="1" ht="11.25">
      <c r="B486" s="145"/>
      <c r="D486" s="146" t="s">
        <v>134</v>
      </c>
      <c r="E486" s="147" t="s">
        <v>19</v>
      </c>
      <c r="F486" s="148" t="s">
        <v>246</v>
      </c>
      <c r="H486" s="147" t="s">
        <v>19</v>
      </c>
      <c r="I486" s="149"/>
      <c r="L486" s="145"/>
      <c r="M486" s="150"/>
      <c r="T486" s="151"/>
      <c r="AT486" s="147" t="s">
        <v>134</v>
      </c>
      <c r="AU486" s="147" t="s">
        <v>90</v>
      </c>
      <c r="AV486" s="12" t="s">
        <v>88</v>
      </c>
      <c r="AW486" s="12" t="s">
        <v>42</v>
      </c>
      <c r="AX486" s="12" t="s">
        <v>80</v>
      </c>
      <c r="AY486" s="147" t="s">
        <v>122</v>
      </c>
    </row>
    <row r="487" spans="2:65" s="13" customFormat="1" ht="11.25">
      <c r="B487" s="152"/>
      <c r="D487" s="146" t="s">
        <v>134</v>
      </c>
      <c r="E487" s="153" t="s">
        <v>19</v>
      </c>
      <c r="F487" s="154" t="s">
        <v>168</v>
      </c>
      <c r="H487" s="155">
        <v>5</v>
      </c>
      <c r="I487" s="156"/>
      <c r="L487" s="152"/>
      <c r="M487" s="157"/>
      <c r="T487" s="158"/>
      <c r="AT487" s="153" t="s">
        <v>134</v>
      </c>
      <c r="AU487" s="153" t="s">
        <v>90</v>
      </c>
      <c r="AV487" s="13" t="s">
        <v>90</v>
      </c>
      <c r="AW487" s="13" t="s">
        <v>42</v>
      </c>
      <c r="AX487" s="13" t="s">
        <v>80</v>
      </c>
      <c r="AY487" s="153" t="s">
        <v>122</v>
      </c>
    </row>
    <row r="488" spans="2:65" s="14" customFormat="1" ht="11.25">
      <c r="B488" s="159"/>
      <c r="D488" s="146" t="s">
        <v>134</v>
      </c>
      <c r="E488" s="160" t="s">
        <v>19</v>
      </c>
      <c r="F488" s="161" t="s">
        <v>140</v>
      </c>
      <c r="H488" s="162">
        <v>5</v>
      </c>
      <c r="I488" s="163"/>
      <c r="L488" s="159"/>
      <c r="M488" s="164"/>
      <c r="T488" s="165"/>
      <c r="AT488" s="160" t="s">
        <v>134</v>
      </c>
      <c r="AU488" s="160" t="s">
        <v>90</v>
      </c>
      <c r="AV488" s="14" t="s">
        <v>130</v>
      </c>
      <c r="AW488" s="14" t="s">
        <v>42</v>
      </c>
      <c r="AX488" s="14" t="s">
        <v>88</v>
      </c>
      <c r="AY488" s="160" t="s">
        <v>122</v>
      </c>
    </row>
    <row r="489" spans="2:65" s="1" customFormat="1" ht="15" customHeight="1">
      <c r="B489" s="33"/>
      <c r="C489" s="128" t="s">
        <v>461</v>
      </c>
      <c r="D489" s="128" t="s">
        <v>125</v>
      </c>
      <c r="E489" s="129" t="s">
        <v>462</v>
      </c>
      <c r="F489" s="130" t="s">
        <v>463</v>
      </c>
      <c r="G489" s="131" t="s">
        <v>157</v>
      </c>
      <c r="H489" s="132">
        <v>18.5</v>
      </c>
      <c r="I489" s="133"/>
      <c r="J489" s="134">
        <f>ROUND(I489*H489,2)</f>
        <v>0</v>
      </c>
      <c r="K489" s="130" t="s">
        <v>129</v>
      </c>
      <c r="L489" s="33"/>
      <c r="M489" s="135" t="s">
        <v>19</v>
      </c>
      <c r="N489" s="136" t="s">
        <v>51</v>
      </c>
      <c r="P489" s="137">
        <f>O489*H489</f>
        <v>0</v>
      </c>
      <c r="Q489" s="137">
        <v>1.9E-3</v>
      </c>
      <c r="R489" s="137">
        <f>Q489*H489</f>
        <v>3.5150000000000001E-2</v>
      </c>
      <c r="S489" s="137">
        <v>0</v>
      </c>
      <c r="T489" s="138">
        <f>S489*H489</f>
        <v>0</v>
      </c>
      <c r="AR489" s="139" t="s">
        <v>159</v>
      </c>
      <c r="AT489" s="139" t="s">
        <v>125</v>
      </c>
      <c r="AU489" s="139" t="s">
        <v>90</v>
      </c>
      <c r="AY489" s="17" t="s">
        <v>122</v>
      </c>
      <c r="BE489" s="140">
        <f>IF(N489="základní",J489,0)</f>
        <v>0</v>
      </c>
      <c r="BF489" s="140">
        <f>IF(N489="snížená",J489,0)</f>
        <v>0</v>
      </c>
      <c r="BG489" s="140">
        <f>IF(N489="zákl. přenesená",J489,0)</f>
        <v>0</v>
      </c>
      <c r="BH489" s="140">
        <f>IF(N489="sníž. přenesená",J489,0)</f>
        <v>0</v>
      </c>
      <c r="BI489" s="140">
        <f>IF(N489="nulová",J489,0)</f>
        <v>0</v>
      </c>
      <c r="BJ489" s="17" t="s">
        <v>88</v>
      </c>
      <c r="BK489" s="140">
        <f>ROUND(I489*H489,2)</f>
        <v>0</v>
      </c>
      <c r="BL489" s="17" t="s">
        <v>159</v>
      </c>
      <c r="BM489" s="139" t="s">
        <v>464</v>
      </c>
    </row>
    <row r="490" spans="2:65" s="1" customFormat="1" ht="11.25">
      <c r="B490" s="33"/>
      <c r="D490" s="141" t="s">
        <v>132</v>
      </c>
      <c r="F490" s="142" t="s">
        <v>465</v>
      </c>
      <c r="I490" s="143"/>
      <c r="L490" s="33"/>
      <c r="M490" s="144"/>
      <c r="T490" s="54"/>
      <c r="AT490" s="17" t="s">
        <v>132</v>
      </c>
      <c r="AU490" s="17" t="s">
        <v>90</v>
      </c>
    </row>
    <row r="491" spans="2:65" s="12" customFormat="1" ht="11.25">
      <c r="B491" s="145"/>
      <c r="D491" s="146" t="s">
        <v>134</v>
      </c>
      <c r="E491" s="147" t="s">
        <v>19</v>
      </c>
      <c r="F491" s="148" t="s">
        <v>246</v>
      </c>
      <c r="H491" s="147" t="s">
        <v>19</v>
      </c>
      <c r="I491" s="149"/>
      <c r="L491" s="145"/>
      <c r="M491" s="150"/>
      <c r="T491" s="151"/>
      <c r="AT491" s="147" t="s">
        <v>134</v>
      </c>
      <c r="AU491" s="147" t="s">
        <v>90</v>
      </c>
      <c r="AV491" s="12" t="s">
        <v>88</v>
      </c>
      <c r="AW491" s="12" t="s">
        <v>42</v>
      </c>
      <c r="AX491" s="12" t="s">
        <v>80</v>
      </c>
      <c r="AY491" s="147" t="s">
        <v>122</v>
      </c>
    </row>
    <row r="492" spans="2:65" s="12" customFormat="1" ht="11.25">
      <c r="B492" s="145"/>
      <c r="D492" s="146" t="s">
        <v>134</v>
      </c>
      <c r="E492" s="147" t="s">
        <v>19</v>
      </c>
      <c r="F492" s="148" t="s">
        <v>466</v>
      </c>
      <c r="H492" s="147" t="s">
        <v>19</v>
      </c>
      <c r="I492" s="149"/>
      <c r="L492" s="145"/>
      <c r="M492" s="150"/>
      <c r="T492" s="151"/>
      <c r="AT492" s="147" t="s">
        <v>134</v>
      </c>
      <c r="AU492" s="147" t="s">
        <v>90</v>
      </c>
      <c r="AV492" s="12" t="s">
        <v>88</v>
      </c>
      <c r="AW492" s="12" t="s">
        <v>42</v>
      </c>
      <c r="AX492" s="12" t="s">
        <v>80</v>
      </c>
      <c r="AY492" s="147" t="s">
        <v>122</v>
      </c>
    </row>
    <row r="493" spans="2:65" s="13" customFormat="1" ht="11.25">
      <c r="B493" s="152"/>
      <c r="D493" s="146" t="s">
        <v>134</v>
      </c>
      <c r="E493" s="153" t="s">
        <v>19</v>
      </c>
      <c r="F493" s="154" t="s">
        <v>467</v>
      </c>
      <c r="H493" s="155">
        <v>18.5</v>
      </c>
      <c r="I493" s="156"/>
      <c r="L493" s="152"/>
      <c r="M493" s="157"/>
      <c r="T493" s="158"/>
      <c r="AT493" s="153" t="s">
        <v>134</v>
      </c>
      <c r="AU493" s="153" t="s">
        <v>90</v>
      </c>
      <c r="AV493" s="13" t="s">
        <v>90</v>
      </c>
      <c r="AW493" s="13" t="s">
        <v>42</v>
      </c>
      <c r="AX493" s="13" t="s">
        <v>80</v>
      </c>
      <c r="AY493" s="153" t="s">
        <v>122</v>
      </c>
    </row>
    <row r="494" spans="2:65" s="14" customFormat="1" ht="11.25">
      <c r="B494" s="159"/>
      <c r="D494" s="146" t="s">
        <v>134</v>
      </c>
      <c r="E494" s="160" t="s">
        <v>19</v>
      </c>
      <c r="F494" s="161" t="s">
        <v>140</v>
      </c>
      <c r="H494" s="162">
        <v>18.5</v>
      </c>
      <c r="I494" s="163"/>
      <c r="L494" s="159"/>
      <c r="M494" s="164"/>
      <c r="T494" s="165"/>
      <c r="AT494" s="160" t="s">
        <v>134</v>
      </c>
      <c r="AU494" s="160" t="s">
        <v>90</v>
      </c>
      <c r="AV494" s="14" t="s">
        <v>130</v>
      </c>
      <c r="AW494" s="14" t="s">
        <v>42</v>
      </c>
      <c r="AX494" s="14" t="s">
        <v>88</v>
      </c>
      <c r="AY494" s="160" t="s">
        <v>122</v>
      </c>
    </row>
    <row r="495" spans="2:65" s="1" customFormat="1" ht="23.65" customHeight="1">
      <c r="B495" s="33"/>
      <c r="C495" s="128" t="s">
        <v>468</v>
      </c>
      <c r="D495" s="128" t="s">
        <v>125</v>
      </c>
      <c r="E495" s="129" t="s">
        <v>469</v>
      </c>
      <c r="F495" s="130" t="s">
        <v>470</v>
      </c>
      <c r="G495" s="131" t="s">
        <v>323</v>
      </c>
      <c r="H495" s="132">
        <v>39.628</v>
      </c>
      <c r="I495" s="133"/>
      <c r="J495" s="134">
        <f>ROUND(I495*H495,2)</f>
        <v>0</v>
      </c>
      <c r="K495" s="130" t="s">
        <v>129</v>
      </c>
      <c r="L495" s="33"/>
      <c r="M495" s="135" t="s">
        <v>19</v>
      </c>
      <c r="N495" s="136" t="s">
        <v>51</v>
      </c>
      <c r="P495" s="137">
        <f>O495*H495</f>
        <v>0</v>
      </c>
      <c r="Q495" s="137">
        <v>0</v>
      </c>
      <c r="R495" s="137">
        <f>Q495*H495</f>
        <v>0</v>
      </c>
      <c r="S495" s="137">
        <v>0</v>
      </c>
      <c r="T495" s="138">
        <f>S495*H495</f>
        <v>0</v>
      </c>
      <c r="AR495" s="139" t="s">
        <v>159</v>
      </c>
      <c r="AT495" s="139" t="s">
        <v>125</v>
      </c>
      <c r="AU495" s="139" t="s">
        <v>90</v>
      </c>
      <c r="AY495" s="17" t="s">
        <v>122</v>
      </c>
      <c r="BE495" s="140">
        <f>IF(N495="základní",J495,0)</f>
        <v>0</v>
      </c>
      <c r="BF495" s="140">
        <f>IF(N495="snížená",J495,0)</f>
        <v>0</v>
      </c>
      <c r="BG495" s="140">
        <f>IF(N495="zákl. přenesená",J495,0)</f>
        <v>0</v>
      </c>
      <c r="BH495" s="140">
        <f>IF(N495="sníž. přenesená",J495,0)</f>
        <v>0</v>
      </c>
      <c r="BI495" s="140">
        <f>IF(N495="nulová",J495,0)</f>
        <v>0</v>
      </c>
      <c r="BJ495" s="17" t="s">
        <v>88</v>
      </c>
      <c r="BK495" s="140">
        <f>ROUND(I495*H495,2)</f>
        <v>0</v>
      </c>
      <c r="BL495" s="17" t="s">
        <v>159</v>
      </c>
      <c r="BM495" s="139" t="s">
        <v>471</v>
      </c>
    </row>
    <row r="496" spans="2:65" s="1" customFormat="1" ht="11.25">
      <c r="B496" s="33"/>
      <c r="D496" s="141" t="s">
        <v>132</v>
      </c>
      <c r="F496" s="142" t="s">
        <v>472</v>
      </c>
      <c r="I496" s="143"/>
      <c r="L496" s="33"/>
      <c r="M496" s="144"/>
      <c r="T496" s="54"/>
      <c r="AT496" s="17" t="s">
        <v>132</v>
      </c>
      <c r="AU496" s="17" t="s">
        <v>90</v>
      </c>
    </row>
    <row r="497" spans="2:51" s="12" customFormat="1" ht="11.25">
      <c r="B497" s="145"/>
      <c r="D497" s="146" t="s">
        <v>134</v>
      </c>
      <c r="E497" s="147" t="s">
        <v>19</v>
      </c>
      <c r="F497" s="148" t="s">
        <v>260</v>
      </c>
      <c r="H497" s="147" t="s">
        <v>19</v>
      </c>
      <c r="I497" s="149"/>
      <c r="L497" s="145"/>
      <c r="M497" s="150"/>
      <c r="T497" s="151"/>
      <c r="AT497" s="147" t="s">
        <v>134</v>
      </c>
      <c r="AU497" s="147" t="s">
        <v>90</v>
      </c>
      <c r="AV497" s="12" t="s">
        <v>88</v>
      </c>
      <c r="AW497" s="12" t="s">
        <v>42</v>
      </c>
      <c r="AX497" s="12" t="s">
        <v>80</v>
      </c>
      <c r="AY497" s="147" t="s">
        <v>122</v>
      </c>
    </row>
    <row r="498" spans="2:51" s="12" customFormat="1" ht="11.25">
      <c r="B498" s="145"/>
      <c r="D498" s="146" t="s">
        <v>134</v>
      </c>
      <c r="E498" s="147" t="s">
        <v>19</v>
      </c>
      <c r="F498" s="148" t="s">
        <v>473</v>
      </c>
      <c r="H498" s="147" t="s">
        <v>19</v>
      </c>
      <c r="I498" s="149"/>
      <c r="L498" s="145"/>
      <c r="M498" s="150"/>
      <c r="T498" s="151"/>
      <c r="AT498" s="147" t="s">
        <v>134</v>
      </c>
      <c r="AU498" s="147" t="s">
        <v>90</v>
      </c>
      <c r="AV498" s="12" t="s">
        <v>88</v>
      </c>
      <c r="AW498" s="12" t="s">
        <v>42</v>
      </c>
      <c r="AX498" s="12" t="s">
        <v>80</v>
      </c>
      <c r="AY498" s="147" t="s">
        <v>122</v>
      </c>
    </row>
    <row r="499" spans="2:51" s="13" customFormat="1" ht="11.25">
      <c r="B499" s="152"/>
      <c r="D499" s="146" t="s">
        <v>134</v>
      </c>
      <c r="E499" s="153" t="s">
        <v>19</v>
      </c>
      <c r="F499" s="154" t="s">
        <v>336</v>
      </c>
      <c r="H499" s="155">
        <v>3.4</v>
      </c>
      <c r="I499" s="156"/>
      <c r="L499" s="152"/>
      <c r="M499" s="157"/>
      <c r="T499" s="158"/>
      <c r="AT499" s="153" t="s">
        <v>134</v>
      </c>
      <c r="AU499" s="153" t="s">
        <v>90</v>
      </c>
      <c r="AV499" s="13" t="s">
        <v>90</v>
      </c>
      <c r="AW499" s="13" t="s">
        <v>42</v>
      </c>
      <c r="AX499" s="13" t="s">
        <v>80</v>
      </c>
      <c r="AY499" s="153" t="s">
        <v>122</v>
      </c>
    </row>
    <row r="500" spans="2:51" s="12" customFormat="1" ht="11.25">
      <c r="B500" s="145"/>
      <c r="D500" s="146" t="s">
        <v>134</v>
      </c>
      <c r="E500" s="147" t="s">
        <v>19</v>
      </c>
      <c r="F500" s="148" t="s">
        <v>474</v>
      </c>
      <c r="H500" s="147" t="s">
        <v>19</v>
      </c>
      <c r="I500" s="149"/>
      <c r="L500" s="145"/>
      <c r="M500" s="150"/>
      <c r="T500" s="151"/>
      <c r="AT500" s="147" t="s">
        <v>134</v>
      </c>
      <c r="AU500" s="147" t="s">
        <v>90</v>
      </c>
      <c r="AV500" s="12" t="s">
        <v>88</v>
      </c>
      <c r="AW500" s="12" t="s">
        <v>42</v>
      </c>
      <c r="AX500" s="12" t="s">
        <v>80</v>
      </c>
      <c r="AY500" s="147" t="s">
        <v>122</v>
      </c>
    </row>
    <row r="501" spans="2:51" s="13" customFormat="1" ht="11.25">
      <c r="B501" s="152"/>
      <c r="D501" s="146" t="s">
        <v>134</v>
      </c>
      <c r="E501" s="153" t="s">
        <v>19</v>
      </c>
      <c r="F501" s="154" t="s">
        <v>327</v>
      </c>
      <c r="H501" s="155">
        <v>0.432</v>
      </c>
      <c r="I501" s="156"/>
      <c r="L501" s="152"/>
      <c r="M501" s="157"/>
      <c r="T501" s="158"/>
      <c r="AT501" s="153" t="s">
        <v>134</v>
      </c>
      <c r="AU501" s="153" t="s">
        <v>90</v>
      </c>
      <c r="AV501" s="13" t="s">
        <v>90</v>
      </c>
      <c r="AW501" s="13" t="s">
        <v>42</v>
      </c>
      <c r="AX501" s="13" t="s">
        <v>80</v>
      </c>
      <c r="AY501" s="153" t="s">
        <v>122</v>
      </c>
    </row>
    <row r="502" spans="2:51" s="12" customFormat="1" ht="11.25">
      <c r="B502" s="145"/>
      <c r="D502" s="146" t="s">
        <v>134</v>
      </c>
      <c r="E502" s="147" t="s">
        <v>19</v>
      </c>
      <c r="F502" s="148" t="s">
        <v>475</v>
      </c>
      <c r="H502" s="147" t="s">
        <v>19</v>
      </c>
      <c r="I502" s="149"/>
      <c r="L502" s="145"/>
      <c r="M502" s="150"/>
      <c r="T502" s="151"/>
      <c r="AT502" s="147" t="s">
        <v>134</v>
      </c>
      <c r="AU502" s="147" t="s">
        <v>90</v>
      </c>
      <c r="AV502" s="12" t="s">
        <v>88</v>
      </c>
      <c r="AW502" s="12" t="s">
        <v>42</v>
      </c>
      <c r="AX502" s="12" t="s">
        <v>80</v>
      </c>
      <c r="AY502" s="147" t="s">
        <v>122</v>
      </c>
    </row>
    <row r="503" spans="2:51" s="13" customFormat="1" ht="11.25">
      <c r="B503" s="152"/>
      <c r="D503" s="146" t="s">
        <v>134</v>
      </c>
      <c r="E503" s="153" t="s">
        <v>19</v>
      </c>
      <c r="F503" s="154" t="s">
        <v>433</v>
      </c>
      <c r="H503" s="155">
        <v>0.4</v>
      </c>
      <c r="I503" s="156"/>
      <c r="L503" s="152"/>
      <c r="M503" s="157"/>
      <c r="T503" s="158"/>
      <c r="AT503" s="153" t="s">
        <v>134</v>
      </c>
      <c r="AU503" s="153" t="s">
        <v>90</v>
      </c>
      <c r="AV503" s="13" t="s">
        <v>90</v>
      </c>
      <c r="AW503" s="13" t="s">
        <v>42</v>
      </c>
      <c r="AX503" s="13" t="s">
        <v>80</v>
      </c>
      <c r="AY503" s="153" t="s">
        <v>122</v>
      </c>
    </row>
    <row r="504" spans="2:51" s="12" customFormat="1" ht="11.25">
      <c r="B504" s="145"/>
      <c r="D504" s="146" t="s">
        <v>134</v>
      </c>
      <c r="E504" s="147" t="s">
        <v>19</v>
      </c>
      <c r="F504" s="148" t="s">
        <v>476</v>
      </c>
      <c r="H504" s="147" t="s">
        <v>19</v>
      </c>
      <c r="I504" s="149"/>
      <c r="L504" s="145"/>
      <c r="M504" s="150"/>
      <c r="T504" s="151"/>
      <c r="AT504" s="147" t="s">
        <v>134</v>
      </c>
      <c r="AU504" s="147" t="s">
        <v>90</v>
      </c>
      <c r="AV504" s="12" t="s">
        <v>88</v>
      </c>
      <c r="AW504" s="12" t="s">
        <v>42</v>
      </c>
      <c r="AX504" s="12" t="s">
        <v>80</v>
      </c>
      <c r="AY504" s="147" t="s">
        <v>122</v>
      </c>
    </row>
    <row r="505" spans="2:51" s="13" customFormat="1" ht="11.25">
      <c r="B505" s="152"/>
      <c r="D505" s="146" t="s">
        <v>134</v>
      </c>
      <c r="E505" s="153" t="s">
        <v>19</v>
      </c>
      <c r="F505" s="154" t="s">
        <v>435</v>
      </c>
      <c r="H505" s="155">
        <v>18</v>
      </c>
      <c r="I505" s="156"/>
      <c r="L505" s="152"/>
      <c r="M505" s="157"/>
      <c r="T505" s="158"/>
      <c r="AT505" s="153" t="s">
        <v>134</v>
      </c>
      <c r="AU505" s="153" t="s">
        <v>90</v>
      </c>
      <c r="AV505" s="13" t="s">
        <v>90</v>
      </c>
      <c r="AW505" s="13" t="s">
        <v>42</v>
      </c>
      <c r="AX505" s="13" t="s">
        <v>80</v>
      </c>
      <c r="AY505" s="153" t="s">
        <v>122</v>
      </c>
    </row>
    <row r="506" spans="2:51" s="12" customFormat="1" ht="11.25">
      <c r="B506" s="145"/>
      <c r="D506" s="146" t="s">
        <v>134</v>
      </c>
      <c r="E506" s="147" t="s">
        <v>19</v>
      </c>
      <c r="F506" s="148" t="s">
        <v>477</v>
      </c>
      <c r="H506" s="147" t="s">
        <v>19</v>
      </c>
      <c r="I506" s="149"/>
      <c r="L506" s="145"/>
      <c r="M506" s="150"/>
      <c r="T506" s="151"/>
      <c r="AT506" s="147" t="s">
        <v>134</v>
      </c>
      <c r="AU506" s="147" t="s">
        <v>90</v>
      </c>
      <c r="AV506" s="12" t="s">
        <v>88</v>
      </c>
      <c r="AW506" s="12" t="s">
        <v>42</v>
      </c>
      <c r="AX506" s="12" t="s">
        <v>80</v>
      </c>
      <c r="AY506" s="147" t="s">
        <v>122</v>
      </c>
    </row>
    <row r="507" spans="2:51" s="13" customFormat="1" ht="11.25">
      <c r="B507" s="152"/>
      <c r="D507" s="146" t="s">
        <v>134</v>
      </c>
      <c r="E507" s="153" t="s">
        <v>19</v>
      </c>
      <c r="F507" s="154" t="s">
        <v>478</v>
      </c>
      <c r="H507" s="155">
        <v>2.7829999999999999</v>
      </c>
      <c r="I507" s="156"/>
      <c r="L507" s="152"/>
      <c r="M507" s="157"/>
      <c r="T507" s="158"/>
      <c r="AT507" s="153" t="s">
        <v>134</v>
      </c>
      <c r="AU507" s="153" t="s">
        <v>90</v>
      </c>
      <c r="AV507" s="13" t="s">
        <v>90</v>
      </c>
      <c r="AW507" s="13" t="s">
        <v>42</v>
      </c>
      <c r="AX507" s="13" t="s">
        <v>80</v>
      </c>
      <c r="AY507" s="153" t="s">
        <v>122</v>
      </c>
    </row>
    <row r="508" spans="2:51" s="12" customFormat="1" ht="11.25">
      <c r="B508" s="145"/>
      <c r="D508" s="146" t="s">
        <v>134</v>
      </c>
      <c r="E508" s="147" t="s">
        <v>19</v>
      </c>
      <c r="F508" s="148" t="s">
        <v>479</v>
      </c>
      <c r="H508" s="147" t="s">
        <v>19</v>
      </c>
      <c r="I508" s="149"/>
      <c r="L508" s="145"/>
      <c r="M508" s="150"/>
      <c r="T508" s="151"/>
      <c r="AT508" s="147" t="s">
        <v>134</v>
      </c>
      <c r="AU508" s="147" t="s">
        <v>90</v>
      </c>
      <c r="AV508" s="12" t="s">
        <v>88</v>
      </c>
      <c r="AW508" s="12" t="s">
        <v>42</v>
      </c>
      <c r="AX508" s="12" t="s">
        <v>80</v>
      </c>
      <c r="AY508" s="147" t="s">
        <v>122</v>
      </c>
    </row>
    <row r="509" spans="2:51" s="13" customFormat="1" ht="11.25">
      <c r="B509" s="152"/>
      <c r="D509" s="146" t="s">
        <v>134</v>
      </c>
      <c r="E509" s="153" t="s">
        <v>19</v>
      </c>
      <c r="F509" s="154" t="s">
        <v>480</v>
      </c>
      <c r="H509" s="155">
        <v>12.39</v>
      </c>
      <c r="I509" s="156"/>
      <c r="L509" s="152"/>
      <c r="M509" s="157"/>
      <c r="T509" s="158"/>
      <c r="AT509" s="153" t="s">
        <v>134</v>
      </c>
      <c r="AU509" s="153" t="s">
        <v>90</v>
      </c>
      <c r="AV509" s="13" t="s">
        <v>90</v>
      </c>
      <c r="AW509" s="13" t="s">
        <v>42</v>
      </c>
      <c r="AX509" s="13" t="s">
        <v>80</v>
      </c>
      <c r="AY509" s="153" t="s">
        <v>122</v>
      </c>
    </row>
    <row r="510" spans="2:51" s="12" customFormat="1" ht="11.25">
      <c r="B510" s="145"/>
      <c r="D510" s="146" t="s">
        <v>134</v>
      </c>
      <c r="E510" s="147" t="s">
        <v>19</v>
      </c>
      <c r="F510" s="148" t="s">
        <v>481</v>
      </c>
      <c r="H510" s="147" t="s">
        <v>19</v>
      </c>
      <c r="I510" s="149"/>
      <c r="L510" s="145"/>
      <c r="M510" s="150"/>
      <c r="T510" s="151"/>
      <c r="AT510" s="147" t="s">
        <v>134</v>
      </c>
      <c r="AU510" s="147" t="s">
        <v>90</v>
      </c>
      <c r="AV510" s="12" t="s">
        <v>88</v>
      </c>
      <c r="AW510" s="12" t="s">
        <v>42</v>
      </c>
      <c r="AX510" s="12" t="s">
        <v>80</v>
      </c>
      <c r="AY510" s="147" t="s">
        <v>122</v>
      </c>
    </row>
    <row r="511" spans="2:51" s="13" customFormat="1" ht="11.25">
      <c r="B511" s="152"/>
      <c r="D511" s="146" t="s">
        <v>134</v>
      </c>
      <c r="E511" s="153" t="s">
        <v>19</v>
      </c>
      <c r="F511" s="154" t="s">
        <v>482</v>
      </c>
      <c r="H511" s="155">
        <v>2.2229999999999999</v>
      </c>
      <c r="I511" s="156"/>
      <c r="L511" s="152"/>
      <c r="M511" s="157"/>
      <c r="T511" s="158"/>
      <c r="AT511" s="153" t="s">
        <v>134</v>
      </c>
      <c r="AU511" s="153" t="s">
        <v>90</v>
      </c>
      <c r="AV511" s="13" t="s">
        <v>90</v>
      </c>
      <c r="AW511" s="13" t="s">
        <v>42</v>
      </c>
      <c r="AX511" s="13" t="s">
        <v>80</v>
      </c>
      <c r="AY511" s="153" t="s">
        <v>122</v>
      </c>
    </row>
    <row r="512" spans="2:51" s="14" customFormat="1" ht="11.25">
      <c r="B512" s="159"/>
      <c r="D512" s="146" t="s">
        <v>134</v>
      </c>
      <c r="E512" s="160" t="s">
        <v>19</v>
      </c>
      <c r="F512" s="161" t="s">
        <v>140</v>
      </c>
      <c r="H512" s="162">
        <v>39.628</v>
      </c>
      <c r="I512" s="163"/>
      <c r="L512" s="159"/>
      <c r="M512" s="164"/>
      <c r="T512" s="165"/>
      <c r="AT512" s="160" t="s">
        <v>134</v>
      </c>
      <c r="AU512" s="160" t="s">
        <v>90</v>
      </c>
      <c r="AV512" s="14" t="s">
        <v>130</v>
      </c>
      <c r="AW512" s="14" t="s">
        <v>42</v>
      </c>
      <c r="AX512" s="14" t="s">
        <v>88</v>
      </c>
      <c r="AY512" s="160" t="s">
        <v>122</v>
      </c>
    </row>
    <row r="513" spans="2:65" s="1" customFormat="1" ht="21.2" customHeight="1">
      <c r="B513" s="33"/>
      <c r="C513" s="128" t="s">
        <v>483</v>
      </c>
      <c r="D513" s="128" t="s">
        <v>125</v>
      </c>
      <c r="E513" s="129" t="s">
        <v>484</v>
      </c>
      <c r="F513" s="130" t="s">
        <v>485</v>
      </c>
      <c r="G513" s="131" t="s">
        <v>323</v>
      </c>
      <c r="H513" s="132">
        <v>39.628</v>
      </c>
      <c r="I513" s="133"/>
      <c r="J513" s="134">
        <f>ROUND(I513*H513,2)</f>
        <v>0</v>
      </c>
      <c r="K513" s="130" t="s">
        <v>129</v>
      </c>
      <c r="L513" s="33"/>
      <c r="M513" s="135" t="s">
        <v>19</v>
      </c>
      <c r="N513" s="136" t="s">
        <v>51</v>
      </c>
      <c r="P513" s="137">
        <f>O513*H513</f>
        <v>0</v>
      </c>
      <c r="Q513" s="137">
        <v>0</v>
      </c>
      <c r="R513" s="137">
        <f>Q513*H513</f>
        <v>0</v>
      </c>
      <c r="S513" s="137">
        <v>0</v>
      </c>
      <c r="T513" s="138">
        <f>S513*H513</f>
        <v>0</v>
      </c>
      <c r="AR513" s="139" t="s">
        <v>159</v>
      </c>
      <c r="AT513" s="139" t="s">
        <v>125</v>
      </c>
      <c r="AU513" s="139" t="s">
        <v>90</v>
      </c>
      <c r="AY513" s="17" t="s">
        <v>122</v>
      </c>
      <c r="BE513" s="140">
        <f>IF(N513="základní",J513,0)</f>
        <v>0</v>
      </c>
      <c r="BF513" s="140">
        <f>IF(N513="snížená",J513,0)</f>
        <v>0</v>
      </c>
      <c r="BG513" s="140">
        <f>IF(N513="zákl. přenesená",J513,0)</f>
        <v>0</v>
      </c>
      <c r="BH513" s="140">
        <f>IF(N513="sníž. přenesená",J513,0)</f>
        <v>0</v>
      </c>
      <c r="BI513" s="140">
        <f>IF(N513="nulová",J513,0)</f>
        <v>0</v>
      </c>
      <c r="BJ513" s="17" t="s">
        <v>88</v>
      </c>
      <c r="BK513" s="140">
        <f>ROUND(I513*H513,2)</f>
        <v>0</v>
      </c>
      <c r="BL513" s="17" t="s">
        <v>159</v>
      </c>
      <c r="BM513" s="139" t="s">
        <v>486</v>
      </c>
    </row>
    <row r="514" spans="2:65" s="1" customFormat="1" ht="11.25">
      <c r="B514" s="33"/>
      <c r="D514" s="141" t="s">
        <v>132</v>
      </c>
      <c r="F514" s="142" t="s">
        <v>487</v>
      </c>
      <c r="I514" s="143"/>
      <c r="L514" s="33"/>
      <c r="M514" s="144"/>
      <c r="T514" s="54"/>
      <c r="AT514" s="17" t="s">
        <v>132</v>
      </c>
      <c r="AU514" s="17" t="s">
        <v>90</v>
      </c>
    </row>
    <row r="515" spans="2:65" s="12" customFormat="1" ht="11.25">
      <c r="B515" s="145"/>
      <c r="D515" s="146" t="s">
        <v>134</v>
      </c>
      <c r="E515" s="147" t="s">
        <v>19</v>
      </c>
      <c r="F515" s="148" t="s">
        <v>260</v>
      </c>
      <c r="H515" s="147" t="s">
        <v>19</v>
      </c>
      <c r="I515" s="149"/>
      <c r="L515" s="145"/>
      <c r="M515" s="150"/>
      <c r="T515" s="151"/>
      <c r="AT515" s="147" t="s">
        <v>134</v>
      </c>
      <c r="AU515" s="147" t="s">
        <v>90</v>
      </c>
      <c r="AV515" s="12" t="s">
        <v>88</v>
      </c>
      <c r="AW515" s="12" t="s">
        <v>42</v>
      </c>
      <c r="AX515" s="12" t="s">
        <v>80</v>
      </c>
      <c r="AY515" s="147" t="s">
        <v>122</v>
      </c>
    </row>
    <row r="516" spans="2:65" s="12" customFormat="1" ht="11.25">
      <c r="B516" s="145"/>
      <c r="D516" s="146" t="s">
        <v>134</v>
      </c>
      <c r="E516" s="147" t="s">
        <v>19</v>
      </c>
      <c r="F516" s="148" t="s">
        <v>473</v>
      </c>
      <c r="H516" s="147" t="s">
        <v>19</v>
      </c>
      <c r="I516" s="149"/>
      <c r="L516" s="145"/>
      <c r="M516" s="150"/>
      <c r="T516" s="151"/>
      <c r="AT516" s="147" t="s">
        <v>134</v>
      </c>
      <c r="AU516" s="147" t="s">
        <v>90</v>
      </c>
      <c r="AV516" s="12" t="s">
        <v>88</v>
      </c>
      <c r="AW516" s="12" t="s">
        <v>42</v>
      </c>
      <c r="AX516" s="12" t="s">
        <v>80</v>
      </c>
      <c r="AY516" s="147" t="s">
        <v>122</v>
      </c>
    </row>
    <row r="517" spans="2:65" s="13" customFormat="1" ht="11.25">
      <c r="B517" s="152"/>
      <c r="D517" s="146" t="s">
        <v>134</v>
      </c>
      <c r="E517" s="153" t="s">
        <v>19</v>
      </c>
      <c r="F517" s="154" t="s">
        <v>336</v>
      </c>
      <c r="H517" s="155">
        <v>3.4</v>
      </c>
      <c r="I517" s="156"/>
      <c r="L517" s="152"/>
      <c r="M517" s="157"/>
      <c r="T517" s="158"/>
      <c r="AT517" s="153" t="s">
        <v>134</v>
      </c>
      <c r="AU517" s="153" t="s">
        <v>90</v>
      </c>
      <c r="AV517" s="13" t="s">
        <v>90</v>
      </c>
      <c r="AW517" s="13" t="s">
        <v>42</v>
      </c>
      <c r="AX517" s="13" t="s">
        <v>80</v>
      </c>
      <c r="AY517" s="153" t="s">
        <v>122</v>
      </c>
    </row>
    <row r="518" spans="2:65" s="12" customFormat="1" ht="11.25">
      <c r="B518" s="145"/>
      <c r="D518" s="146" t="s">
        <v>134</v>
      </c>
      <c r="E518" s="147" t="s">
        <v>19</v>
      </c>
      <c r="F518" s="148" t="s">
        <v>474</v>
      </c>
      <c r="H518" s="147" t="s">
        <v>19</v>
      </c>
      <c r="I518" s="149"/>
      <c r="L518" s="145"/>
      <c r="M518" s="150"/>
      <c r="T518" s="151"/>
      <c r="AT518" s="147" t="s">
        <v>134</v>
      </c>
      <c r="AU518" s="147" t="s">
        <v>90</v>
      </c>
      <c r="AV518" s="12" t="s">
        <v>88</v>
      </c>
      <c r="AW518" s="12" t="s">
        <v>42</v>
      </c>
      <c r="AX518" s="12" t="s">
        <v>80</v>
      </c>
      <c r="AY518" s="147" t="s">
        <v>122</v>
      </c>
    </row>
    <row r="519" spans="2:65" s="13" customFormat="1" ht="11.25">
      <c r="B519" s="152"/>
      <c r="D519" s="146" t="s">
        <v>134</v>
      </c>
      <c r="E519" s="153" t="s">
        <v>19</v>
      </c>
      <c r="F519" s="154" t="s">
        <v>327</v>
      </c>
      <c r="H519" s="155">
        <v>0.432</v>
      </c>
      <c r="I519" s="156"/>
      <c r="L519" s="152"/>
      <c r="M519" s="157"/>
      <c r="T519" s="158"/>
      <c r="AT519" s="153" t="s">
        <v>134</v>
      </c>
      <c r="AU519" s="153" t="s">
        <v>90</v>
      </c>
      <c r="AV519" s="13" t="s">
        <v>90</v>
      </c>
      <c r="AW519" s="13" t="s">
        <v>42</v>
      </c>
      <c r="AX519" s="13" t="s">
        <v>80</v>
      </c>
      <c r="AY519" s="153" t="s">
        <v>122</v>
      </c>
    </row>
    <row r="520" spans="2:65" s="12" customFormat="1" ht="11.25">
      <c r="B520" s="145"/>
      <c r="D520" s="146" t="s">
        <v>134</v>
      </c>
      <c r="E520" s="147" t="s">
        <v>19</v>
      </c>
      <c r="F520" s="148" t="s">
        <v>475</v>
      </c>
      <c r="H520" s="147" t="s">
        <v>19</v>
      </c>
      <c r="I520" s="149"/>
      <c r="L520" s="145"/>
      <c r="M520" s="150"/>
      <c r="T520" s="151"/>
      <c r="AT520" s="147" t="s">
        <v>134</v>
      </c>
      <c r="AU520" s="147" t="s">
        <v>90</v>
      </c>
      <c r="AV520" s="12" t="s">
        <v>88</v>
      </c>
      <c r="AW520" s="12" t="s">
        <v>42</v>
      </c>
      <c r="AX520" s="12" t="s">
        <v>80</v>
      </c>
      <c r="AY520" s="147" t="s">
        <v>122</v>
      </c>
    </row>
    <row r="521" spans="2:65" s="13" customFormat="1" ht="11.25">
      <c r="B521" s="152"/>
      <c r="D521" s="146" t="s">
        <v>134</v>
      </c>
      <c r="E521" s="153" t="s">
        <v>19</v>
      </c>
      <c r="F521" s="154" t="s">
        <v>433</v>
      </c>
      <c r="H521" s="155">
        <v>0.4</v>
      </c>
      <c r="I521" s="156"/>
      <c r="L521" s="152"/>
      <c r="M521" s="157"/>
      <c r="T521" s="158"/>
      <c r="AT521" s="153" t="s">
        <v>134</v>
      </c>
      <c r="AU521" s="153" t="s">
        <v>90</v>
      </c>
      <c r="AV521" s="13" t="s">
        <v>90</v>
      </c>
      <c r="AW521" s="13" t="s">
        <v>42</v>
      </c>
      <c r="AX521" s="13" t="s">
        <v>80</v>
      </c>
      <c r="AY521" s="153" t="s">
        <v>122</v>
      </c>
    </row>
    <row r="522" spans="2:65" s="12" customFormat="1" ht="11.25">
      <c r="B522" s="145"/>
      <c r="D522" s="146" t="s">
        <v>134</v>
      </c>
      <c r="E522" s="147" t="s">
        <v>19</v>
      </c>
      <c r="F522" s="148" t="s">
        <v>476</v>
      </c>
      <c r="H522" s="147" t="s">
        <v>19</v>
      </c>
      <c r="I522" s="149"/>
      <c r="L522" s="145"/>
      <c r="M522" s="150"/>
      <c r="T522" s="151"/>
      <c r="AT522" s="147" t="s">
        <v>134</v>
      </c>
      <c r="AU522" s="147" t="s">
        <v>90</v>
      </c>
      <c r="AV522" s="12" t="s">
        <v>88</v>
      </c>
      <c r="AW522" s="12" t="s">
        <v>42</v>
      </c>
      <c r="AX522" s="12" t="s">
        <v>80</v>
      </c>
      <c r="AY522" s="147" t="s">
        <v>122</v>
      </c>
    </row>
    <row r="523" spans="2:65" s="13" customFormat="1" ht="11.25">
      <c r="B523" s="152"/>
      <c r="D523" s="146" t="s">
        <v>134</v>
      </c>
      <c r="E523" s="153" t="s">
        <v>19</v>
      </c>
      <c r="F523" s="154" t="s">
        <v>435</v>
      </c>
      <c r="H523" s="155">
        <v>18</v>
      </c>
      <c r="I523" s="156"/>
      <c r="L523" s="152"/>
      <c r="M523" s="157"/>
      <c r="T523" s="158"/>
      <c r="AT523" s="153" t="s">
        <v>134</v>
      </c>
      <c r="AU523" s="153" t="s">
        <v>90</v>
      </c>
      <c r="AV523" s="13" t="s">
        <v>90</v>
      </c>
      <c r="AW523" s="13" t="s">
        <v>42</v>
      </c>
      <c r="AX523" s="13" t="s">
        <v>80</v>
      </c>
      <c r="AY523" s="153" t="s">
        <v>122</v>
      </c>
    </row>
    <row r="524" spans="2:65" s="12" customFormat="1" ht="11.25">
      <c r="B524" s="145"/>
      <c r="D524" s="146" t="s">
        <v>134</v>
      </c>
      <c r="E524" s="147" t="s">
        <v>19</v>
      </c>
      <c r="F524" s="148" t="s">
        <v>477</v>
      </c>
      <c r="H524" s="147" t="s">
        <v>19</v>
      </c>
      <c r="I524" s="149"/>
      <c r="L524" s="145"/>
      <c r="M524" s="150"/>
      <c r="T524" s="151"/>
      <c r="AT524" s="147" t="s">
        <v>134</v>
      </c>
      <c r="AU524" s="147" t="s">
        <v>90</v>
      </c>
      <c r="AV524" s="12" t="s">
        <v>88</v>
      </c>
      <c r="AW524" s="12" t="s">
        <v>42</v>
      </c>
      <c r="AX524" s="12" t="s">
        <v>80</v>
      </c>
      <c r="AY524" s="147" t="s">
        <v>122</v>
      </c>
    </row>
    <row r="525" spans="2:65" s="13" customFormat="1" ht="11.25">
      <c r="B525" s="152"/>
      <c r="D525" s="146" t="s">
        <v>134</v>
      </c>
      <c r="E525" s="153" t="s">
        <v>19</v>
      </c>
      <c r="F525" s="154" t="s">
        <v>478</v>
      </c>
      <c r="H525" s="155">
        <v>2.7829999999999999</v>
      </c>
      <c r="I525" s="156"/>
      <c r="L525" s="152"/>
      <c r="M525" s="157"/>
      <c r="T525" s="158"/>
      <c r="AT525" s="153" t="s">
        <v>134</v>
      </c>
      <c r="AU525" s="153" t="s">
        <v>90</v>
      </c>
      <c r="AV525" s="13" t="s">
        <v>90</v>
      </c>
      <c r="AW525" s="13" t="s">
        <v>42</v>
      </c>
      <c r="AX525" s="13" t="s">
        <v>80</v>
      </c>
      <c r="AY525" s="153" t="s">
        <v>122</v>
      </c>
    </row>
    <row r="526" spans="2:65" s="12" customFormat="1" ht="11.25">
      <c r="B526" s="145"/>
      <c r="D526" s="146" t="s">
        <v>134</v>
      </c>
      <c r="E526" s="147" t="s">
        <v>19</v>
      </c>
      <c r="F526" s="148" t="s">
        <v>479</v>
      </c>
      <c r="H526" s="147" t="s">
        <v>19</v>
      </c>
      <c r="I526" s="149"/>
      <c r="L526" s="145"/>
      <c r="M526" s="150"/>
      <c r="T526" s="151"/>
      <c r="AT526" s="147" t="s">
        <v>134</v>
      </c>
      <c r="AU526" s="147" t="s">
        <v>90</v>
      </c>
      <c r="AV526" s="12" t="s">
        <v>88</v>
      </c>
      <c r="AW526" s="12" t="s">
        <v>42</v>
      </c>
      <c r="AX526" s="12" t="s">
        <v>80</v>
      </c>
      <c r="AY526" s="147" t="s">
        <v>122</v>
      </c>
    </row>
    <row r="527" spans="2:65" s="13" customFormat="1" ht="11.25">
      <c r="B527" s="152"/>
      <c r="D527" s="146" t="s">
        <v>134</v>
      </c>
      <c r="E527" s="153" t="s">
        <v>19</v>
      </c>
      <c r="F527" s="154" t="s">
        <v>480</v>
      </c>
      <c r="H527" s="155">
        <v>12.39</v>
      </c>
      <c r="I527" s="156"/>
      <c r="L527" s="152"/>
      <c r="M527" s="157"/>
      <c r="T527" s="158"/>
      <c r="AT527" s="153" t="s">
        <v>134</v>
      </c>
      <c r="AU527" s="153" t="s">
        <v>90</v>
      </c>
      <c r="AV527" s="13" t="s">
        <v>90</v>
      </c>
      <c r="AW527" s="13" t="s">
        <v>42</v>
      </c>
      <c r="AX527" s="13" t="s">
        <v>80</v>
      </c>
      <c r="AY527" s="153" t="s">
        <v>122</v>
      </c>
    </row>
    <row r="528" spans="2:65" s="12" customFormat="1" ht="11.25">
      <c r="B528" s="145"/>
      <c r="D528" s="146" t="s">
        <v>134</v>
      </c>
      <c r="E528" s="147" t="s">
        <v>19</v>
      </c>
      <c r="F528" s="148" t="s">
        <v>481</v>
      </c>
      <c r="H528" s="147" t="s">
        <v>19</v>
      </c>
      <c r="I528" s="149"/>
      <c r="L528" s="145"/>
      <c r="M528" s="150"/>
      <c r="T528" s="151"/>
      <c r="AT528" s="147" t="s">
        <v>134</v>
      </c>
      <c r="AU528" s="147" t="s">
        <v>90</v>
      </c>
      <c r="AV528" s="12" t="s">
        <v>88</v>
      </c>
      <c r="AW528" s="12" t="s">
        <v>42</v>
      </c>
      <c r="AX528" s="12" t="s">
        <v>80</v>
      </c>
      <c r="AY528" s="147" t="s">
        <v>122</v>
      </c>
    </row>
    <row r="529" spans="2:65" s="13" customFormat="1" ht="11.25">
      <c r="B529" s="152"/>
      <c r="D529" s="146" t="s">
        <v>134</v>
      </c>
      <c r="E529" s="153" t="s">
        <v>19</v>
      </c>
      <c r="F529" s="154" t="s">
        <v>482</v>
      </c>
      <c r="H529" s="155">
        <v>2.2229999999999999</v>
      </c>
      <c r="I529" s="156"/>
      <c r="L529" s="152"/>
      <c r="M529" s="157"/>
      <c r="T529" s="158"/>
      <c r="AT529" s="153" t="s">
        <v>134</v>
      </c>
      <c r="AU529" s="153" t="s">
        <v>90</v>
      </c>
      <c r="AV529" s="13" t="s">
        <v>90</v>
      </c>
      <c r="AW529" s="13" t="s">
        <v>42</v>
      </c>
      <c r="AX529" s="13" t="s">
        <v>80</v>
      </c>
      <c r="AY529" s="153" t="s">
        <v>122</v>
      </c>
    </row>
    <row r="530" spans="2:65" s="14" customFormat="1" ht="11.25">
      <c r="B530" s="159"/>
      <c r="D530" s="146" t="s">
        <v>134</v>
      </c>
      <c r="E530" s="160" t="s">
        <v>19</v>
      </c>
      <c r="F530" s="161" t="s">
        <v>140</v>
      </c>
      <c r="H530" s="162">
        <v>39.628</v>
      </c>
      <c r="I530" s="163"/>
      <c r="L530" s="159"/>
      <c r="M530" s="164"/>
      <c r="T530" s="165"/>
      <c r="AT530" s="160" t="s">
        <v>134</v>
      </c>
      <c r="AU530" s="160" t="s">
        <v>90</v>
      </c>
      <c r="AV530" s="14" t="s">
        <v>130</v>
      </c>
      <c r="AW530" s="14" t="s">
        <v>42</v>
      </c>
      <c r="AX530" s="14" t="s">
        <v>88</v>
      </c>
      <c r="AY530" s="160" t="s">
        <v>122</v>
      </c>
    </row>
    <row r="531" spans="2:65" s="1" customFormat="1" ht="23.65" customHeight="1">
      <c r="B531" s="33"/>
      <c r="C531" s="128" t="s">
        <v>488</v>
      </c>
      <c r="D531" s="128" t="s">
        <v>125</v>
      </c>
      <c r="E531" s="129" t="s">
        <v>489</v>
      </c>
      <c r="F531" s="130" t="s">
        <v>490</v>
      </c>
      <c r="G531" s="131" t="s">
        <v>323</v>
      </c>
      <c r="H531" s="132">
        <v>6.508</v>
      </c>
      <c r="I531" s="133"/>
      <c r="J531" s="134">
        <f>ROUND(I531*H531,2)</f>
        <v>0</v>
      </c>
      <c r="K531" s="130" t="s">
        <v>129</v>
      </c>
      <c r="L531" s="33"/>
      <c r="M531" s="135" t="s">
        <v>19</v>
      </c>
      <c r="N531" s="136" t="s">
        <v>51</v>
      </c>
      <c r="P531" s="137">
        <f>O531*H531</f>
        <v>0</v>
      </c>
      <c r="Q531" s="137">
        <v>0</v>
      </c>
      <c r="R531" s="137">
        <f>Q531*H531</f>
        <v>0</v>
      </c>
      <c r="S531" s="137">
        <v>0</v>
      </c>
      <c r="T531" s="138">
        <f>S531*H531</f>
        <v>0</v>
      </c>
      <c r="AR531" s="139" t="s">
        <v>159</v>
      </c>
      <c r="AT531" s="139" t="s">
        <v>125</v>
      </c>
      <c r="AU531" s="139" t="s">
        <v>90</v>
      </c>
      <c r="AY531" s="17" t="s">
        <v>122</v>
      </c>
      <c r="BE531" s="140">
        <f>IF(N531="základní",J531,0)</f>
        <v>0</v>
      </c>
      <c r="BF531" s="140">
        <f>IF(N531="snížená",J531,0)</f>
        <v>0</v>
      </c>
      <c r="BG531" s="140">
        <f>IF(N531="zákl. přenesená",J531,0)</f>
        <v>0</v>
      </c>
      <c r="BH531" s="140">
        <f>IF(N531="sníž. přenesená",J531,0)</f>
        <v>0</v>
      </c>
      <c r="BI531" s="140">
        <f>IF(N531="nulová",J531,0)</f>
        <v>0</v>
      </c>
      <c r="BJ531" s="17" t="s">
        <v>88</v>
      </c>
      <c r="BK531" s="140">
        <f>ROUND(I531*H531,2)</f>
        <v>0</v>
      </c>
      <c r="BL531" s="17" t="s">
        <v>159</v>
      </c>
      <c r="BM531" s="139" t="s">
        <v>491</v>
      </c>
    </row>
    <row r="532" spans="2:65" s="1" customFormat="1" ht="11.25">
      <c r="B532" s="33"/>
      <c r="D532" s="141" t="s">
        <v>132</v>
      </c>
      <c r="F532" s="142" t="s">
        <v>492</v>
      </c>
      <c r="I532" s="143"/>
      <c r="L532" s="33"/>
      <c r="M532" s="144"/>
      <c r="T532" s="54"/>
      <c r="AT532" s="17" t="s">
        <v>132</v>
      </c>
      <c r="AU532" s="17" t="s">
        <v>90</v>
      </c>
    </row>
    <row r="533" spans="2:65" s="12" customFormat="1" ht="11.25">
      <c r="B533" s="145"/>
      <c r="D533" s="146" t="s">
        <v>134</v>
      </c>
      <c r="E533" s="147" t="s">
        <v>19</v>
      </c>
      <c r="F533" s="148" t="s">
        <v>260</v>
      </c>
      <c r="H533" s="147" t="s">
        <v>19</v>
      </c>
      <c r="I533" s="149"/>
      <c r="L533" s="145"/>
      <c r="M533" s="150"/>
      <c r="T533" s="151"/>
      <c r="AT533" s="147" t="s">
        <v>134</v>
      </c>
      <c r="AU533" s="147" t="s">
        <v>90</v>
      </c>
      <c r="AV533" s="12" t="s">
        <v>88</v>
      </c>
      <c r="AW533" s="12" t="s">
        <v>42</v>
      </c>
      <c r="AX533" s="12" t="s">
        <v>80</v>
      </c>
      <c r="AY533" s="147" t="s">
        <v>122</v>
      </c>
    </row>
    <row r="534" spans="2:65" s="12" customFormat="1" ht="11.25">
      <c r="B534" s="145"/>
      <c r="D534" s="146" t="s">
        <v>134</v>
      </c>
      <c r="E534" s="147" t="s">
        <v>19</v>
      </c>
      <c r="F534" s="148" t="s">
        <v>473</v>
      </c>
      <c r="H534" s="147" t="s">
        <v>19</v>
      </c>
      <c r="I534" s="149"/>
      <c r="L534" s="145"/>
      <c r="M534" s="150"/>
      <c r="T534" s="151"/>
      <c r="AT534" s="147" t="s">
        <v>134</v>
      </c>
      <c r="AU534" s="147" t="s">
        <v>90</v>
      </c>
      <c r="AV534" s="12" t="s">
        <v>88</v>
      </c>
      <c r="AW534" s="12" t="s">
        <v>42</v>
      </c>
      <c r="AX534" s="12" t="s">
        <v>80</v>
      </c>
      <c r="AY534" s="147" t="s">
        <v>122</v>
      </c>
    </row>
    <row r="535" spans="2:65" s="13" customFormat="1" ht="11.25">
      <c r="B535" s="152"/>
      <c r="D535" s="146" t="s">
        <v>134</v>
      </c>
      <c r="E535" s="153" t="s">
        <v>19</v>
      </c>
      <c r="F535" s="154" t="s">
        <v>336</v>
      </c>
      <c r="H535" s="155">
        <v>3.4</v>
      </c>
      <c r="I535" s="156"/>
      <c r="L535" s="152"/>
      <c r="M535" s="157"/>
      <c r="T535" s="158"/>
      <c r="AT535" s="153" t="s">
        <v>134</v>
      </c>
      <c r="AU535" s="153" t="s">
        <v>90</v>
      </c>
      <c r="AV535" s="13" t="s">
        <v>90</v>
      </c>
      <c r="AW535" s="13" t="s">
        <v>42</v>
      </c>
      <c r="AX535" s="13" t="s">
        <v>80</v>
      </c>
      <c r="AY535" s="153" t="s">
        <v>122</v>
      </c>
    </row>
    <row r="536" spans="2:65" s="12" customFormat="1" ht="11.25">
      <c r="B536" s="145"/>
      <c r="D536" s="146" t="s">
        <v>134</v>
      </c>
      <c r="E536" s="147" t="s">
        <v>19</v>
      </c>
      <c r="F536" s="148" t="s">
        <v>474</v>
      </c>
      <c r="H536" s="147" t="s">
        <v>19</v>
      </c>
      <c r="I536" s="149"/>
      <c r="L536" s="145"/>
      <c r="M536" s="150"/>
      <c r="T536" s="151"/>
      <c r="AT536" s="147" t="s">
        <v>134</v>
      </c>
      <c r="AU536" s="147" t="s">
        <v>90</v>
      </c>
      <c r="AV536" s="12" t="s">
        <v>88</v>
      </c>
      <c r="AW536" s="12" t="s">
        <v>42</v>
      </c>
      <c r="AX536" s="12" t="s">
        <v>80</v>
      </c>
      <c r="AY536" s="147" t="s">
        <v>122</v>
      </c>
    </row>
    <row r="537" spans="2:65" s="13" customFormat="1" ht="11.25">
      <c r="B537" s="152"/>
      <c r="D537" s="146" t="s">
        <v>134</v>
      </c>
      <c r="E537" s="153" t="s">
        <v>19</v>
      </c>
      <c r="F537" s="154" t="s">
        <v>327</v>
      </c>
      <c r="H537" s="155">
        <v>0.432</v>
      </c>
      <c r="I537" s="156"/>
      <c r="L537" s="152"/>
      <c r="M537" s="157"/>
      <c r="T537" s="158"/>
      <c r="AT537" s="153" t="s">
        <v>134</v>
      </c>
      <c r="AU537" s="153" t="s">
        <v>90</v>
      </c>
      <c r="AV537" s="13" t="s">
        <v>90</v>
      </c>
      <c r="AW537" s="13" t="s">
        <v>42</v>
      </c>
      <c r="AX537" s="13" t="s">
        <v>80</v>
      </c>
      <c r="AY537" s="153" t="s">
        <v>122</v>
      </c>
    </row>
    <row r="538" spans="2:65" s="12" customFormat="1" ht="11.25">
      <c r="B538" s="145"/>
      <c r="D538" s="146" t="s">
        <v>134</v>
      </c>
      <c r="E538" s="147" t="s">
        <v>19</v>
      </c>
      <c r="F538" s="148" t="s">
        <v>475</v>
      </c>
      <c r="H538" s="147" t="s">
        <v>19</v>
      </c>
      <c r="I538" s="149"/>
      <c r="L538" s="145"/>
      <c r="M538" s="150"/>
      <c r="T538" s="151"/>
      <c r="AT538" s="147" t="s">
        <v>134</v>
      </c>
      <c r="AU538" s="147" t="s">
        <v>90</v>
      </c>
      <c r="AV538" s="12" t="s">
        <v>88</v>
      </c>
      <c r="AW538" s="12" t="s">
        <v>42</v>
      </c>
      <c r="AX538" s="12" t="s">
        <v>80</v>
      </c>
      <c r="AY538" s="147" t="s">
        <v>122</v>
      </c>
    </row>
    <row r="539" spans="2:65" s="13" customFormat="1" ht="11.25">
      <c r="B539" s="152"/>
      <c r="D539" s="146" t="s">
        <v>134</v>
      </c>
      <c r="E539" s="153" t="s">
        <v>19</v>
      </c>
      <c r="F539" s="154" t="s">
        <v>433</v>
      </c>
      <c r="H539" s="155">
        <v>0.4</v>
      </c>
      <c r="I539" s="156"/>
      <c r="L539" s="152"/>
      <c r="M539" s="157"/>
      <c r="T539" s="158"/>
      <c r="AT539" s="153" t="s">
        <v>134</v>
      </c>
      <c r="AU539" s="153" t="s">
        <v>90</v>
      </c>
      <c r="AV539" s="13" t="s">
        <v>90</v>
      </c>
      <c r="AW539" s="13" t="s">
        <v>42</v>
      </c>
      <c r="AX539" s="13" t="s">
        <v>80</v>
      </c>
      <c r="AY539" s="153" t="s">
        <v>122</v>
      </c>
    </row>
    <row r="540" spans="2:65" s="12" customFormat="1" ht="11.25">
      <c r="B540" s="145"/>
      <c r="D540" s="146" t="s">
        <v>134</v>
      </c>
      <c r="E540" s="147" t="s">
        <v>19</v>
      </c>
      <c r="F540" s="148" t="s">
        <v>493</v>
      </c>
      <c r="H540" s="147" t="s">
        <v>19</v>
      </c>
      <c r="I540" s="149"/>
      <c r="L540" s="145"/>
      <c r="M540" s="150"/>
      <c r="T540" s="151"/>
      <c r="AT540" s="147" t="s">
        <v>134</v>
      </c>
      <c r="AU540" s="147" t="s">
        <v>90</v>
      </c>
      <c r="AV540" s="12" t="s">
        <v>88</v>
      </c>
      <c r="AW540" s="12" t="s">
        <v>42</v>
      </c>
      <c r="AX540" s="12" t="s">
        <v>80</v>
      </c>
      <c r="AY540" s="147" t="s">
        <v>122</v>
      </c>
    </row>
    <row r="541" spans="2:65" s="13" customFormat="1" ht="11.25">
      <c r="B541" s="152"/>
      <c r="D541" s="146" t="s">
        <v>134</v>
      </c>
      <c r="E541" s="153" t="s">
        <v>19</v>
      </c>
      <c r="F541" s="154" t="s">
        <v>494</v>
      </c>
      <c r="H541" s="155">
        <v>0.41699999999999998</v>
      </c>
      <c r="I541" s="156"/>
      <c r="L541" s="152"/>
      <c r="M541" s="157"/>
      <c r="T541" s="158"/>
      <c r="AT541" s="153" t="s">
        <v>134</v>
      </c>
      <c r="AU541" s="153" t="s">
        <v>90</v>
      </c>
      <c r="AV541" s="13" t="s">
        <v>90</v>
      </c>
      <c r="AW541" s="13" t="s">
        <v>42</v>
      </c>
      <c r="AX541" s="13" t="s">
        <v>80</v>
      </c>
      <c r="AY541" s="153" t="s">
        <v>122</v>
      </c>
    </row>
    <row r="542" spans="2:65" s="12" customFormat="1" ht="11.25">
      <c r="B542" s="145"/>
      <c r="D542" s="146" t="s">
        <v>134</v>
      </c>
      <c r="E542" s="147" t="s">
        <v>19</v>
      </c>
      <c r="F542" s="148" t="s">
        <v>495</v>
      </c>
      <c r="H542" s="147" t="s">
        <v>19</v>
      </c>
      <c r="I542" s="149"/>
      <c r="L542" s="145"/>
      <c r="M542" s="150"/>
      <c r="T542" s="151"/>
      <c r="AT542" s="147" t="s">
        <v>134</v>
      </c>
      <c r="AU542" s="147" t="s">
        <v>90</v>
      </c>
      <c r="AV542" s="12" t="s">
        <v>88</v>
      </c>
      <c r="AW542" s="12" t="s">
        <v>42</v>
      </c>
      <c r="AX542" s="12" t="s">
        <v>80</v>
      </c>
      <c r="AY542" s="147" t="s">
        <v>122</v>
      </c>
    </row>
    <row r="543" spans="2:65" s="13" customFormat="1" ht="11.25">
      <c r="B543" s="152"/>
      <c r="D543" s="146" t="s">
        <v>134</v>
      </c>
      <c r="E543" s="153" t="s">
        <v>19</v>
      </c>
      <c r="F543" s="154" t="s">
        <v>496</v>
      </c>
      <c r="H543" s="155">
        <v>1.859</v>
      </c>
      <c r="I543" s="156"/>
      <c r="L543" s="152"/>
      <c r="M543" s="157"/>
      <c r="T543" s="158"/>
      <c r="AT543" s="153" t="s">
        <v>134</v>
      </c>
      <c r="AU543" s="153" t="s">
        <v>90</v>
      </c>
      <c r="AV543" s="13" t="s">
        <v>90</v>
      </c>
      <c r="AW543" s="13" t="s">
        <v>42</v>
      </c>
      <c r="AX543" s="13" t="s">
        <v>80</v>
      </c>
      <c r="AY543" s="153" t="s">
        <v>122</v>
      </c>
    </row>
    <row r="544" spans="2:65" s="14" customFormat="1" ht="11.25">
      <c r="B544" s="159"/>
      <c r="D544" s="146" t="s">
        <v>134</v>
      </c>
      <c r="E544" s="160" t="s">
        <v>19</v>
      </c>
      <c r="F544" s="161" t="s">
        <v>140</v>
      </c>
      <c r="H544" s="162">
        <v>6.508</v>
      </c>
      <c r="I544" s="163"/>
      <c r="L544" s="159"/>
      <c r="M544" s="164"/>
      <c r="T544" s="165"/>
      <c r="AT544" s="160" t="s">
        <v>134</v>
      </c>
      <c r="AU544" s="160" t="s">
        <v>90</v>
      </c>
      <c r="AV544" s="14" t="s">
        <v>130</v>
      </c>
      <c r="AW544" s="14" t="s">
        <v>42</v>
      </c>
      <c r="AX544" s="14" t="s">
        <v>88</v>
      </c>
      <c r="AY544" s="160" t="s">
        <v>122</v>
      </c>
    </row>
    <row r="545" spans="2:65" s="1" customFormat="1" ht="15" customHeight="1">
      <c r="B545" s="33"/>
      <c r="C545" s="128" t="s">
        <v>497</v>
      </c>
      <c r="D545" s="128" t="s">
        <v>125</v>
      </c>
      <c r="E545" s="129" t="s">
        <v>498</v>
      </c>
      <c r="F545" s="130" t="s">
        <v>499</v>
      </c>
      <c r="G545" s="131" t="s">
        <v>180</v>
      </c>
      <c r="H545" s="132">
        <v>63.5</v>
      </c>
      <c r="I545" s="133"/>
      <c r="J545" s="134">
        <f>ROUND(I545*H545,2)</f>
        <v>0</v>
      </c>
      <c r="K545" s="130" t="s">
        <v>129</v>
      </c>
      <c r="L545" s="33"/>
      <c r="M545" s="135" t="s">
        <v>19</v>
      </c>
      <c r="N545" s="136" t="s">
        <v>51</v>
      </c>
      <c r="P545" s="137">
        <f>O545*H545</f>
        <v>0</v>
      </c>
      <c r="Q545" s="137">
        <v>0</v>
      </c>
      <c r="R545" s="137">
        <f>Q545*H545</f>
        <v>0</v>
      </c>
      <c r="S545" s="137">
        <v>0</v>
      </c>
      <c r="T545" s="138">
        <f>S545*H545</f>
        <v>0</v>
      </c>
      <c r="AR545" s="139" t="s">
        <v>159</v>
      </c>
      <c r="AT545" s="139" t="s">
        <v>125</v>
      </c>
      <c r="AU545" s="139" t="s">
        <v>90</v>
      </c>
      <c r="AY545" s="17" t="s">
        <v>122</v>
      </c>
      <c r="BE545" s="140">
        <f>IF(N545="základní",J545,0)</f>
        <v>0</v>
      </c>
      <c r="BF545" s="140">
        <f>IF(N545="snížená",J545,0)</f>
        <v>0</v>
      </c>
      <c r="BG545" s="140">
        <f>IF(N545="zákl. přenesená",J545,0)</f>
        <v>0</v>
      </c>
      <c r="BH545" s="140">
        <f>IF(N545="sníž. přenesená",J545,0)</f>
        <v>0</v>
      </c>
      <c r="BI545" s="140">
        <f>IF(N545="nulová",J545,0)</f>
        <v>0</v>
      </c>
      <c r="BJ545" s="17" t="s">
        <v>88</v>
      </c>
      <c r="BK545" s="140">
        <f>ROUND(I545*H545,2)</f>
        <v>0</v>
      </c>
      <c r="BL545" s="17" t="s">
        <v>159</v>
      </c>
      <c r="BM545" s="139" t="s">
        <v>500</v>
      </c>
    </row>
    <row r="546" spans="2:65" s="1" customFormat="1" ht="11.25">
      <c r="B546" s="33"/>
      <c r="D546" s="141" t="s">
        <v>132</v>
      </c>
      <c r="F546" s="142" t="s">
        <v>501</v>
      </c>
      <c r="I546" s="143"/>
      <c r="L546" s="33"/>
      <c r="M546" s="144"/>
      <c r="T546" s="54"/>
      <c r="AT546" s="17" t="s">
        <v>132</v>
      </c>
      <c r="AU546" s="17" t="s">
        <v>90</v>
      </c>
    </row>
    <row r="547" spans="2:65" s="12" customFormat="1" ht="11.25">
      <c r="B547" s="145"/>
      <c r="D547" s="146" t="s">
        <v>134</v>
      </c>
      <c r="E547" s="147" t="s">
        <v>19</v>
      </c>
      <c r="F547" s="148" t="s">
        <v>260</v>
      </c>
      <c r="H547" s="147" t="s">
        <v>19</v>
      </c>
      <c r="I547" s="149"/>
      <c r="L547" s="145"/>
      <c r="M547" s="150"/>
      <c r="T547" s="151"/>
      <c r="AT547" s="147" t="s">
        <v>134</v>
      </c>
      <c r="AU547" s="147" t="s">
        <v>90</v>
      </c>
      <c r="AV547" s="12" t="s">
        <v>88</v>
      </c>
      <c r="AW547" s="12" t="s">
        <v>42</v>
      </c>
      <c r="AX547" s="12" t="s">
        <v>80</v>
      </c>
      <c r="AY547" s="147" t="s">
        <v>122</v>
      </c>
    </row>
    <row r="548" spans="2:65" s="12" customFormat="1" ht="11.25">
      <c r="B548" s="145"/>
      <c r="D548" s="146" t="s">
        <v>134</v>
      </c>
      <c r="E548" s="147" t="s">
        <v>19</v>
      </c>
      <c r="F548" s="148" t="s">
        <v>502</v>
      </c>
      <c r="H548" s="147" t="s">
        <v>19</v>
      </c>
      <c r="I548" s="149"/>
      <c r="L548" s="145"/>
      <c r="M548" s="150"/>
      <c r="T548" s="151"/>
      <c r="AT548" s="147" t="s">
        <v>134</v>
      </c>
      <c r="AU548" s="147" t="s">
        <v>90</v>
      </c>
      <c r="AV548" s="12" t="s">
        <v>88</v>
      </c>
      <c r="AW548" s="12" t="s">
        <v>42</v>
      </c>
      <c r="AX548" s="12" t="s">
        <v>80</v>
      </c>
      <c r="AY548" s="147" t="s">
        <v>122</v>
      </c>
    </row>
    <row r="549" spans="2:65" s="13" customFormat="1" ht="11.25">
      <c r="B549" s="152"/>
      <c r="D549" s="146" t="s">
        <v>134</v>
      </c>
      <c r="E549" s="153" t="s">
        <v>19</v>
      </c>
      <c r="F549" s="154" t="s">
        <v>417</v>
      </c>
      <c r="H549" s="155">
        <v>63.5</v>
      </c>
      <c r="I549" s="156"/>
      <c r="L549" s="152"/>
      <c r="M549" s="157"/>
      <c r="T549" s="158"/>
      <c r="AT549" s="153" t="s">
        <v>134</v>
      </c>
      <c r="AU549" s="153" t="s">
        <v>90</v>
      </c>
      <c r="AV549" s="13" t="s">
        <v>90</v>
      </c>
      <c r="AW549" s="13" t="s">
        <v>42</v>
      </c>
      <c r="AX549" s="13" t="s">
        <v>80</v>
      </c>
      <c r="AY549" s="153" t="s">
        <v>122</v>
      </c>
    </row>
    <row r="550" spans="2:65" s="14" customFormat="1" ht="11.25">
      <c r="B550" s="159"/>
      <c r="D550" s="146" t="s">
        <v>134</v>
      </c>
      <c r="E550" s="160" t="s">
        <v>19</v>
      </c>
      <c r="F550" s="161" t="s">
        <v>140</v>
      </c>
      <c r="H550" s="162">
        <v>63.5</v>
      </c>
      <c r="I550" s="163"/>
      <c r="L550" s="159"/>
      <c r="M550" s="164"/>
      <c r="T550" s="165"/>
      <c r="AT550" s="160" t="s">
        <v>134</v>
      </c>
      <c r="AU550" s="160" t="s">
        <v>90</v>
      </c>
      <c r="AV550" s="14" t="s">
        <v>130</v>
      </c>
      <c r="AW550" s="14" t="s">
        <v>42</v>
      </c>
      <c r="AX550" s="14" t="s">
        <v>88</v>
      </c>
      <c r="AY550" s="160" t="s">
        <v>122</v>
      </c>
    </row>
    <row r="551" spans="2:65" s="1" customFormat="1" ht="23.65" customHeight="1">
      <c r="B551" s="33"/>
      <c r="C551" s="128" t="s">
        <v>503</v>
      </c>
      <c r="D551" s="128" t="s">
        <v>125</v>
      </c>
      <c r="E551" s="129" t="s">
        <v>504</v>
      </c>
      <c r="F551" s="130" t="s">
        <v>505</v>
      </c>
      <c r="G551" s="131" t="s">
        <v>323</v>
      </c>
      <c r="H551" s="132">
        <v>6.508</v>
      </c>
      <c r="I551" s="133"/>
      <c r="J551" s="134">
        <f>ROUND(I551*H551,2)</f>
        <v>0</v>
      </c>
      <c r="K551" s="130" t="s">
        <v>129</v>
      </c>
      <c r="L551" s="33"/>
      <c r="M551" s="135" t="s">
        <v>19</v>
      </c>
      <c r="N551" s="136" t="s">
        <v>51</v>
      </c>
      <c r="P551" s="137">
        <f>O551*H551</f>
        <v>0</v>
      </c>
      <c r="Q551" s="137">
        <v>0</v>
      </c>
      <c r="R551" s="137">
        <f>Q551*H551</f>
        <v>0</v>
      </c>
      <c r="S551" s="137">
        <v>0</v>
      </c>
      <c r="T551" s="138">
        <f>S551*H551</f>
        <v>0</v>
      </c>
      <c r="AR551" s="139" t="s">
        <v>159</v>
      </c>
      <c r="AT551" s="139" t="s">
        <v>125</v>
      </c>
      <c r="AU551" s="139" t="s">
        <v>90</v>
      </c>
      <c r="AY551" s="17" t="s">
        <v>122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88</v>
      </c>
      <c r="BK551" s="140">
        <f>ROUND(I551*H551,2)</f>
        <v>0</v>
      </c>
      <c r="BL551" s="17" t="s">
        <v>159</v>
      </c>
      <c r="BM551" s="139" t="s">
        <v>506</v>
      </c>
    </row>
    <row r="552" spans="2:65" s="1" customFormat="1" ht="11.25">
      <c r="B552" s="33"/>
      <c r="D552" s="141" t="s">
        <v>132</v>
      </c>
      <c r="F552" s="142" t="s">
        <v>507</v>
      </c>
      <c r="I552" s="143"/>
      <c r="L552" s="33"/>
      <c r="M552" s="144"/>
      <c r="T552" s="54"/>
      <c r="AT552" s="17" t="s">
        <v>132</v>
      </c>
      <c r="AU552" s="17" t="s">
        <v>90</v>
      </c>
    </row>
    <row r="553" spans="2:65" s="12" customFormat="1" ht="11.25">
      <c r="B553" s="145"/>
      <c r="D553" s="146" t="s">
        <v>134</v>
      </c>
      <c r="E553" s="147" t="s">
        <v>19</v>
      </c>
      <c r="F553" s="148" t="s">
        <v>260</v>
      </c>
      <c r="H553" s="147" t="s">
        <v>19</v>
      </c>
      <c r="I553" s="149"/>
      <c r="L553" s="145"/>
      <c r="M553" s="150"/>
      <c r="T553" s="151"/>
      <c r="AT553" s="147" t="s">
        <v>134</v>
      </c>
      <c r="AU553" s="147" t="s">
        <v>90</v>
      </c>
      <c r="AV553" s="12" t="s">
        <v>88</v>
      </c>
      <c r="AW553" s="12" t="s">
        <v>42</v>
      </c>
      <c r="AX553" s="12" t="s">
        <v>80</v>
      </c>
      <c r="AY553" s="147" t="s">
        <v>122</v>
      </c>
    </row>
    <row r="554" spans="2:65" s="12" customFormat="1" ht="11.25">
      <c r="B554" s="145"/>
      <c r="D554" s="146" t="s">
        <v>134</v>
      </c>
      <c r="E554" s="147" t="s">
        <v>19</v>
      </c>
      <c r="F554" s="148" t="s">
        <v>473</v>
      </c>
      <c r="H554" s="147" t="s">
        <v>19</v>
      </c>
      <c r="I554" s="149"/>
      <c r="L554" s="145"/>
      <c r="M554" s="150"/>
      <c r="T554" s="151"/>
      <c r="AT554" s="147" t="s">
        <v>134</v>
      </c>
      <c r="AU554" s="147" t="s">
        <v>90</v>
      </c>
      <c r="AV554" s="12" t="s">
        <v>88</v>
      </c>
      <c r="AW554" s="12" t="s">
        <v>42</v>
      </c>
      <c r="AX554" s="12" t="s">
        <v>80</v>
      </c>
      <c r="AY554" s="147" t="s">
        <v>122</v>
      </c>
    </row>
    <row r="555" spans="2:65" s="13" customFormat="1" ht="11.25">
      <c r="B555" s="152"/>
      <c r="D555" s="146" t="s">
        <v>134</v>
      </c>
      <c r="E555" s="153" t="s">
        <v>19</v>
      </c>
      <c r="F555" s="154" t="s">
        <v>336</v>
      </c>
      <c r="H555" s="155">
        <v>3.4</v>
      </c>
      <c r="I555" s="156"/>
      <c r="L555" s="152"/>
      <c r="M555" s="157"/>
      <c r="T555" s="158"/>
      <c r="AT555" s="153" t="s">
        <v>134</v>
      </c>
      <c r="AU555" s="153" t="s">
        <v>90</v>
      </c>
      <c r="AV555" s="13" t="s">
        <v>90</v>
      </c>
      <c r="AW555" s="13" t="s">
        <v>42</v>
      </c>
      <c r="AX555" s="13" t="s">
        <v>80</v>
      </c>
      <c r="AY555" s="153" t="s">
        <v>122</v>
      </c>
    </row>
    <row r="556" spans="2:65" s="12" customFormat="1" ht="11.25">
      <c r="B556" s="145"/>
      <c r="D556" s="146" t="s">
        <v>134</v>
      </c>
      <c r="E556" s="147" t="s">
        <v>19</v>
      </c>
      <c r="F556" s="148" t="s">
        <v>474</v>
      </c>
      <c r="H556" s="147" t="s">
        <v>19</v>
      </c>
      <c r="I556" s="149"/>
      <c r="L556" s="145"/>
      <c r="M556" s="150"/>
      <c r="T556" s="151"/>
      <c r="AT556" s="147" t="s">
        <v>134</v>
      </c>
      <c r="AU556" s="147" t="s">
        <v>90</v>
      </c>
      <c r="AV556" s="12" t="s">
        <v>88</v>
      </c>
      <c r="AW556" s="12" t="s">
        <v>42</v>
      </c>
      <c r="AX556" s="12" t="s">
        <v>80</v>
      </c>
      <c r="AY556" s="147" t="s">
        <v>122</v>
      </c>
    </row>
    <row r="557" spans="2:65" s="13" customFormat="1" ht="11.25">
      <c r="B557" s="152"/>
      <c r="D557" s="146" t="s">
        <v>134</v>
      </c>
      <c r="E557" s="153" t="s">
        <v>19</v>
      </c>
      <c r="F557" s="154" t="s">
        <v>327</v>
      </c>
      <c r="H557" s="155">
        <v>0.432</v>
      </c>
      <c r="I557" s="156"/>
      <c r="L557" s="152"/>
      <c r="M557" s="157"/>
      <c r="T557" s="158"/>
      <c r="AT557" s="153" t="s">
        <v>134</v>
      </c>
      <c r="AU557" s="153" t="s">
        <v>90</v>
      </c>
      <c r="AV557" s="13" t="s">
        <v>90</v>
      </c>
      <c r="AW557" s="13" t="s">
        <v>42</v>
      </c>
      <c r="AX557" s="13" t="s">
        <v>80</v>
      </c>
      <c r="AY557" s="153" t="s">
        <v>122</v>
      </c>
    </row>
    <row r="558" spans="2:65" s="12" customFormat="1" ht="11.25">
      <c r="B558" s="145"/>
      <c r="D558" s="146" t="s">
        <v>134</v>
      </c>
      <c r="E558" s="147" t="s">
        <v>19</v>
      </c>
      <c r="F558" s="148" t="s">
        <v>475</v>
      </c>
      <c r="H558" s="147" t="s">
        <v>19</v>
      </c>
      <c r="I558" s="149"/>
      <c r="L558" s="145"/>
      <c r="M558" s="150"/>
      <c r="T558" s="151"/>
      <c r="AT558" s="147" t="s">
        <v>134</v>
      </c>
      <c r="AU558" s="147" t="s">
        <v>90</v>
      </c>
      <c r="AV558" s="12" t="s">
        <v>88</v>
      </c>
      <c r="AW558" s="12" t="s">
        <v>42</v>
      </c>
      <c r="AX558" s="12" t="s">
        <v>80</v>
      </c>
      <c r="AY558" s="147" t="s">
        <v>122</v>
      </c>
    </row>
    <row r="559" spans="2:65" s="13" customFormat="1" ht="11.25">
      <c r="B559" s="152"/>
      <c r="D559" s="146" t="s">
        <v>134</v>
      </c>
      <c r="E559" s="153" t="s">
        <v>19</v>
      </c>
      <c r="F559" s="154" t="s">
        <v>433</v>
      </c>
      <c r="H559" s="155">
        <v>0.4</v>
      </c>
      <c r="I559" s="156"/>
      <c r="L559" s="152"/>
      <c r="M559" s="157"/>
      <c r="T559" s="158"/>
      <c r="AT559" s="153" t="s">
        <v>134</v>
      </c>
      <c r="AU559" s="153" t="s">
        <v>90</v>
      </c>
      <c r="AV559" s="13" t="s">
        <v>90</v>
      </c>
      <c r="AW559" s="13" t="s">
        <v>42</v>
      </c>
      <c r="AX559" s="13" t="s">
        <v>80</v>
      </c>
      <c r="AY559" s="153" t="s">
        <v>122</v>
      </c>
    </row>
    <row r="560" spans="2:65" s="12" customFormat="1" ht="11.25">
      <c r="B560" s="145"/>
      <c r="D560" s="146" t="s">
        <v>134</v>
      </c>
      <c r="E560" s="147" t="s">
        <v>19</v>
      </c>
      <c r="F560" s="148" t="s">
        <v>493</v>
      </c>
      <c r="H560" s="147" t="s">
        <v>19</v>
      </c>
      <c r="I560" s="149"/>
      <c r="L560" s="145"/>
      <c r="M560" s="150"/>
      <c r="T560" s="151"/>
      <c r="AT560" s="147" t="s">
        <v>134</v>
      </c>
      <c r="AU560" s="147" t="s">
        <v>90</v>
      </c>
      <c r="AV560" s="12" t="s">
        <v>88</v>
      </c>
      <c r="AW560" s="12" t="s">
        <v>42</v>
      </c>
      <c r="AX560" s="12" t="s">
        <v>80</v>
      </c>
      <c r="AY560" s="147" t="s">
        <v>122</v>
      </c>
    </row>
    <row r="561" spans="2:65" s="13" customFormat="1" ht="11.25">
      <c r="B561" s="152"/>
      <c r="D561" s="146" t="s">
        <v>134</v>
      </c>
      <c r="E561" s="153" t="s">
        <v>19</v>
      </c>
      <c r="F561" s="154" t="s">
        <v>494</v>
      </c>
      <c r="H561" s="155">
        <v>0.41699999999999998</v>
      </c>
      <c r="I561" s="156"/>
      <c r="L561" s="152"/>
      <c r="M561" s="157"/>
      <c r="T561" s="158"/>
      <c r="AT561" s="153" t="s">
        <v>134</v>
      </c>
      <c r="AU561" s="153" t="s">
        <v>90</v>
      </c>
      <c r="AV561" s="13" t="s">
        <v>90</v>
      </c>
      <c r="AW561" s="13" t="s">
        <v>42</v>
      </c>
      <c r="AX561" s="13" t="s">
        <v>80</v>
      </c>
      <c r="AY561" s="153" t="s">
        <v>122</v>
      </c>
    </row>
    <row r="562" spans="2:65" s="12" customFormat="1" ht="11.25">
      <c r="B562" s="145"/>
      <c r="D562" s="146" t="s">
        <v>134</v>
      </c>
      <c r="E562" s="147" t="s">
        <v>19</v>
      </c>
      <c r="F562" s="148" t="s">
        <v>495</v>
      </c>
      <c r="H562" s="147" t="s">
        <v>19</v>
      </c>
      <c r="I562" s="149"/>
      <c r="L562" s="145"/>
      <c r="M562" s="150"/>
      <c r="T562" s="151"/>
      <c r="AT562" s="147" t="s">
        <v>134</v>
      </c>
      <c r="AU562" s="147" t="s">
        <v>90</v>
      </c>
      <c r="AV562" s="12" t="s">
        <v>88</v>
      </c>
      <c r="AW562" s="12" t="s">
        <v>42</v>
      </c>
      <c r="AX562" s="12" t="s">
        <v>80</v>
      </c>
      <c r="AY562" s="147" t="s">
        <v>122</v>
      </c>
    </row>
    <row r="563" spans="2:65" s="13" customFormat="1" ht="11.25">
      <c r="B563" s="152"/>
      <c r="D563" s="146" t="s">
        <v>134</v>
      </c>
      <c r="E563" s="153" t="s">
        <v>19</v>
      </c>
      <c r="F563" s="154" t="s">
        <v>496</v>
      </c>
      <c r="H563" s="155">
        <v>1.859</v>
      </c>
      <c r="I563" s="156"/>
      <c r="L563" s="152"/>
      <c r="M563" s="157"/>
      <c r="T563" s="158"/>
      <c r="AT563" s="153" t="s">
        <v>134</v>
      </c>
      <c r="AU563" s="153" t="s">
        <v>90</v>
      </c>
      <c r="AV563" s="13" t="s">
        <v>90</v>
      </c>
      <c r="AW563" s="13" t="s">
        <v>42</v>
      </c>
      <c r="AX563" s="13" t="s">
        <v>80</v>
      </c>
      <c r="AY563" s="153" t="s">
        <v>122</v>
      </c>
    </row>
    <row r="564" spans="2:65" s="14" customFormat="1" ht="11.25">
      <c r="B564" s="159"/>
      <c r="D564" s="146" t="s">
        <v>134</v>
      </c>
      <c r="E564" s="160" t="s">
        <v>19</v>
      </c>
      <c r="F564" s="161" t="s">
        <v>140</v>
      </c>
      <c r="H564" s="162">
        <v>6.508</v>
      </c>
      <c r="I564" s="163"/>
      <c r="L564" s="159"/>
      <c r="M564" s="164"/>
      <c r="T564" s="165"/>
      <c r="AT564" s="160" t="s">
        <v>134</v>
      </c>
      <c r="AU564" s="160" t="s">
        <v>90</v>
      </c>
      <c r="AV564" s="14" t="s">
        <v>130</v>
      </c>
      <c r="AW564" s="14" t="s">
        <v>42</v>
      </c>
      <c r="AX564" s="14" t="s">
        <v>88</v>
      </c>
      <c r="AY564" s="160" t="s">
        <v>122</v>
      </c>
    </row>
    <row r="565" spans="2:65" s="1" customFormat="1" ht="31.9" customHeight="1">
      <c r="B565" s="33"/>
      <c r="C565" s="128" t="s">
        <v>508</v>
      </c>
      <c r="D565" s="128" t="s">
        <v>125</v>
      </c>
      <c r="E565" s="129" t="s">
        <v>509</v>
      </c>
      <c r="F565" s="130" t="s">
        <v>510</v>
      </c>
      <c r="G565" s="131" t="s">
        <v>323</v>
      </c>
      <c r="H565" s="132">
        <v>58.570999999999998</v>
      </c>
      <c r="I565" s="133"/>
      <c r="J565" s="134">
        <f>ROUND(I565*H565,2)</f>
        <v>0</v>
      </c>
      <c r="K565" s="130" t="s">
        <v>129</v>
      </c>
      <c r="L565" s="33"/>
      <c r="M565" s="135" t="s">
        <v>19</v>
      </c>
      <c r="N565" s="136" t="s">
        <v>51</v>
      </c>
      <c r="P565" s="137">
        <f>O565*H565</f>
        <v>0</v>
      </c>
      <c r="Q565" s="137">
        <v>0</v>
      </c>
      <c r="R565" s="137">
        <f>Q565*H565</f>
        <v>0</v>
      </c>
      <c r="S565" s="137">
        <v>0</v>
      </c>
      <c r="T565" s="138">
        <f>S565*H565</f>
        <v>0</v>
      </c>
      <c r="AR565" s="139" t="s">
        <v>159</v>
      </c>
      <c r="AT565" s="139" t="s">
        <v>125</v>
      </c>
      <c r="AU565" s="139" t="s">
        <v>90</v>
      </c>
      <c r="AY565" s="17" t="s">
        <v>122</v>
      </c>
      <c r="BE565" s="140">
        <f>IF(N565="základní",J565,0)</f>
        <v>0</v>
      </c>
      <c r="BF565" s="140">
        <f>IF(N565="snížená",J565,0)</f>
        <v>0</v>
      </c>
      <c r="BG565" s="140">
        <f>IF(N565="zákl. přenesená",J565,0)</f>
        <v>0</v>
      </c>
      <c r="BH565" s="140">
        <f>IF(N565="sníž. přenesená",J565,0)</f>
        <v>0</v>
      </c>
      <c r="BI565" s="140">
        <f>IF(N565="nulová",J565,0)</f>
        <v>0</v>
      </c>
      <c r="BJ565" s="17" t="s">
        <v>88</v>
      </c>
      <c r="BK565" s="140">
        <f>ROUND(I565*H565,2)</f>
        <v>0</v>
      </c>
      <c r="BL565" s="17" t="s">
        <v>159</v>
      </c>
      <c r="BM565" s="139" t="s">
        <v>511</v>
      </c>
    </row>
    <row r="566" spans="2:65" s="1" customFormat="1" ht="11.25">
      <c r="B566" s="33"/>
      <c r="D566" s="141" t="s">
        <v>132</v>
      </c>
      <c r="F566" s="142" t="s">
        <v>512</v>
      </c>
      <c r="I566" s="143"/>
      <c r="L566" s="33"/>
      <c r="M566" s="144"/>
      <c r="T566" s="54"/>
      <c r="AT566" s="17" t="s">
        <v>132</v>
      </c>
      <c r="AU566" s="17" t="s">
        <v>90</v>
      </c>
    </row>
    <row r="567" spans="2:65" s="12" customFormat="1" ht="11.25">
      <c r="B567" s="145"/>
      <c r="D567" s="146" t="s">
        <v>134</v>
      </c>
      <c r="E567" s="147" t="s">
        <v>19</v>
      </c>
      <c r="F567" s="148" t="s">
        <v>260</v>
      </c>
      <c r="H567" s="147" t="s">
        <v>19</v>
      </c>
      <c r="I567" s="149"/>
      <c r="L567" s="145"/>
      <c r="M567" s="150"/>
      <c r="T567" s="151"/>
      <c r="AT567" s="147" t="s">
        <v>134</v>
      </c>
      <c r="AU567" s="147" t="s">
        <v>90</v>
      </c>
      <c r="AV567" s="12" t="s">
        <v>88</v>
      </c>
      <c r="AW567" s="12" t="s">
        <v>42</v>
      </c>
      <c r="AX567" s="12" t="s">
        <v>80</v>
      </c>
      <c r="AY567" s="147" t="s">
        <v>122</v>
      </c>
    </row>
    <row r="568" spans="2:65" s="12" customFormat="1" ht="11.25">
      <c r="B568" s="145"/>
      <c r="D568" s="146" t="s">
        <v>134</v>
      </c>
      <c r="E568" s="147" t="s">
        <v>19</v>
      </c>
      <c r="F568" s="148" t="s">
        <v>513</v>
      </c>
      <c r="H568" s="147" t="s">
        <v>19</v>
      </c>
      <c r="I568" s="149"/>
      <c r="L568" s="145"/>
      <c r="M568" s="150"/>
      <c r="T568" s="151"/>
      <c r="AT568" s="147" t="s">
        <v>134</v>
      </c>
      <c r="AU568" s="147" t="s">
        <v>90</v>
      </c>
      <c r="AV568" s="12" t="s">
        <v>88</v>
      </c>
      <c r="AW568" s="12" t="s">
        <v>42</v>
      </c>
      <c r="AX568" s="12" t="s">
        <v>80</v>
      </c>
      <c r="AY568" s="147" t="s">
        <v>122</v>
      </c>
    </row>
    <row r="569" spans="2:65" s="12" customFormat="1" ht="11.25">
      <c r="B569" s="145"/>
      <c r="D569" s="146" t="s">
        <v>134</v>
      </c>
      <c r="E569" s="147" t="s">
        <v>19</v>
      </c>
      <c r="F569" s="148" t="s">
        <v>473</v>
      </c>
      <c r="H569" s="147" t="s">
        <v>19</v>
      </c>
      <c r="I569" s="149"/>
      <c r="L569" s="145"/>
      <c r="M569" s="150"/>
      <c r="T569" s="151"/>
      <c r="AT569" s="147" t="s">
        <v>134</v>
      </c>
      <c r="AU569" s="147" t="s">
        <v>90</v>
      </c>
      <c r="AV569" s="12" t="s">
        <v>88</v>
      </c>
      <c r="AW569" s="12" t="s">
        <v>42</v>
      </c>
      <c r="AX569" s="12" t="s">
        <v>80</v>
      </c>
      <c r="AY569" s="147" t="s">
        <v>122</v>
      </c>
    </row>
    <row r="570" spans="2:65" s="13" customFormat="1" ht="11.25">
      <c r="B570" s="152"/>
      <c r="D570" s="146" t="s">
        <v>134</v>
      </c>
      <c r="E570" s="153" t="s">
        <v>19</v>
      </c>
      <c r="F570" s="154" t="s">
        <v>514</v>
      </c>
      <c r="H570" s="155">
        <v>30.6</v>
      </c>
      <c r="I570" s="156"/>
      <c r="L570" s="152"/>
      <c r="M570" s="157"/>
      <c r="T570" s="158"/>
      <c r="AT570" s="153" t="s">
        <v>134</v>
      </c>
      <c r="AU570" s="153" t="s">
        <v>90</v>
      </c>
      <c r="AV570" s="13" t="s">
        <v>90</v>
      </c>
      <c r="AW570" s="13" t="s">
        <v>42</v>
      </c>
      <c r="AX570" s="13" t="s">
        <v>80</v>
      </c>
      <c r="AY570" s="153" t="s">
        <v>122</v>
      </c>
    </row>
    <row r="571" spans="2:65" s="12" customFormat="1" ht="11.25">
      <c r="B571" s="145"/>
      <c r="D571" s="146" t="s">
        <v>134</v>
      </c>
      <c r="E571" s="147" t="s">
        <v>19</v>
      </c>
      <c r="F571" s="148" t="s">
        <v>474</v>
      </c>
      <c r="H571" s="147" t="s">
        <v>19</v>
      </c>
      <c r="I571" s="149"/>
      <c r="L571" s="145"/>
      <c r="M571" s="150"/>
      <c r="T571" s="151"/>
      <c r="AT571" s="147" t="s">
        <v>134</v>
      </c>
      <c r="AU571" s="147" t="s">
        <v>90</v>
      </c>
      <c r="AV571" s="12" t="s">
        <v>88</v>
      </c>
      <c r="AW571" s="12" t="s">
        <v>42</v>
      </c>
      <c r="AX571" s="12" t="s">
        <v>80</v>
      </c>
      <c r="AY571" s="147" t="s">
        <v>122</v>
      </c>
    </row>
    <row r="572" spans="2:65" s="13" customFormat="1" ht="11.25">
      <c r="B572" s="152"/>
      <c r="D572" s="146" t="s">
        <v>134</v>
      </c>
      <c r="E572" s="153" t="s">
        <v>19</v>
      </c>
      <c r="F572" s="154" t="s">
        <v>515</v>
      </c>
      <c r="H572" s="155">
        <v>3.8879999999999999</v>
      </c>
      <c r="I572" s="156"/>
      <c r="L572" s="152"/>
      <c r="M572" s="157"/>
      <c r="T572" s="158"/>
      <c r="AT572" s="153" t="s">
        <v>134</v>
      </c>
      <c r="AU572" s="153" t="s">
        <v>90</v>
      </c>
      <c r="AV572" s="13" t="s">
        <v>90</v>
      </c>
      <c r="AW572" s="13" t="s">
        <v>42</v>
      </c>
      <c r="AX572" s="13" t="s">
        <v>80</v>
      </c>
      <c r="AY572" s="153" t="s">
        <v>122</v>
      </c>
    </row>
    <row r="573" spans="2:65" s="12" customFormat="1" ht="11.25">
      <c r="B573" s="145"/>
      <c r="D573" s="146" t="s">
        <v>134</v>
      </c>
      <c r="E573" s="147" t="s">
        <v>19</v>
      </c>
      <c r="F573" s="148" t="s">
        <v>475</v>
      </c>
      <c r="H573" s="147" t="s">
        <v>19</v>
      </c>
      <c r="I573" s="149"/>
      <c r="L573" s="145"/>
      <c r="M573" s="150"/>
      <c r="T573" s="151"/>
      <c r="AT573" s="147" t="s">
        <v>134</v>
      </c>
      <c r="AU573" s="147" t="s">
        <v>90</v>
      </c>
      <c r="AV573" s="12" t="s">
        <v>88</v>
      </c>
      <c r="AW573" s="12" t="s">
        <v>42</v>
      </c>
      <c r="AX573" s="12" t="s">
        <v>80</v>
      </c>
      <c r="AY573" s="147" t="s">
        <v>122</v>
      </c>
    </row>
    <row r="574" spans="2:65" s="13" customFormat="1" ht="11.25">
      <c r="B574" s="152"/>
      <c r="D574" s="146" t="s">
        <v>134</v>
      </c>
      <c r="E574" s="153" t="s">
        <v>19</v>
      </c>
      <c r="F574" s="154" t="s">
        <v>516</v>
      </c>
      <c r="H574" s="155">
        <v>3.6</v>
      </c>
      <c r="I574" s="156"/>
      <c r="L574" s="152"/>
      <c r="M574" s="157"/>
      <c r="T574" s="158"/>
      <c r="AT574" s="153" t="s">
        <v>134</v>
      </c>
      <c r="AU574" s="153" t="s">
        <v>90</v>
      </c>
      <c r="AV574" s="13" t="s">
        <v>90</v>
      </c>
      <c r="AW574" s="13" t="s">
        <v>42</v>
      </c>
      <c r="AX574" s="13" t="s">
        <v>80</v>
      </c>
      <c r="AY574" s="153" t="s">
        <v>122</v>
      </c>
    </row>
    <row r="575" spans="2:65" s="12" customFormat="1" ht="11.25">
      <c r="B575" s="145"/>
      <c r="D575" s="146" t="s">
        <v>134</v>
      </c>
      <c r="E575" s="147" t="s">
        <v>19</v>
      </c>
      <c r="F575" s="148" t="s">
        <v>493</v>
      </c>
      <c r="H575" s="147" t="s">
        <v>19</v>
      </c>
      <c r="I575" s="149"/>
      <c r="L575" s="145"/>
      <c r="M575" s="150"/>
      <c r="T575" s="151"/>
      <c r="AT575" s="147" t="s">
        <v>134</v>
      </c>
      <c r="AU575" s="147" t="s">
        <v>90</v>
      </c>
      <c r="AV575" s="12" t="s">
        <v>88</v>
      </c>
      <c r="AW575" s="12" t="s">
        <v>42</v>
      </c>
      <c r="AX575" s="12" t="s">
        <v>80</v>
      </c>
      <c r="AY575" s="147" t="s">
        <v>122</v>
      </c>
    </row>
    <row r="576" spans="2:65" s="13" customFormat="1" ht="11.25">
      <c r="B576" s="152"/>
      <c r="D576" s="146" t="s">
        <v>134</v>
      </c>
      <c r="E576" s="153" t="s">
        <v>19</v>
      </c>
      <c r="F576" s="154" t="s">
        <v>517</v>
      </c>
      <c r="H576" s="155">
        <v>3.7559999999999998</v>
      </c>
      <c r="I576" s="156"/>
      <c r="L576" s="152"/>
      <c r="M576" s="157"/>
      <c r="T576" s="158"/>
      <c r="AT576" s="153" t="s">
        <v>134</v>
      </c>
      <c r="AU576" s="153" t="s">
        <v>90</v>
      </c>
      <c r="AV576" s="13" t="s">
        <v>90</v>
      </c>
      <c r="AW576" s="13" t="s">
        <v>42</v>
      </c>
      <c r="AX576" s="13" t="s">
        <v>80</v>
      </c>
      <c r="AY576" s="153" t="s">
        <v>122</v>
      </c>
    </row>
    <row r="577" spans="2:65" s="12" customFormat="1" ht="11.25">
      <c r="B577" s="145"/>
      <c r="D577" s="146" t="s">
        <v>134</v>
      </c>
      <c r="E577" s="147" t="s">
        <v>19</v>
      </c>
      <c r="F577" s="148" t="s">
        <v>495</v>
      </c>
      <c r="H577" s="147" t="s">
        <v>19</v>
      </c>
      <c r="I577" s="149"/>
      <c r="L577" s="145"/>
      <c r="M577" s="150"/>
      <c r="T577" s="151"/>
      <c r="AT577" s="147" t="s">
        <v>134</v>
      </c>
      <c r="AU577" s="147" t="s">
        <v>90</v>
      </c>
      <c r="AV577" s="12" t="s">
        <v>88</v>
      </c>
      <c r="AW577" s="12" t="s">
        <v>42</v>
      </c>
      <c r="AX577" s="12" t="s">
        <v>80</v>
      </c>
      <c r="AY577" s="147" t="s">
        <v>122</v>
      </c>
    </row>
    <row r="578" spans="2:65" s="13" customFormat="1" ht="11.25">
      <c r="B578" s="152"/>
      <c r="D578" s="146" t="s">
        <v>134</v>
      </c>
      <c r="E578" s="153" t="s">
        <v>19</v>
      </c>
      <c r="F578" s="154" t="s">
        <v>518</v>
      </c>
      <c r="H578" s="155">
        <v>16.727</v>
      </c>
      <c r="I578" s="156"/>
      <c r="L578" s="152"/>
      <c r="M578" s="157"/>
      <c r="T578" s="158"/>
      <c r="AT578" s="153" t="s">
        <v>134</v>
      </c>
      <c r="AU578" s="153" t="s">
        <v>90</v>
      </c>
      <c r="AV578" s="13" t="s">
        <v>90</v>
      </c>
      <c r="AW578" s="13" t="s">
        <v>42</v>
      </c>
      <c r="AX578" s="13" t="s">
        <v>80</v>
      </c>
      <c r="AY578" s="153" t="s">
        <v>122</v>
      </c>
    </row>
    <row r="579" spans="2:65" s="14" customFormat="1" ht="11.25">
      <c r="B579" s="159"/>
      <c r="D579" s="146" t="s">
        <v>134</v>
      </c>
      <c r="E579" s="160" t="s">
        <v>19</v>
      </c>
      <c r="F579" s="161" t="s">
        <v>140</v>
      </c>
      <c r="H579" s="162">
        <v>58.570999999999998</v>
      </c>
      <c r="I579" s="163"/>
      <c r="L579" s="159"/>
      <c r="M579" s="164"/>
      <c r="T579" s="165"/>
      <c r="AT579" s="160" t="s">
        <v>134</v>
      </c>
      <c r="AU579" s="160" t="s">
        <v>90</v>
      </c>
      <c r="AV579" s="14" t="s">
        <v>130</v>
      </c>
      <c r="AW579" s="14" t="s">
        <v>42</v>
      </c>
      <c r="AX579" s="14" t="s">
        <v>88</v>
      </c>
      <c r="AY579" s="160" t="s">
        <v>122</v>
      </c>
    </row>
    <row r="580" spans="2:65" s="1" customFormat="1" ht="21.2" customHeight="1">
      <c r="B580" s="33"/>
      <c r="C580" s="128" t="s">
        <v>519</v>
      </c>
      <c r="D580" s="128" t="s">
        <v>125</v>
      </c>
      <c r="E580" s="129" t="s">
        <v>520</v>
      </c>
      <c r="F580" s="130" t="s">
        <v>521</v>
      </c>
      <c r="G580" s="131" t="s">
        <v>235</v>
      </c>
      <c r="H580" s="132">
        <v>40.832000000000001</v>
      </c>
      <c r="I580" s="133"/>
      <c r="J580" s="134">
        <f>ROUND(I580*H580,2)</f>
        <v>0</v>
      </c>
      <c r="K580" s="130" t="s">
        <v>129</v>
      </c>
      <c r="L580" s="33"/>
      <c r="M580" s="135" t="s">
        <v>19</v>
      </c>
      <c r="N580" s="136" t="s">
        <v>51</v>
      </c>
      <c r="P580" s="137">
        <f>O580*H580</f>
        <v>0</v>
      </c>
      <c r="Q580" s="137">
        <v>0</v>
      </c>
      <c r="R580" s="137">
        <f>Q580*H580</f>
        <v>0</v>
      </c>
      <c r="S580" s="137">
        <v>0</v>
      </c>
      <c r="T580" s="138">
        <f>S580*H580</f>
        <v>0</v>
      </c>
      <c r="AR580" s="139" t="s">
        <v>159</v>
      </c>
      <c r="AT580" s="139" t="s">
        <v>125</v>
      </c>
      <c r="AU580" s="139" t="s">
        <v>90</v>
      </c>
      <c r="AY580" s="17" t="s">
        <v>122</v>
      </c>
      <c r="BE580" s="140">
        <f>IF(N580="základní",J580,0)</f>
        <v>0</v>
      </c>
      <c r="BF580" s="140">
        <f>IF(N580="snížená",J580,0)</f>
        <v>0</v>
      </c>
      <c r="BG580" s="140">
        <f>IF(N580="zákl. přenesená",J580,0)</f>
        <v>0</v>
      </c>
      <c r="BH580" s="140">
        <f>IF(N580="sníž. přenesená",J580,0)</f>
        <v>0</v>
      </c>
      <c r="BI580" s="140">
        <f>IF(N580="nulová",J580,0)</f>
        <v>0</v>
      </c>
      <c r="BJ580" s="17" t="s">
        <v>88</v>
      </c>
      <c r="BK580" s="140">
        <f>ROUND(I580*H580,2)</f>
        <v>0</v>
      </c>
      <c r="BL580" s="17" t="s">
        <v>159</v>
      </c>
      <c r="BM580" s="139" t="s">
        <v>522</v>
      </c>
    </row>
    <row r="581" spans="2:65" s="1" customFormat="1" ht="11.25">
      <c r="B581" s="33"/>
      <c r="D581" s="141" t="s">
        <v>132</v>
      </c>
      <c r="F581" s="142" t="s">
        <v>523</v>
      </c>
      <c r="I581" s="143"/>
      <c r="L581" s="33"/>
      <c r="M581" s="144"/>
      <c r="T581" s="54"/>
      <c r="AT581" s="17" t="s">
        <v>132</v>
      </c>
      <c r="AU581" s="17" t="s">
        <v>90</v>
      </c>
    </row>
    <row r="582" spans="2:65" s="12" customFormat="1" ht="11.25">
      <c r="B582" s="145"/>
      <c r="D582" s="146" t="s">
        <v>134</v>
      </c>
      <c r="E582" s="147" t="s">
        <v>19</v>
      </c>
      <c r="F582" s="148" t="s">
        <v>398</v>
      </c>
      <c r="H582" s="147" t="s">
        <v>19</v>
      </c>
      <c r="I582" s="149"/>
      <c r="L582" s="145"/>
      <c r="M582" s="150"/>
      <c r="T582" s="151"/>
      <c r="AT582" s="147" t="s">
        <v>134</v>
      </c>
      <c r="AU582" s="147" t="s">
        <v>90</v>
      </c>
      <c r="AV582" s="12" t="s">
        <v>88</v>
      </c>
      <c r="AW582" s="12" t="s">
        <v>42</v>
      </c>
      <c r="AX582" s="12" t="s">
        <v>80</v>
      </c>
      <c r="AY582" s="147" t="s">
        <v>122</v>
      </c>
    </row>
    <row r="583" spans="2:65" s="12" customFormat="1" ht="11.25">
      <c r="B583" s="145"/>
      <c r="D583" s="146" t="s">
        <v>134</v>
      </c>
      <c r="E583" s="147" t="s">
        <v>19</v>
      </c>
      <c r="F583" s="148" t="s">
        <v>493</v>
      </c>
      <c r="H583" s="147" t="s">
        <v>19</v>
      </c>
      <c r="I583" s="149"/>
      <c r="L583" s="145"/>
      <c r="M583" s="150"/>
      <c r="T583" s="151"/>
      <c r="AT583" s="147" t="s">
        <v>134</v>
      </c>
      <c r="AU583" s="147" t="s">
        <v>90</v>
      </c>
      <c r="AV583" s="12" t="s">
        <v>88</v>
      </c>
      <c r="AW583" s="12" t="s">
        <v>42</v>
      </c>
      <c r="AX583" s="12" t="s">
        <v>80</v>
      </c>
      <c r="AY583" s="147" t="s">
        <v>122</v>
      </c>
    </row>
    <row r="584" spans="2:65" s="13" customFormat="1" ht="11.25">
      <c r="B584" s="152"/>
      <c r="D584" s="146" t="s">
        <v>134</v>
      </c>
      <c r="E584" s="153" t="s">
        <v>19</v>
      </c>
      <c r="F584" s="154" t="s">
        <v>524</v>
      </c>
      <c r="H584" s="155">
        <v>0.69299999999999995</v>
      </c>
      <c r="I584" s="156"/>
      <c r="L584" s="152"/>
      <c r="M584" s="157"/>
      <c r="T584" s="158"/>
      <c r="AT584" s="153" t="s">
        <v>134</v>
      </c>
      <c r="AU584" s="153" t="s">
        <v>90</v>
      </c>
      <c r="AV584" s="13" t="s">
        <v>90</v>
      </c>
      <c r="AW584" s="13" t="s">
        <v>42</v>
      </c>
      <c r="AX584" s="13" t="s">
        <v>80</v>
      </c>
      <c r="AY584" s="153" t="s">
        <v>122</v>
      </c>
    </row>
    <row r="585" spans="2:65" s="12" customFormat="1" ht="11.25">
      <c r="B585" s="145"/>
      <c r="D585" s="146" t="s">
        <v>134</v>
      </c>
      <c r="E585" s="147" t="s">
        <v>19</v>
      </c>
      <c r="F585" s="148" t="s">
        <v>495</v>
      </c>
      <c r="H585" s="147" t="s">
        <v>19</v>
      </c>
      <c r="I585" s="149"/>
      <c r="L585" s="145"/>
      <c r="M585" s="150"/>
      <c r="T585" s="151"/>
      <c r="AT585" s="147" t="s">
        <v>134</v>
      </c>
      <c r="AU585" s="147" t="s">
        <v>90</v>
      </c>
      <c r="AV585" s="12" t="s">
        <v>88</v>
      </c>
      <c r="AW585" s="12" t="s">
        <v>42</v>
      </c>
      <c r="AX585" s="12" t="s">
        <v>80</v>
      </c>
      <c r="AY585" s="147" t="s">
        <v>122</v>
      </c>
    </row>
    <row r="586" spans="2:65" s="13" customFormat="1" ht="11.25">
      <c r="B586" s="152"/>
      <c r="D586" s="146" t="s">
        <v>134</v>
      </c>
      <c r="E586" s="153" t="s">
        <v>19</v>
      </c>
      <c r="F586" s="154" t="s">
        <v>525</v>
      </c>
      <c r="H586" s="155">
        <v>3.085</v>
      </c>
      <c r="I586" s="156"/>
      <c r="L586" s="152"/>
      <c r="M586" s="157"/>
      <c r="T586" s="158"/>
      <c r="AT586" s="153" t="s">
        <v>134</v>
      </c>
      <c r="AU586" s="153" t="s">
        <v>90</v>
      </c>
      <c r="AV586" s="13" t="s">
        <v>90</v>
      </c>
      <c r="AW586" s="13" t="s">
        <v>42</v>
      </c>
      <c r="AX586" s="13" t="s">
        <v>80</v>
      </c>
      <c r="AY586" s="153" t="s">
        <v>122</v>
      </c>
    </row>
    <row r="587" spans="2:65" s="12" customFormat="1" ht="11.25">
      <c r="B587" s="145"/>
      <c r="D587" s="146" t="s">
        <v>134</v>
      </c>
      <c r="E587" s="147" t="s">
        <v>19</v>
      </c>
      <c r="F587" s="148" t="s">
        <v>473</v>
      </c>
      <c r="H587" s="147" t="s">
        <v>19</v>
      </c>
      <c r="I587" s="149"/>
      <c r="L587" s="145"/>
      <c r="M587" s="150"/>
      <c r="T587" s="151"/>
      <c r="AT587" s="147" t="s">
        <v>134</v>
      </c>
      <c r="AU587" s="147" t="s">
        <v>90</v>
      </c>
      <c r="AV587" s="12" t="s">
        <v>88</v>
      </c>
      <c r="AW587" s="12" t="s">
        <v>42</v>
      </c>
      <c r="AX587" s="12" t="s">
        <v>80</v>
      </c>
      <c r="AY587" s="147" t="s">
        <v>122</v>
      </c>
    </row>
    <row r="588" spans="2:65" s="13" customFormat="1" ht="11.25">
      <c r="B588" s="152"/>
      <c r="D588" s="146" t="s">
        <v>134</v>
      </c>
      <c r="E588" s="153" t="s">
        <v>19</v>
      </c>
      <c r="F588" s="154" t="s">
        <v>526</v>
      </c>
      <c r="H588" s="155">
        <v>5.6440000000000001</v>
      </c>
      <c r="I588" s="156"/>
      <c r="L588" s="152"/>
      <c r="M588" s="157"/>
      <c r="T588" s="158"/>
      <c r="AT588" s="153" t="s">
        <v>134</v>
      </c>
      <c r="AU588" s="153" t="s">
        <v>90</v>
      </c>
      <c r="AV588" s="13" t="s">
        <v>90</v>
      </c>
      <c r="AW588" s="13" t="s">
        <v>42</v>
      </c>
      <c r="AX588" s="13" t="s">
        <v>80</v>
      </c>
      <c r="AY588" s="153" t="s">
        <v>122</v>
      </c>
    </row>
    <row r="589" spans="2:65" s="12" customFormat="1" ht="11.25">
      <c r="B589" s="145"/>
      <c r="D589" s="146" t="s">
        <v>134</v>
      </c>
      <c r="E589" s="147" t="s">
        <v>19</v>
      </c>
      <c r="F589" s="148" t="s">
        <v>474</v>
      </c>
      <c r="H589" s="147" t="s">
        <v>19</v>
      </c>
      <c r="I589" s="149"/>
      <c r="L589" s="145"/>
      <c r="M589" s="150"/>
      <c r="T589" s="151"/>
      <c r="AT589" s="147" t="s">
        <v>134</v>
      </c>
      <c r="AU589" s="147" t="s">
        <v>90</v>
      </c>
      <c r="AV589" s="12" t="s">
        <v>88</v>
      </c>
      <c r="AW589" s="12" t="s">
        <v>42</v>
      </c>
      <c r="AX589" s="12" t="s">
        <v>80</v>
      </c>
      <c r="AY589" s="147" t="s">
        <v>122</v>
      </c>
    </row>
    <row r="590" spans="2:65" s="13" customFormat="1" ht="11.25">
      <c r="B590" s="152"/>
      <c r="D590" s="146" t="s">
        <v>134</v>
      </c>
      <c r="E590" s="153" t="s">
        <v>19</v>
      </c>
      <c r="F590" s="154" t="s">
        <v>527</v>
      </c>
      <c r="H590" s="155">
        <v>0.71699999999999997</v>
      </c>
      <c r="I590" s="156"/>
      <c r="L590" s="152"/>
      <c r="M590" s="157"/>
      <c r="T590" s="158"/>
      <c r="AT590" s="153" t="s">
        <v>134</v>
      </c>
      <c r="AU590" s="153" t="s">
        <v>90</v>
      </c>
      <c r="AV590" s="13" t="s">
        <v>90</v>
      </c>
      <c r="AW590" s="13" t="s">
        <v>42</v>
      </c>
      <c r="AX590" s="13" t="s">
        <v>80</v>
      </c>
      <c r="AY590" s="153" t="s">
        <v>122</v>
      </c>
    </row>
    <row r="591" spans="2:65" s="12" customFormat="1" ht="11.25">
      <c r="B591" s="145"/>
      <c r="D591" s="146" t="s">
        <v>134</v>
      </c>
      <c r="E591" s="147" t="s">
        <v>19</v>
      </c>
      <c r="F591" s="148" t="s">
        <v>475</v>
      </c>
      <c r="H591" s="147" t="s">
        <v>19</v>
      </c>
      <c r="I591" s="149"/>
      <c r="L591" s="145"/>
      <c r="M591" s="150"/>
      <c r="T591" s="151"/>
      <c r="AT591" s="147" t="s">
        <v>134</v>
      </c>
      <c r="AU591" s="147" t="s">
        <v>90</v>
      </c>
      <c r="AV591" s="12" t="s">
        <v>88</v>
      </c>
      <c r="AW591" s="12" t="s">
        <v>42</v>
      </c>
      <c r="AX591" s="12" t="s">
        <v>80</v>
      </c>
      <c r="AY591" s="147" t="s">
        <v>122</v>
      </c>
    </row>
    <row r="592" spans="2:65" s="13" customFormat="1" ht="11.25">
      <c r="B592" s="152"/>
      <c r="D592" s="146" t="s">
        <v>134</v>
      </c>
      <c r="E592" s="153" t="s">
        <v>19</v>
      </c>
      <c r="F592" s="154" t="s">
        <v>528</v>
      </c>
      <c r="H592" s="155">
        <v>0.66400000000000003</v>
      </c>
      <c r="I592" s="156"/>
      <c r="L592" s="152"/>
      <c r="M592" s="157"/>
      <c r="T592" s="158"/>
      <c r="AT592" s="153" t="s">
        <v>134</v>
      </c>
      <c r="AU592" s="153" t="s">
        <v>90</v>
      </c>
      <c r="AV592" s="13" t="s">
        <v>90</v>
      </c>
      <c r="AW592" s="13" t="s">
        <v>42</v>
      </c>
      <c r="AX592" s="13" t="s">
        <v>80</v>
      </c>
      <c r="AY592" s="153" t="s">
        <v>122</v>
      </c>
    </row>
    <row r="593" spans="2:65" s="12" customFormat="1" ht="11.25">
      <c r="B593" s="145"/>
      <c r="D593" s="146" t="s">
        <v>134</v>
      </c>
      <c r="E593" s="147" t="s">
        <v>19</v>
      </c>
      <c r="F593" s="148" t="s">
        <v>342</v>
      </c>
      <c r="H593" s="147" t="s">
        <v>19</v>
      </c>
      <c r="I593" s="149"/>
      <c r="L593" s="145"/>
      <c r="M593" s="150"/>
      <c r="T593" s="151"/>
      <c r="AT593" s="147" t="s">
        <v>134</v>
      </c>
      <c r="AU593" s="147" t="s">
        <v>90</v>
      </c>
      <c r="AV593" s="12" t="s">
        <v>88</v>
      </c>
      <c r="AW593" s="12" t="s">
        <v>42</v>
      </c>
      <c r="AX593" s="12" t="s">
        <v>80</v>
      </c>
      <c r="AY593" s="147" t="s">
        <v>122</v>
      </c>
    </row>
    <row r="594" spans="2:65" s="13" customFormat="1" ht="11.25">
      <c r="B594" s="152"/>
      <c r="D594" s="146" t="s">
        <v>134</v>
      </c>
      <c r="E594" s="153" t="s">
        <v>19</v>
      </c>
      <c r="F594" s="154" t="s">
        <v>343</v>
      </c>
      <c r="H594" s="155">
        <v>30.029</v>
      </c>
      <c r="I594" s="156"/>
      <c r="L594" s="152"/>
      <c r="M594" s="157"/>
      <c r="T594" s="158"/>
      <c r="AT594" s="153" t="s">
        <v>134</v>
      </c>
      <c r="AU594" s="153" t="s">
        <v>90</v>
      </c>
      <c r="AV594" s="13" t="s">
        <v>90</v>
      </c>
      <c r="AW594" s="13" t="s">
        <v>42</v>
      </c>
      <c r="AX594" s="13" t="s">
        <v>80</v>
      </c>
      <c r="AY594" s="153" t="s">
        <v>122</v>
      </c>
    </row>
    <row r="595" spans="2:65" s="14" customFormat="1" ht="11.25">
      <c r="B595" s="159"/>
      <c r="D595" s="146" t="s">
        <v>134</v>
      </c>
      <c r="E595" s="160" t="s">
        <v>19</v>
      </c>
      <c r="F595" s="161" t="s">
        <v>140</v>
      </c>
      <c r="H595" s="162">
        <v>40.832000000000001</v>
      </c>
      <c r="I595" s="163"/>
      <c r="L595" s="159"/>
      <c r="M595" s="164"/>
      <c r="T595" s="165"/>
      <c r="AT595" s="160" t="s">
        <v>134</v>
      </c>
      <c r="AU595" s="160" t="s">
        <v>90</v>
      </c>
      <c r="AV595" s="14" t="s">
        <v>130</v>
      </c>
      <c r="AW595" s="14" t="s">
        <v>42</v>
      </c>
      <c r="AX595" s="14" t="s">
        <v>88</v>
      </c>
      <c r="AY595" s="160" t="s">
        <v>122</v>
      </c>
    </row>
    <row r="596" spans="2:65" s="1" customFormat="1" ht="23.65" customHeight="1">
      <c r="B596" s="33"/>
      <c r="C596" s="128" t="s">
        <v>529</v>
      </c>
      <c r="D596" s="128" t="s">
        <v>125</v>
      </c>
      <c r="E596" s="129" t="s">
        <v>530</v>
      </c>
      <c r="F596" s="130" t="s">
        <v>531</v>
      </c>
      <c r="G596" s="131" t="s">
        <v>235</v>
      </c>
      <c r="H596" s="132">
        <v>1.27</v>
      </c>
      <c r="I596" s="133"/>
      <c r="J596" s="134">
        <f>ROUND(I596*H596,2)</f>
        <v>0</v>
      </c>
      <c r="K596" s="130" t="s">
        <v>129</v>
      </c>
      <c r="L596" s="33"/>
      <c r="M596" s="135" t="s">
        <v>19</v>
      </c>
      <c r="N596" s="136" t="s">
        <v>51</v>
      </c>
      <c r="P596" s="137">
        <f>O596*H596</f>
        <v>0</v>
      </c>
      <c r="Q596" s="137">
        <v>0</v>
      </c>
      <c r="R596" s="137">
        <f>Q596*H596</f>
        <v>0</v>
      </c>
      <c r="S596" s="137">
        <v>0</v>
      </c>
      <c r="T596" s="138">
        <f>S596*H596</f>
        <v>0</v>
      </c>
      <c r="AR596" s="139" t="s">
        <v>159</v>
      </c>
      <c r="AT596" s="139" t="s">
        <v>125</v>
      </c>
      <c r="AU596" s="139" t="s">
        <v>90</v>
      </c>
      <c r="AY596" s="17" t="s">
        <v>122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88</v>
      </c>
      <c r="BK596" s="140">
        <f>ROUND(I596*H596,2)</f>
        <v>0</v>
      </c>
      <c r="BL596" s="17" t="s">
        <v>159</v>
      </c>
      <c r="BM596" s="139" t="s">
        <v>532</v>
      </c>
    </row>
    <row r="597" spans="2:65" s="1" customFormat="1" ht="11.25">
      <c r="B597" s="33"/>
      <c r="D597" s="141" t="s">
        <v>132</v>
      </c>
      <c r="F597" s="142" t="s">
        <v>533</v>
      </c>
      <c r="I597" s="143"/>
      <c r="L597" s="33"/>
      <c r="M597" s="144"/>
      <c r="T597" s="54"/>
      <c r="AT597" s="17" t="s">
        <v>132</v>
      </c>
      <c r="AU597" s="17" t="s">
        <v>90</v>
      </c>
    </row>
    <row r="598" spans="2:65" s="12" customFormat="1" ht="11.25">
      <c r="B598" s="145"/>
      <c r="D598" s="146" t="s">
        <v>134</v>
      </c>
      <c r="E598" s="147" t="s">
        <v>19</v>
      </c>
      <c r="F598" s="148" t="s">
        <v>398</v>
      </c>
      <c r="H598" s="147" t="s">
        <v>19</v>
      </c>
      <c r="I598" s="149"/>
      <c r="L598" s="145"/>
      <c r="M598" s="150"/>
      <c r="T598" s="151"/>
      <c r="AT598" s="147" t="s">
        <v>134</v>
      </c>
      <c r="AU598" s="147" t="s">
        <v>90</v>
      </c>
      <c r="AV598" s="12" t="s">
        <v>88</v>
      </c>
      <c r="AW598" s="12" t="s">
        <v>42</v>
      </c>
      <c r="AX598" s="12" t="s">
        <v>80</v>
      </c>
      <c r="AY598" s="147" t="s">
        <v>122</v>
      </c>
    </row>
    <row r="599" spans="2:65" s="12" customFormat="1" ht="11.25">
      <c r="B599" s="145"/>
      <c r="D599" s="146" t="s">
        <v>134</v>
      </c>
      <c r="E599" s="147" t="s">
        <v>19</v>
      </c>
      <c r="F599" s="148" t="s">
        <v>534</v>
      </c>
      <c r="H599" s="147" t="s">
        <v>19</v>
      </c>
      <c r="I599" s="149"/>
      <c r="L599" s="145"/>
      <c r="M599" s="150"/>
      <c r="T599" s="151"/>
      <c r="AT599" s="147" t="s">
        <v>134</v>
      </c>
      <c r="AU599" s="147" t="s">
        <v>90</v>
      </c>
      <c r="AV599" s="12" t="s">
        <v>88</v>
      </c>
      <c r="AW599" s="12" t="s">
        <v>42</v>
      </c>
      <c r="AX599" s="12" t="s">
        <v>80</v>
      </c>
      <c r="AY599" s="147" t="s">
        <v>122</v>
      </c>
    </row>
    <row r="600" spans="2:65" s="12" customFormat="1" ht="11.25">
      <c r="B600" s="145"/>
      <c r="D600" s="146" t="s">
        <v>134</v>
      </c>
      <c r="E600" s="147" t="s">
        <v>19</v>
      </c>
      <c r="F600" s="148" t="s">
        <v>535</v>
      </c>
      <c r="H600" s="147" t="s">
        <v>19</v>
      </c>
      <c r="I600" s="149"/>
      <c r="L600" s="145"/>
      <c r="M600" s="150"/>
      <c r="T600" s="151"/>
      <c r="AT600" s="147" t="s">
        <v>134</v>
      </c>
      <c r="AU600" s="147" t="s">
        <v>90</v>
      </c>
      <c r="AV600" s="12" t="s">
        <v>88</v>
      </c>
      <c r="AW600" s="12" t="s">
        <v>42</v>
      </c>
      <c r="AX600" s="12" t="s">
        <v>80</v>
      </c>
      <c r="AY600" s="147" t="s">
        <v>122</v>
      </c>
    </row>
    <row r="601" spans="2:65" s="13" customFormat="1" ht="11.25">
      <c r="B601" s="152"/>
      <c r="D601" s="146" t="s">
        <v>134</v>
      </c>
      <c r="E601" s="153" t="s">
        <v>19</v>
      </c>
      <c r="F601" s="154" t="s">
        <v>536</v>
      </c>
      <c r="H601" s="155">
        <v>1.27</v>
      </c>
      <c r="I601" s="156"/>
      <c r="L601" s="152"/>
      <c r="M601" s="157"/>
      <c r="T601" s="158"/>
      <c r="AT601" s="153" t="s">
        <v>134</v>
      </c>
      <c r="AU601" s="153" t="s">
        <v>90</v>
      </c>
      <c r="AV601" s="13" t="s">
        <v>90</v>
      </c>
      <c r="AW601" s="13" t="s">
        <v>42</v>
      </c>
      <c r="AX601" s="13" t="s">
        <v>80</v>
      </c>
      <c r="AY601" s="153" t="s">
        <v>122</v>
      </c>
    </row>
    <row r="602" spans="2:65" s="14" customFormat="1" ht="11.25">
      <c r="B602" s="159"/>
      <c r="D602" s="146" t="s">
        <v>134</v>
      </c>
      <c r="E602" s="160" t="s">
        <v>19</v>
      </c>
      <c r="F602" s="161" t="s">
        <v>140</v>
      </c>
      <c r="H602" s="162">
        <v>1.27</v>
      </c>
      <c r="I602" s="163"/>
      <c r="L602" s="159"/>
      <c r="M602" s="164"/>
      <c r="T602" s="165"/>
      <c r="AT602" s="160" t="s">
        <v>134</v>
      </c>
      <c r="AU602" s="160" t="s">
        <v>90</v>
      </c>
      <c r="AV602" s="14" t="s">
        <v>130</v>
      </c>
      <c r="AW602" s="14" t="s">
        <v>42</v>
      </c>
      <c r="AX602" s="14" t="s">
        <v>88</v>
      </c>
      <c r="AY602" s="160" t="s">
        <v>122</v>
      </c>
    </row>
    <row r="603" spans="2:65" s="1" customFormat="1" ht="23.65" customHeight="1">
      <c r="B603" s="33"/>
      <c r="C603" s="128" t="s">
        <v>537</v>
      </c>
      <c r="D603" s="128" t="s">
        <v>125</v>
      </c>
      <c r="E603" s="129" t="s">
        <v>538</v>
      </c>
      <c r="F603" s="130" t="s">
        <v>539</v>
      </c>
      <c r="G603" s="131" t="s">
        <v>157</v>
      </c>
      <c r="H603" s="132">
        <v>85.5</v>
      </c>
      <c r="I603" s="133"/>
      <c r="J603" s="134">
        <f>ROUND(I603*H603,2)</f>
        <v>0</v>
      </c>
      <c r="K603" s="130" t="s">
        <v>129</v>
      </c>
      <c r="L603" s="33"/>
      <c r="M603" s="135" t="s">
        <v>19</v>
      </c>
      <c r="N603" s="136" t="s">
        <v>51</v>
      </c>
      <c r="P603" s="137">
        <f>O603*H603</f>
        <v>0</v>
      </c>
      <c r="Q603" s="137">
        <v>0</v>
      </c>
      <c r="R603" s="137">
        <f>Q603*H603</f>
        <v>0</v>
      </c>
      <c r="S603" s="137">
        <v>5.5000000000000003E-4</v>
      </c>
      <c r="T603" s="138">
        <f>S603*H603</f>
        <v>4.7025000000000004E-2</v>
      </c>
      <c r="AR603" s="139" t="s">
        <v>159</v>
      </c>
      <c r="AT603" s="139" t="s">
        <v>125</v>
      </c>
      <c r="AU603" s="139" t="s">
        <v>90</v>
      </c>
      <c r="AY603" s="17" t="s">
        <v>122</v>
      </c>
      <c r="BE603" s="140">
        <f>IF(N603="základní",J603,0)</f>
        <v>0</v>
      </c>
      <c r="BF603" s="140">
        <f>IF(N603="snížená",J603,0)</f>
        <v>0</v>
      </c>
      <c r="BG603" s="140">
        <f>IF(N603="zákl. přenesená",J603,0)</f>
        <v>0</v>
      </c>
      <c r="BH603" s="140">
        <f>IF(N603="sníž. přenesená",J603,0)</f>
        <v>0</v>
      </c>
      <c r="BI603" s="140">
        <f>IF(N603="nulová",J603,0)</f>
        <v>0</v>
      </c>
      <c r="BJ603" s="17" t="s">
        <v>88</v>
      </c>
      <c r="BK603" s="140">
        <f>ROUND(I603*H603,2)</f>
        <v>0</v>
      </c>
      <c r="BL603" s="17" t="s">
        <v>159</v>
      </c>
      <c r="BM603" s="139" t="s">
        <v>540</v>
      </c>
    </row>
    <row r="604" spans="2:65" s="1" customFormat="1" ht="11.25">
      <c r="B604" s="33"/>
      <c r="D604" s="141" t="s">
        <v>132</v>
      </c>
      <c r="F604" s="142" t="s">
        <v>541</v>
      </c>
      <c r="I604" s="143"/>
      <c r="L604" s="33"/>
      <c r="M604" s="144"/>
      <c r="T604" s="54"/>
      <c r="AT604" s="17" t="s">
        <v>132</v>
      </c>
      <c r="AU604" s="17" t="s">
        <v>90</v>
      </c>
    </row>
    <row r="605" spans="2:65" s="12" customFormat="1" ht="11.25">
      <c r="B605" s="145"/>
      <c r="D605" s="146" t="s">
        <v>134</v>
      </c>
      <c r="E605" s="147" t="s">
        <v>19</v>
      </c>
      <c r="F605" s="148" t="s">
        <v>398</v>
      </c>
      <c r="H605" s="147" t="s">
        <v>19</v>
      </c>
      <c r="I605" s="149"/>
      <c r="L605" s="145"/>
      <c r="M605" s="150"/>
      <c r="T605" s="151"/>
      <c r="AT605" s="147" t="s">
        <v>134</v>
      </c>
      <c r="AU605" s="147" t="s">
        <v>90</v>
      </c>
      <c r="AV605" s="12" t="s">
        <v>88</v>
      </c>
      <c r="AW605" s="12" t="s">
        <v>42</v>
      </c>
      <c r="AX605" s="12" t="s">
        <v>80</v>
      </c>
      <c r="AY605" s="147" t="s">
        <v>122</v>
      </c>
    </row>
    <row r="606" spans="2:65" s="12" customFormat="1" ht="11.25">
      <c r="B606" s="145"/>
      <c r="D606" s="146" t="s">
        <v>134</v>
      </c>
      <c r="E606" s="147" t="s">
        <v>19</v>
      </c>
      <c r="F606" s="148" t="s">
        <v>542</v>
      </c>
      <c r="H606" s="147" t="s">
        <v>19</v>
      </c>
      <c r="I606" s="149"/>
      <c r="L606" s="145"/>
      <c r="M606" s="150"/>
      <c r="T606" s="151"/>
      <c r="AT606" s="147" t="s">
        <v>134</v>
      </c>
      <c r="AU606" s="147" t="s">
        <v>90</v>
      </c>
      <c r="AV606" s="12" t="s">
        <v>88</v>
      </c>
      <c r="AW606" s="12" t="s">
        <v>42</v>
      </c>
      <c r="AX606" s="12" t="s">
        <v>80</v>
      </c>
      <c r="AY606" s="147" t="s">
        <v>122</v>
      </c>
    </row>
    <row r="607" spans="2:65" s="13" customFormat="1" ht="11.25">
      <c r="B607" s="152"/>
      <c r="D607" s="146" t="s">
        <v>134</v>
      </c>
      <c r="E607" s="153" t="s">
        <v>19</v>
      </c>
      <c r="F607" s="154" t="s">
        <v>543</v>
      </c>
      <c r="H607" s="155">
        <v>85.5</v>
      </c>
      <c r="I607" s="156"/>
      <c r="L607" s="152"/>
      <c r="M607" s="157"/>
      <c r="T607" s="158"/>
      <c r="AT607" s="153" t="s">
        <v>134</v>
      </c>
      <c r="AU607" s="153" t="s">
        <v>90</v>
      </c>
      <c r="AV607" s="13" t="s">
        <v>90</v>
      </c>
      <c r="AW607" s="13" t="s">
        <v>42</v>
      </c>
      <c r="AX607" s="13" t="s">
        <v>80</v>
      </c>
      <c r="AY607" s="153" t="s">
        <v>122</v>
      </c>
    </row>
    <row r="608" spans="2:65" s="14" customFormat="1" ht="11.25">
      <c r="B608" s="159"/>
      <c r="D608" s="146" t="s">
        <v>134</v>
      </c>
      <c r="E608" s="160" t="s">
        <v>19</v>
      </c>
      <c r="F608" s="161" t="s">
        <v>140</v>
      </c>
      <c r="H608" s="162">
        <v>85.5</v>
      </c>
      <c r="I608" s="163"/>
      <c r="L608" s="159"/>
      <c r="M608" s="164"/>
      <c r="T608" s="165"/>
      <c r="AT608" s="160" t="s">
        <v>134</v>
      </c>
      <c r="AU608" s="160" t="s">
        <v>90</v>
      </c>
      <c r="AV608" s="14" t="s">
        <v>130</v>
      </c>
      <c r="AW608" s="14" t="s">
        <v>42</v>
      </c>
      <c r="AX608" s="14" t="s">
        <v>88</v>
      </c>
      <c r="AY608" s="160" t="s">
        <v>122</v>
      </c>
    </row>
    <row r="609" spans="2:65" s="1" customFormat="1" ht="15" customHeight="1">
      <c r="B609" s="33"/>
      <c r="C609" s="128" t="s">
        <v>544</v>
      </c>
      <c r="D609" s="128" t="s">
        <v>125</v>
      </c>
      <c r="E609" s="129" t="s">
        <v>545</v>
      </c>
      <c r="F609" s="130" t="s">
        <v>546</v>
      </c>
      <c r="G609" s="131" t="s">
        <v>243</v>
      </c>
      <c r="H609" s="132">
        <v>3.3000000000000002E-2</v>
      </c>
      <c r="I609" s="133"/>
      <c r="J609" s="134">
        <f>ROUND(I609*H609,2)</f>
        <v>0</v>
      </c>
      <c r="K609" s="130" t="s">
        <v>129</v>
      </c>
      <c r="L609" s="33"/>
      <c r="M609" s="135" t="s">
        <v>19</v>
      </c>
      <c r="N609" s="136" t="s">
        <v>51</v>
      </c>
      <c r="P609" s="137">
        <f>O609*H609</f>
        <v>0</v>
      </c>
      <c r="Q609" s="137">
        <v>0</v>
      </c>
      <c r="R609" s="137">
        <f>Q609*H609</f>
        <v>0</v>
      </c>
      <c r="S609" s="137">
        <v>0</v>
      </c>
      <c r="T609" s="138">
        <f>S609*H609</f>
        <v>0</v>
      </c>
      <c r="AR609" s="139" t="s">
        <v>159</v>
      </c>
      <c r="AT609" s="139" t="s">
        <v>125</v>
      </c>
      <c r="AU609" s="139" t="s">
        <v>90</v>
      </c>
      <c r="AY609" s="17" t="s">
        <v>122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88</v>
      </c>
      <c r="BK609" s="140">
        <f>ROUND(I609*H609,2)</f>
        <v>0</v>
      </c>
      <c r="BL609" s="17" t="s">
        <v>159</v>
      </c>
      <c r="BM609" s="139" t="s">
        <v>547</v>
      </c>
    </row>
    <row r="610" spans="2:65" s="1" customFormat="1" ht="11.25">
      <c r="B610" s="33"/>
      <c r="D610" s="141" t="s">
        <v>132</v>
      </c>
      <c r="F610" s="142" t="s">
        <v>548</v>
      </c>
      <c r="I610" s="143"/>
      <c r="L610" s="33"/>
      <c r="M610" s="144"/>
      <c r="T610" s="54"/>
      <c r="AT610" s="17" t="s">
        <v>132</v>
      </c>
      <c r="AU610" s="17" t="s">
        <v>90</v>
      </c>
    </row>
    <row r="611" spans="2:65" s="12" customFormat="1" ht="11.25">
      <c r="B611" s="145"/>
      <c r="D611" s="146" t="s">
        <v>134</v>
      </c>
      <c r="E611" s="147" t="s">
        <v>19</v>
      </c>
      <c r="F611" s="148" t="s">
        <v>260</v>
      </c>
      <c r="H611" s="147" t="s">
        <v>19</v>
      </c>
      <c r="I611" s="149"/>
      <c r="L611" s="145"/>
      <c r="M611" s="150"/>
      <c r="T611" s="151"/>
      <c r="AT611" s="147" t="s">
        <v>134</v>
      </c>
      <c r="AU611" s="147" t="s">
        <v>90</v>
      </c>
      <c r="AV611" s="12" t="s">
        <v>88</v>
      </c>
      <c r="AW611" s="12" t="s">
        <v>42</v>
      </c>
      <c r="AX611" s="12" t="s">
        <v>80</v>
      </c>
      <c r="AY611" s="147" t="s">
        <v>122</v>
      </c>
    </row>
    <row r="612" spans="2:65" s="12" customFormat="1" ht="11.25">
      <c r="B612" s="145"/>
      <c r="D612" s="146" t="s">
        <v>134</v>
      </c>
      <c r="E612" s="147" t="s">
        <v>19</v>
      </c>
      <c r="F612" s="148" t="s">
        <v>549</v>
      </c>
      <c r="H612" s="147" t="s">
        <v>19</v>
      </c>
      <c r="I612" s="149"/>
      <c r="L612" s="145"/>
      <c r="M612" s="150"/>
      <c r="T612" s="151"/>
      <c r="AT612" s="147" t="s">
        <v>134</v>
      </c>
      <c r="AU612" s="147" t="s">
        <v>90</v>
      </c>
      <c r="AV612" s="12" t="s">
        <v>88</v>
      </c>
      <c r="AW612" s="12" t="s">
        <v>42</v>
      </c>
      <c r="AX612" s="12" t="s">
        <v>80</v>
      </c>
      <c r="AY612" s="147" t="s">
        <v>122</v>
      </c>
    </row>
    <row r="613" spans="2:65" s="13" customFormat="1" ht="11.25">
      <c r="B613" s="152"/>
      <c r="D613" s="146" t="s">
        <v>134</v>
      </c>
      <c r="E613" s="153" t="s">
        <v>19</v>
      </c>
      <c r="F613" s="154" t="s">
        <v>550</v>
      </c>
      <c r="H613" s="155">
        <v>3.3000000000000002E-2</v>
      </c>
      <c r="I613" s="156"/>
      <c r="L613" s="152"/>
      <c r="M613" s="157"/>
      <c r="T613" s="158"/>
      <c r="AT613" s="153" t="s">
        <v>134</v>
      </c>
      <c r="AU613" s="153" t="s">
        <v>90</v>
      </c>
      <c r="AV613" s="13" t="s">
        <v>90</v>
      </c>
      <c r="AW613" s="13" t="s">
        <v>42</v>
      </c>
      <c r="AX613" s="13" t="s">
        <v>80</v>
      </c>
      <c r="AY613" s="153" t="s">
        <v>122</v>
      </c>
    </row>
    <row r="614" spans="2:65" s="14" customFormat="1" ht="11.25">
      <c r="B614" s="159"/>
      <c r="D614" s="146" t="s">
        <v>134</v>
      </c>
      <c r="E614" s="160" t="s">
        <v>19</v>
      </c>
      <c r="F614" s="161" t="s">
        <v>140</v>
      </c>
      <c r="H614" s="162">
        <v>3.3000000000000002E-2</v>
      </c>
      <c r="I614" s="163"/>
      <c r="L614" s="159"/>
      <c r="M614" s="164"/>
      <c r="T614" s="165"/>
      <c r="AT614" s="160" t="s">
        <v>134</v>
      </c>
      <c r="AU614" s="160" t="s">
        <v>90</v>
      </c>
      <c r="AV614" s="14" t="s">
        <v>130</v>
      </c>
      <c r="AW614" s="14" t="s">
        <v>42</v>
      </c>
      <c r="AX614" s="14" t="s">
        <v>88</v>
      </c>
      <c r="AY614" s="160" t="s">
        <v>122</v>
      </c>
    </row>
    <row r="615" spans="2:65" s="1" customFormat="1" ht="21.2" customHeight="1">
      <c r="B615" s="33"/>
      <c r="C615" s="128" t="s">
        <v>551</v>
      </c>
      <c r="D615" s="128" t="s">
        <v>125</v>
      </c>
      <c r="E615" s="129" t="s">
        <v>552</v>
      </c>
      <c r="F615" s="130" t="s">
        <v>553</v>
      </c>
      <c r="G615" s="131" t="s">
        <v>157</v>
      </c>
      <c r="H615" s="132">
        <v>33</v>
      </c>
      <c r="I615" s="133"/>
      <c r="J615" s="134">
        <f>ROUND(I615*H615,2)</f>
        <v>0</v>
      </c>
      <c r="K615" s="130" t="s">
        <v>129</v>
      </c>
      <c r="L615" s="33"/>
      <c r="M615" s="135" t="s">
        <v>19</v>
      </c>
      <c r="N615" s="136" t="s">
        <v>51</v>
      </c>
      <c r="P615" s="137">
        <f>O615*H615</f>
        <v>0</v>
      </c>
      <c r="Q615" s="137">
        <v>0</v>
      </c>
      <c r="R615" s="137">
        <f>Q615*H615</f>
        <v>0</v>
      </c>
      <c r="S615" s="137">
        <v>0</v>
      </c>
      <c r="T615" s="138">
        <f>S615*H615</f>
        <v>0</v>
      </c>
      <c r="AR615" s="139" t="s">
        <v>159</v>
      </c>
      <c r="AT615" s="139" t="s">
        <v>125</v>
      </c>
      <c r="AU615" s="139" t="s">
        <v>90</v>
      </c>
      <c r="AY615" s="17" t="s">
        <v>122</v>
      </c>
      <c r="BE615" s="140">
        <f>IF(N615="základní",J615,0)</f>
        <v>0</v>
      </c>
      <c r="BF615" s="140">
        <f>IF(N615="snížená",J615,0)</f>
        <v>0</v>
      </c>
      <c r="BG615" s="140">
        <f>IF(N615="zákl. přenesená",J615,0)</f>
        <v>0</v>
      </c>
      <c r="BH615" s="140">
        <f>IF(N615="sníž. přenesená",J615,0)</f>
        <v>0</v>
      </c>
      <c r="BI615" s="140">
        <f>IF(N615="nulová",J615,0)</f>
        <v>0</v>
      </c>
      <c r="BJ615" s="17" t="s">
        <v>88</v>
      </c>
      <c r="BK615" s="140">
        <f>ROUND(I615*H615,2)</f>
        <v>0</v>
      </c>
      <c r="BL615" s="17" t="s">
        <v>159</v>
      </c>
      <c r="BM615" s="139" t="s">
        <v>554</v>
      </c>
    </row>
    <row r="616" spans="2:65" s="1" customFormat="1" ht="11.25">
      <c r="B616" s="33"/>
      <c r="D616" s="141" t="s">
        <v>132</v>
      </c>
      <c r="F616" s="142" t="s">
        <v>555</v>
      </c>
      <c r="I616" s="143"/>
      <c r="L616" s="33"/>
      <c r="M616" s="144"/>
      <c r="T616" s="54"/>
      <c r="AT616" s="17" t="s">
        <v>132</v>
      </c>
      <c r="AU616" s="17" t="s">
        <v>90</v>
      </c>
    </row>
    <row r="617" spans="2:65" s="12" customFormat="1" ht="11.25">
      <c r="B617" s="145"/>
      <c r="D617" s="146" t="s">
        <v>134</v>
      </c>
      <c r="E617" s="147" t="s">
        <v>19</v>
      </c>
      <c r="F617" s="148" t="s">
        <v>260</v>
      </c>
      <c r="H617" s="147" t="s">
        <v>19</v>
      </c>
      <c r="I617" s="149"/>
      <c r="L617" s="145"/>
      <c r="M617" s="150"/>
      <c r="T617" s="151"/>
      <c r="AT617" s="147" t="s">
        <v>134</v>
      </c>
      <c r="AU617" s="147" t="s">
        <v>90</v>
      </c>
      <c r="AV617" s="12" t="s">
        <v>88</v>
      </c>
      <c r="AW617" s="12" t="s">
        <v>42</v>
      </c>
      <c r="AX617" s="12" t="s">
        <v>80</v>
      </c>
      <c r="AY617" s="147" t="s">
        <v>122</v>
      </c>
    </row>
    <row r="618" spans="2:65" s="12" customFormat="1" ht="11.25">
      <c r="B618" s="145"/>
      <c r="D618" s="146" t="s">
        <v>134</v>
      </c>
      <c r="E618" s="147" t="s">
        <v>19</v>
      </c>
      <c r="F618" s="148" t="s">
        <v>549</v>
      </c>
      <c r="H618" s="147" t="s">
        <v>19</v>
      </c>
      <c r="I618" s="149"/>
      <c r="L618" s="145"/>
      <c r="M618" s="150"/>
      <c r="T618" s="151"/>
      <c r="AT618" s="147" t="s">
        <v>134</v>
      </c>
      <c r="AU618" s="147" t="s">
        <v>90</v>
      </c>
      <c r="AV618" s="12" t="s">
        <v>88</v>
      </c>
      <c r="AW618" s="12" t="s">
        <v>42</v>
      </c>
      <c r="AX618" s="12" t="s">
        <v>80</v>
      </c>
      <c r="AY618" s="147" t="s">
        <v>122</v>
      </c>
    </row>
    <row r="619" spans="2:65" s="13" customFormat="1" ht="11.25">
      <c r="B619" s="152"/>
      <c r="D619" s="146" t="s">
        <v>134</v>
      </c>
      <c r="E619" s="153" t="s">
        <v>19</v>
      </c>
      <c r="F619" s="154" t="s">
        <v>556</v>
      </c>
      <c r="H619" s="155">
        <v>33</v>
      </c>
      <c r="I619" s="156"/>
      <c r="L619" s="152"/>
      <c r="M619" s="157"/>
      <c r="T619" s="158"/>
      <c r="AT619" s="153" t="s">
        <v>134</v>
      </c>
      <c r="AU619" s="153" t="s">
        <v>90</v>
      </c>
      <c r="AV619" s="13" t="s">
        <v>90</v>
      </c>
      <c r="AW619" s="13" t="s">
        <v>42</v>
      </c>
      <c r="AX619" s="13" t="s">
        <v>80</v>
      </c>
      <c r="AY619" s="153" t="s">
        <v>122</v>
      </c>
    </row>
    <row r="620" spans="2:65" s="14" customFormat="1" ht="11.25">
      <c r="B620" s="159"/>
      <c r="D620" s="146" t="s">
        <v>134</v>
      </c>
      <c r="E620" s="160" t="s">
        <v>19</v>
      </c>
      <c r="F620" s="161" t="s">
        <v>140</v>
      </c>
      <c r="H620" s="162">
        <v>33</v>
      </c>
      <c r="I620" s="163"/>
      <c r="L620" s="159"/>
      <c r="M620" s="164"/>
      <c r="T620" s="165"/>
      <c r="AT620" s="160" t="s">
        <v>134</v>
      </c>
      <c r="AU620" s="160" t="s">
        <v>90</v>
      </c>
      <c r="AV620" s="14" t="s">
        <v>130</v>
      </c>
      <c r="AW620" s="14" t="s">
        <v>42</v>
      </c>
      <c r="AX620" s="14" t="s">
        <v>88</v>
      </c>
      <c r="AY620" s="160" t="s">
        <v>122</v>
      </c>
    </row>
    <row r="621" spans="2:65" s="1" customFormat="1" ht="15" customHeight="1">
      <c r="B621" s="33"/>
      <c r="C621" s="128" t="s">
        <v>557</v>
      </c>
      <c r="D621" s="128" t="s">
        <v>125</v>
      </c>
      <c r="E621" s="129" t="s">
        <v>558</v>
      </c>
      <c r="F621" s="130" t="s">
        <v>559</v>
      </c>
      <c r="G621" s="131" t="s">
        <v>323</v>
      </c>
      <c r="H621" s="132">
        <v>21.6</v>
      </c>
      <c r="I621" s="133"/>
      <c r="J621" s="134">
        <f>ROUND(I621*H621,2)</f>
        <v>0</v>
      </c>
      <c r="K621" s="130" t="s">
        <v>129</v>
      </c>
      <c r="L621" s="33"/>
      <c r="M621" s="135" t="s">
        <v>19</v>
      </c>
      <c r="N621" s="136" t="s">
        <v>51</v>
      </c>
      <c r="P621" s="137">
        <f>O621*H621</f>
        <v>0</v>
      </c>
      <c r="Q621" s="137">
        <v>4.6000000000000001E-4</v>
      </c>
      <c r="R621" s="137">
        <f>Q621*H621</f>
        <v>9.9360000000000004E-3</v>
      </c>
      <c r="S621" s="137">
        <v>0</v>
      </c>
      <c r="T621" s="138">
        <f>S621*H621</f>
        <v>0</v>
      </c>
      <c r="AR621" s="139" t="s">
        <v>159</v>
      </c>
      <c r="AT621" s="139" t="s">
        <v>125</v>
      </c>
      <c r="AU621" s="139" t="s">
        <v>90</v>
      </c>
      <c r="AY621" s="17" t="s">
        <v>122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88</v>
      </c>
      <c r="BK621" s="140">
        <f>ROUND(I621*H621,2)</f>
        <v>0</v>
      </c>
      <c r="BL621" s="17" t="s">
        <v>159</v>
      </c>
      <c r="BM621" s="139" t="s">
        <v>560</v>
      </c>
    </row>
    <row r="622" spans="2:65" s="1" customFormat="1" ht="11.25">
      <c r="B622" s="33"/>
      <c r="D622" s="141" t="s">
        <v>132</v>
      </c>
      <c r="F622" s="142" t="s">
        <v>561</v>
      </c>
      <c r="I622" s="143"/>
      <c r="L622" s="33"/>
      <c r="M622" s="144"/>
      <c r="T622" s="54"/>
      <c r="AT622" s="17" t="s">
        <v>132</v>
      </c>
      <c r="AU622" s="17" t="s">
        <v>90</v>
      </c>
    </row>
    <row r="623" spans="2:65" s="12" customFormat="1" ht="11.25">
      <c r="B623" s="145"/>
      <c r="D623" s="146" t="s">
        <v>134</v>
      </c>
      <c r="E623" s="147" t="s">
        <v>19</v>
      </c>
      <c r="F623" s="148" t="s">
        <v>260</v>
      </c>
      <c r="H623" s="147" t="s">
        <v>19</v>
      </c>
      <c r="I623" s="149"/>
      <c r="L623" s="145"/>
      <c r="M623" s="150"/>
      <c r="T623" s="151"/>
      <c r="AT623" s="147" t="s">
        <v>134</v>
      </c>
      <c r="AU623" s="147" t="s">
        <v>90</v>
      </c>
      <c r="AV623" s="12" t="s">
        <v>88</v>
      </c>
      <c r="AW623" s="12" t="s">
        <v>42</v>
      </c>
      <c r="AX623" s="12" t="s">
        <v>80</v>
      </c>
      <c r="AY623" s="147" t="s">
        <v>122</v>
      </c>
    </row>
    <row r="624" spans="2:65" s="12" customFormat="1" ht="11.25">
      <c r="B624" s="145"/>
      <c r="D624" s="146" t="s">
        <v>134</v>
      </c>
      <c r="E624" s="147" t="s">
        <v>19</v>
      </c>
      <c r="F624" s="148" t="s">
        <v>562</v>
      </c>
      <c r="H624" s="147" t="s">
        <v>19</v>
      </c>
      <c r="I624" s="149"/>
      <c r="L624" s="145"/>
      <c r="M624" s="150"/>
      <c r="T624" s="151"/>
      <c r="AT624" s="147" t="s">
        <v>134</v>
      </c>
      <c r="AU624" s="147" t="s">
        <v>90</v>
      </c>
      <c r="AV624" s="12" t="s">
        <v>88</v>
      </c>
      <c r="AW624" s="12" t="s">
        <v>42</v>
      </c>
      <c r="AX624" s="12" t="s">
        <v>80</v>
      </c>
      <c r="AY624" s="147" t="s">
        <v>122</v>
      </c>
    </row>
    <row r="625" spans="2:65" s="13" customFormat="1" ht="11.25">
      <c r="B625" s="152"/>
      <c r="D625" s="146" t="s">
        <v>134</v>
      </c>
      <c r="E625" s="153" t="s">
        <v>19</v>
      </c>
      <c r="F625" s="154" t="s">
        <v>563</v>
      </c>
      <c r="H625" s="155">
        <v>21.6</v>
      </c>
      <c r="I625" s="156"/>
      <c r="L625" s="152"/>
      <c r="M625" s="157"/>
      <c r="T625" s="158"/>
      <c r="AT625" s="153" t="s">
        <v>134</v>
      </c>
      <c r="AU625" s="153" t="s">
        <v>90</v>
      </c>
      <c r="AV625" s="13" t="s">
        <v>90</v>
      </c>
      <c r="AW625" s="13" t="s">
        <v>42</v>
      </c>
      <c r="AX625" s="13" t="s">
        <v>80</v>
      </c>
      <c r="AY625" s="153" t="s">
        <v>122</v>
      </c>
    </row>
    <row r="626" spans="2:65" s="14" customFormat="1" ht="11.25">
      <c r="B626" s="159"/>
      <c r="D626" s="146" t="s">
        <v>134</v>
      </c>
      <c r="E626" s="160" t="s">
        <v>19</v>
      </c>
      <c r="F626" s="161" t="s">
        <v>140</v>
      </c>
      <c r="H626" s="162">
        <v>21.6</v>
      </c>
      <c r="I626" s="163"/>
      <c r="L626" s="159"/>
      <c r="M626" s="164"/>
      <c r="T626" s="165"/>
      <c r="AT626" s="160" t="s">
        <v>134</v>
      </c>
      <c r="AU626" s="160" t="s">
        <v>90</v>
      </c>
      <c r="AV626" s="14" t="s">
        <v>130</v>
      </c>
      <c r="AW626" s="14" t="s">
        <v>42</v>
      </c>
      <c r="AX626" s="14" t="s">
        <v>88</v>
      </c>
      <c r="AY626" s="160" t="s">
        <v>122</v>
      </c>
    </row>
    <row r="627" spans="2:65" s="1" customFormat="1" ht="23.65" customHeight="1">
      <c r="B627" s="33"/>
      <c r="C627" s="128" t="s">
        <v>564</v>
      </c>
      <c r="D627" s="128" t="s">
        <v>125</v>
      </c>
      <c r="E627" s="129" t="s">
        <v>565</v>
      </c>
      <c r="F627" s="130" t="s">
        <v>566</v>
      </c>
      <c r="G627" s="131" t="s">
        <v>157</v>
      </c>
      <c r="H627" s="132">
        <v>33</v>
      </c>
      <c r="I627" s="133"/>
      <c r="J627" s="134">
        <f>ROUND(I627*H627,2)</f>
        <v>0</v>
      </c>
      <c r="K627" s="130" t="s">
        <v>129</v>
      </c>
      <c r="L627" s="33"/>
      <c r="M627" s="135" t="s">
        <v>19</v>
      </c>
      <c r="N627" s="136" t="s">
        <v>51</v>
      </c>
      <c r="P627" s="137">
        <f>O627*H627</f>
        <v>0</v>
      </c>
      <c r="Q627" s="137">
        <v>3.6600000000000001E-3</v>
      </c>
      <c r="R627" s="137">
        <f>Q627*H627</f>
        <v>0.12078</v>
      </c>
      <c r="S627" s="137">
        <v>0</v>
      </c>
      <c r="T627" s="138">
        <f>S627*H627</f>
        <v>0</v>
      </c>
      <c r="AR627" s="139" t="s">
        <v>159</v>
      </c>
      <c r="AT627" s="139" t="s">
        <v>125</v>
      </c>
      <c r="AU627" s="139" t="s">
        <v>90</v>
      </c>
      <c r="AY627" s="17" t="s">
        <v>122</v>
      </c>
      <c r="BE627" s="140">
        <f>IF(N627="základní",J627,0)</f>
        <v>0</v>
      </c>
      <c r="BF627" s="140">
        <f>IF(N627="snížená",J627,0)</f>
        <v>0</v>
      </c>
      <c r="BG627" s="140">
        <f>IF(N627="zákl. přenesená",J627,0)</f>
        <v>0</v>
      </c>
      <c r="BH627" s="140">
        <f>IF(N627="sníž. přenesená",J627,0)</f>
        <v>0</v>
      </c>
      <c r="BI627" s="140">
        <f>IF(N627="nulová",J627,0)</f>
        <v>0</v>
      </c>
      <c r="BJ627" s="17" t="s">
        <v>88</v>
      </c>
      <c r="BK627" s="140">
        <f>ROUND(I627*H627,2)</f>
        <v>0</v>
      </c>
      <c r="BL627" s="17" t="s">
        <v>159</v>
      </c>
      <c r="BM627" s="139" t="s">
        <v>567</v>
      </c>
    </row>
    <row r="628" spans="2:65" s="1" customFormat="1" ht="11.25">
      <c r="B628" s="33"/>
      <c r="D628" s="141" t="s">
        <v>132</v>
      </c>
      <c r="F628" s="142" t="s">
        <v>568</v>
      </c>
      <c r="I628" s="143"/>
      <c r="L628" s="33"/>
      <c r="M628" s="144"/>
      <c r="T628" s="54"/>
      <c r="AT628" s="17" t="s">
        <v>132</v>
      </c>
      <c r="AU628" s="17" t="s">
        <v>90</v>
      </c>
    </row>
    <row r="629" spans="2:65" s="12" customFormat="1" ht="11.25">
      <c r="B629" s="145"/>
      <c r="D629" s="146" t="s">
        <v>134</v>
      </c>
      <c r="E629" s="147" t="s">
        <v>19</v>
      </c>
      <c r="F629" s="148" t="s">
        <v>260</v>
      </c>
      <c r="H629" s="147" t="s">
        <v>19</v>
      </c>
      <c r="I629" s="149"/>
      <c r="L629" s="145"/>
      <c r="M629" s="150"/>
      <c r="T629" s="151"/>
      <c r="AT629" s="147" t="s">
        <v>134</v>
      </c>
      <c r="AU629" s="147" t="s">
        <v>90</v>
      </c>
      <c r="AV629" s="12" t="s">
        <v>88</v>
      </c>
      <c r="AW629" s="12" t="s">
        <v>42</v>
      </c>
      <c r="AX629" s="12" t="s">
        <v>80</v>
      </c>
      <c r="AY629" s="147" t="s">
        <v>122</v>
      </c>
    </row>
    <row r="630" spans="2:65" s="12" customFormat="1" ht="11.25">
      <c r="B630" s="145"/>
      <c r="D630" s="146" t="s">
        <v>134</v>
      </c>
      <c r="E630" s="147" t="s">
        <v>19</v>
      </c>
      <c r="F630" s="148" t="s">
        <v>569</v>
      </c>
      <c r="H630" s="147" t="s">
        <v>19</v>
      </c>
      <c r="I630" s="149"/>
      <c r="L630" s="145"/>
      <c r="M630" s="150"/>
      <c r="T630" s="151"/>
      <c r="AT630" s="147" t="s">
        <v>134</v>
      </c>
      <c r="AU630" s="147" t="s">
        <v>90</v>
      </c>
      <c r="AV630" s="12" t="s">
        <v>88</v>
      </c>
      <c r="AW630" s="12" t="s">
        <v>42</v>
      </c>
      <c r="AX630" s="12" t="s">
        <v>80</v>
      </c>
      <c r="AY630" s="147" t="s">
        <v>122</v>
      </c>
    </row>
    <row r="631" spans="2:65" s="12" customFormat="1" ht="11.25">
      <c r="B631" s="145"/>
      <c r="D631" s="146" t="s">
        <v>134</v>
      </c>
      <c r="E631" s="147" t="s">
        <v>19</v>
      </c>
      <c r="F631" s="148" t="s">
        <v>570</v>
      </c>
      <c r="H631" s="147" t="s">
        <v>19</v>
      </c>
      <c r="I631" s="149"/>
      <c r="L631" s="145"/>
      <c r="M631" s="150"/>
      <c r="T631" s="151"/>
      <c r="AT631" s="147" t="s">
        <v>134</v>
      </c>
      <c r="AU631" s="147" t="s">
        <v>90</v>
      </c>
      <c r="AV631" s="12" t="s">
        <v>88</v>
      </c>
      <c r="AW631" s="12" t="s">
        <v>42</v>
      </c>
      <c r="AX631" s="12" t="s">
        <v>80</v>
      </c>
      <c r="AY631" s="147" t="s">
        <v>122</v>
      </c>
    </row>
    <row r="632" spans="2:65" s="13" customFormat="1" ht="11.25">
      <c r="B632" s="152"/>
      <c r="D632" s="146" t="s">
        <v>134</v>
      </c>
      <c r="E632" s="153" t="s">
        <v>19</v>
      </c>
      <c r="F632" s="154" t="s">
        <v>556</v>
      </c>
      <c r="H632" s="155">
        <v>33</v>
      </c>
      <c r="I632" s="156"/>
      <c r="L632" s="152"/>
      <c r="M632" s="157"/>
      <c r="T632" s="158"/>
      <c r="AT632" s="153" t="s">
        <v>134</v>
      </c>
      <c r="AU632" s="153" t="s">
        <v>90</v>
      </c>
      <c r="AV632" s="13" t="s">
        <v>90</v>
      </c>
      <c r="AW632" s="13" t="s">
        <v>42</v>
      </c>
      <c r="AX632" s="13" t="s">
        <v>80</v>
      </c>
      <c r="AY632" s="153" t="s">
        <v>122</v>
      </c>
    </row>
    <row r="633" spans="2:65" s="14" customFormat="1" ht="11.25">
      <c r="B633" s="159"/>
      <c r="D633" s="146" t="s">
        <v>134</v>
      </c>
      <c r="E633" s="160" t="s">
        <v>19</v>
      </c>
      <c r="F633" s="161" t="s">
        <v>140</v>
      </c>
      <c r="H633" s="162">
        <v>33</v>
      </c>
      <c r="I633" s="163"/>
      <c r="L633" s="159"/>
      <c r="M633" s="164"/>
      <c r="T633" s="165"/>
      <c r="AT633" s="160" t="s">
        <v>134</v>
      </c>
      <c r="AU633" s="160" t="s">
        <v>90</v>
      </c>
      <c r="AV633" s="14" t="s">
        <v>130</v>
      </c>
      <c r="AW633" s="14" t="s">
        <v>42</v>
      </c>
      <c r="AX633" s="14" t="s">
        <v>88</v>
      </c>
      <c r="AY633" s="160" t="s">
        <v>122</v>
      </c>
    </row>
    <row r="634" spans="2:65" s="1" customFormat="1" ht="15" customHeight="1">
      <c r="B634" s="33"/>
      <c r="C634" s="166" t="s">
        <v>571</v>
      </c>
      <c r="D634" s="166" t="s">
        <v>154</v>
      </c>
      <c r="E634" s="167" t="s">
        <v>572</v>
      </c>
      <c r="F634" s="168" t="s">
        <v>573</v>
      </c>
      <c r="G634" s="169" t="s">
        <v>157</v>
      </c>
      <c r="H634" s="170">
        <v>34.65</v>
      </c>
      <c r="I634" s="171"/>
      <c r="J634" s="172">
        <f>ROUND(I634*H634,2)</f>
        <v>0</v>
      </c>
      <c r="K634" s="168" t="s">
        <v>574</v>
      </c>
      <c r="L634" s="173"/>
      <c r="M634" s="174" t="s">
        <v>19</v>
      </c>
      <c r="N634" s="175" t="s">
        <v>51</v>
      </c>
      <c r="P634" s="137">
        <f>O634*H634</f>
        <v>0</v>
      </c>
      <c r="Q634" s="137">
        <v>2.0699999999999998E-3</v>
      </c>
      <c r="R634" s="137">
        <f>Q634*H634</f>
        <v>7.1725499999999984E-2</v>
      </c>
      <c r="S634" s="137">
        <v>0</v>
      </c>
      <c r="T634" s="138">
        <f>S634*H634</f>
        <v>0</v>
      </c>
      <c r="AR634" s="139" t="s">
        <v>158</v>
      </c>
      <c r="AT634" s="139" t="s">
        <v>154</v>
      </c>
      <c r="AU634" s="139" t="s">
        <v>90</v>
      </c>
      <c r="AY634" s="17" t="s">
        <v>122</v>
      </c>
      <c r="BE634" s="140">
        <f>IF(N634="základní",J634,0)</f>
        <v>0</v>
      </c>
      <c r="BF634" s="140">
        <f>IF(N634="snížená",J634,0)</f>
        <v>0</v>
      </c>
      <c r="BG634" s="140">
        <f>IF(N634="zákl. přenesená",J634,0)</f>
        <v>0</v>
      </c>
      <c r="BH634" s="140">
        <f>IF(N634="sníž. přenesená",J634,0)</f>
        <v>0</v>
      </c>
      <c r="BI634" s="140">
        <f>IF(N634="nulová",J634,0)</f>
        <v>0</v>
      </c>
      <c r="BJ634" s="17" t="s">
        <v>88</v>
      </c>
      <c r="BK634" s="140">
        <f>ROUND(I634*H634,2)</f>
        <v>0</v>
      </c>
      <c r="BL634" s="17" t="s">
        <v>159</v>
      </c>
      <c r="BM634" s="139" t="s">
        <v>575</v>
      </c>
    </row>
    <row r="635" spans="2:65" s="12" customFormat="1" ht="11.25">
      <c r="B635" s="145"/>
      <c r="D635" s="146" t="s">
        <v>134</v>
      </c>
      <c r="E635" s="147" t="s">
        <v>19</v>
      </c>
      <c r="F635" s="148" t="s">
        <v>260</v>
      </c>
      <c r="H635" s="147" t="s">
        <v>19</v>
      </c>
      <c r="I635" s="149"/>
      <c r="L635" s="145"/>
      <c r="M635" s="150"/>
      <c r="T635" s="151"/>
      <c r="AT635" s="147" t="s">
        <v>134</v>
      </c>
      <c r="AU635" s="147" t="s">
        <v>90</v>
      </c>
      <c r="AV635" s="12" t="s">
        <v>88</v>
      </c>
      <c r="AW635" s="12" t="s">
        <v>42</v>
      </c>
      <c r="AX635" s="12" t="s">
        <v>80</v>
      </c>
      <c r="AY635" s="147" t="s">
        <v>122</v>
      </c>
    </row>
    <row r="636" spans="2:65" s="12" customFormat="1" ht="11.25">
      <c r="B636" s="145"/>
      <c r="D636" s="146" t="s">
        <v>134</v>
      </c>
      <c r="E636" s="147" t="s">
        <v>19</v>
      </c>
      <c r="F636" s="148" t="s">
        <v>569</v>
      </c>
      <c r="H636" s="147" t="s">
        <v>19</v>
      </c>
      <c r="I636" s="149"/>
      <c r="L636" s="145"/>
      <c r="M636" s="150"/>
      <c r="T636" s="151"/>
      <c r="AT636" s="147" t="s">
        <v>134</v>
      </c>
      <c r="AU636" s="147" t="s">
        <v>90</v>
      </c>
      <c r="AV636" s="12" t="s">
        <v>88</v>
      </c>
      <c r="AW636" s="12" t="s">
        <v>42</v>
      </c>
      <c r="AX636" s="12" t="s">
        <v>80</v>
      </c>
      <c r="AY636" s="147" t="s">
        <v>122</v>
      </c>
    </row>
    <row r="637" spans="2:65" s="12" customFormat="1" ht="11.25">
      <c r="B637" s="145"/>
      <c r="D637" s="146" t="s">
        <v>134</v>
      </c>
      <c r="E637" s="147" t="s">
        <v>19</v>
      </c>
      <c r="F637" s="148" t="s">
        <v>576</v>
      </c>
      <c r="H637" s="147" t="s">
        <v>19</v>
      </c>
      <c r="I637" s="149"/>
      <c r="L637" s="145"/>
      <c r="M637" s="150"/>
      <c r="T637" s="151"/>
      <c r="AT637" s="147" t="s">
        <v>134</v>
      </c>
      <c r="AU637" s="147" t="s">
        <v>90</v>
      </c>
      <c r="AV637" s="12" t="s">
        <v>88</v>
      </c>
      <c r="AW637" s="12" t="s">
        <v>42</v>
      </c>
      <c r="AX637" s="12" t="s">
        <v>80</v>
      </c>
      <c r="AY637" s="147" t="s">
        <v>122</v>
      </c>
    </row>
    <row r="638" spans="2:65" s="13" customFormat="1" ht="11.25">
      <c r="B638" s="152"/>
      <c r="D638" s="146" t="s">
        <v>134</v>
      </c>
      <c r="E638" s="153" t="s">
        <v>19</v>
      </c>
      <c r="F638" s="154" t="s">
        <v>577</v>
      </c>
      <c r="H638" s="155">
        <v>34.65</v>
      </c>
      <c r="I638" s="156"/>
      <c r="L638" s="152"/>
      <c r="M638" s="157"/>
      <c r="T638" s="158"/>
      <c r="AT638" s="153" t="s">
        <v>134</v>
      </c>
      <c r="AU638" s="153" t="s">
        <v>90</v>
      </c>
      <c r="AV638" s="13" t="s">
        <v>90</v>
      </c>
      <c r="AW638" s="13" t="s">
        <v>42</v>
      </c>
      <c r="AX638" s="13" t="s">
        <v>80</v>
      </c>
      <c r="AY638" s="153" t="s">
        <v>122</v>
      </c>
    </row>
    <row r="639" spans="2:65" s="14" customFormat="1" ht="11.25">
      <c r="B639" s="159"/>
      <c r="D639" s="146" t="s">
        <v>134</v>
      </c>
      <c r="E639" s="160" t="s">
        <v>19</v>
      </c>
      <c r="F639" s="161" t="s">
        <v>140</v>
      </c>
      <c r="H639" s="162">
        <v>34.65</v>
      </c>
      <c r="I639" s="163"/>
      <c r="L639" s="159"/>
      <c r="M639" s="164"/>
      <c r="T639" s="165"/>
      <c r="AT639" s="160" t="s">
        <v>134</v>
      </c>
      <c r="AU639" s="160" t="s">
        <v>90</v>
      </c>
      <c r="AV639" s="14" t="s">
        <v>130</v>
      </c>
      <c r="AW639" s="14" t="s">
        <v>42</v>
      </c>
      <c r="AX639" s="14" t="s">
        <v>88</v>
      </c>
      <c r="AY639" s="160" t="s">
        <v>122</v>
      </c>
    </row>
    <row r="640" spans="2:65" s="1" customFormat="1" ht="15" customHeight="1">
      <c r="B640" s="33"/>
      <c r="C640" s="128" t="s">
        <v>578</v>
      </c>
      <c r="D640" s="128" t="s">
        <v>125</v>
      </c>
      <c r="E640" s="129" t="s">
        <v>579</v>
      </c>
      <c r="F640" s="130" t="s">
        <v>580</v>
      </c>
      <c r="G640" s="131" t="s">
        <v>323</v>
      </c>
      <c r="H640" s="132">
        <v>21.6</v>
      </c>
      <c r="I640" s="133"/>
      <c r="J640" s="134">
        <f>ROUND(I640*H640,2)</f>
        <v>0</v>
      </c>
      <c r="K640" s="130" t="s">
        <v>129</v>
      </c>
      <c r="L640" s="33"/>
      <c r="M640" s="135" t="s">
        <v>19</v>
      </c>
      <c r="N640" s="136" t="s">
        <v>51</v>
      </c>
      <c r="P640" s="137">
        <f>O640*H640</f>
        <v>0</v>
      </c>
      <c r="Q640" s="137">
        <v>0</v>
      </c>
      <c r="R640" s="137">
        <f>Q640*H640</f>
        <v>0</v>
      </c>
      <c r="S640" s="137">
        <v>0</v>
      </c>
      <c r="T640" s="138">
        <f>S640*H640</f>
        <v>0</v>
      </c>
      <c r="AR640" s="139" t="s">
        <v>159</v>
      </c>
      <c r="AT640" s="139" t="s">
        <v>125</v>
      </c>
      <c r="AU640" s="139" t="s">
        <v>90</v>
      </c>
      <c r="AY640" s="17" t="s">
        <v>122</v>
      </c>
      <c r="BE640" s="140">
        <f>IF(N640="základní",J640,0)</f>
        <v>0</v>
      </c>
      <c r="BF640" s="140">
        <f>IF(N640="snížená",J640,0)</f>
        <v>0</v>
      </c>
      <c r="BG640" s="140">
        <f>IF(N640="zákl. přenesená",J640,0)</f>
        <v>0</v>
      </c>
      <c r="BH640" s="140">
        <f>IF(N640="sníž. přenesená",J640,0)</f>
        <v>0</v>
      </c>
      <c r="BI640" s="140">
        <f>IF(N640="nulová",J640,0)</f>
        <v>0</v>
      </c>
      <c r="BJ640" s="17" t="s">
        <v>88</v>
      </c>
      <c r="BK640" s="140">
        <f>ROUND(I640*H640,2)</f>
        <v>0</v>
      </c>
      <c r="BL640" s="17" t="s">
        <v>159</v>
      </c>
      <c r="BM640" s="139" t="s">
        <v>581</v>
      </c>
    </row>
    <row r="641" spans="2:65" s="1" customFormat="1" ht="11.25">
      <c r="B641" s="33"/>
      <c r="D641" s="141" t="s">
        <v>132</v>
      </c>
      <c r="F641" s="142" t="s">
        <v>582</v>
      </c>
      <c r="I641" s="143"/>
      <c r="L641" s="33"/>
      <c r="M641" s="144"/>
      <c r="T641" s="54"/>
      <c r="AT641" s="17" t="s">
        <v>132</v>
      </c>
      <c r="AU641" s="17" t="s">
        <v>90</v>
      </c>
    </row>
    <row r="642" spans="2:65" s="12" customFormat="1" ht="11.25">
      <c r="B642" s="145"/>
      <c r="D642" s="146" t="s">
        <v>134</v>
      </c>
      <c r="E642" s="147" t="s">
        <v>19</v>
      </c>
      <c r="F642" s="148" t="s">
        <v>260</v>
      </c>
      <c r="H642" s="147" t="s">
        <v>19</v>
      </c>
      <c r="I642" s="149"/>
      <c r="L642" s="145"/>
      <c r="M642" s="150"/>
      <c r="T642" s="151"/>
      <c r="AT642" s="147" t="s">
        <v>134</v>
      </c>
      <c r="AU642" s="147" t="s">
        <v>90</v>
      </c>
      <c r="AV642" s="12" t="s">
        <v>88</v>
      </c>
      <c r="AW642" s="12" t="s">
        <v>42</v>
      </c>
      <c r="AX642" s="12" t="s">
        <v>80</v>
      </c>
      <c r="AY642" s="147" t="s">
        <v>122</v>
      </c>
    </row>
    <row r="643" spans="2:65" s="12" customFormat="1" ht="22.5">
      <c r="B643" s="145"/>
      <c r="D643" s="146" t="s">
        <v>134</v>
      </c>
      <c r="E643" s="147" t="s">
        <v>19</v>
      </c>
      <c r="F643" s="148" t="s">
        <v>583</v>
      </c>
      <c r="H643" s="147" t="s">
        <v>19</v>
      </c>
      <c r="I643" s="149"/>
      <c r="L643" s="145"/>
      <c r="M643" s="150"/>
      <c r="T643" s="151"/>
      <c r="AT643" s="147" t="s">
        <v>134</v>
      </c>
      <c r="AU643" s="147" t="s">
        <v>90</v>
      </c>
      <c r="AV643" s="12" t="s">
        <v>88</v>
      </c>
      <c r="AW643" s="12" t="s">
        <v>42</v>
      </c>
      <c r="AX643" s="12" t="s">
        <v>80</v>
      </c>
      <c r="AY643" s="147" t="s">
        <v>122</v>
      </c>
    </row>
    <row r="644" spans="2:65" s="13" customFormat="1" ht="11.25">
      <c r="B644" s="152"/>
      <c r="D644" s="146" t="s">
        <v>134</v>
      </c>
      <c r="E644" s="153" t="s">
        <v>19</v>
      </c>
      <c r="F644" s="154" t="s">
        <v>563</v>
      </c>
      <c r="H644" s="155">
        <v>21.6</v>
      </c>
      <c r="I644" s="156"/>
      <c r="L644" s="152"/>
      <c r="M644" s="157"/>
      <c r="T644" s="158"/>
      <c r="AT644" s="153" t="s">
        <v>134</v>
      </c>
      <c r="AU644" s="153" t="s">
        <v>90</v>
      </c>
      <c r="AV644" s="13" t="s">
        <v>90</v>
      </c>
      <c r="AW644" s="13" t="s">
        <v>42</v>
      </c>
      <c r="AX644" s="13" t="s">
        <v>80</v>
      </c>
      <c r="AY644" s="153" t="s">
        <v>122</v>
      </c>
    </row>
    <row r="645" spans="2:65" s="14" customFormat="1" ht="11.25">
      <c r="B645" s="159"/>
      <c r="D645" s="146" t="s">
        <v>134</v>
      </c>
      <c r="E645" s="160" t="s">
        <v>19</v>
      </c>
      <c r="F645" s="161" t="s">
        <v>140</v>
      </c>
      <c r="H645" s="162">
        <v>21.6</v>
      </c>
      <c r="I645" s="163"/>
      <c r="L645" s="159"/>
      <c r="M645" s="164"/>
      <c r="T645" s="165"/>
      <c r="AT645" s="160" t="s">
        <v>134</v>
      </c>
      <c r="AU645" s="160" t="s">
        <v>90</v>
      </c>
      <c r="AV645" s="14" t="s">
        <v>130</v>
      </c>
      <c r="AW645" s="14" t="s">
        <v>42</v>
      </c>
      <c r="AX645" s="14" t="s">
        <v>88</v>
      </c>
      <c r="AY645" s="160" t="s">
        <v>122</v>
      </c>
    </row>
    <row r="646" spans="2:65" s="1" customFormat="1" ht="23.65" customHeight="1">
      <c r="B646" s="33"/>
      <c r="C646" s="128" t="s">
        <v>584</v>
      </c>
      <c r="D646" s="128" t="s">
        <v>125</v>
      </c>
      <c r="E646" s="129" t="s">
        <v>585</v>
      </c>
      <c r="F646" s="130" t="s">
        <v>586</v>
      </c>
      <c r="G646" s="131" t="s">
        <v>157</v>
      </c>
      <c r="H646" s="132">
        <v>85.5</v>
      </c>
      <c r="I646" s="133"/>
      <c r="J646" s="134">
        <f>ROUND(I646*H646,2)</f>
        <v>0</v>
      </c>
      <c r="K646" s="130" t="s">
        <v>129</v>
      </c>
      <c r="L646" s="33"/>
      <c r="M646" s="135" t="s">
        <v>19</v>
      </c>
      <c r="N646" s="136" t="s">
        <v>51</v>
      </c>
      <c r="P646" s="137">
        <f>O646*H646</f>
        <v>0</v>
      </c>
      <c r="Q646" s="137">
        <v>0.20014999999999999</v>
      </c>
      <c r="R646" s="137">
        <f>Q646*H646</f>
        <v>17.112825000000001</v>
      </c>
      <c r="S646" s="137">
        <v>0</v>
      </c>
      <c r="T646" s="138">
        <f>S646*H646</f>
        <v>0</v>
      </c>
      <c r="AR646" s="139" t="s">
        <v>159</v>
      </c>
      <c r="AT646" s="139" t="s">
        <v>125</v>
      </c>
      <c r="AU646" s="139" t="s">
        <v>90</v>
      </c>
      <c r="AY646" s="17" t="s">
        <v>122</v>
      </c>
      <c r="BE646" s="140">
        <f>IF(N646="základní",J646,0)</f>
        <v>0</v>
      </c>
      <c r="BF646" s="140">
        <f>IF(N646="snížená",J646,0)</f>
        <v>0</v>
      </c>
      <c r="BG646" s="140">
        <f>IF(N646="zákl. přenesená",J646,0)</f>
        <v>0</v>
      </c>
      <c r="BH646" s="140">
        <f>IF(N646="sníž. přenesená",J646,0)</f>
        <v>0</v>
      </c>
      <c r="BI646" s="140">
        <f>IF(N646="nulová",J646,0)</f>
        <v>0</v>
      </c>
      <c r="BJ646" s="17" t="s">
        <v>88</v>
      </c>
      <c r="BK646" s="140">
        <f>ROUND(I646*H646,2)</f>
        <v>0</v>
      </c>
      <c r="BL646" s="17" t="s">
        <v>159</v>
      </c>
      <c r="BM646" s="139" t="s">
        <v>587</v>
      </c>
    </row>
    <row r="647" spans="2:65" s="1" customFormat="1" ht="11.25">
      <c r="B647" s="33"/>
      <c r="D647" s="141" t="s">
        <v>132</v>
      </c>
      <c r="F647" s="142" t="s">
        <v>588</v>
      </c>
      <c r="I647" s="143"/>
      <c r="L647" s="33"/>
      <c r="M647" s="144"/>
      <c r="T647" s="54"/>
      <c r="AT647" s="17" t="s">
        <v>132</v>
      </c>
      <c r="AU647" s="17" t="s">
        <v>90</v>
      </c>
    </row>
    <row r="648" spans="2:65" s="12" customFormat="1" ht="11.25">
      <c r="B648" s="145"/>
      <c r="D648" s="146" t="s">
        <v>134</v>
      </c>
      <c r="E648" s="147" t="s">
        <v>19</v>
      </c>
      <c r="F648" s="148" t="s">
        <v>260</v>
      </c>
      <c r="H648" s="147" t="s">
        <v>19</v>
      </c>
      <c r="I648" s="149"/>
      <c r="L648" s="145"/>
      <c r="M648" s="150"/>
      <c r="T648" s="151"/>
      <c r="AT648" s="147" t="s">
        <v>134</v>
      </c>
      <c r="AU648" s="147" t="s">
        <v>90</v>
      </c>
      <c r="AV648" s="12" t="s">
        <v>88</v>
      </c>
      <c r="AW648" s="12" t="s">
        <v>42</v>
      </c>
      <c r="AX648" s="12" t="s">
        <v>80</v>
      </c>
      <c r="AY648" s="147" t="s">
        <v>122</v>
      </c>
    </row>
    <row r="649" spans="2:65" s="12" customFormat="1" ht="11.25">
      <c r="B649" s="145"/>
      <c r="D649" s="146" t="s">
        <v>134</v>
      </c>
      <c r="E649" s="147" t="s">
        <v>19</v>
      </c>
      <c r="F649" s="148" t="s">
        <v>441</v>
      </c>
      <c r="H649" s="147" t="s">
        <v>19</v>
      </c>
      <c r="I649" s="149"/>
      <c r="L649" s="145"/>
      <c r="M649" s="150"/>
      <c r="T649" s="151"/>
      <c r="AT649" s="147" t="s">
        <v>134</v>
      </c>
      <c r="AU649" s="147" t="s">
        <v>90</v>
      </c>
      <c r="AV649" s="12" t="s">
        <v>88</v>
      </c>
      <c r="AW649" s="12" t="s">
        <v>42</v>
      </c>
      <c r="AX649" s="12" t="s">
        <v>80</v>
      </c>
      <c r="AY649" s="147" t="s">
        <v>122</v>
      </c>
    </row>
    <row r="650" spans="2:65" s="13" customFormat="1" ht="11.25">
      <c r="B650" s="152"/>
      <c r="D650" s="146" t="s">
        <v>134</v>
      </c>
      <c r="E650" s="153" t="s">
        <v>19</v>
      </c>
      <c r="F650" s="154" t="s">
        <v>589</v>
      </c>
      <c r="H650" s="155">
        <v>85.5</v>
      </c>
      <c r="I650" s="156"/>
      <c r="L650" s="152"/>
      <c r="M650" s="157"/>
      <c r="T650" s="158"/>
      <c r="AT650" s="153" t="s">
        <v>134</v>
      </c>
      <c r="AU650" s="153" t="s">
        <v>90</v>
      </c>
      <c r="AV650" s="13" t="s">
        <v>90</v>
      </c>
      <c r="AW650" s="13" t="s">
        <v>42</v>
      </c>
      <c r="AX650" s="13" t="s">
        <v>80</v>
      </c>
      <c r="AY650" s="153" t="s">
        <v>122</v>
      </c>
    </row>
    <row r="651" spans="2:65" s="14" customFormat="1" ht="11.25">
      <c r="B651" s="159"/>
      <c r="D651" s="146" t="s">
        <v>134</v>
      </c>
      <c r="E651" s="160" t="s">
        <v>19</v>
      </c>
      <c r="F651" s="161" t="s">
        <v>140</v>
      </c>
      <c r="H651" s="162">
        <v>85.5</v>
      </c>
      <c r="I651" s="163"/>
      <c r="L651" s="159"/>
      <c r="M651" s="164"/>
      <c r="T651" s="165"/>
      <c r="AT651" s="160" t="s">
        <v>134</v>
      </c>
      <c r="AU651" s="160" t="s">
        <v>90</v>
      </c>
      <c r="AV651" s="14" t="s">
        <v>130</v>
      </c>
      <c r="AW651" s="14" t="s">
        <v>42</v>
      </c>
      <c r="AX651" s="14" t="s">
        <v>88</v>
      </c>
      <c r="AY651" s="160" t="s">
        <v>122</v>
      </c>
    </row>
    <row r="652" spans="2:65" s="1" customFormat="1" ht="23.65" customHeight="1">
      <c r="B652" s="33"/>
      <c r="C652" s="128" t="s">
        <v>590</v>
      </c>
      <c r="D652" s="128" t="s">
        <v>125</v>
      </c>
      <c r="E652" s="129" t="s">
        <v>591</v>
      </c>
      <c r="F652" s="130" t="s">
        <v>592</v>
      </c>
      <c r="G652" s="131" t="s">
        <v>157</v>
      </c>
      <c r="H652" s="132">
        <v>85.5</v>
      </c>
      <c r="I652" s="133"/>
      <c r="J652" s="134">
        <f>ROUND(I652*H652,2)</f>
        <v>0</v>
      </c>
      <c r="K652" s="130" t="s">
        <v>129</v>
      </c>
      <c r="L652" s="33"/>
      <c r="M652" s="135" t="s">
        <v>19</v>
      </c>
      <c r="N652" s="136" t="s">
        <v>51</v>
      </c>
      <c r="P652" s="137">
        <f>O652*H652</f>
        <v>0</v>
      </c>
      <c r="Q652" s="137">
        <v>0</v>
      </c>
      <c r="R652" s="137">
        <f>Q652*H652</f>
        <v>0</v>
      </c>
      <c r="S652" s="137">
        <v>0</v>
      </c>
      <c r="T652" s="138">
        <f>S652*H652</f>
        <v>0</v>
      </c>
      <c r="AR652" s="139" t="s">
        <v>159</v>
      </c>
      <c r="AT652" s="139" t="s">
        <v>125</v>
      </c>
      <c r="AU652" s="139" t="s">
        <v>90</v>
      </c>
      <c r="AY652" s="17" t="s">
        <v>122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88</v>
      </c>
      <c r="BK652" s="140">
        <f>ROUND(I652*H652,2)</f>
        <v>0</v>
      </c>
      <c r="BL652" s="17" t="s">
        <v>159</v>
      </c>
      <c r="BM652" s="139" t="s">
        <v>593</v>
      </c>
    </row>
    <row r="653" spans="2:65" s="1" customFormat="1" ht="11.25">
      <c r="B653" s="33"/>
      <c r="D653" s="141" t="s">
        <v>132</v>
      </c>
      <c r="F653" s="142" t="s">
        <v>594</v>
      </c>
      <c r="I653" s="143"/>
      <c r="L653" s="33"/>
      <c r="M653" s="144"/>
      <c r="T653" s="54"/>
      <c r="AT653" s="17" t="s">
        <v>132</v>
      </c>
      <c r="AU653" s="17" t="s">
        <v>90</v>
      </c>
    </row>
    <row r="654" spans="2:65" s="12" customFormat="1" ht="11.25">
      <c r="B654" s="145"/>
      <c r="D654" s="146" t="s">
        <v>134</v>
      </c>
      <c r="E654" s="147" t="s">
        <v>19</v>
      </c>
      <c r="F654" s="148" t="s">
        <v>260</v>
      </c>
      <c r="H654" s="147" t="s">
        <v>19</v>
      </c>
      <c r="I654" s="149"/>
      <c r="L654" s="145"/>
      <c r="M654" s="150"/>
      <c r="T654" s="151"/>
      <c r="AT654" s="147" t="s">
        <v>134</v>
      </c>
      <c r="AU654" s="147" t="s">
        <v>90</v>
      </c>
      <c r="AV654" s="12" t="s">
        <v>88</v>
      </c>
      <c r="AW654" s="12" t="s">
        <v>42</v>
      </c>
      <c r="AX654" s="12" t="s">
        <v>80</v>
      </c>
      <c r="AY654" s="147" t="s">
        <v>122</v>
      </c>
    </row>
    <row r="655" spans="2:65" s="12" customFormat="1" ht="11.25">
      <c r="B655" s="145"/>
      <c r="D655" s="146" t="s">
        <v>134</v>
      </c>
      <c r="E655" s="147" t="s">
        <v>19</v>
      </c>
      <c r="F655" s="148" t="s">
        <v>441</v>
      </c>
      <c r="H655" s="147" t="s">
        <v>19</v>
      </c>
      <c r="I655" s="149"/>
      <c r="L655" s="145"/>
      <c r="M655" s="150"/>
      <c r="T655" s="151"/>
      <c r="AT655" s="147" t="s">
        <v>134</v>
      </c>
      <c r="AU655" s="147" t="s">
        <v>90</v>
      </c>
      <c r="AV655" s="12" t="s">
        <v>88</v>
      </c>
      <c r="AW655" s="12" t="s">
        <v>42</v>
      </c>
      <c r="AX655" s="12" t="s">
        <v>80</v>
      </c>
      <c r="AY655" s="147" t="s">
        <v>122</v>
      </c>
    </row>
    <row r="656" spans="2:65" s="13" customFormat="1" ht="11.25">
      <c r="B656" s="152"/>
      <c r="D656" s="146" t="s">
        <v>134</v>
      </c>
      <c r="E656" s="153" t="s">
        <v>19</v>
      </c>
      <c r="F656" s="154" t="s">
        <v>589</v>
      </c>
      <c r="H656" s="155">
        <v>85.5</v>
      </c>
      <c r="I656" s="156"/>
      <c r="L656" s="152"/>
      <c r="M656" s="157"/>
      <c r="T656" s="158"/>
      <c r="AT656" s="153" t="s">
        <v>134</v>
      </c>
      <c r="AU656" s="153" t="s">
        <v>90</v>
      </c>
      <c r="AV656" s="13" t="s">
        <v>90</v>
      </c>
      <c r="AW656" s="13" t="s">
        <v>42</v>
      </c>
      <c r="AX656" s="13" t="s">
        <v>80</v>
      </c>
      <c r="AY656" s="153" t="s">
        <v>122</v>
      </c>
    </row>
    <row r="657" spans="2:65" s="14" customFormat="1" ht="11.25">
      <c r="B657" s="159"/>
      <c r="D657" s="146" t="s">
        <v>134</v>
      </c>
      <c r="E657" s="160" t="s">
        <v>19</v>
      </c>
      <c r="F657" s="161" t="s">
        <v>140</v>
      </c>
      <c r="H657" s="162">
        <v>85.5</v>
      </c>
      <c r="I657" s="163"/>
      <c r="L657" s="159"/>
      <c r="M657" s="164"/>
      <c r="T657" s="165"/>
      <c r="AT657" s="160" t="s">
        <v>134</v>
      </c>
      <c r="AU657" s="160" t="s">
        <v>90</v>
      </c>
      <c r="AV657" s="14" t="s">
        <v>130</v>
      </c>
      <c r="AW657" s="14" t="s">
        <v>42</v>
      </c>
      <c r="AX657" s="14" t="s">
        <v>88</v>
      </c>
      <c r="AY657" s="160" t="s">
        <v>122</v>
      </c>
    </row>
    <row r="658" spans="2:65" s="1" customFormat="1" ht="15" customHeight="1">
      <c r="B658" s="33"/>
      <c r="C658" s="166" t="s">
        <v>595</v>
      </c>
      <c r="D658" s="166" t="s">
        <v>154</v>
      </c>
      <c r="E658" s="167" t="s">
        <v>596</v>
      </c>
      <c r="F658" s="168" t="s">
        <v>597</v>
      </c>
      <c r="G658" s="169" t="s">
        <v>157</v>
      </c>
      <c r="H658" s="170">
        <v>89.775000000000006</v>
      </c>
      <c r="I658" s="171"/>
      <c r="J658" s="172">
        <f>ROUND(I658*H658,2)</f>
        <v>0</v>
      </c>
      <c r="K658" s="168" t="s">
        <v>129</v>
      </c>
      <c r="L658" s="173"/>
      <c r="M658" s="174" t="s">
        <v>19</v>
      </c>
      <c r="N658" s="175" t="s">
        <v>51</v>
      </c>
      <c r="P658" s="137">
        <f>O658*H658</f>
        <v>0</v>
      </c>
      <c r="Q658" s="137">
        <v>6.8999999999999997E-4</v>
      </c>
      <c r="R658" s="137">
        <f>Q658*H658</f>
        <v>6.194475E-2</v>
      </c>
      <c r="S658" s="137">
        <v>0</v>
      </c>
      <c r="T658" s="138">
        <f>S658*H658</f>
        <v>0</v>
      </c>
      <c r="AR658" s="139" t="s">
        <v>158</v>
      </c>
      <c r="AT658" s="139" t="s">
        <v>154</v>
      </c>
      <c r="AU658" s="139" t="s">
        <v>90</v>
      </c>
      <c r="AY658" s="17" t="s">
        <v>122</v>
      </c>
      <c r="BE658" s="140">
        <f>IF(N658="základní",J658,0)</f>
        <v>0</v>
      </c>
      <c r="BF658" s="140">
        <f>IF(N658="snížená",J658,0)</f>
        <v>0</v>
      </c>
      <c r="BG658" s="140">
        <f>IF(N658="zákl. přenesená",J658,0)</f>
        <v>0</v>
      </c>
      <c r="BH658" s="140">
        <f>IF(N658="sníž. přenesená",J658,0)</f>
        <v>0</v>
      </c>
      <c r="BI658" s="140">
        <f>IF(N658="nulová",J658,0)</f>
        <v>0</v>
      </c>
      <c r="BJ658" s="17" t="s">
        <v>88</v>
      </c>
      <c r="BK658" s="140">
        <f>ROUND(I658*H658,2)</f>
        <v>0</v>
      </c>
      <c r="BL658" s="17" t="s">
        <v>159</v>
      </c>
      <c r="BM658" s="139" t="s">
        <v>598</v>
      </c>
    </row>
    <row r="659" spans="2:65" s="12" customFormat="1" ht="11.25">
      <c r="B659" s="145"/>
      <c r="D659" s="146" t="s">
        <v>134</v>
      </c>
      <c r="E659" s="147" t="s">
        <v>19</v>
      </c>
      <c r="F659" s="148" t="s">
        <v>260</v>
      </c>
      <c r="H659" s="147" t="s">
        <v>19</v>
      </c>
      <c r="I659" s="149"/>
      <c r="L659" s="145"/>
      <c r="M659" s="150"/>
      <c r="T659" s="151"/>
      <c r="AT659" s="147" t="s">
        <v>134</v>
      </c>
      <c r="AU659" s="147" t="s">
        <v>90</v>
      </c>
      <c r="AV659" s="12" t="s">
        <v>88</v>
      </c>
      <c r="AW659" s="12" t="s">
        <v>42</v>
      </c>
      <c r="AX659" s="12" t="s">
        <v>80</v>
      </c>
      <c r="AY659" s="147" t="s">
        <v>122</v>
      </c>
    </row>
    <row r="660" spans="2:65" s="12" customFormat="1" ht="11.25">
      <c r="B660" s="145"/>
      <c r="D660" s="146" t="s">
        <v>134</v>
      </c>
      <c r="E660" s="147" t="s">
        <v>19</v>
      </c>
      <c r="F660" s="148" t="s">
        <v>599</v>
      </c>
      <c r="H660" s="147" t="s">
        <v>19</v>
      </c>
      <c r="I660" s="149"/>
      <c r="L660" s="145"/>
      <c r="M660" s="150"/>
      <c r="T660" s="151"/>
      <c r="AT660" s="147" t="s">
        <v>134</v>
      </c>
      <c r="AU660" s="147" t="s">
        <v>90</v>
      </c>
      <c r="AV660" s="12" t="s">
        <v>88</v>
      </c>
      <c r="AW660" s="12" t="s">
        <v>42</v>
      </c>
      <c r="AX660" s="12" t="s">
        <v>80</v>
      </c>
      <c r="AY660" s="147" t="s">
        <v>122</v>
      </c>
    </row>
    <row r="661" spans="2:65" s="13" customFormat="1" ht="11.25">
      <c r="B661" s="152"/>
      <c r="D661" s="146" t="s">
        <v>134</v>
      </c>
      <c r="E661" s="153" t="s">
        <v>19</v>
      </c>
      <c r="F661" s="154" t="s">
        <v>600</v>
      </c>
      <c r="H661" s="155">
        <v>89.775000000000006</v>
      </c>
      <c r="I661" s="156"/>
      <c r="L661" s="152"/>
      <c r="M661" s="157"/>
      <c r="T661" s="158"/>
      <c r="AT661" s="153" t="s">
        <v>134</v>
      </c>
      <c r="AU661" s="153" t="s">
        <v>90</v>
      </c>
      <c r="AV661" s="13" t="s">
        <v>90</v>
      </c>
      <c r="AW661" s="13" t="s">
        <v>42</v>
      </c>
      <c r="AX661" s="13" t="s">
        <v>80</v>
      </c>
      <c r="AY661" s="153" t="s">
        <v>122</v>
      </c>
    </row>
    <row r="662" spans="2:65" s="14" customFormat="1" ht="11.25">
      <c r="B662" s="159"/>
      <c r="D662" s="146" t="s">
        <v>134</v>
      </c>
      <c r="E662" s="160" t="s">
        <v>19</v>
      </c>
      <c r="F662" s="161" t="s">
        <v>140</v>
      </c>
      <c r="H662" s="162">
        <v>89.775000000000006</v>
      </c>
      <c r="I662" s="163"/>
      <c r="L662" s="159"/>
      <c r="M662" s="164"/>
      <c r="T662" s="165"/>
      <c r="AT662" s="160" t="s">
        <v>134</v>
      </c>
      <c r="AU662" s="160" t="s">
        <v>90</v>
      </c>
      <c r="AV662" s="14" t="s">
        <v>130</v>
      </c>
      <c r="AW662" s="14" t="s">
        <v>42</v>
      </c>
      <c r="AX662" s="14" t="s">
        <v>88</v>
      </c>
      <c r="AY662" s="160" t="s">
        <v>122</v>
      </c>
    </row>
    <row r="663" spans="2:65" s="1" customFormat="1" ht="15" customHeight="1">
      <c r="B663" s="33"/>
      <c r="C663" s="166" t="s">
        <v>601</v>
      </c>
      <c r="D663" s="166" t="s">
        <v>154</v>
      </c>
      <c r="E663" s="167" t="s">
        <v>602</v>
      </c>
      <c r="F663" s="168" t="s">
        <v>603</v>
      </c>
      <c r="G663" s="169" t="s">
        <v>157</v>
      </c>
      <c r="H663" s="170">
        <v>18.5</v>
      </c>
      <c r="I663" s="171"/>
      <c r="J663" s="172">
        <f>ROUND(I663*H663,2)</f>
        <v>0</v>
      </c>
      <c r="K663" s="168" t="s">
        <v>129</v>
      </c>
      <c r="L663" s="173"/>
      <c r="M663" s="174" t="s">
        <v>19</v>
      </c>
      <c r="N663" s="175" t="s">
        <v>51</v>
      </c>
      <c r="P663" s="137">
        <f>O663*H663</f>
        <v>0</v>
      </c>
      <c r="Q663" s="137">
        <v>1.7149999999999999E-2</v>
      </c>
      <c r="R663" s="137">
        <f>Q663*H663</f>
        <v>0.31727499999999997</v>
      </c>
      <c r="S663" s="137">
        <v>0</v>
      </c>
      <c r="T663" s="138">
        <f>S663*H663</f>
        <v>0</v>
      </c>
      <c r="AR663" s="139" t="s">
        <v>172</v>
      </c>
      <c r="AT663" s="139" t="s">
        <v>154</v>
      </c>
      <c r="AU663" s="139" t="s">
        <v>90</v>
      </c>
      <c r="AY663" s="17" t="s">
        <v>122</v>
      </c>
      <c r="BE663" s="140">
        <f>IF(N663="základní",J663,0)</f>
        <v>0</v>
      </c>
      <c r="BF663" s="140">
        <f>IF(N663="snížená",J663,0)</f>
        <v>0</v>
      </c>
      <c r="BG663" s="140">
        <f>IF(N663="zákl. přenesená",J663,0)</f>
        <v>0</v>
      </c>
      <c r="BH663" s="140">
        <f>IF(N663="sníž. přenesená",J663,0)</f>
        <v>0</v>
      </c>
      <c r="BI663" s="140">
        <f>IF(N663="nulová",J663,0)</f>
        <v>0</v>
      </c>
      <c r="BJ663" s="17" t="s">
        <v>88</v>
      </c>
      <c r="BK663" s="140">
        <f>ROUND(I663*H663,2)</f>
        <v>0</v>
      </c>
      <c r="BL663" s="17" t="s">
        <v>130</v>
      </c>
      <c r="BM663" s="139" t="s">
        <v>604</v>
      </c>
    </row>
    <row r="664" spans="2:65" s="12" customFormat="1" ht="11.25">
      <c r="B664" s="145"/>
      <c r="D664" s="146" t="s">
        <v>134</v>
      </c>
      <c r="E664" s="147" t="s">
        <v>19</v>
      </c>
      <c r="F664" s="148" t="s">
        <v>260</v>
      </c>
      <c r="H664" s="147" t="s">
        <v>19</v>
      </c>
      <c r="I664" s="149"/>
      <c r="L664" s="145"/>
      <c r="M664" s="150"/>
      <c r="T664" s="151"/>
      <c r="AT664" s="147" t="s">
        <v>134</v>
      </c>
      <c r="AU664" s="147" t="s">
        <v>90</v>
      </c>
      <c r="AV664" s="12" t="s">
        <v>88</v>
      </c>
      <c r="AW664" s="12" t="s">
        <v>42</v>
      </c>
      <c r="AX664" s="12" t="s">
        <v>80</v>
      </c>
      <c r="AY664" s="147" t="s">
        <v>122</v>
      </c>
    </row>
    <row r="665" spans="2:65" s="12" customFormat="1" ht="22.5">
      <c r="B665" s="145"/>
      <c r="D665" s="146" t="s">
        <v>134</v>
      </c>
      <c r="E665" s="147" t="s">
        <v>19</v>
      </c>
      <c r="F665" s="148" t="s">
        <v>605</v>
      </c>
      <c r="H665" s="147" t="s">
        <v>19</v>
      </c>
      <c r="I665" s="149"/>
      <c r="L665" s="145"/>
      <c r="M665" s="150"/>
      <c r="T665" s="151"/>
      <c r="AT665" s="147" t="s">
        <v>134</v>
      </c>
      <c r="AU665" s="147" t="s">
        <v>90</v>
      </c>
      <c r="AV665" s="12" t="s">
        <v>88</v>
      </c>
      <c r="AW665" s="12" t="s">
        <v>42</v>
      </c>
      <c r="AX665" s="12" t="s">
        <v>80</v>
      </c>
      <c r="AY665" s="147" t="s">
        <v>122</v>
      </c>
    </row>
    <row r="666" spans="2:65" s="13" customFormat="1" ht="11.25">
      <c r="B666" s="152"/>
      <c r="D666" s="146" t="s">
        <v>134</v>
      </c>
      <c r="E666" s="153" t="s">
        <v>19</v>
      </c>
      <c r="F666" s="154" t="s">
        <v>467</v>
      </c>
      <c r="H666" s="155">
        <v>18.5</v>
      </c>
      <c r="I666" s="156"/>
      <c r="L666" s="152"/>
      <c r="M666" s="157"/>
      <c r="T666" s="158"/>
      <c r="AT666" s="153" t="s">
        <v>134</v>
      </c>
      <c r="AU666" s="153" t="s">
        <v>90</v>
      </c>
      <c r="AV666" s="13" t="s">
        <v>90</v>
      </c>
      <c r="AW666" s="13" t="s">
        <v>42</v>
      </c>
      <c r="AX666" s="13" t="s">
        <v>80</v>
      </c>
      <c r="AY666" s="153" t="s">
        <v>122</v>
      </c>
    </row>
    <row r="667" spans="2:65" s="14" customFormat="1" ht="11.25">
      <c r="B667" s="159"/>
      <c r="D667" s="146" t="s">
        <v>134</v>
      </c>
      <c r="E667" s="160" t="s">
        <v>19</v>
      </c>
      <c r="F667" s="161" t="s">
        <v>140</v>
      </c>
      <c r="H667" s="162">
        <v>18.5</v>
      </c>
      <c r="I667" s="163"/>
      <c r="L667" s="159"/>
      <c r="M667" s="164"/>
      <c r="T667" s="165"/>
      <c r="AT667" s="160" t="s">
        <v>134</v>
      </c>
      <c r="AU667" s="160" t="s">
        <v>90</v>
      </c>
      <c r="AV667" s="14" t="s">
        <v>130</v>
      </c>
      <c r="AW667" s="14" t="s">
        <v>42</v>
      </c>
      <c r="AX667" s="14" t="s">
        <v>88</v>
      </c>
      <c r="AY667" s="160" t="s">
        <v>122</v>
      </c>
    </row>
    <row r="668" spans="2:65" s="1" customFormat="1" ht="15" customHeight="1">
      <c r="B668" s="33"/>
      <c r="C668" s="128" t="s">
        <v>159</v>
      </c>
      <c r="D668" s="128" t="s">
        <v>125</v>
      </c>
      <c r="E668" s="129" t="s">
        <v>606</v>
      </c>
      <c r="F668" s="130" t="s">
        <v>607</v>
      </c>
      <c r="G668" s="131" t="s">
        <v>180</v>
      </c>
      <c r="H668" s="132">
        <v>13.6</v>
      </c>
      <c r="I668" s="133"/>
      <c r="J668" s="134">
        <f>ROUND(I668*H668,2)</f>
        <v>0</v>
      </c>
      <c r="K668" s="130" t="s">
        <v>129</v>
      </c>
      <c r="L668" s="33"/>
      <c r="M668" s="135" t="s">
        <v>19</v>
      </c>
      <c r="N668" s="136" t="s">
        <v>51</v>
      </c>
      <c r="P668" s="137">
        <f>O668*H668</f>
        <v>0</v>
      </c>
      <c r="Q668" s="137">
        <v>1.16E-3</v>
      </c>
      <c r="R668" s="137">
        <f>Q668*H668</f>
        <v>1.5775999999999998E-2</v>
      </c>
      <c r="S668" s="137">
        <v>0</v>
      </c>
      <c r="T668" s="138">
        <f>S668*H668</f>
        <v>0</v>
      </c>
      <c r="AR668" s="139" t="s">
        <v>159</v>
      </c>
      <c r="AT668" s="139" t="s">
        <v>125</v>
      </c>
      <c r="AU668" s="139" t="s">
        <v>90</v>
      </c>
      <c r="AY668" s="17" t="s">
        <v>122</v>
      </c>
      <c r="BE668" s="140">
        <f>IF(N668="základní",J668,0)</f>
        <v>0</v>
      </c>
      <c r="BF668" s="140">
        <f>IF(N668="snížená",J668,0)</f>
        <v>0</v>
      </c>
      <c r="BG668" s="140">
        <f>IF(N668="zákl. přenesená",J668,0)</f>
        <v>0</v>
      </c>
      <c r="BH668" s="140">
        <f>IF(N668="sníž. přenesená",J668,0)</f>
        <v>0</v>
      </c>
      <c r="BI668" s="140">
        <f>IF(N668="nulová",J668,0)</f>
        <v>0</v>
      </c>
      <c r="BJ668" s="17" t="s">
        <v>88</v>
      </c>
      <c r="BK668" s="140">
        <f>ROUND(I668*H668,2)</f>
        <v>0</v>
      </c>
      <c r="BL668" s="17" t="s">
        <v>159</v>
      </c>
      <c r="BM668" s="139" t="s">
        <v>608</v>
      </c>
    </row>
    <row r="669" spans="2:65" s="1" customFormat="1" ht="11.25">
      <c r="B669" s="33"/>
      <c r="D669" s="141" t="s">
        <v>132</v>
      </c>
      <c r="F669" s="142" t="s">
        <v>609</v>
      </c>
      <c r="I669" s="143"/>
      <c r="L669" s="33"/>
      <c r="M669" s="144"/>
      <c r="T669" s="54"/>
      <c r="AT669" s="17" t="s">
        <v>132</v>
      </c>
      <c r="AU669" s="17" t="s">
        <v>90</v>
      </c>
    </row>
    <row r="670" spans="2:65" s="12" customFormat="1" ht="11.25">
      <c r="B670" s="145"/>
      <c r="D670" s="146" t="s">
        <v>134</v>
      </c>
      <c r="E670" s="147" t="s">
        <v>19</v>
      </c>
      <c r="F670" s="148" t="s">
        <v>260</v>
      </c>
      <c r="H670" s="147" t="s">
        <v>19</v>
      </c>
      <c r="I670" s="149"/>
      <c r="L670" s="145"/>
      <c r="M670" s="150"/>
      <c r="T670" s="151"/>
      <c r="AT670" s="147" t="s">
        <v>134</v>
      </c>
      <c r="AU670" s="147" t="s">
        <v>90</v>
      </c>
      <c r="AV670" s="12" t="s">
        <v>88</v>
      </c>
      <c r="AW670" s="12" t="s">
        <v>42</v>
      </c>
      <c r="AX670" s="12" t="s">
        <v>80</v>
      </c>
      <c r="AY670" s="147" t="s">
        <v>122</v>
      </c>
    </row>
    <row r="671" spans="2:65" s="12" customFormat="1" ht="11.25">
      <c r="B671" s="145"/>
      <c r="D671" s="146" t="s">
        <v>134</v>
      </c>
      <c r="E671" s="147" t="s">
        <v>19</v>
      </c>
      <c r="F671" s="148" t="s">
        <v>610</v>
      </c>
      <c r="H671" s="147" t="s">
        <v>19</v>
      </c>
      <c r="I671" s="149"/>
      <c r="L671" s="145"/>
      <c r="M671" s="150"/>
      <c r="T671" s="151"/>
      <c r="AT671" s="147" t="s">
        <v>134</v>
      </c>
      <c r="AU671" s="147" t="s">
        <v>90</v>
      </c>
      <c r="AV671" s="12" t="s">
        <v>88</v>
      </c>
      <c r="AW671" s="12" t="s">
        <v>42</v>
      </c>
      <c r="AX671" s="12" t="s">
        <v>80</v>
      </c>
      <c r="AY671" s="147" t="s">
        <v>122</v>
      </c>
    </row>
    <row r="672" spans="2:65" s="13" customFormat="1" ht="11.25">
      <c r="B672" s="152"/>
      <c r="D672" s="146" t="s">
        <v>134</v>
      </c>
      <c r="E672" s="153" t="s">
        <v>19</v>
      </c>
      <c r="F672" s="154" t="s">
        <v>611</v>
      </c>
      <c r="H672" s="155">
        <v>13.6</v>
      </c>
      <c r="I672" s="156"/>
      <c r="L672" s="152"/>
      <c r="M672" s="157"/>
      <c r="T672" s="158"/>
      <c r="AT672" s="153" t="s">
        <v>134</v>
      </c>
      <c r="AU672" s="153" t="s">
        <v>90</v>
      </c>
      <c r="AV672" s="13" t="s">
        <v>90</v>
      </c>
      <c r="AW672" s="13" t="s">
        <v>42</v>
      </c>
      <c r="AX672" s="13" t="s">
        <v>80</v>
      </c>
      <c r="AY672" s="153" t="s">
        <v>122</v>
      </c>
    </row>
    <row r="673" spans="2:65" s="14" customFormat="1" ht="11.25">
      <c r="B673" s="159"/>
      <c r="D673" s="146" t="s">
        <v>134</v>
      </c>
      <c r="E673" s="160" t="s">
        <v>19</v>
      </c>
      <c r="F673" s="161" t="s">
        <v>140</v>
      </c>
      <c r="H673" s="162">
        <v>13.6</v>
      </c>
      <c r="I673" s="163"/>
      <c r="L673" s="159"/>
      <c r="M673" s="164"/>
      <c r="T673" s="165"/>
      <c r="AT673" s="160" t="s">
        <v>134</v>
      </c>
      <c r="AU673" s="160" t="s">
        <v>90</v>
      </c>
      <c r="AV673" s="14" t="s">
        <v>130</v>
      </c>
      <c r="AW673" s="14" t="s">
        <v>42</v>
      </c>
      <c r="AX673" s="14" t="s">
        <v>88</v>
      </c>
      <c r="AY673" s="160" t="s">
        <v>122</v>
      </c>
    </row>
    <row r="674" spans="2:65" s="1" customFormat="1" ht="23.65" customHeight="1">
      <c r="B674" s="33"/>
      <c r="C674" s="128" t="s">
        <v>612</v>
      </c>
      <c r="D674" s="128" t="s">
        <v>125</v>
      </c>
      <c r="E674" s="129" t="s">
        <v>613</v>
      </c>
      <c r="F674" s="130" t="s">
        <v>614</v>
      </c>
      <c r="G674" s="131" t="s">
        <v>323</v>
      </c>
      <c r="H674" s="132">
        <v>3.8319999999999999</v>
      </c>
      <c r="I674" s="133"/>
      <c r="J674" s="134">
        <f>ROUND(I674*H674,2)</f>
        <v>0</v>
      </c>
      <c r="K674" s="130" t="s">
        <v>129</v>
      </c>
      <c r="L674" s="33"/>
      <c r="M674" s="135" t="s">
        <v>19</v>
      </c>
      <c r="N674" s="136" t="s">
        <v>51</v>
      </c>
      <c r="P674" s="137">
        <f>O674*H674</f>
        <v>0</v>
      </c>
      <c r="Q674" s="137">
        <v>2.5018699999999998</v>
      </c>
      <c r="R674" s="137">
        <f>Q674*H674</f>
        <v>9.5871658399999991</v>
      </c>
      <c r="S674" s="137">
        <v>0</v>
      </c>
      <c r="T674" s="138">
        <f>S674*H674</f>
        <v>0</v>
      </c>
      <c r="AR674" s="139" t="s">
        <v>159</v>
      </c>
      <c r="AT674" s="139" t="s">
        <v>125</v>
      </c>
      <c r="AU674" s="139" t="s">
        <v>90</v>
      </c>
      <c r="AY674" s="17" t="s">
        <v>122</v>
      </c>
      <c r="BE674" s="140">
        <f>IF(N674="základní",J674,0)</f>
        <v>0</v>
      </c>
      <c r="BF674" s="140">
        <f>IF(N674="snížená",J674,0)</f>
        <v>0</v>
      </c>
      <c r="BG674" s="140">
        <f>IF(N674="zákl. přenesená",J674,0)</f>
        <v>0</v>
      </c>
      <c r="BH674" s="140">
        <f>IF(N674="sníž. přenesená",J674,0)</f>
        <v>0</v>
      </c>
      <c r="BI674" s="140">
        <f>IF(N674="nulová",J674,0)</f>
        <v>0</v>
      </c>
      <c r="BJ674" s="17" t="s">
        <v>88</v>
      </c>
      <c r="BK674" s="140">
        <f>ROUND(I674*H674,2)</f>
        <v>0</v>
      </c>
      <c r="BL674" s="17" t="s">
        <v>159</v>
      </c>
      <c r="BM674" s="139" t="s">
        <v>615</v>
      </c>
    </row>
    <row r="675" spans="2:65" s="1" customFormat="1" ht="11.25">
      <c r="B675" s="33"/>
      <c r="D675" s="141" t="s">
        <v>132</v>
      </c>
      <c r="F675" s="142" t="s">
        <v>616</v>
      </c>
      <c r="I675" s="143"/>
      <c r="L675" s="33"/>
      <c r="M675" s="144"/>
      <c r="T675" s="54"/>
      <c r="AT675" s="17" t="s">
        <v>132</v>
      </c>
      <c r="AU675" s="17" t="s">
        <v>90</v>
      </c>
    </row>
    <row r="676" spans="2:65" s="12" customFormat="1" ht="11.25">
      <c r="B676" s="145"/>
      <c r="D676" s="146" t="s">
        <v>134</v>
      </c>
      <c r="E676" s="147" t="s">
        <v>19</v>
      </c>
      <c r="F676" s="148" t="s">
        <v>260</v>
      </c>
      <c r="H676" s="147" t="s">
        <v>19</v>
      </c>
      <c r="I676" s="149"/>
      <c r="L676" s="145"/>
      <c r="M676" s="150"/>
      <c r="T676" s="151"/>
      <c r="AT676" s="147" t="s">
        <v>134</v>
      </c>
      <c r="AU676" s="147" t="s">
        <v>90</v>
      </c>
      <c r="AV676" s="12" t="s">
        <v>88</v>
      </c>
      <c r="AW676" s="12" t="s">
        <v>42</v>
      </c>
      <c r="AX676" s="12" t="s">
        <v>80</v>
      </c>
      <c r="AY676" s="147" t="s">
        <v>122</v>
      </c>
    </row>
    <row r="677" spans="2:65" s="12" customFormat="1" ht="11.25">
      <c r="B677" s="145"/>
      <c r="D677" s="146" t="s">
        <v>134</v>
      </c>
      <c r="E677" s="147" t="s">
        <v>19</v>
      </c>
      <c r="F677" s="148" t="s">
        <v>430</v>
      </c>
      <c r="H677" s="147" t="s">
        <v>19</v>
      </c>
      <c r="I677" s="149"/>
      <c r="L677" s="145"/>
      <c r="M677" s="150"/>
      <c r="T677" s="151"/>
      <c r="AT677" s="147" t="s">
        <v>134</v>
      </c>
      <c r="AU677" s="147" t="s">
        <v>90</v>
      </c>
      <c r="AV677" s="12" t="s">
        <v>88</v>
      </c>
      <c r="AW677" s="12" t="s">
        <v>42</v>
      </c>
      <c r="AX677" s="12" t="s">
        <v>80</v>
      </c>
      <c r="AY677" s="147" t="s">
        <v>122</v>
      </c>
    </row>
    <row r="678" spans="2:65" s="13" customFormat="1" ht="11.25">
      <c r="B678" s="152"/>
      <c r="D678" s="146" t="s">
        <v>134</v>
      </c>
      <c r="E678" s="153" t="s">
        <v>19</v>
      </c>
      <c r="F678" s="154" t="s">
        <v>336</v>
      </c>
      <c r="H678" s="155">
        <v>3.4</v>
      </c>
      <c r="I678" s="156"/>
      <c r="L678" s="152"/>
      <c r="M678" s="157"/>
      <c r="T678" s="158"/>
      <c r="AT678" s="153" t="s">
        <v>134</v>
      </c>
      <c r="AU678" s="153" t="s">
        <v>90</v>
      </c>
      <c r="AV678" s="13" t="s">
        <v>90</v>
      </c>
      <c r="AW678" s="13" t="s">
        <v>42</v>
      </c>
      <c r="AX678" s="13" t="s">
        <v>80</v>
      </c>
      <c r="AY678" s="153" t="s">
        <v>122</v>
      </c>
    </row>
    <row r="679" spans="2:65" s="12" customFormat="1" ht="11.25">
      <c r="B679" s="145"/>
      <c r="D679" s="146" t="s">
        <v>134</v>
      </c>
      <c r="E679" s="147" t="s">
        <v>19</v>
      </c>
      <c r="F679" s="148" t="s">
        <v>617</v>
      </c>
      <c r="H679" s="147" t="s">
        <v>19</v>
      </c>
      <c r="I679" s="149"/>
      <c r="L679" s="145"/>
      <c r="M679" s="150"/>
      <c r="T679" s="151"/>
      <c r="AT679" s="147" t="s">
        <v>134</v>
      </c>
      <c r="AU679" s="147" t="s">
        <v>90</v>
      </c>
      <c r="AV679" s="12" t="s">
        <v>88</v>
      </c>
      <c r="AW679" s="12" t="s">
        <v>42</v>
      </c>
      <c r="AX679" s="12" t="s">
        <v>80</v>
      </c>
      <c r="AY679" s="147" t="s">
        <v>122</v>
      </c>
    </row>
    <row r="680" spans="2:65" s="13" customFormat="1" ht="11.25">
      <c r="B680" s="152"/>
      <c r="D680" s="146" t="s">
        <v>134</v>
      </c>
      <c r="E680" s="153" t="s">
        <v>19</v>
      </c>
      <c r="F680" s="154" t="s">
        <v>327</v>
      </c>
      <c r="H680" s="155">
        <v>0.432</v>
      </c>
      <c r="I680" s="156"/>
      <c r="L680" s="152"/>
      <c r="M680" s="157"/>
      <c r="T680" s="158"/>
      <c r="AT680" s="153" t="s">
        <v>134</v>
      </c>
      <c r="AU680" s="153" t="s">
        <v>90</v>
      </c>
      <c r="AV680" s="13" t="s">
        <v>90</v>
      </c>
      <c r="AW680" s="13" t="s">
        <v>42</v>
      </c>
      <c r="AX680" s="13" t="s">
        <v>80</v>
      </c>
      <c r="AY680" s="153" t="s">
        <v>122</v>
      </c>
    </row>
    <row r="681" spans="2:65" s="14" customFormat="1" ht="11.25">
      <c r="B681" s="159"/>
      <c r="D681" s="146" t="s">
        <v>134</v>
      </c>
      <c r="E681" s="160" t="s">
        <v>19</v>
      </c>
      <c r="F681" s="161" t="s">
        <v>140</v>
      </c>
      <c r="H681" s="162">
        <v>3.8319999999999999</v>
      </c>
      <c r="I681" s="163"/>
      <c r="L681" s="159"/>
      <c r="M681" s="164"/>
      <c r="T681" s="165"/>
      <c r="AT681" s="160" t="s">
        <v>134</v>
      </c>
      <c r="AU681" s="160" t="s">
        <v>90</v>
      </c>
      <c r="AV681" s="14" t="s">
        <v>130</v>
      </c>
      <c r="AW681" s="14" t="s">
        <v>42</v>
      </c>
      <c r="AX681" s="14" t="s">
        <v>88</v>
      </c>
      <c r="AY681" s="160" t="s">
        <v>122</v>
      </c>
    </row>
    <row r="682" spans="2:65" s="1" customFormat="1" ht="15" customHeight="1">
      <c r="B682" s="33"/>
      <c r="C682" s="128" t="s">
        <v>618</v>
      </c>
      <c r="D682" s="128" t="s">
        <v>125</v>
      </c>
      <c r="E682" s="129" t="s">
        <v>619</v>
      </c>
      <c r="F682" s="130" t="s">
        <v>620</v>
      </c>
      <c r="G682" s="131" t="s">
        <v>235</v>
      </c>
      <c r="H682" s="132">
        <v>0.01</v>
      </c>
      <c r="I682" s="133"/>
      <c r="J682" s="134">
        <f>ROUND(I682*H682,2)</f>
        <v>0</v>
      </c>
      <c r="K682" s="130" t="s">
        <v>129</v>
      </c>
      <c r="L682" s="33"/>
      <c r="M682" s="135" t="s">
        <v>19</v>
      </c>
      <c r="N682" s="136" t="s">
        <v>51</v>
      </c>
      <c r="P682" s="137">
        <f>O682*H682</f>
        <v>0</v>
      </c>
      <c r="Q682" s="137">
        <v>1.0606500000000001</v>
      </c>
      <c r="R682" s="137">
        <f>Q682*H682</f>
        <v>1.0606500000000001E-2</v>
      </c>
      <c r="S682" s="137">
        <v>0</v>
      </c>
      <c r="T682" s="138">
        <f>S682*H682</f>
        <v>0</v>
      </c>
      <c r="AR682" s="139" t="s">
        <v>159</v>
      </c>
      <c r="AT682" s="139" t="s">
        <v>125</v>
      </c>
      <c r="AU682" s="139" t="s">
        <v>90</v>
      </c>
      <c r="AY682" s="17" t="s">
        <v>122</v>
      </c>
      <c r="BE682" s="140">
        <f>IF(N682="základní",J682,0)</f>
        <v>0</v>
      </c>
      <c r="BF682" s="140">
        <f>IF(N682="snížená",J682,0)</f>
        <v>0</v>
      </c>
      <c r="BG682" s="140">
        <f>IF(N682="zákl. přenesená",J682,0)</f>
        <v>0</v>
      </c>
      <c r="BH682" s="140">
        <f>IF(N682="sníž. přenesená",J682,0)</f>
        <v>0</v>
      </c>
      <c r="BI682" s="140">
        <f>IF(N682="nulová",J682,0)</f>
        <v>0</v>
      </c>
      <c r="BJ682" s="17" t="s">
        <v>88</v>
      </c>
      <c r="BK682" s="140">
        <f>ROUND(I682*H682,2)</f>
        <v>0</v>
      </c>
      <c r="BL682" s="17" t="s">
        <v>159</v>
      </c>
      <c r="BM682" s="139" t="s">
        <v>621</v>
      </c>
    </row>
    <row r="683" spans="2:65" s="1" customFormat="1" ht="11.25">
      <c r="B683" s="33"/>
      <c r="D683" s="141" t="s">
        <v>132</v>
      </c>
      <c r="F683" s="142" t="s">
        <v>622</v>
      </c>
      <c r="I683" s="143"/>
      <c r="L683" s="33"/>
      <c r="M683" s="144"/>
      <c r="T683" s="54"/>
      <c r="AT683" s="17" t="s">
        <v>132</v>
      </c>
      <c r="AU683" s="17" t="s">
        <v>90</v>
      </c>
    </row>
    <row r="684" spans="2:65" s="12" customFormat="1" ht="11.25">
      <c r="B684" s="145"/>
      <c r="D684" s="146" t="s">
        <v>134</v>
      </c>
      <c r="E684" s="147" t="s">
        <v>19</v>
      </c>
      <c r="F684" s="148" t="s">
        <v>260</v>
      </c>
      <c r="H684" s="147" t="s">
        <v>19</v>
      </c>
      <c r="I684" s="149"/>
      <c r="L684" s="145"/>
      <c r="M684" s="150"/>
      <c r="T684" s="151"/>
      <c r="AT684" s="147" t="s">
        <v>134</v>
      </c>
      <c r="AU684" s="147" t="s">
        <v>90</v>
      </c>
      <c r="AV684" s="12" t="s">
        <v>88</v>
      </c>
      <c r="AW684" s="12" t="s">
        <v>42</v>
      </c>
      <c r="AX684" s="12" t="s">
        <v>80</v>
      </c>
      <c r="AY684" s="147" t="s">
        <v>122</v>
      </c>
    </row>
    <row r="685" spans="2:65" s="12" customFormat="1" ht="11.25">
      <c r="B685" s="145"/>
      <c r="D685" s="146" t="s">
        <v>134</v>
      </c>
      <c r="E685" s="147" t="s">
        <v>19</v>
      </c>
      <c r="F685" s="148" t="s">
        <v>623</v>
      </c>
      <c r="H685" s="147" t="s">
        <v>19</v>
      </c>
      <c r="I685" s="149"/>
      <c r="L685" s="145"/>
      <c r="M685" s="150"/>
      <c r="T685" s="151"/>
      <c r="AT685" s="147" t="s">
        <v>134</v>
      </c>
      <c r="AU685" s="147" t="s">
        <v>90</v>
      </c>
      <c r="AV685" s="12" t="s">
        <v>88</v>
      </c>
      <c r="AW685" s="12" t="s">
        <v>42</v>
      </c>
      <c r="AX685" s="12" t="s">
        <v>80</v>
      </c>
      <c r="AY685" s="147" t="s">
        <v>122</v>
      </c>
    </row>
    <row r="686" spans="2:65" s="13" customFormat="1" ht="11.25">
      <c r="B686" s="152"/>
      <c r="D686" s="146" t="s">
        <v>134</v>
      </c>
      <c r="E686" s="153" t="s">
        <v>19</v>
      </c>
      <c r="F686" s="154" t="s">
        <v>624</v>
      </c>
      <c r="H686" s="155">
        <v>0.01</v>
      </c>
      <c r="I686" s="156"/>
      <c r="L686" s="152"/>
      <c r="M686" s="157"/>
      <c r="T686" s="158"/>
      <c r="AT686" s="153" t="s">
        <v>134</v>
      </c>
      <c r="AU686" s="153" t="s">
        <v>90</v>
      </c>
      <c r="AV686" s="13" t="s">
        <v>90</v>
      </c>
      <c r="AW686" s="13" t="s">
        <v>42</v>
      </c>
      <c r="AX686" s="13" t="s">
        <v>80</v>
      </c>
      <c r="AY686" s="153" t="s">
        <v>122</v>
      </c>
    </row>
    <row r="687" spans="2:65" s="14" customFormat="1" ht="11.25">
      <c r="B687" s="159"/>
      <c r="D687" s="146" t="s">
        <v>134</v>
      </c>
      <c r="E687" s="160" t="s">
        <v>19</v>
      </c>
      <c r="F687" s="161" t="s">
        <v>140</v>
      </c>
      <c r="H687" s="162">
        <v>0.01</v>
      </c>
      <c r="I687" s="163"/>
      <c r="L687" s="159"/>
      <c r="M687" s="164"/>
      <c r="T687" s="165"/>
      <c r="AT687" s="160" t="s">
        <v>134</v>
      </c>
      <c r="AU687" s="160" t="s">
        <v>90</v>
      </c>
      <c r="AV687" s="14" t="s">
        <v>130</v>
      </c>
      <c r="AW687" s="14" t="s">
        <v>42</v>
      </c>
      <c r="AX687" s="14" t="s">
        <v>88</v>
      </c>
      <c r="AY687" s="160" t="s">
        <v>122</v>
      </c>
    </row>
    <row r="688" spans="2:65" s="1" customFormat="1" ht="15" customHeight="1">
      <c r="B688" s="33"/>
      <c r="C688" s="166" t="s">
        <v>625</v>
      </c>
      <c r="D688" s="166" t="s">
        <v>154</v>
      </c>
      <c r="E688" s="167" t="s">
        <v>626</v>
      </c>
      <c r="F688" s="168" t="s">
        <v>627</v>
      </c>
      <c r="G688" s="169" t="s">
        <v>157</v>
      </c>
      <c r="H688" s="170">
        <v>2.2000000000000002</v>
      </c>
      <c r="I688" s="171"/>
      <c r="J688" s="172">
        <f>ROUND(I688*H688,2)</f>
        <v>0</v>
      </c>
      <c r="K688" s="168" t="s">
        <v>574</v>
      </c>
      <c r="L688" s="173"/>
      <c r="M688" s="174" t="s">
        <v>19</v>
      </c>
      <c r="N688" s="175" t="s">
        <v>51</v>
      </c>
      <c r="P688" s="137">
        <f>O688*H688</f>
        <v>0</v>
      </c>
      <c r="Q688" s="137">
        <v>1.311E-2</v>
      </c>
      <c r="R688" s="137">
        <f>Q688*H688</f>
        <v>2.8842000000000003E-2</v>
      </c>
      <c r="S688" s="137">
        <v>0</v>
      </c>
      <c r="T688" s="138">
        <f>S688*H688</f>
        <v>0</v>
      </c>
      <c r="AR688" s="139" t="s">
        <v>172</v>
      </c>
      <c r="AT688" s="139" t="s">
        <v>154</v>
      </c>
      <c r="AU688" s="139" t="s">
        <v>90</v>
      </c>
      <c r="AY688" s="17" t="s">
        <v>122</v>
      </c>
      <c r="BE688" s="140">
        <f>IF(N688="základní",J688,0)</f>
        <v>0</v>
      </c>
      <c r="BF688" s="140">
        <f>IF(N688="snížená",J688,0)</f>
        <v>0</v>
      </c>
      <c r="BG688" s="140">
        <f>IF(N688="zákl. přenesená",J688,0)</f>
        <v>0</v>
      </c>
      <c r="BH688" s="140">
        <f>IF(N688="sníž. přenesená",J688,0)</f>
        <v>0</v>
      </c>
      <c r="BI688" s="140">
        <f>IF(N688="nulová",J688,0)</f>
        <v>0</v>
      </c>
      <c r="BJ688" s="17" t="s">
        <v>88</v>
      </c>
      <c r="BK688" s="140">
        <f>ROUND(I688*H688,2)</f>
        <v>0</v>
      </c>
      <c r="BL688" s="17" t="s">
        <v>130</v>
      </c>
      <c r="BM688" s="139" t="s">
        <v>628</v>
      </c>
    </row>
    <row r="689" spans="2:65" s="12" customFormat="1" ht="11.25">
      <c r="B689" s="145"/>
      <c r="D689" s="146" t="s">
        <v>134</v>
      </c>
      <c r="E689" s="147" t="s">
        <v>19</v>
      </c>
      <c r="F689" s="148" t="s">
        <v>629</v>
      </c>
      <c r="H689" s="147" t="s">
        <v>19</v>
      </c>
      <c r="I689" s="149"/>
      <c r="L689" s="145"/>
      <c r="M689" s="150"/>
      <c r="T689" s="151"/>
      <c r="AT689" s="147" t="s">
        <v>134</v>
      </c>
      <c r="AU689" s="147" t="s">
        <v>90</v>
      </c>
      <c r="AV689" s="12" t="s">
        <v>88</v>
      </c>
      <c r="AW689" s="12" t="s">
        <v>42</v>
      </c>
      <c r="AX689" s="12" t="s">
        <v>80</v>
      </c>
      <c r="AY689" s="147" t="s">
        <v>122</v>
      </c>
    </row>
    <row r="690" spans="2:65" s="12" customFormat="1" ht="11.25">
      <c r="B690" s="145"/>
      <c r="D690" s="146" t="s">
        <v>134</v>
      </c>
      <c r="E690" s="147" t="s">
        <v>19</v>
      </c>
      <c r="F690" s="148" t="s">
        <v>630</v>
      </c>
      <c r="H690" s="147" t="s">
        <v>19</v>
      </c>
      <c r="I690" s="149"/>
      <c r="L690" s="145"/>
      <c r="M690" s="150"/>
      <c r="T690" s="151"/>
      <c r="AT690" s="147" t="s">
        <v>134</v>
      </c>
      <c r="AU690" s="147" t="s">
        <v>90</v>
      </c>
      <c r="AV690" s="12" t="s">
        <v>88</v>
      </c>
      <c r="AW690" s="12" t="s">
        <v>42</v>
      </c>
      <c r="AX690" s="12" t="s">
        <v>80</v>
      </c>
      <c r="AY690" s="147" t="s">
        <v>122</v>
      </c>
    </row>
    <row r="691" spans="2:65" s="13" customFormat="1" ht="11.25">
      <c r="B691" s="152"/>
      <c r="D691" s="146" t="s">
        <v>134</v>
      </c>
      <c r="E691" s="153" t="s">
        <v>19</v>
      </c>
      <c r="F691" s="154" t="s">
        <v>631</v>
      </c>
      <c r="H691" s="155">
        <v>2.2000000000000002</v>
      </c>
      <c r="I691" s="156"/>
      <c r="L691" s="152"/>
      <c r="M691" s="157"/>
      <c r="T691" s="158"/>
      <c r="AT691" s="153" t="s">
        <v>134</v>
      </c>
      <c r="AU691" s="153" t="s">
        <v>90</v>
      </c>
      <c r="AV691" s="13" t="s">
        <v>90</v>
      </c>
      <c r="AW691" s="13" t="s">
        <v>42</v>
      </c>
      <c r="AX691" s="13" t="s">
        <v>80</v>
      </c>
      <c r="AY691" s="153" t="s">
        <v>122</v>
      </c>
    </row>
    <row r="692" spans="2:65" s="14" customFormat="1" ht="11.25">
      <c r="B692" s="159"/>
      <c r="D692" s="146" t="s">
        <v>134</v>
      </c>
      <c r="E692" s="160" t="s">
        <v>19</v>
      </c>
      <c r="F692" s="161" t="s">
        <v>140</v>
      </c>
      <c r="H692" s="162">
        <v>2.2000000000000002</v>
      </c>
      <c r="I692" s="163"/>
      <c r="L692" s="159"/>
      <c r="M692" s="164"/>
      <c r="T692" s="165"/>
      <c r="AT692" s="160" t="s">
        <v>134</v>
      </c>
      <c r="AU692" s="160" t="s">
        <v>90</v>
      </c>
      <c r="AV692" s="14" t="s">
        <v>130</v>
      </c>
      <c r="AW692" s="14" t="s">
        <v>42</v>
      </c>
      <c r="AX692" s="14" t="s">
        <v>88</v>
      </c>
      <c r="AY692" s="160" t="s">
        <v>122</v>
      </c>
    </row>
    <row r="693" spans="2:65" s="1" customFormat="1" ht="15" customHeight="1">
      <c r="B693" s="33"/>
      <c r="C693" s="166" t="s">
        <v>632</v>
      </c>
      <c r="D693" s="166" t="s">
        <v>154</v>
      </c>
      <c r="E693" s="167" t="s">
        <v>633</v>
      </c>
      <c r="F693" s="168" t="s">
        <v>634</v>
      </c>
      <c r="G693" s="169" t="s">
        <v>157</v>
      </c>
      <c r="H693" s="170">
        <v>3.15</v>
      </c>
      <c r="I693" s="171"/>
      <c r="J693" s="172">
        <f>ROUND(I693*H693,2)</f>
        <v>0</v>
      </c>
      <c r="K693" s="168" t="s">
        <v>129</v>
      </c>
      <c r="L693" s="173"/>
      <c r="M693" s="174" t="s">
        <v>19</v>
      </c>
      <c r="N693" s="175" t="s">
        <v>51</v>
      </c>
      <c r="P693" s="137">
        <f>O693*H693</f>
        <v>0</v>
      </c>
      <c r="Q693" s="137">
        <v>4.2999999999999999E-4</v>
      </c>
      <c r="R693" s="137">
        <f>Q693*H693</f>
        <v>1.3545E-3</v>
      </c>
      <c r="S693" s="137">
        <v>0</v>
      </c>
      <c r="T693" s="138">
        <f>S693*H693</f>
        <v>0</v>
      </c>
      <c r="AR693" s="139" t="s">
        <v>635</v>
      </c>
      <c r="AT693" s="139" t="s">
        <v>154</v>
      </c>
      <c r="AU693" s="139" t="s">
        <v>90</v>
      </c>
      <c r="AY693" s="17" t="s">
        <v>122</v>
      </c>
      <c r="BE693" s="140">
        <f>IF(N693="základní",J693,0)</f>
        <v>0</v>
      </c>
      <c r="BF693" s="140">
        <f>IF(N693="snížená",J693,0)</f>
        <v>0</v>
      </c>
      <c r="BG693" s="140">
        <f>IF(N693="zákl. přenesená",J693,0)</f>
        <v>0</v>
      </c>
      <c r="BH693" s="140">
        <f>IF(N693="sníž. přenesená",J693,0)</f>
        <v>0</v>
      </c>
      <c r="BI693" s="140">
        <f>IF(N693="nulová",J693,0)</f>
        <v>0</v>
      </c>
      <c r="BJ693" s="17" t="s">
        <v>88</v>
      </c>
      <c r="BK693" s="140">
        <f>ROUND(I693*H693,2)</f>
        <v>0</v>
      </c>
      <c r="BL693" s="17" t="s">
        <v>635</v>
      </c>
      <c r="BM693" s="139" t="s">
        <v>636</v>
      </c>
    </row>
    <row r="694" spans="2:65" s="12" customFormat="1" ht="11.25">
      <c r="B694" s="145"/>
      <c r="D694" s="146" t="s">
        <v>134</v>
      </c>
      <c r="E694" s="147" t="s">
        <v>19</v>
      </c>
      <c r="F694" s="148" t="s">
        <v>629</v>
      </c>
      <c r="H694" s="147" t="s">
        <v>19</v>
      </c>
      <c r="I694" s="149"/>
      <c r="L694" s="145"/>
      <c r="M694" s="150"/>
      <c r="T694" s="151"/>
      <c r="AT694" s="147" t="s">
        <v>134</v>
      </c>
      <c r="AU694" s="147" t="s">
        <v>90</v>
      </c>
      <c r="AV694" s="12" t="s">
        <v>88</v>
      </c>
      <c r="AW694" s="12" t="s">
        <v>42</v>
      </c>
      <c r="AX694" s="12" t="s">
        <v>80</v>
      </c>
      <c r="AY694" s="147" t="s">
        <v>122</v>
      </c>
    </row>
    <row r="695" spans="2:65" s="12" customFormat="1" ht="11.25">
      <c r="B695" s="145"/>
      <c r="D695" s="146" t="s">
        <v>134</v>
      </c>
      <c r="E695" s="147" t="s">
        <v>19</v>
      </c>
      <c r="F695" s="148" t="s">
        <v>630</v>
      </c>
      <c r="H695" s="147" t="s">
        <v>19</v>
      </c>
      <c r="I695" s="149"/>
      <c r="L695" s="145"/>
      <c r="M695" s="150"/>
      <c r="T695" s="151"/>
      <c r="AT695" s="147" t="s">
        <v>134</v>
      </c>
      <c r="AU695" s="147" t="s">
        <v>90</v>
      </c>
      <c r="AV695" s="12" t="s">
        <v>88</v>
      </c>
      <c r="AW695" s="12" t="s">
        <v>42</v>
      </c>
      <c r="AX695" s="12" t="s">
        <v>80</v>
      </c>
      <c r="AY695" s="147" t="s">
        <v>122</v>
      </c>
    </row>
    <row r="696" spans="2:65" s="13" customFormat="1" ht="11.25">
      <c r="B696" s="152"/>
      <c r="D696" s="146" t="s">
        <v>134</v>
      </c>
      <c r="E696" s="153" t="s">
        <v>19</v>
      </c>
      <c r="F696" s="154" t="s">
        <v>637</v>
      </c>
      <c r="H696" s="155">
        <v>1</v>
      </c>
      <c r="I696" s="156"/>
      <c r="L696" s="152"/>
      <c r="M696" s="157"/>
      <c r="T696" s="158"/>
      <c r="AT696" s="153" t="s">
        <v>134</v>
      </c>
      <c r="AU696" s="153" t="s">
        <v>90</v>
      </c>
      <c r="AV696" s="13" t="s">
        <v>90</v>
      </c>
      <c r="AW696" s="13" t="s">
        <v>42</v>
      </c>
      <c r="AX696" s="13" t="s">
        <v>80</v>
      </c>
      <c r="AY696" s="153" t="s">
        <v>122</v>
      </c>
    </row>
    <row r="697" spans="2:65" s="12" customFormat="1" ht="11.25">
      <c r="B697" s="145"/>
      <c r="D697" s="146" t="s">
        <v>134</v>
      </c>
      <c r="E697" s="147" t="s">
        <v>19</v>
      </c>
      <c r="F697" s="148" t="s">
        <v>638</v>
      </c>
      <c r="H697" s="147" t="s">
        <v>19</v>
      </c>
      <c r="I697" s="149"/>
      <c r="L697" s="145"/>
      <c r="M697" s="150"/>
      <c r="T697" s="151"/>
      <c r="AT697" s="147" t="s">
        <v>134</v>
      </c>
      <c r="AU697" s="147" t="s">
        <v>90</v>
      </c>
      <c r="AV697" s="12" t="s">
        <v>88</v>
      </c>
      <c r="AW697" s="12" t="s">
        <v>42</v>
      </c>
      <c r="AX697" s="12" t="s">
        <v>80</v>
      </c>
      <c r="AY697" s="147" t="s">
        <v>122</v>
      </c>
    </row>
    <row r="698" spans="2:65" s="13" customFormat="1" ht="11.25">
      <c r="B698" s="152"/>
      <c r="D698" s="146" t="s">
        <v>134</v>
      </c>
      <c r="E698" s="153" t="s">
        <v>19</v>
      </c>
      <c r="F698" s="154" t="s">
        <v>639</v>
      </c>
      <c r="H698" s="155">
        <v>2</v>
      </c>
      <c r="I698" s="156"/>
      <c r="L698" s="152"/>
      <c r="M698" s="157"/>
      <c r="T698" s="158"/>
      <c r="AT698" s="153" t="s">
        <v>134</v>
      </c>
      <c r="AU698" s="153" t="s">
        <v>90</v>
      </c>
      <c r="AV698" s="13" t="s">
        <v>90</v>
      </c>
      <c r="AW698" s="13" t="s">
        <v>42</v>
      </c>
      <c r="AX698" s="13" t="s">
        <v>80</v>
      </c>
      <c r="AY698" s="153" t="s">
        <v>122</v>
      </c>
    </row>
    <row r="699" spans="2:65" s="14" customFormat="1" ht="11.25">
      <c r="B699" s="159"/>
      <c r="D699" s="146" t="s">
        <v>134</v>
      </c>
      <c r="E699" s="160" t="s">
        <v>19</v>
      </c>
      <c r="F699" s="161" t="s">
        <v>140</v>
      </c>
      <c r="H699" s="162">
        <v>3</v>
      </c>
      <c r="I699" s="163"/>
      <c r="L699" s="159"/>
      <c r="M699" s="164"/>
      <c r="T699" s="165"/>
      <c r="AT699" s="160" t="s">
        <v>134</v>
      </c>
      <c r="AU699" s="160" t="s">
        <v>90</v>
      </c>
      <c r="AV699" s="14" t="s">
        <v>130</v>
      </c>
      <c r="AW699" s="14" t="s">
        <v>42</v>
      </c>
      <c r="AX699" s="14" t="s">
        <v>88</v>
      </c>
      <c r="AY699" s="160" t="s">
        <v>122</v>
      </c>
    </row>
    <row r="700" spans="2:65" s="13" customFormat="1" ht="11.25">
      <c r="B700" s="152"/>
      <c r="D700" s="146" t="s">
        <v>134</v>
      </c>
      <c r="F700" s="154" t="s">
        <v>640</v>
      </c>
      <c r="H700" s="155">
        <v>3.15</v>
      </c>
      <c r="I700" s="156"/>
      <c r="L700" s="152"/>
      <c r="M700" s="157"/>
      <c r="T700" s="158"/>
      <c r="AT700" s="153" t="s">
        <v>134</v>
      </c>
      <c r="AU700" s="153" t="s">
        <v>90</v>
      </c>
      <c r="AV700" s="13" t="s">
        <v>90</v>
      </c>
      <c r="AW700" s="13" t="s">
        <v>4</v>
      </c>
      <c r="AX700" s="13" t="s">
        <v>88</v>
      </c>
      <c r="AY700" s="153" t="s">
        <v>122</v>
      </c>
    </row>
    <row r="701" spans="2:65" s="1" customFormat="1" ht="15" customHeight="1">
      <c r="B701" s="33"/>
      <c r="C701" s="128" t="s">
        <v>641</v>
      </c>
      <c r="D701" s="128" t="s">
        <v>125</v>
      </c>
      <c r="E701" s="129" t="s">
        <v>642</v>
      </c>
      <c r="F701" s="130" t="s">
        <v>643</v>
      </c>
      <c r="G701" s="131" t="s">
        <v>180</v>
      </c>
      <c r="H701" s="132">
        <v>13.6</v>
      </c>
      <c r="I701" s="133"/>
      <c r="J701" s="134">
        <f>ROUND(I701*H701,2)</f>
        <v>0</v>
      </c>
      <c r="K701" s="130" t="s">
        <v>129</v>
      </c>
      <c r="L701" s="33"/>
      <c r="M701" s="135" t="s">
        <v>19</v>
      </c>
      <c r="N701" s="136" t="s">
        <v>51</v>
      </c>
      <c r="P701" s="137">
        <f>O701*H701</f>
        <v>0</v>
      </c>
      <c r="Q701" s="137">
        <v>0</v>
      </c>
      <c r="R701" s="137">
        <f>Q701*H701</f>
        <v>0</v>
      </c>
      <c r="S701" s="137">
        <v>0</v>
      </c>
      <c r="T701" s="138">
        <f>S701*H701</f>
        <v>0</v>
      </c>
      <c r="AR701" s="139" t="s">
        <v>159</v>
      </c>
      <c r="AT701" s="139" t="s">
        <v>125</v>
      </c>
      <c r="AU701" s="139" t="s">
        <v>90</v>
      </c>
      <c r="AY701" s="17" t="s">
        <v>122</v>
      </c>
      <c r="BE701" s="140">
        <f>IF(N701="základní",J701,0)</f>
        <v>0</v>
      </c>
      <c r="BF701" s="140">
        <f>IF(N701="snížená",J701,0)</f>
        <v>0</v>
      </c>
      <c r="BG701" s="140">
        <f>IF(N701="zákl. přenesená",J701,0)</f>
        <v>0</v>
      </c>
      <c r="BH701" s="140">
        <f>IF(N701="sníž. přenesená",J701,0)</f>
        <v>0</v>
      </c>
      <c r="BI701" s="140">
        <f>IF(N701="nulová",J701,0)</f>
        <v>0</v>
      </c>
      <c r="BJ701" s="17" t="s">
        <v>88</v>
      </c>
      <c r="BK701" s="140">
        <f>ROUND(I701*H701,2)</f>
        <v>0</v>
      </c>
      <c r="BL701" s="17" t="s">
        <v>159</v>
      </c>
      <c r="BM701" s="139" t="s">
        <v>644</v>
      </c>
    </row>
    <row r="702" spans="2:65" s="1" customFormat="1" ht="11.25">
      <c r="B702" s="33"/>
      <c r="D702" s="141" t="s">
        <v>132</v>
      </c>
      <c r="F702" s="142" t="s">
        <v>645</v>
      </c>
      <c r="I702" s="143"/>
      <c r="L702" s="33"/>
      <c r="M702" s="144"/>
      <c r="T702" s="54"/>
      <c r="AT702" s="17" t="s">
        <v>132</v>
      </c>
      <c r="AU702" s="17" t="s">
        <v>90</v>
      </c>
    </row>
    <row r="703" spans="2:65" s="12" customFormat="1" ht="11.25">
      <c r="B703" s="145"/>
      <c r="D703" s="146" t="s">
        <v>134</v>
      </c>
      <c r="E703" s="147" t="s">
        <v>19</v>
      </c>
      <c r="F703" s="148" t="s">
        <v>260</v>
      </c>
      <c r="H703" s="147" t="s">
        <v>19</v>
      </c>
      <c r="I703" s="149"/>
      <c r="L703" s="145"/>
      <c r="M703" s="150"/>
      <c r="T703" s="151"/>
      <c r="AT703" s="147" t="s">
        <v>134</v>
      </c>
      <c r="AU703" s="147" t="s">
        <v>90</v>
      </c>
      <c r="AV703" s="12" t="s">
        <v>88</v>
      </c>
      <c r="AW703" s="12" t="s">
        <v>42</v>
      </c>
      <c r="AX703" s="12" t="s">
        <v>80</v>
      </c>
      <c r="AY703" s="147" t="s">
        <v>122</v>
      </c>
    </row>
    <row r="704" spans="2:65" s="12" customFormat="1" ht="11.25">
      <c r="B704" s="145"/>
      <c r="D704" s="146" t="s">
        <v>134</v>
      </c>
      <c r="E704" s="147" t="s">
        <v>19</v>
      </c>
      <c r="F704" s="148" t="s">
        <v>646</v>
      </c>
      <c r="H704" s="147" t="s">
        <v>19</v>
      </c>
      <c r="I704" s="149"/>
      <c r="L704" s="145"/>
      <c r="M704" s="150"/>
      <c r="T704" s="151"/>
      <c r="AT704" s="147" t="s">
        <v>134</v>
      </c>
      <c r="AU704" s="147" t="s">
        <v>90</v>
      </c>
      <c r="AV704" s="12" t="s">
        <v>88</v>
      </c>
      <c r="AW704" s="12" t="s">
        <v>42</v>
      </c>
      <c r="AX704" s="12" t="s">
        <v>80</v>
      </c>
      <c r="AY704" s="147" t="s">
        <v>122</v>
      </c>
    </row>
    <row r="705" spans="2:65" s="13" customFormat="1" ht="11.25">
      <c r="B705" s="152"/>
      <c r="D705" s="146" t="s">
        <v>134</v>
      </c>
      <c r="E705" s="153" t="s">
        <v>19</v>
      </c>
      <c r="F705" s="154" t="s">
        <v>611</v>
      </c>
      <c r="H705" s="155">
        <v>13.6</v>
      </c>
      <c r="I705" s="156"/>
      <c r="L705" s="152"/>
      <c r="M705" s="157"/>
      <c r="T705" s="158"/>
      <c r="AT705" s="153" t="s">
        <v>134</v>
      </c>
      <c r="AU705" s="153" t="s">
        <v>90</v>
      </c>
      <c r="AV705" s="13" t="s">
        <v>90</v>
      </c>
      <c r="AW705" s="13" t="s">
        <v>42</v>
      </c>
      <c r="AX705" s="13" t="s">
        <v>80</v>
      </c>
      <c r="AY705" s="153" t="s">
        <v>122</v>
      </c>
    </row>
    <row r="706" spans="2:65" s="14" customFormat="1" ht="11.25">
      <c r="B706" s="159"/>
      <c r="D706" s="146" t="s">
        <v>134</v>
      </c>
      <c r="E706" s="160" t="s">
        <v>19</v>
      </c>
      <c r="F706" s="161" t="s">
        <v>140</v>
      </c>
      <c r="H706" s="162">
        <v>13.6</v>
      </c>
      <c r="I706" s="163"/>
      <c r="L706" s="159"/>
      <c r="M706" s="164"/>
      <c r="T706" s="165"/>
      <c r="AT706" s="160" t="s">
        <v>134</v>
      </c>
      <c r="AU706" s="160" t="s">
        <v>90</v>
      </c>
      <c r="AV706" s="14" t="s">
        <v>130</v>
      </c>
      <c r="AW706" s="14" t="s">
        <v>42</v>
      </c>
      <c r="AX706" s="14" t="s">
        <v>88</v>
      </c>
      <c r="AY706" s="160" t="s">
        <v>122</v>
      </c>
    </row>
    <row r="707" spans="2:65" s="1" customFormat="1" ht="23.65" customHeight="1">
      <c r="B707" s="33"/>
      <c r="C707" s="128" t="s">
        <v>647</v>
      </c>
      <c r="D707" s="128" t="s">
        <v>125</v>
      </c>
      <c r="E707" s="129" t="s">
        <v>648</v>
      </c>
      <c r="F707" s="130" t="s">
        <v>649</v>
      </c>
      <c r="G707" s="131" t="s">
        <v>323</v>
      </c>
      <c r="H707" s="132">
        <v>0.4</v>
      </c>
      <c r="I707" s="133"/>
      <c r="J707" s="134">
        <f>ROUND(I707*H707,2)</f>
        <v>0</v>
      </c>
      <c r="K707" s="130" t="s">
        <v>129</v>
      </c>
      <c r="L707" s="33"/>
      <c r="M707" s="135" t="s">
        <v>19</v>
      </c>
      <c r="N707" s="136" t="s">
        <v>51</v>
      </c>
      <c r="P707" s="137">
        <f>O707*H707</f>
        <v>0</v>
      </c>
      <c r="Q707" s="137">
        <v>2.5018699999999998</v>
      </c>
      <c r="R707" s="137">
        <f>Q707*H707</f>
        <v>1.000748</v>
      </c>
      <c r="S707" s="137">
        <v>0</v>
      </c>
      <c r="T707" s="138">
        <f>S707*H707</f>
        <v>0</v>
      </c>
      <c r="AR707" s="139" t="s">
        <v>159</v>
      </c>
      <c r="AT707" s="139" t="s">
        <v>125</v>
      </c>
      <c r="AU707" s="139" t="s">
        <v>90</v>
      </c>
      <c r="AY707" s="17" t="s">
        <v>122</v>
      </c>
      <c r="BE707" s="140">
        <f>IF(N707="základní",J707,0)</f>
        <v>0</v>
      </c>
      <c r="BF707" s="140">
        <f>IF(N707="snížená",J707,0)</f>
        <v>0</v>
      </c>
      <c r="BG707" s="140">
        <f>IF(N707="zákl. přenesená",J707,0)</f>
        <v>0</v>
      </c>
      <c r="BH707" s="140">
        <f>IF(N707="sníž. přenesená",J707,0)</f>
        <v>0</v>
      </c>
      <c r="BI707" s="140">
        <f>IF(N707="nulová",J707,0)</f>
        <v>0</v>
      </c>
      <c r="BJ707" s="17" t="s">
        <v>88</v>
      </c>
      <c r="BK707" s="140">
        <f>ROUND(I707*H707,2)</f>
        <v>0</v>
      </c>
      <c r="BL707" s="17" t="s">
        <v>159</v>
      </c>
      <c r="BM707" s="139" t="s">
        <v>650</v>
      </c>
    </row>
    <row r="708" spans="2:65" s="1" customFormat="1" ht="11.25">
      <c r="B708" s="33"/>
      <c r="D708" s="141" t="s">
        <v>132</v>
      </c>
      <c r="F708" s="142" t="s">
        <v>651</v>
      </c>
      <c r="I708" s="143"/>
      <c r="L708" s="33"/>
      <c r="M708" s="144"/>
      <c r="T708" s="54"/>
      <c r="AT708" s="17" t="s">
        <v>132</v>
      </c>
      <c r="AU708" s="17" t="s">
        <v>90</v>
      </c>
    </row>
    <row r="709" spans="2:65" s="12" customFormat="1" ht="11.25">
      <c r="B709" s="145"/>
      <c r="D709" s="146" t="s">
        <v>134</v>
      </c>
      <c r="E709" s="147" t="s">
        <v>19</v>
      </c>
      <c r="F709" s="148" t="s">
        <v>260</v>
      </c>
      <c r="H709" s="147" t="s">
        <v>19</v>
      </c>
      <c r="I709" s="149"/>
      <c r="L709" s="145"/>
      <c r="M709" s="150"/>
      <c r="T709" s="151"/>
      <c r="AT709" s="147" t="s">
        <v>134</v>
      </c>
      <c r="AU709" s="147" t="s">
        <v>90</v>
      </c>
      <c r="AV709" s="12" t="s">
        <v>88</v>
      </c>
      <c r="AW709" s="12" t="s">
        <v>42</v>
      </c>
      <c r="AX709" s="12" t="s">
        <v>80</v>
      </c>
      <c r="AY709" s="147" t="s">
        <v>122</v>
      </c>
    </row>
    <row r="710" spans="2:65" s="12" customFormat="1" ht="11.25">
      <c r="B710" s="145"/>
      <c r="D710" s="146" t="s">
        <v>134</v>
      </c>
      <c r="E710" s="147" t="s">
        <v>19</v>
      </c>
      <c r="F710" s="148" t="s">
        <v>432</v>
      </c>
      <c r="H710" s="147" t="s">
        <v>19</v>
      </c>
      <c r="I710" s="149"/>
      <c r="L710" s="145"/>
      <c r="M710" s="150"/>
      <c r="T710" s="151"/>
      <c r="AT710" s="147" t="s">
        <v>134</v>
      </c>
      <c r="AU710" s="147" t="s">
        <v>90</v>
      </c>
      <c r="AV710" s="12" t="s">
        <v>88</v>
      </c>
      <c r="AW710" s="12" t="s">
        <v>42</v>
      </c>
      <c r="AX710" s="12" t="s">
        <v>80</v>
      </c>
      <c r="AY710" s="147" t="s">
        <v>122</v>
      </c>
    </row>
    <row r="711" spans="2:65" s="13" customFormat="1" ht="11.25">
      <c r="B711" s="152"/>
      <c r="D711" s="146" t="s">
        <v>134</v>
      </c>
      <c r="E711" s="153" t="s">
        <v>19</v>
      </c>
      <c r="F711" s="154" t="s">
        <v>433</v>
      </c>
      <c r="H711" s="155">
        <v>0.4</v>
      </c>
      <c r="I711" s="156"/>
      <c r="L711" s="152"/>
      <c r="M711" s="157"/>
      <c r="T711" s="158"/>
      <c r="AT711" s="153" t="s">
        <v>134</v>
      </c>
      <c r="AU711" s="153" t="s">
        <v>90</v>
      </c>
      <c r="AV711" s="13" t="s">
        <v>90</v>
      </c>
      <c r="AW711" s="13" t="s">
        <v>42</v>
      </c>
      <c r="AX711" s="13" t="s">
        <v>80</v>
      </c>
      <c r="AY711" s="153" t="s">
        <v>122</v>
      </c>
    </row>
    <row r="712" spans="2:65" s="14" customFormat="1" ht="11.25">
      <c r="B712" s="159"/>
      <c r="D712" s="146" t="s">
        <v>134</v>
      </c>
      <c r="E712" s="160" t="s">
        <v>19</v>
      </c>
      <c r="F712" s="161" t="s">
        <v>140</v>
      </c>
      <c r="H712" s="162">
        <v>0.4</v>
      </c>
      <c r="I712" s="163"/>
      <c r="L712" s="159"/>
      <c r="M712" s="164"/>
      <c r="T712" s="165"/>
      <c r="AT712" s="160" t="s">
        <v>134</v>
      </c>
      <c r="AU712" s="160" t="s">
        <v>90</v>
      </c>
      <c r="AV712" s="14" t="s">
        <v>130</v>
      </c>
      <c r="AW712" s="14" t="s">
        <v>42</v>
      </c>
      <c r="AX712" s="14" t="s">
        <v>88</v>
      </c>
      <c r="AY712" s="160" t="s">
        <v>122</v>
      </c>
    </row>
    <row r="713" spans="2:65" s="1" customFormat="1" ht="21.2" customHeight="1">
      <c r="B713" s="33"/>
      <c r="C713" s="128" t="s">
        <v>652</v>
      </c>
      <c r="D713" s="128" t="s">
        <v>125</v>
      </c>
      <c r="E713" s="129" t="s">
        <v>653</v>
      </c>
      <c r="F713" s="130" t="s">
        <v>654</v>
      </c>
      <c r="G713" s="131" t="s">
        <v>157</v>
      </c>
      <c r="H713" s="132">
        <v>85.5</v>
      </c>
      <c r="I713" s="133"/>
      <c r="J713" s="134">
        <f>ROUND(I713*H713,2)</f>
        <v>0</v>
      </c>
      <c r="K713" s="130" t="s">
        <v>129</v>
      </c>
      <c r="L713" s="33"/>
      <c r="M713" s="135" t="s">
        <v>19</v>
      </c>
      <c r="N713" s="136" t="s">
        <v>51</v>
      </c>
      <c r="P713" s="137">
        <f>O713*H713</f>
        <v>0</v>
      </c>
      <c r="Q713" s="137">
        <v>9.0000000000000006E-5</v>
      </c>
      <c r="R713" s="137">
        <f>Q713*H713</f>
        <v>7.6950000000000005E-3</v>
      </c>
      <c r="S713" s="137">
        <v>0</v>
      </c>
      <c r="T713" s="138">
        <f>S713*H713</f>
        <v>0</v>
      </c>
      <c r="AR713" s="139" t="s">
        <v>159</v>
      </c>
      <c r="AT713" s="139" t="s">
        <v>125</v>
      </c>
      <c r="AU713" s="139" t="s">
        <v>90</v>
      </c>
      <c r="AY713" s="17" t="s">
        <v>122</v>
      </c>
      <c r="BE713" s="140">
        <f>IF(N713="základní",J713,0)</f>
        <v>0</v>
      </c>
      <c r="BF713" s="140">
        <f>IF(N713="snížená",J713,0)</f>
        <v>0</v>
      </c>
      <c r="BG713" s="140">
        <f>IF(N713="zákl. přenesená",J713,0)</f>
        <v>0</v>
      </c>
      <c r="BH713" s="140">
        <f>IF(N713="sníž. přenesená",J713,0)</f>
        <v>0</v>
      </c>
      <c r="BI713" s="140">
        <f>IF(N713="nulová",J713,0)</f>
        <v>0</v>
      </c>
      <c r="BJ713" s="17" t="s">
        <v>88</v>
      </c>
      <c r="BK713" s="140">
        <f>ROUND(I713*H713,2)</f>
        <v>0</v>
      </c>
      <c r="BL713" s="17" t="s">
        <v>159</v>
      </c>
      <c r="BM713" s="139" t="s">
        <v>655</v>
      </c>
    </row>
    <row r="714" spans="2:65" s="1" customFormat="1" ht="11.25">
      <c r="B714" s="33"/>
      <c r="D714" s="141" t="s">
        <v>132</v>
      </c>
      <c r="F714" s="142" t="s">
        <v>656</v>
      </c>
      <c r="I714" s="143"/>
      <c r="L714" s="33"/>
      <c r="M714" s="144"/>
      <c r="T714" s="54"/>
      <c r="AT714" s="17" t="s">
        <v>132</v>
      </c>
      <c r="AU714" s="17" t="s">
        <v>90</v>
      </c>
    </row>
    <row r="715" spans="2:65" s="12" customFormat="1" ht="11.25">
      <c r="B715" s="145"/>
      <c r="D715" s="146" t="s">
        <v>134</v>
      </c>
      <c r="E715" s="147" t="s">
        <v>19</v>
      </c>
      <c r="F715" s="148" t="s">
        <v>260</v>
      </c>
      <c r="H715" s="147" t="s">
        <v>19</v>
      </c>
      <c r="I715" s="149"/>
      <c r="L715" s="145"/>
      <c r="M715" s="150"/>
      <c r="T715" s="151"/>
      <c r="AT715" s="147" t="s">
        <v>134</v>
      </c>
      <c r="AU715" s="147" t="s">
        <v>90</v>
      </c>
      <c r="AV715" s="12" t="s">
        <v>88</v>
      </c>
      <c r="AW715" s="12" t="s">
        <v>42</v>
      </c>
      <c r="AX715" s="12" t="s">
        <v>80</v>
      </c>
      <c r="AY715" s="147" t="s">
        <v>122</v>
      </c>
    </row>
    <row r="716" spans="2:65" s="13" customFormat="1" ht="11.25">
      <c r="B716" s="152"/>
      <c r="D716" s="146" t="s">
        <v>134</v>
      </c>
      <c r="E716" s="153" t="s">
        <v>19</v>
      </c>
      <c r="F716" s="154" t="s">
        <v>589</v>
      </c>
      <c r="H716" s="155">
        <v>85.5</v>
      </c>
      <c r="I716" s="156"/>
      <c r="L716" s="152"/>
      <c r="M716" s="157"/>
      <c r="T716" s="158"/>
      <c r="AT716" s="153" t="s">
        <v>134</v>
      </c>
      <c r="AU716" s="153" t="s">
        <v>90</v>
      </c>
      <c r="AV716" s="13" t="s">
        <v>90</v>
      </c>
      <c r="AW716" s="13" t="s">
        <v>42</v>
      </c>
      <c r="AX716" s="13" t="s">
        <v>80</v>
      </c>
      <c r="AY716" s="153" t="s">
        <v>122</v>
      </c>
    </row>
    <row r="717" spans="2:65" s="14" customFormat="1" ht="11.25">
      <c r="B717" s="159"/>
      <c r="D717" s="146" t="s">
        <v>134</v>
      </c>
      <c r="E717" s="160" t="s">
        <v>19</v>
      </c>
      <c r="F717" s="161" t="s">
        <v>140</v>
      </c>
      <c r="H717" s="162">
        <v>85.5</v>
      </c>
      <c r="I717" s="163"/>
      <c r="L717" s="159"/>
      <c r="M717" s="164"/>
      <c r="T717" s="165"/>
      <c r="AT717" s="160" t="s">
        <v>134</v>
      </c>
      <c r="AU717" s="160" t="s">
        <v>90</v>
      </c>
      <c r="AV717" s="14" t="s">
        <v>130</v>
      </c>
      <c r="AW717" s="14" t="s">
        <v>42</v>
      </c>
      <c r="AX717" s="14" t="s">
        <v>88</v>
      </c>
      <c r="AY717" s="160" t="s">
        <v>122</v>
      </c>
    </row>
    <row r="718" spans="2:65" s="1" customFormat="1" ht="15" customHeight="1">
      <c r="B718" s="33"/>
      <c r="C718" s="166" t="s">
        <v>657</v>
      </c>
      <c r="D718" s="166" t="s">
        <v>154</v>
      </c>
      <c r="E718" s="167" t="s">
        <v>658</v>
      </c>
      <c r="F718" s="168" t="s">
        <v>659</v>
      </c>
      <c r="G718" s="169" t="s">
        <v>157</v>
      </c>
      <c r="H718" s="170">
        <v>85.5</v>
      </c>
      <c r="I718" s="171"/>
      <c r="J718" s="172">
        <f>ROUND(I718*H718,2)</f>
        <v>0</v>
      </c>
      <c r="K718" s="168" t="s">
        <v>129</v>
      </c>
      <c r="L718" s="173"/>
      <c r="M718" s="174" t="s">
        <v>19</v>
      </c>
      <c r="N718" s="175" t="s">
        <v>51</v>
      </c>
      <c r="P718" s="137">
        <f>O718*H718</f>
        <v>0</v>
      </c>
      <c r="Q718" s="137">
        <v>2.0000000000000002E-5</v>
      </c>
      <c r="R718" s="137">
        <f>Q718*H718</f>
        <v>1.7100000000000001E-3</v>
      </c>
      <c r="S718" s="137">
        <v>0</v>
      </c>
      <c r="T718" s="138">
        <f>S718*H718</f>
        <v>0</v>
      </c>
      <c r="AR718" s="139" t="s">
        <v>158</v>
      </c>
      <c r="AT718" s="139" t="s">
        <v>154</v>
      </c>
      <c r="AU718" s="139" t="s">
        <v>90</v>
      </c>
      <c r="AY718" s="17" t="s">
        <v>122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88</v>
      </c>
      <c r="BK718" s="140">
        <f>ROUND(I718*H718,2)</f>
        <v>0</v>
      </c>
      <c r="BL718" s="17" t="s">
        <v>159</v>
      </c>
      <c r="BM718" s="139" t="s">
        <v>660</v>
      </c>
    </row>
    <row r="719" spans="2:65" s="12" customFormat="1" ht="11.25">
      <c r="B719" s="145"/>
      <c r="D719" s="146" t="s">
        <v>134</v>
      </c>
      <c r="E719" s="147" t="s">
        <v>19</v>
      </c>
      <c r="F719" s="148" t="s">
        <v>260</v>
      </c>
      <c r="H719" s="147" t="s">
        <v>19</v>
      </c>
      <c r="I719" s="149"/>
      <c r="L719" s="145"/>
      <c r="M719" s="150"/>
      <c r="T719" s="151"/>
      <c r="AT719" s="147" t="s">
        <v>134</v>
      </c>
      <c r="AU719" s="147" t="s">
        <v>90</v>
      </c>
      <c r="AV719" s="12" t="s">
        <v>88</v>
      </c>
      <c r="AW719" s="12" t="s">
        <v>42</v>
      </c>
      <c r="AX719" s="12" t="s">
        <v>80</v>
      </c>
      <c r="AY719" s="147" t="s">
        <v>122</v>
      </c>
    </row>
    <row r="720" spans="2:65" s="12" customFormat="1" ht="11.25">
      <c r="B720" s="145"/>
      <c r="D720" s="146" t="s">
        <v>134</v>
      </c>
      <c r="E720" s="147" t="s">
        <v>19</v>
      </c>
      <c r="F720" s="148" t="s">
        <v>441</v>
      </c>
      <c r="H720" s="147" t="s">
        <v>19</v>
      </c>
      <c r="I720" s="149"/>
      <c r="L720" s="145"/>
      <c r="M720" s="150"/>
      <c r="T720" s="151"/>
      <c r="AT720" s="147" t="s">
        <v>134</v>
      </c>
      <c r="AU720" s="147" t="s">
        <v>90</v>
      </c>
      <c r="AV720" s="12" t="s">
        <v>88</v>
      </c>
      <c r="AW720" s="12" t="s">
        <v>42</v>
      </c>
      <c r="AX720" s="12" t="s">
        <v>80</v>
      </c>
      <c r="AY720" s="147" t="s">
        <v>122</v>
      </c>
    </row>
    <row r="721" spans="2:65" s="13" customFormat="1" ht="11.25">
      <c r="B721" s="152"/>
      <c r="D721" s="146" t="s">
        <v>134</v>
      </c>
      <c r="E721" s="153" t="s">
        <v>19</v>
      </c>
      <c r="F721" s="154" t="s">
        <v>589</v>
      </c>
      <c r="H721" s="155">
        <v>85.5</v>
      </c>
      <c r="I721" s="156"/>
      <c r="L721" s="152"/>
      <c r="M721" s="157"/>
      <c r="T721" s="158"/>
      <c r="AT721" s="153" t="s">
        <v>134</v>
      </c>
      <c r="AU721" s="153" t="s">
        <v>90</v>
      </c>
      <c r="AV721" s="13" t="s">
        <v>90</v>
      </c>
      <c r="AW721" s="13" t="s">
        <v>42</v>
      </c>
      <c r="AX721" s="13" t="s">
        <v>80</v>
      </c>
      <c r="AY721" s="153" t="s">
        <v>122</v>
      </c>
    </row>
    <row r="722" spans="2:65" s="14" customFormat="1" ht="11.25">
      <c r="B722" s="159"/>
      <c r="D722" s="146" t="s">
        <v>134</v>
      </c>
      <c r="E722" s="160" t="s">
        <v>19</v>
      </c>
      <c r="F722" s="161" t="s">
        <v>140</v>
      </c>
      <c r="H722" s="162">
        <v>85.5</v>
      </c>
      <c r="I722" s="163"/>
      <c r="L722" s="159"/>
      <c r="M722" s="164"/>
      <c r="T722" s="165"/>
      <c r="AT722" s="160" t="s">
        <v>134</v>
      </c>
      <c r="AU722" s="160" t="s">
        <v>90</v>
      </c>
      <c r="AV722" s="14" t="s">
        <v>130</v>
      </c>
      <c r="AW722" s="14" t="s">
        <v>42</v>
      </c>
      <c r="AX722" s="14" t="s">
        <v>88</v>
      </c>
      <c r="AY722" s="160" t="s">
        <v>122</v>
      </c>
    </row>
    <row r="723" spans="2:65" s="1" customFormat="1" ht="23.65" customHeight="1">
      <c r="B723" s="33"/>
      <c r="C723" s="128" t="s">
        <v>661</v>
      </c>
      <c r="D723" s="128" t="s">
        <v>125</v>
      </c>
      <c r="E723" s="129" t="s">
        <v>662</v>
      </c>
      <c r="F723" s="130" t="s">
        <v>663</v>
      </c>
      <c r="G723" s="131" t="s">
        <v>323</v>
      </c>
      <c r="H723" s="132">
        <v>18</v>
      </c>
      <c r="I723" s="133"/>
      <c r="J723" s="134">
        <f>ROUND(I723*H723,2)</f>
        <v>0</v>
      </c>
      <c r="K723" s="130" t="s">
        <v>129</v>
      </c>
      <c r="L723" s="33"/>
      <c r="M723" s="135" t="s">
        <v>19</v>
      </c>
      <c r="N723" s="136" t="s">
        <v>51</v>
      </c>
      <c r="P723" s="137">
        <f>O723*H723</f>
        <v>0</v>
      </c>
      <c r="Q723" s="137">
        <v>0</v>
      </c>
      <c r="R723" s="137">
        <f>Q723*H723</f>
        <v>0</v>
      </c>
      <c r="S723" s="137">
        <v>0</v>
      </c>
      <c r="T723" s="138">
        <f>S723*H723</f>
        <v>0</v>
      </c>
      <c r="AR723" s="139" t="s">
        <v>130</v>
      </c>
      <c r="AT723" s="139" t="s">
        <v>125</v>
      </c>
      <c r="AU723" s="139" t="s">
        <v>90</v>
      </c>
      <c r="AY723" s="17" t="s">
        <v>122</v>
      </c>
      <c r="BE723" s="140">
        <f>IF(N723="základní",J723,0)</f>
        <v>0</v>
      </c>
      <c r="BF723" s="140">
        <f>IF(N723="snížená",J723,0)</f>
        <v>0</v>
      </c>
      <c r="BG723" s="140">
        <f>IF(N723="zákl. přenesená",J723,0)</f>
        <v>0</v>
      </c>
      <c r="BH723" s="140">
        <f>IF(N723="sníž. přenesená",J723,0)</f>
        <v>0</v>
      </c>
      <c r="BI723" s="140">
        <f>IF(N723="nulová",J723,0)</f>
        <v>0</v>
      </c>
      <c r="BJ723" s="17" t="s">
        <v>88</v>
      </c>
      <c r="BK723" s="140">
        <f>ROUND(I723*H723,2)</f>
        <v>0</v>
      </c>
      <c r="BL723" s="17" t="s">
        <v>130</v>
      </c>
      <c r="BM723" s="139" t="s">
        <v>664</v>
      </c>
    </row>
    <row r="724" spans="2:65" s="1" customFormat="1" ht="11.25">
      <c r="B724" s="33"/>
      <c r="D724" s="141" t="s">
        <v>132</v>
      </c>
      <c r="F724" s="142" t="s">
        <v>665</v>
      </c>
      <c r="I724" s="143"/>
      <c r="L724" s="33"/>
      <c r="M724" s="144"/>
      <c r="T724" s="54"/>
      <c r="AT724" s="17" t="s">
        <v>132</v>
      </c>
      <c r="AU724" s="17" t="s">
        <v>90</v>
      </c>
    </row>
    <row r="725" spans="2:65" s="12" customFormat="1" ht="11.25">
      <c r="B725" s="145"/>
      <c r="D725" s="146" t="s">
        <v>134</v>
      </c>
      <c r="E725" s="147" t="s">
        <v>19</v>
      </c>
      <c r="F725" s="148" t="s">
        <v>260</v>
      </c>
      <c r="H725" s="147" t="s">
        <v>19</v>
      </c>
      <c r="I725" s="149"/>
      <c r="L725" s="145"/>
      <c r="M725" s="150"/>
      <c r="T725" s="151"/>
      <c r="AT725" s="147" t="s">
        <v>134</v>
      </c>
      <c r="AU725" s="147" t="s">
        <v>90</v>
      </c>
      <c r="AV725" s="12" t="s">
        <v>88</v>
      </c>
      <c r="AW725" s="12" t="s">
        <v>42</v>
      </c>
      <c r="AX725" s="12" t="s">
        <v>80</v>
      </c>
      <c r="AY725" s="147" t="s">
        <v>122</v>
      </c>
    </row>
    <row r="726" spans="2:65" s="12" customFormat="1" ht="11.25">
      <c r="B726" s="145"/>
      <c r="D726" s="146" t="s">
        <v>134</v>
      </c>
      <c r="E726" s="147" t="s">
        <v>19</v>
      </c>
      <c r="F726" s="148" t="s">
        <v>666</v>
      </c>
      <c r="H726" s="147" t="s">
        <v>19</v>
      </c>
      <c r="I726" s="149"/>
      <c r="L726" s="145"/>
      <c r="M726" s="150"/>
      <c r="T726" s="151"/>
      <c r="AT726" s="147" t="s">
        <v>134</v>
      </c>
      <c r="AU726" s="147" t="s">
        <v>90</v>
      </c>
      <c r="AV726" s="12" t="s">
        <v>88</v>
      </c>
      <c r="AW726" s="12" t="s">
        <v>42</v>
      </c>
      <c r="AX726" s="12" t="s">
        <v>80</v>
      </c>
      <c r="AY726" s="147" t="s">
        <v>122</v>
      </c>
    </row>
    <row r="727" spans="2:65" s="13" customFormat="1" ht="11.25">
      <c r="B727" s="152"/>
      <c r="D727" s="146" t="s">
        <v>134</v>
      </c>
      <c r="E727" s="153" t="s">
        <v>19</v>
      </c>
      <c r="F727" s="154" t="s">
        <v>435</v>
      </c>
      <c r="H727" s="155">
        <v>18</v>
      </c>
      <c r="I727" s="156"/>
      <c r="L727" s="152"/>
      <c r="M727" s="157"/>
      <c r="T727" s="158"/>
      <c r="AT727" s="153" t="s">
        <v>134</v>
      </c>
      <c r="AU727" s="153" t="s">
        <v>90</v>
      </c>
      <c r="AV727" s="13" t="s">
        <v>90</v>
      </c>
      <c r="AW727" s="13" t="s">
        <v>42</v>
      </c>
      <c r="AX727" s="13" t="s">
        <v>80</v>
      </c>
      <c r="AY727" s="153" t="s">
        <v>122</v>
      </c>
    </row>
    <row r="728" spans="2:65" s="14" customFormat="1" ht="11.25">
      <c r="B728" s="159"/>
      <c r="D728" s="146" t="s">
        <v>134</v>
      </c>
      <c r="E728" s="160" t="s">
        <v>19</v>
      </c>
      <c r="F728" s="161" t="s">
        <v>140</v>
      </c>
      <c r="H728" s="162">
        <v>18</v>
      </c>
      <c r="I728" s="163"/>
      <c r="L728" s="159"/>
      <c r="M728" s="164"/>
      <c r="T728" s="165"/>
      <c r="AT728" s="160" t="s">
        <v>134</v>
      </c>
      <c r="AU728" s="160" t="s">
        <v>90</v>
      </c>
      <c r="AV728" s="14" t="s">
        <v>130</v>
      </c>
      <c r="AW728" s="14" t="s">
        <v>42</v>
      </c>
      <c r="AX728" s="14" t="s">
        <v>88</v>
      </c>
      <c r="AY728" s="160" t="s">
        <v>122</v>
      </c>
    </row>
    <row r="729" spans="2:65" s="1" customFormat="1" ht="31.9" customHeight="1">
      <c r="B729" s="33"/>
      <c r="C729" s="128" t="s">
        <v>667</v>
      </c>
      <c r="D729" s="128" t="s">
        <v>125</v>
      </c>
      <c r="E729" s="129" t="s">
        <v>668</v>
      </c>
      <c r="F729" s="130" t="s">
        <v>669</v>
      </c>
      <c r="G729" s="131" t="s">
        <v>157</v>
      </c>
      <c r="H729" s="132">
        <v>85.5</v>
      </c>
      <c r="I729" s="133"/>
      <c r="J729" s="134">
        <f>ROUND(I729*H729,2)</f>
        <v>0</v>
      </c>
      <c r="K729" s="130" t="s">
        <v>129</v>
      </c>
      <c r="L729" s="33"/>
      <c r="M729" s="135" t="s">
        <v>19</v>
      </c>
      <c r="N729" s="136" t="s">
        <v>51</v>
      </c>
      <c r="P729" s="137">
        <f>O729*H729</f>
        <v>0</v>
      </c>
      <c r="Q729" s="137">
        <v>0</v>
      </c>
      <c r="R729" s="137">
        <f>Q729*H729</f>
        <v>0</v>
      </c>
      <c r="S729" s="137">
        <v>0</v>
      </c>
      <c r="T729" s="138">
        <f>S729*H729</f>
        <v>0</v>
      </c>
      <c r="AR729" s="139" t="s">
        <v>159</v>
      </c>
      <c r="AT729" s="139" t="s">
        <v>125</v>
      </c>
      <c r="AU729" s="139" t="s">
        <v>90</v>
      </c>
      <c r="AY729" s="17" t="s">
        <v>122</v>
      </c>
      <c r="BE729" s="140">
        <f>IF(N729="základní",J729,0)</f>
        <v>0</v>
      </c>
      <c r="BF729" s="140">
        <f>IF(N729="snížená",J729,0)</f>
        <v>0</v>
      </c>
      <c r="BG729" s="140">
        <f>IF(N729="zákl. přenesená",J729,0)</f>
        <v>0</v>
      </c>
      <c r="BH729" s="140">
        <f>IF(N729="sníž. přenesená",J729,0)</f>
        <v>0</v>
      </c>
      <c r="BI729" s="140">
        <f>IF(N729="nulová",J729,0)</f>
        <v>0</v>
      </c>
      <c r="BJ729" s="17" t="s">
        <v>88</v>
      </c>
      <c r="BK729" s="140">
        <f>ROUND(I729*H729,2)</f>
        <v>0</v>
      </c>
      <c r="BL729" s="17" t="s">
        <v>159</v>
      </c>
      <c r="BM729" s="139" t="s">
        <v>670</v>
      </c>
    </row>
    <row r="730" spans="2:65" s="1" customFormat="1" ht="11.25">
      <c r="B730" s="33"/>
      <c r="D730" s="141" t="s">
        <v>132</v>
      </c>
      <c r="F730" s="142" t="s">
        <v>671</v>
      </c>
      <c r="I730" s="143"/>
      <c r="L730" s="33"/>
      <c r="M730" s="144"/>
      <c r="T730" s="54"/>
      <c r="AT730" s="17" t="s">
        <v>132</v>
      </c>
      <c r="AU730" s="17" t="s">
        <v>90</v>
      </c>
    </row>
    <row r="731" spans="2:65" s="12" customFormat="1" ht="11.25">
      <c r="B731" s="145"/>
      <c r="D731" s="146" t="s">
        <v>134</v>
      </c>
      <c r="E731" s="147" t="s">
        <v>19</v>
      </c>
      <c r="F731" s="148" t="s">
        <v>260</v>
      </c>
      <c r="H731" s="147" t="s">
        <v>19</v>
      </c>
      <c r="I731" s="149"/>
      <c r="L731" s="145"/>
      <c r="M731" s="150"/>
      <c r="T731" s="151"/>
      <c r="AT731" s="147" t="s">
        <v>134</v>
      </c>
      <c r="AU731" s="147" t="s">
        <v>90</v>
      </c>
      <c r="AV731" s="12" t="s">
        <v>88</v>
      </c>
      <c r="AW731" s="12" t="s">
        <v>42</v>
      </c>
      <c r="AX731" s="12" t="s">
        <v>80</v>
      </c>
      <c r="AY731" s="147" t="s">
        <v>122</v>
      </c>
    </row>
    <row r="732" spans="2:65" s="12" customFormat="1" ht="11.25">
      <c r="B732" s="145"/>
      <c r="D732" s="146" t="s">
        <v>134</v>
      </c>
      <c r="E732" s="147" t="s">
        <v>19</v>
      </c>
      <c r="F732" s="148" t="s">
        <v>441</v>
      </c>
      <c r="H732" s="147" t="s">
        <v>19</v>
      </c>
      <c r="I732" s="149"/>
      <c r="L732" s="145"/>
      <c r="M732" s="150"/>
      <c r="T732" s="151"/>
      <c r="AT732" s="147" t="s">
        <v>134</v>
      </c>
      <c r="AU732" s="147" t="s">
        <v>90</v>
      </c>
      <c r="AV732" s="12" t="s">
        <v>88</v>
      </c>
      <c r="AW732" s="12" t="s">
        <v>42</v>
      </c>
      <c r="AX732" s="12" t="s">
        <v>80</v>
      </c>
      <c r="AY732" s="147" t="s">
        <v>122</v>
      </c>
    </row>
    <row r="733" spans="2:65" s="13" customFormat="1" ht="11.25">
      <c r="B733" s="152"/>
      <c r="D733" s="146" t="s">
        <v>134</v>
      </c>
      <c r="E733" s="153" t="s">
        <v>19</v>
      </c>
      <c r="F733" s="154" t="s">
        <v>589</v>
      </c>
      <c r="H733" s="155">
        <v>85.5</v>
      </c>
      <c r="I733" s="156"/>
      <c r="L733" s="152"/>
      <c r="M733" s="157"/>
      <c r="T733" s="158"/>
      <c r="AT733" s="153" t="s">
        <v>134</v>
      </c>
      <c r="AU733" s="153" t="s">
        <v>90</v>
      </c>
      <c r="AV733" s="13" t="s">
        <v>90</v>
      </c>
      <c r="AW733" s="13" t="s">
        <v>42</v>
      </c>
      <c r="AX733" s="13" t="s">
        <v>80</v>
      </c>
      <c r="AY733" s="153" t="s">
        <v>122</v>
      </c>
    </row>
    <row r="734" spans="2:65" s="14" customFormat="1" ht="11.25">
      <c r="B734" s="159"/>
      <c r="D734" s="146" t="s">
        <v>134</v>
      </c>
      <c r="E734" s="160" t="s">
        <v>19</v>
      </c>
      <c r="F734" s="161" t="s">
        <v>140</v>
      </c>
      <c r="H734" s="162">
        <v>85.5</v>
      </c>
      <c r="I734" s="163"/>
      <c r="L734" s="159"/>
      <c r="M734" s="164"/>
      <c r="T734" s="165"/>
      <c r="AT734" s="160" t="s">
        <v>134</v>
      </c>
      <c r="AU734" s="160" t="s">
        <v>90</v>
      </c>
      <c r="AV734" s="14" t="s">
        <v>130</v>
      </c>
      <c r="AW734" s="14" t="s">
        <v>42</v>
      </c>
      <c r="AX734" s="14" t="s">
        <v>88</v>
      </c>
      <c r="AY734" s="160" t="s">
        <v>122</v>
      </c>
    </row>
    <row r="735" spans="2:65" s="1" customFormat="1" ht="23.65" customHeight="1">
      <c r="B735" s="33"/>
      <c r="C735" s="128" t="s">
        <v>672</v>
      </c>
      <c r="D735" s="128" t="s">
        <v>125</v>
      </c>
      <c r="E735" s="129" t="s">
        <v>673</v>
      </c>
      <c r="F735" s="130" t="s">
        <v>674</v>
      </c>
      <c r="G735" s="131" t="s">
        <v>180</v>
      </c>
      <c r="H735" s="132">
        <v>60.3</v>
      </c>
      <c r="I735" s="133"/>
      <c r="J735" s="134">
        <f>ROUND(I735*H735,2)</f>
        <v>0</v>
      </c>
      <c r="K735" s="130" t="s">
        <v>129</v>
      </c>
      <c r="L735" s="33"/>
      <c r="M735" s="135" t="s">
        <v>19</v>
      </c>
      <c r="N735" s="136" t="s">
        <v>51</v>
      </c>
      <c r="P735" s="137">
        <f>O735*H735</f>
        <v>0</v>
      </c>
      <c r="Q735" s="137">
        <v>0.19694999999999999</v>
      </c>
      <c r="R735" s="137">
        <f>Q735*H735</f>
        <v>11.876084999999998</v>
      </c>
      <c r="S735" s="137">
        <v>0</v>
      </c>
      <c r="T735" s="138">
        <f>S735*H735</f>
        <v>0</v>
      </c>
      <c r="AR735" s="139" t="s">
        <v>159</v>
      </c>
      <c r="AT735" s="139" t="s">
        <v>125</v>
      </c>
      <c r="AU735" s="139" t="s">
        <v>90</v>
      </c>
      <c r="AY735" s="17" t="s">
        <v>122</v>
      </c>
      <c r="BE735" s="140">
        <f>IF(N735="základní",J735,0)</f>
        <v>0</v>
      </c>
      <c r="BF735" s="140">
        <f>IF(N735="snížená",J735,0)</f>
        <v>0</v>
      </c>
      <c r="BG735" s="140">
        <f>IF(N735="zákl. přenesená",J735,0)</f>
        <v>0</v>
      </c>
      <c r="BH735" s="140">
        <f>IF(N735="sníž. přenesená",J735,0)</f>
        <v>0</v>
      </c>
      <c r="BI735" s="140">
        <f>IF(N735="nulová",J735,0)</f>
        <v>0</v>
      </c>
      <c r="BJ735" s="17" t="s">
        <v>88</v>
      </c>
      <c r="BK735" s="140">
        <f>ROUND(I735*H735,2)</f>
        <v>0</v>
      </c>
      <c r="BL735" s="17" t="s">
        <v>159</v>
      </c>
      <c r="BM735" s="139" t="s">
        <v>675</v>
      </c>
    </row>
    <row r="736" spans="2:65" s="1" customFormat="1" ht="11.25">
      <c r="B736" s="33"/>
      <c r="D736" s="141" t="s">
        <v>132</v>
      </c>
      <c r="F736" s="142" t="s">
        <v>676</v>
      </c>
      <c r="I736" s="143"/>
      <c r="L736" s="33"/>
      <c r="M736" s="144"/>
      <c r="T736" s="54"/>
      <c r="AT736" s="17" t="s">
        <v>132</v>
      </c>
      <c r="AU736" s="17" t="s">
        <v>90</v>
      </c>
    </row>
    <row r="737" spans="2:65" s="12" customFormat="1" ht="11.25">
      <c r="B737" s="145"/>
      <c r="D737" s="146" t="s">
        <v>134</v>
      </c>
      <c r="E737" s="147" t="s">
        <v>19</v>
      </c>
      <c r="F737" s="148" t="s">
        <v>260</v>
      </c>
      <c r="H737" s="147" t="s">
        <v>19</v>
      </c>
      <c r="I737" s="149"/>
      <c r="L737" s="145"/>
      <c r="M737" s="150"/>
      <c r="T737" s="151"/>
      <c r="AT737" s="147" t="s">
        <v>134</v>
      </c>
      <c r="AU737" s="147" t="s">
        <v>90</v>
      </c>
      <c r="AV737" s="12" t="s">
        <v>88</v>
      </c>
      <c r="AW737" s="12" t="s">
        <v>42</v>
      </c>
      <c r="AX737" s="12" t="s">
        <v>80</v>
      </c>
      <c r="AY737" s="147" t="s">
        <v>122</v>
      </c>
    </row>
    <row r="738" spans="2:65" s="12" customFormat="1" ht="11.25">
      <c r="B738" s="145"/>
      <c r="D738" s="146" t="s">
        <v>134</v>
      </c>
      <c r="E738" s="147" t="s">
        <v>19</v>
      </c>
      <c r="F738" s="148" t="s">
        <v>677</v>
      </c>
      <c r="H738" s="147" t="s">
        <v>19</v>
      </c>
      <c r="I738" s="149"/>
      <c r="L738" s="145"/>
      <c r="M738" s="150"/>
      <c r="T738" s="151"/>
      <c r="AT738" s="147" t="s">
        <v>134</v>
      </c>
      <c r="AU738" s="147" t="s">
        <v>90</v>
      </c>
      <c r="AV738" s="12" t="s">
        <v>88</v>
      </c>
      <c r="AW738" s="12" t="s">
        <v>42</v>
      </c>
      <c r="AX738" s="12" t="s">
        <v>80</v>
      </c>
      <c r="AY738" s="147" t="s">
        <v>122</v>
      </c>
    </row>
    <row r="739" spans="2:65" s="13" customFormat="1" ht="11.25">
      <c r="B739" s="152"/>
      <c r="D739" s="146" t="s">
        <v>134</v>
      </c>
      <c r="E739" s="153" t="s">
        <v>19</v>
      </c>
      <c r="F739" s="154" t="s">
        <v>287</v>
      </c>
      <c r="H739" s="155">
        <v>23.4</v>
      </c>
      <c r="I739" s="156"/>
      <c r="L739" s="152"/>
      <c r="M739" s="157"/>
      <c r="T739" s="158"/>
      <c r="AT739" s="153" t="s">
        <v>134</v>
      </c>
      <c r="AU739" s="153" t="s">
        <v>90</v>
      </c>
      <c r="AV739" s="13" t="s">
        <v>90</v>
      </c>
      <c r="AW739" s="13" t="s">
        <v>42</v>
      </c>
      <c r="AX739" s="13" t="s">
        <v>80</v>
      </c>
      <c r="AY739" s="153" t="s">
        <v>122</v>
      </c>
    </row>
    <row r="740" spans="2:65" s="12" customFormat="1" ht="11.25">
      <c r="B740" s="145"/>
      <c r="D740" s="146" t="s">
        <v>134</v>
      </c>
      <c r="E740" s="147" t="s">
        <v>19</v>
      </c>
      <c r="F740" s="148" t="s">
        <v>678</v>
      </c>
      <c r="H740" s="147" t="s">
        <v>19</v>
      </c>
      <c r="I740" s="149"/>
      <c r="L740" s="145"/>
      <c r="M740" s="150"/>
      <c r="T740" s="151"/>
      <c r="AT740" s="147" t="s">
        <v>134</v>
      </c>
      <c r="AU740" s="147" t="s">
        <v>90</v>
      </c>
      <c r="AV740" s="12" t="s">
        <v>88</v>
      </c>
      <c r="AW740" s="12" t="s">
        <v>42</v>
      </c>
      <c r="AX740" s="12" t="s">
        <v>80</v>
      </c>
      <c r="AY740" s="147" t="s">
        <v>122</v>
      </c>
    </row>
    <row r="741" spans="2:65" s="13" customFormat="1" ht="11.25">
      <c r="B741" s="152"/>
      <c r="D741" s="146" t="s">
        <v>134</v>
      </c>
      <c r="E741" s="153" t="s">
        <v>19</v>
      </c>
      <c r="F741" s="154" t="s">
        <v>289</v>
      </c>
      <c r="H741" s="155">
        <v>17.399999999999999</v>
      </c>
      <c r="I741" s="156"/>
      <c r="L741" s="152"/>
      <c r="M741" s="157"/>
      <c r="T741" s="158"/>
      <c r="AT741" s="153" t="s">
        <v>134</v>
      </c>
      <c r="AU741" s="153" t="s">
        <v>90</v>
      </c>
      <c r="AV741" s="13" t="s">
        <v>90</v>
      </c>
      <c r="AW741" s="13" t="s">
        <v>42</v>
      </c>
      <c r="AX741" s="13" t="s">
        <v>80</v>
      </c>
      <c r="AY741" s="153" t="s">
        <v>122</v>
      </c>
    </row>
    <row r="742" spans="2:65" s="12" customFormat="1" ht="11.25">
      <c r="B742" s="145"/>
      <c r="D742" s="146" t="s">
        <v>134</v>
      </c>
      <c r="E742" s="147" t="s">
        <v>19</v>
      </c>
      <c r="F742" s="148" t="s">
        <v>679</v>
      </c>
      <c r="H742" s="147" t="s">
        <v>19</v>
      </c>
      <c r="I742" s="149"/>
      <c r="L742" s="145"/>
      <c r="M742" s="150"/>
      <c r="T742" s="151"/>
      <c r="AT742" s="147" t="s">
        <v>134</v>
      </c>
      <c r="AU742" s="147" t="s">
        <v>90</v>
      </c>
      <c r="AV742" s="12" t="s">
        <v>88</v>
      </c>
      <c r="AW742" s="12" t="s">
        <v>42</v>
      </c>
      <c r="AX742" s="12" t="s">
        <v>80</v>
      </c>
      <c r="AY742" s="147" t="s">
        <v>122</v>
      </c>
    </row>
    <row r="743" spans="2:65" s="13" customFormat="1" ht="11.25">
      <c r="B743" s="152"/>
      <c r="D743" s="146" t="s">
        <v>134</v>
      </c>
      <c r="E743" s="153" t="s">
        <v>19</v>
      </c>
      <c r="F743" s="154" t="s">
        <v>291</v>
      </c>
      <c r="H743" s="155">
        <v>19.5</v>
      </c>
      <c r="I743" s="156"/>
      <c r="L743" s="152"/>
      <c r="M743" s="157"/>
      <c r="T743" s="158"/>
      <c r="AT743" s="153" t="s">
        <v>134</v>
      </c>
      <c r="AU743" s="153" t="s">
        <v>90</v>
      </c>
      <c r="AV743" s="13" t="s">
        <v>90</v>
      </c>
      <c r="AW743" s="13" t="s">
        <v>42</v>
      </c>
      <c r="AX743" s="13" t="s">
        <v>80</v>
      </c>
      <c r="AY743" s="153" t="s">
        <v>122</v>
      </c>
    </row>
    <row r="744" spans="2:65" s="14" customFormat="1" ht="11.25">
      <c r="B744" s="159"/>
      <c r="D744" s="146" t="s">
        <v>134</v>
      </c>
      <c r="E744" s="160" t="s">
        <v>19</v>
      </c>
      <c r="F744" s="161" t="s">
        <v>140</v>
      </c>
      <c r="H744" s="162">
        <v>60.3</v>
      </c>
      <c r="I744" s="163"/>
      <c r="L744" s="159"/>
      <c r="M744" s="164"/>
      <c r="T744" s="165"/>
      <c r="AT744" s="160" t="s">
        <v>134</v>
      </c>
      <c r="AU744" s="160" t="s">
        <v>90</v>
      </c>
      <c r="AV744" s="14" t="s">
        <v>130</v>
      </c>
      <c r="AW744" s="14" t="s">
        <v>42</v>
      </c>
      <c r="AX744" s="14" t="s">
        <v>88</v>
      </c>
      <c r="AY744" s="160" t="s">
        <v>122</v>
      </c>
    </row>
    <row r="745" spans="2:65" s="1" customFormat="1" ht="23.65" customHeight="1">
      <c r="B745" s="33"/>
      <c r="C745" s="128" t="s">
        <v>680</v>
      </c>
      <c r="D745" s="128" t="s">
        <v>125</v>
      </c>
      <c r="E745" s="129" t="s">
        <v>681</v>
      </c>
      <c r="F745" s="130" t="s">
        <v>682</v>
      </c>
      <c r="G745" s="131" t="s">
        <v>180</v>
      </c>
      <c r="H745" s="132">
        <v>60.3</v>
      </c>
      <c r="I745" s="133"/>
      <c r="J745" s="134">
        <f>ROUND(I745*H745,2)</f>
        <v>0</v>
      </c>
      <c r="K745" s="130" t="s">
        <v>129</v>
      </c>
      <c r="L745" s="33"/>
      <c r="M745" s="135" t="s">
        <v>19</v>
      </c>
      <c r="N745" s="136" t="s">
        <v>51</v>
      </c>
      <c r="P745" s="137">
        <f>O745*H745</f>
        <v>0</v>
      </c>
      <c r="Q745" s="137">
        <v>0.30360999999999999</v>
      </c>
      <c r="R745" s="137">
        <f>Q745*H745</f>
        <v>18.307682999999997</v>
      </c>
      <c r="S745" s="137">
        <v>0</v>
      </c>
      <c r="T745" s="138">
        <f>S745*H745</f>
        <v>0</v>
      </c>
      <c r="AR745" s="139" t="s">
        <v>159</v>
      </c>
      <c r="AT745" s="139" t="s">
        <v>125</v>
      </c>
      <c r="AU745" s="139" t="s">
        <v>90</v>
      </c>
      <c r="AY745" s="17" t="s">
        <v>122</v>
      </c>
      <c r="BE745" s="140">
        <f>IF(N745="základní",J745,0)</f>
        <v>0</v>
      </c>
      <c r="BF745" s="140">
        <f>IF(N745="snížená",J745,0)</f>
        <v>0</v>
      </c>
      <c r="BG745" s="140">
        <f>IF(N745="zákl. přenesená",J745,0)</f>
        <v>0</v>
      </c>
      <c r="BH745" s="140">
        <f>IF(N745="sníž. přenesená",J745,0)</f>
        <v>0</v>
      </c>
      <c r="BI745" s="140">
        <f>IF(N745="nulová",J745,0)</f>
        <v>0</v>
      </c>
      <c r="BJ745" s="17" t="s">
        <v>88</v>
      </c>
      <c r="BK745" s="140">
        <f>ROUND(I745*H745,2)</f>
        <v>0</v>
      </c>
      <c r="BL745" s="17" t="s">
        <v>159</v>
      </c>
      <c r="BM745" s="139" t="s">
        <v>683</v>
      </c>
    </row>
    <row r="746" spans="2:65" s="1" customFormat="1" ht="11.25">
      <c r="B746" s="33"/>
      <c r="D746" s="141" t="s">
        <v>132</v>
      </c>
      <c r="F746" s="142" t="s">
        <v>684</v>
      </c>
      <c r="I746" s="143"/>
      <c r="L746" s="33"/>
      <c r="M746" s="144"/>
      <c r="T746" s="54"/>
      <c r="AT746" s="17" t="s">
        <v>132</v>
      </c>
      <c r="AU746" s="17" t="s">
        <v>90</v>
      </c>
    </row>
    <row r="747" spans="2:65" s="12" customFormat="1" ht="11.25">
      <c r="B747" s="145"/>
      <c r="D747" s="146" t="s">
        <v>134</v>
      </c>
      <c r="E747" s="147" t="s">
        <v>19</v>
      </c>
      <c r="F747" s="148" t="s">
        <v>260</v>
      </c>
      <c r="H747" s="147" t="s">
        <v>19</v>
      </c>
      <c r="I747" s="149"/>
      <c r="L747" s="145"/>
      <c r="M747" s="150"/>
      <c r="T747" s="151"/>
      <c r="AT747" s="147" t="s">
        <v>134</v>
      </c>
      <c r="AU747" s="147" t="s">
        <v>90</v>
      </c>
      <c r="AV747" s="12" t="s">
        <v>88</v>
      </c>
      <c r="AW747" s="12" t="s">
        <v>42</v>
      </c>
      <c r="AX747" s="12" t="s">
        <v>80</v>
      </c>
      <c r="AY747" s="147" t="s">
        <v>122</v>
      </c>
    </row>
    <row r="748" spans="2:65" s="12" customFormat="1" ht="11.25">
      <c r="B748" s="145"/>
      <c r="D748" s="146" t="s">
        <v>134</v>
      </c>
      <c r="E748" s="147" t="s">
        <v>19</v>
      </c>
      <c r="F748" s="148" t="s">
        <v>677</v>
      </c>
      <c r="H748" s="147" t="s">
        <v>19</v>
      </c>
      <c r="I748" s="149"/>
      <c r="L748" s="145"/>
      <c r="M748" s="150"/>
      <c r="T748" s="151"/>
      <c r="AT748" s="147" t="s">
        <v>134</v>
      </c>
      <c r="AU748" s="147" t="s">
        <v>90</v>
      </c>
      <c r="AV748" s="12" t="s">
        <v>88</v>
      </c>
      <c r="AW748" s="12" t="s">
        <v>42</v>
      </c>
      <c r="AX748" s="12" t="s">
        <v>80</v>
      </c>
      <c r="AY748" s="147" t="s">
        <v>122</v>
      </c>
    </row>
    <row r="749" spans="2:65" s="13" customFormat="1" ht="11.25">
      <c r="B749" s="152"/>
      <c r="D749" s="146" t="s">
        <v>134</v>
      </c>
      <c r="E749" s="153" t="s">
        <v>19</v>
      </c>
      <c r="F749" s="154" t="s">
        <v>287</v>
      </c>
      <c r="H749" s="155">
        <v>23.4</v>
      </c>
      <c r="I749" s="156"/>
      <c r="L749" s="152"/>
      <c r="M749" s="157"/>
      <c r="T749" s="158"/>
      <c r="AT749" s="153" t="s">
        <v>134</v>
      </c>
      <c r="AU749" s="153" t="s">
        <v>90</v>
      </c>
      <c r="AV749" s="13" t="s">
        <v>90</v>
      </c>
      <c r="AW749" s="13" t="s">
        <v>42</v>
      </c>
      <c r="AX749" s="13" t="s">
        <v>80</v>
      </c>
      <c r="AY749" s="153" t="s">
        <v>122</v>
      </c>
    </row>
    <row r="750" spans="2:65" s="12" customFormat="1" ht="11.25">
      <c r="B750" s="145"/>
      <c r="D750" s="146" t="s">
        <v>134</v>
      </c>
      <c r="E750" s="147" t="s">
        <v>19</v>
      </c>
      <c r="F750" s="148" t="s">
        <v>678</v>
      </c>
      <c r="H750" s="147" t="s">
        <v>19</v>
      </c>
      <c r="I750" s="149"/>
      <c r="L750" s="145"/>
      <c r="M750" s="150"/>
      <c r="T750" s="151"/>
      <c r="AT750" s="147" t="s">
        <v>134</v>
      </c>
      <c r="AU750" s="147" t="s">
        <v>90</v>
      </c>
      <c r="AV750" s="12" t="s">
        <v>88</v>
      </c>
      <c r="AW750" s="12" t="s">
        <v>42</v>
      </c>
      <c r="AX750" s="12" t="s">
        <v>80</v>
      </c>
      <c r="AY750" s="147" t="s">
        <v>122</v>
      </c>
    </row>
    <row r="751" spans="2:65" s="13" customFormat="1" ht="11.25">
      <c r="B751" s="152"/>
      <c r="D751" s="146" t="s">
        <v>134</v>
      </c>
      <c r="E751" s="153" t="s">
        <v>19</v>
      </c>
      <c r="F751" s="154" t="s">
        <v>289</v>
      </c>
      <c r="H751" s="155">
        <v>17.399999999999999</v>
      </c>
      <c r="I751" s="156"/>
      <c r="L751" s="152"/>
      <c r="M751" s="157"/>
      <c r="T751" s="158"/>
      <c r="AT751" s="153" t="s">
        <v>134</v>
      </c>
      <c r="AU751" s="153" t="s">
        <v>90</v>
      </c>
      <c r="AV751" s="13" t="s">
        <v>90</v>
      </c>
      <c r="AW751" s="13" t="s">
        <v>42</v>
      </c>
      <c r="AX751" s="13" t="s">
        <v>80</v>
      </c>
      <c r="AY751" s="153" t="s">
        <v>122</v>
      </c>
    </row>
    <row r="752" spans="2:65" s="12" customFormat="1" ht="11.25">
      <c r="B752" s="145"/>
      <c r="D752" s="146" t="s">
        <v>134</v>
      </c>
      <c r="E752" s="147" t="s">
        <v>19</v>
      </c>
      <c r="F752" s="148" t="s">
        <v>679</v>
      </c>
      <c r="H752" s="147" t="s">
        <v>19</v>
      </c>
      <c r="I752" s="149"/>
      <c r="L752" s="145"/>
      <c r="M752" s="150"/>
      <c r="T752" s="151"/>
      <c r="AT752" s="147" t="s">
        <v>134</v>
      </c>
      <c r="AU752" s="147" t="s">
        <v>90</v>
      </c>
      <c r="AV752" s="12" t="s">
        <v>88</v>
      </c>
      <c r="AW752" s="12" t="s">
        <v>42</v>
      </c>
      <c r="AX752" s="12" t="s">
        <v>80</v>
      </c>
      <c r="AY752" s="147" t="s">
        <v>122</v>
      </c>
    </row>
    <row r="753" spans="2:65" s="13" customFormat="1" ht="11.25">
      <c r="B753" s="152"/>
      <c r="D753" s="146" t="s">
        <v>134</v>
      </c>
      <c r="E753" s="153" t="s">
        <v>19</v>
      </c>
      <c r="F753" s="154" t="s">
        <v>291</v>
      </c>
      <c r="H753" s="155">
        <v>19.5</v>
      </c>
      <c r="I753" s="156"/>
      <c r="L753" s="152"/>
      <c r="M753" s="157"/>
      <c r="T753" s="158"/>
      <c r="AT753" s="153" t="s">
        <v>134</v>
      </c>
      <c r="AU753" s="153" t="s">
        <v>90</v>
      </c>
      <c r="AV753" s="13" t="s">
        <v>90</v>
      </c>
      <c r="AW753" s="13" t="s">
        <v>42</v>
      </c>
      <c r="AX753" s="13" t="s">
        <v>80</v>
      </c>
      <c r="AY753" s="153" t="s">
        <v>122</v>
      </c>
    </row>
    <row r="754" spans="2:65" s="14" customFormat="1" ht="11.25">
      <c r="B754" s="159"/>
      <c r="D754" s="146" t="s">
        <v>134</v>
      </c>
      <c r="E754" s="160" t="s">
        <v>19</v>
      </c>
      <c r="F754" s="161" t="s">
        <v>140</v>
      </c>
      <c r="H754" s="162">
        <v>60.3</v>
      </c>
      <c r="I754" s="163"/>
      <c r="L754" s="159"/>
      <c r="M754" s="164"/>
      <c r="T754" s="165"/>
      <c r="AT754" s="160" t="s">
        <v>134</v>
      </c>
      <c r="AU754" s="160" t="s">
        <v>90</v>
      </c>
      <c r="AV754" s="14" t="s">
        <v>130</v>
      </c>
      <c r="AW754" s="14" t="s">
        <v>42</v>
      </c>
      <c r="AX754" s="14" t="s">
        <v>88</v>
      </c>
      <c r="AY754" s="160" t="s">
        <v>122</v>
      </c>
    </row>
    <row r="755" spans="2:65" s="1" customFormat="1" ht="23.65" customHeight="1">
      <c r="B755" s="33"/>
      <c r="C755" s="128" t="s">
        <v>685</v>
      </c>
      <c r="D755" s="128" t="s">
        <v>125</v>
      </c>
      <c r="E755" s="129" t="s">
        <v>686</v>
      </c>
      <c r="F755" s="130" t="s">
        <v>687</v>
      </c>
      <c r="G755" s="131" t="s">
        <v>157</v>
      </c>
      <c r="H755" s="132">
        <v>16</v>
      </c>
      <c r="I755" s="133"/>
      <c r="J755" s="134">
        <f>ROUND(I755*H755,2)</f>
        <v>0</v>
      </c>
      <c r="K755" s="130" t="s">
        <v>129</v>
      </c>
      <c r="L755" s="33"/>
      <c r="M755" s="135" t="s">
        <v>19</v>
      </c>
      <c r="N755" s="136" t="s">
        <v>51</v>
      </c>
      <c r="P755" s="137">
        <f>O755*H755</f>
        <v>0</v>
      </c>
      <c r="Q755" s="137">
        <v>0.16850000000000001</v>
      </c>
      <c r="R755" s="137">
        <f>Q755*H755</f>
        <v>2.6960000000000002</v>
      </c>
      <c r="S755" s="137">
        <v>0</v>
      </c>
      <c r="T755" s="138">
        <f>S755*H755</f>
        <v>0</v>
      </c>
      <c r="AR755" s="139" t="s">
        <v>130</v>
      </c>
      <c r="AT755" s="139" t="s">
        <v>125</v>
      </c>
      <c r="AU755" s="139" t="s">
        <v>90</v>
      </c>
      <c r="AY755" s="17" t="s">
        <v>122</v>
      </c>
      <c r="BE755" s="140">
        <f>IF(N755="základní",J755,0)</f>
        <v>0</v>
      </c>
      <c r="BF755" s="140">
        <f>IF(N755="snížená",J755,0)</f>
        <v>0</v>
      </c>
      <c r="BG755" s="140">
        <f>IF(N755="zákl. přenesená",J755,0)</f>
        <v>0</v>
      </c>
      <c r="BH755" s="140">
        <f>IF(N755="sníž. přenesená",J755,0)</f>
        <v>0</v>
      </c>
      <c r="BI755" s="140">
        <f>IF(N755="nulová",J755,0)</f>
        <v>0</v>
      </c>
      <c r="BJ755" s="17" t="s">
        <v>88</v>
      </c>
      <c r="BK755" s="140">
        <f>ROUND(I755*H755,2)</f>
        <v>0</v>
      </c>
      <c r="BL755" s="17" t="s">
        <v>130</v>
      </c>
      <c r="BM755" s="139" t="s">
        <v>688</v>
      </c>
    </row>
    <row r="756" spans="2:65" s="1" customFormat="1" ht="11.25">
      <c r="B756" s="33"/>
      <c r="D756" s="141" t="s">
        <v>132</v>
      </c>
      <c r="F756" s="142" t="s">
        <v>689</v>
      </c>
      <c r="I756" s="143"/>
      <c r="L756" s="33"/>
      <c r="M756" s="144"/>
      <c r="T756" s="54"/>
      <c r="AT756" s="17" t="s">
        <v>132</v>
      </c>
      <c r="AU756" s="17" t="s">
        <v>90</v>
      </c>
    </row>
    <row r="757" spans="2:65" s="12" customFormat="1" ht="11.25">
      <c r="B757" s="145"/>
      <c r="D757" s="146" t="s">
        <v>134</v>
      </c>
      <c r="E757" s="147" t="s">
        <v>19</v>
      </c>
      <c r="F757" s="148" t="s">
        <v>260</v>
      </c>
      <c r="H757" s="147" t="s">
        <v>19</v>
      </c>
      <c r="I757" s="149"/>
      <c r="L757" s="145"/>
      <c r="M757" s="150"/>
      <c r="T757" s="151"/>
      <c r="AT757" s="147" t="s">
        <v>134</v>
      </c>
      <c r="AU757" s="147" t="s">
        <v>90</v>
      </c>
      <c r="AV757" s="12" t="s">
        <v>88</v>
      </c>
      <c r="AW757" s="12" t="s">
        <v>42</v>
      </c>
      <c r="AX757" s="12" t="s">
        <v>80</v>
      </c>
      <c r="AY757" s="147" t="s">
        <v>122</v>
      </c>
    </row>
    <row r="758" spans="2:65" s="12" customFormat="1" ht="11.25">
      <c r="B758" s="145"/>
      <c r="D758" s="146" t="s">
        <v>134</v>
      </c>
      <c r="E758" s="147" t="s">
        <v>19</v>
      </c>
      <c r="F758" s="148" t="s">
        <v>690</v>
      </c>
      <c r="H758" s="147" t="s">
        <v>19</v>
      </c>
      <c r="I758" s="149"/>
      <c r="L758" s="145"/>
      <c r="M758" s="150"/>
      <c r="T758" s="151"/>
      <c r="AT758" s="147" t="s">
        <v>134</v>
      </c>
      <c r="AU758" s="147" t="s">
        <v>90</v>
      </c>
      <c r="AV758" s="12" t="s">
        <v>88</v>
      </c>
      <c r="AW758" s="12" t="s">
        <v>42</v>
      </c>
      <c r="AX758" s="12" t="s">
        <v>80</v>
      </c>
      <c r="AY758" s="147" t="s">
        <v>122</v>
      </c>
    </row>
    <row r="759" spans="2:65" s="13" customFormat="1" ht="11.25">
      <c r="B759" s="152"/>
      <c r="D759" s="146" t="s">
        <v>134</v>
      </c>
      <c r="E759" s="153" t="s">
        <v>19</v>
      </c>
      <c r="F759" s="154" t="s">
        <v>249</v>
      </c>
      <c r="H759" s="155">
        <v>16</v>
      </c>
      <c r="I759" s="156"/>
      <c r="L759" s="152"/>
      <c r="M759" s="157"/>
      <c r="T759" s="158"/>
      <c r="AT759" s="153" t="s">
        <v>134</v>
      </c>
      <c r="AU759" s="153" t="s">
        <v>90</v>
      </c>
      <c r="AV759" s="13" t="s">
        <v>90</v>
      </c>
      <c r="AW759" s="13" t="s">
        <v>42</v>
      </c>
      <c r="AX759" s="13" t="s">
        <v>80</v>
      </c>
      <c r="AY759" s="153" t="s">
        <v>122</v>
      </c>
    </row>
    <row r="760" spans="2:65" s="14" customFormat="1" ht="11.25">
      <c r="B760" s="159"/>
      <c r="D760" s="146" t="s">
        <v>134</v>
      </c>
      <c r="E760" s="160" t="s">
        <v>19</v>
      </c>
      <c r="F760" s="161" t="s">
        <v>140</v>
      </c>
      <c r="H760" s="162">
        <v>16</v>
      </c>
      <c r="I760" s="163"/>
      <c r="L760" s="159"/>
      <c r="M760" s="164"/>
      <c r="T760" s="165"/>
      <c r="AT760" s="160" t="s">
        <v>134</v>
      </c>
      <c r="AU760" s="160" t="s">
        <v>90</v>
      </c>
      <c r="AV760" s="14" t="s">
        <v>130</v>
      </c>
      <c r="AW760" s="14" t="s">
        <v>42</v>
      </c>
      <c r="AX760" s="14" t="s">
        <v>88</v>
      </c>
      <c r="AY760" s="160" t="s">
        <v>122</v>
      </c>
    </row>
    <row r="761" spans="2:65" s="1" customFormat="1" ht="15" customHeight="1">
      <c r="B761" s="33"/>
      <c r="C761" s="166" t="s">
        <v>691</v>
      </c>
      <c r="D761" s="166" t="s">
        <v>154</v>
      </c>
      <c r="E761" s="167" t="s">
        <v>692</v>
      </c>
      <c r="F761" s="168" t="s">
        <v>693</v>
      </c>
      <c r="G761" s="169" t="s">
        <v>157</v>
      </c>
      <c r="H761" s="170">
        <v>10</v>
      </c>
      <c r="I761" s="171"/>
      <c r="J761" s="172">
        <f>ROUND(I761*H761,2)</f>
        <v>0</v>
      </c>
      <c r="K761" s="168" t="s">
        <v>129</v>
      </c>
      <c r="L761" s="173"/>
      <c r="M761" s="174" t="s">
        <v>19</v>
      </c>
      <c r="N761" s="175" t="s">
        <v>51</v>
      </c>
      <c r="P761" s="137">
        <f>O761*H761</f>
        <v>0</v>
      </c>
      <c r="Q761" s="137">
        <v>4.8300000000000003E-2</v>
      </c>
      <c r="R761" s="137">
        <f>Q761*H761</f>
        <v>0.48300000000000004</v>
      </c>
      <c r="S761" s="137">
        <v>0</v>
      </c>
      <c r="T761" s="138">
        <f>S761*H761</f>
        <v>0</v>
      </c>
      <c r="AR761" s="139" t="s">
        <v>172</v>
      </c>
      <c r="AT761" s="139" t="s">
        <v>154</v>
      </c>
      <c r="AU761" s="139" t="s">
        <v>90</v>
      </c>
      <c r="AY761" s="17" t="s">
        <v>122</v>
      </c>
      <c r="BE761" s="140">
        <f>IF(N761="základní",J761,0)</f>
        <v>0</v>
      </c>
      <c r="BF761" s="140">
        <f>IF(N761="snížená",J761,0)</f>
        <v>0</v>
      </c>
      <c r="BG761" s="140">
        <f>IF(N761="zákl. přenesená",J761,0)</f>
        <v>0</v>
      </c>
      <c r="BH761" s="140">
        <f>IF(N761="sníž. přenesená",J761,0)</f>
        <v>0</v>
      </c>
      <c r="BI761" s="140">
        <f>IF(N761="nulová",J761,0)</f>
        <v>0</v>
      </c>
      <c r="BJ761" s="17" t="s">
        <v>88</v>
      </c>
      <c r="BK761" s="140">
        <f>ROUND(I761*H761,2)</f>
        <v>0</v>
      </c>
      <c r="BL761" s="17" t="s">
        <v>130</v>
      </c>
      <c r="BM761" s="139" t="s">
        <v>694</v>
      </c>
    </row>
    <row r="762" spans="2:65" s="12" customFormat="1" ht="11.25">
      <c r="B762" s="145"/>
      <c r="D762" s="146" t="s">
        <v>134</v>
      </c>
      <c r="E762" s="147" t="s">
        <v>19</v>
      </c>
      <c r="F762" s="148" t="s">
        <v>260</v>
      </c>
      <c r="H762" s="147" t="s">
        <v>19</v>
      </c>
      <c r="I762" s="149"/>
      <c r="L762" s="145"/>
      <c r="M762" s="150"/>
      <c r="T762" s="151"/>
      <c r="AT762" s="147" t="s">
        <v>134</v>
      </c>
      <c r="AU762" s="147" t="s">
        <v>90</v>
      </c>
      <c r="AV762" s="12" t="s">
        <v>88</v>
      </c>
      <c r="AW762" s="12" t="s">
        <v>42</v>
      </c>
      <c r="AX762" s="12" t="s">
        <v>80</v>
      </c>
      <c r="AY762" s="147" t="s">
        <v>122</v>
      </c>
    </row>
    <row r="763" spans="2:65" s="12" customFormat="1" ht="11.25">
      <c r="B763" s="145"/>
      <c r="D763" s="146" t="s">
        <v>134</v>
      </c>
      <c r="E763" s="147" t="s">
        <v>19</v>
      </c>
      <c r="F763" s="148" t="s">
        <v>690</v>
      </c>
      <c r="H763" s="147" t="s">
        <v>19</v>
      </c>
      <c r="I763" s="149"/>
      <c r="L763" s="145"/>
      <c r="M763" s="150"/>
      <c r="T763" s="151"/>
      <c r="AT763" s="147" t="s">
        <v>134</v>
      </c>
      <c r="AU763" s="147" t="s">
        <v>90</v>
      </c>
      <c r="AV763" s="12" t="s">
        <v>88</v>
      </c>
      <c r="AW763" s="12" t="s">
        <v>42</v>
      </c>
      <c r="AX763" s="12" t="s">
        <v>80</v>
      </c>
      <c r="AY763" s="147" t="s">
        <v>122</v>
      </c>
    </row>
    <row r="764" spans="2:65" s="13" customFormat="1" ht="11.25">
      <c r="B764" s="152"/>
      <c r="D764" s="146" t="s">
        <v>134</v>
      </c>
      <c r="E764" s="153" t="s">
        <v>19</v>
      </c>
      <c r="F764" s="154" t="s">
        <v>201</v>
      </c>
      <c r="H764" s="155">
        <v>10</v>
      </c>
      <c r="I764" s="156"/>
      <c r="L764" s="152"/>
      <c r="M764" s="157"/>
      <c r="T764" s="158"/>
      <c r="AT764" s="153" t="s">
        <v>134</v>
      </c>
      <c r="AU764" s="153" t="s">
        <v>90</v>
      </c>
      <c r="AV764" s="13" t="s">
        <v>90</v>
      </c>
      <c r="AW764" s="13" t="s">
        <v>42</v>
      </c>
      <c r="AX764" s="13" t="s">
        <v>80</v>
      </c>
      <c r="AY764" s="153" t="s">
        <v>122</v>
      </c>
    </row>
    <row r="765" spans="2:65" s="14" customFormat="1" ht="11.25">
      <c r="B765" s="159"/>
      <c r="D765" s="146" t="s">
        <v>134</v>
      </c>
      <c r="E765" s="160" t="s">
        <v>19</v>
      </c>
      <c r="F765" s="161" t="s">
        <v>140</v>
      </c>
      <c r="H765" s="162">
        <v>10</v>
      </c>
      <c r="I765" s="163"/>
      <c r="L765" s="159"/>
      <c r="M765" s="164"/>
      <c r="T765" s="165"/>
      <c r="AT765" s="160" t="s">
        <v>134</v>
      </c>
      <c r="AU765" s="160" t="s">
        <v>90</v>
      </c>
      <c r="AV765" s="14" t="s">
        <v>130</v>
      </c>
      <c r="AW765" s="14" t="s">
        <v>42</v>
      </c>
      <c r="AX765" s="14" t="s">
        <v>88</v>
      </c>
      <c r="AY765" s="160" t="s">
        <v>122</v>
      </c>
    </row>
    <row r="766" spans="2:65" s="1" customFormat="1" ht="15" customHeight="1">
      <c r="B766" s="33"/>
      <c r="C766" s="166" t="s">
        <v>695</v>
      </c>
      <c r="D766" s="166" t="s">
        <v>154</v>
      </c>
      <c r="E766" s="167" t="s">
        <v>696</v>
      </c>
      <c r="F766" s="168" t="s">
        <v>697</v>
      </c>
      <c r="G766" s="169" t="s">
        <v>157</v>
      </c>
      <c r="H766" s="170">
        <v>6</v>
      </c>
      <c r="I766" s="171"/>
      <c r="J766" s="172">
        <f>ROUND(I766*H766,2)</f>
        <v>0</v>
      </c>
      <c r="K766" s="168" t="s">
        <v>129</v>
      </c>
      <c r="L766" s="173"/>
      <c r="M766" s="174" t="s">
        <v>19</v>
      </c>
      <c r="N766" s="175" t="s">
        <v>51</v>
      </c>
      <c r="P766" s="137">
        <f>O766*H766</f>
        <v>0</v>
      </c>
      <c r="Q766" s="137">
        <v>6.5670000000000006E-2</v>
      </c>
      <c r="R766" s="137">
        <f>Q766*H766</f>
        <v>0.39402000000000004</v>
      </c>
      <c r="S766" s="137">
        <v>0</v>
      </c>
      <c r="T766" s="138">
        <f>S766*H766</f>
        <v>0</v>
      </c>
      <c r="AR766" s="139" t="s">
        <v>172</v>
      </c>
      <c r="AT766" s="139" t="s">
        <v>154</v>
      </c>
      <c r="AU766" s="139" t="s">
        <v>90</v>
      </c>
      <c r="AY766" s="17" t="s">
        <v>122</v>
      </c>
      <c r="BE766" s="140">
        <f>IF(N766="základní",J766,0)</f>
        <v>0</v>
      </c>
      <c r="BF766" s="140">
        <f>IF(N766="snížená",J766,0)</f>
        <v>0</v>
      </c>
      <c r="BG766" s="140">
        <f>IF(N766="zákl. přenesená",J766,0)</f>
        <v>0</v>
      </c>
      <c r="BH766" s="140">
        <f>IF(N766="sníž. přenesená",J766,0)</f>
        <v>0</v>
      </c>
      <c r="BI766" s="140">
        <f>IF(N766="nulová",J766,0)</f>
        <v>0</v>
      </c>
      <c r="BJ766" s="17" t="s">
        <v>88</v>
      </c>
      <c r="BK766" s="140">
        <f>ROUND(I766*H766,2)</f>
        <v>0</v>
      </c>
      <c r="BL766" s="17" t="s">
        <v>130</v>
      </c>
      <c r="BM766" s="139" t="s">
        <v>698</v>
      </c>
    </row>
    <row r="767" spans="2:65" s="12" customFormat="1" ht="11.25">
      <c r="B767" s="145"/>
      <c r="D767" s="146" t="s">
        <v>134</v>
      </c>
      <c r="E767" s="147" t="s">
        <v>19</v>
      </c>
      <c r="F767" s="148" t="s">
        <v>260</v>
      </c>
      <c r="H767" s="147" t="s">
        <v>19</v>
      </c>
      <c r="I767" s="149"/>
      <c r="L767" s="145"/>
      <c r="M767" s="150"/>
      <c r="T767" s="151"/>
      <c r="AT767" s="147" t="s">
        <v>134</v>
      </c>
      <c r="AU767" s="147" t="s">
        <v>90</v>
      </c>
      <c r="AV767" s="12" t="s">
        <v>88</v>
      </c>
      <c r="AW767" s="12" t="s">
        <v>42</v>
      </c>
      <c r="AX767" s="12" t="s">
        <v>80</v>
      </c>
      <c r="AY767" s="147" t="s">
        <v>122</v>
      </c>
    </row>
    <row r="768" spans="2:65" s="12" customFormat="1" ht="11.25">
      <c r="B768" s="145"/>
      <c r="D768" s="146" t="s">
        <v>134</v>
      </c>
      <c r="E768" s="147" t="s">
        <v>19</v>
      </c>
      <c r="F768" s="148" t="s">
        <v>690</v>
      </c>
      <c r="H768" s="147" t="s">
        <v>19</v>
      </c>
      <c r="I768" s="149"/>
      <c r="L768" s="145"/>
      <c r="M768" s="150"/>
      <c r="T768" s="151"/>
      <c r="AT768" s="147" t="s">
        <v>134</v>
      </c>
      <c r="AU768" s="147" t="s">
        <v>90</v>
      </c>
      <c r="AV768" s="12" t="s">
        <v>88</v>
      </c>
      <c r="AW768" s="12" t="s">
        <v>42</v>
      </c>
      <c r="AX768" s="12" t="s">
        <v>80</v>
      </c>
      <c r="AY768" s="147" t="s">
        <v>122</v>
      </c>
    </row>
    <row r="769" spans="2:65" s="13" customFormat="1" ht="11.25">
      <c r="B769" s="152"/>
      <c r="D769" s="146" t="s">
        <v>134</v>
      </c>
      <c r="E769" s="153" t="s">
        <v>19</v>
      </c>
      <c r="F769" s="154" t="s">
        <v>177</v>
      </c>
      <c r="H769" s="155">
        <v>6</v>
      </c>
      <c r="I769" s="156"/>
      <c r="L769" s="152"/>
      <c r="M769" s="157"/>
      <c r="T769" s="158"/>
      <c r="AT769" s="153" t="s">
        <v>134</v>
      </c>
      <c r="AU769" s="153" t="s">
        <v>90</v>
      </c>
      <c r="AV769" s="13" t="s">
        <v>90</v>
      </c>
      <c r="AW769" s="13" t="s">
        <v>42</v>
      </c>
      <c r="AX769" s="13" t="s">
        <v>80</v>
      </c>
      <c r="AY769" s="153" t="s">
        <v>122</v>
      </c>
    </row>
    <row r="770" spans="2:65" s="14" customFormat="1" ht="11.25">
      <c r="B770" s="159"/>
      <c r="D770" s="146" t="s">
        <v>134</v>
      </c>
      <c r="E770" s="160" t="s">
        <v>19</v>
      </c>
      <c r="F770" s="161" t="s">
        <v>140</v>
      </c>
      <c r="H770" s="162">
        <v>6</v>
      </c>
      <c r="I770" s="163"/>
      <c r="L770" s="159"/>
      <c r="M770" s="164"/>
      <c r="T770" s="165"/>
      <c r="AT770" s="160" t="s">
        <v>134</v>
      </c>
      <c r="AU770" s="160" t="s">
        <v>90</v>
      </c>
      <c r="AV770" s="14" t="s">
        <v>130</v>
      </c>
      <c r="AW770" s="14" t="s">
        <v>42</v>
      </c>
      <c r="AX770" s="14" t="s">
        <v>88</v>
      </c>
      <c r="AY770" s="160" t="s">
        <v>122</v>
      </c>
    </row>
    <row r="771" spans="2:65" s="1" customFormat="1" ht="15" customHeight="1">
      <c r="B771" s="33"/>
      <c r="C771" s="128" t="s">
        <v>699</v>
      </c>
      <c r="D771" s="128" t="s">
        <v>125</v>
      </c>
      <c r="E771" s="129" t="s">
        <v>700</v>
      </c>
      <c r="F771" s="130" t="s">
        <v>701</v>
      </c>
      <c r="G771" s="131" t="s">
        <v>157</v>
      </c>
      <c r="H771" s="132">
        <v>10</v>
      </c>
      <c r="I771" s="133"/>
      <c r="J771" s="134">
        <f>ROUND(I771*H771,2)</f>
        <v>0</v>
      </c>
      <c r="K771" s="130" t="s">
        <v>129</v>
      </c>
      <c r="L771" s="33"/>
      <c r="M771" s="135" t="s">
        <v>19</v>
      </c>
      <c r="N771" s="136" t="s">
        <v>51</v>
      </c>
      <c r="P771" s="137">
        <f>O771*H771</f>
        <v>0</v>
      </c>
      <c r="Q771" s="137">
        <v>0.2157</v>
      </c>
      <c r="R771" s="137">
        <f>Q771*H771</f>
        <v>2.157</v>
      </c>
      <c r="S771" s="137">
        <v>0</v>
      </c>
      <c r="T771" s="138">
        <f>S771*H771</f>
        <v>0</v>
      </c>
      <c r="AR771" s="139" t="s">
        <v>130</v>
      </c>
      <c r="AT771" s="139" t="s">
        <v>125</v>
      </c>
      <c r="AU771" s="139" t="s">
        <v>90</v>
      </c>
      <c r="AY771" s="17" t="s">
        <v>122</v>
      </c>
      <c r="BE771" s="140">
        <f>IF(N771="základní",J771,0)</f>
        <v>0</v>
      </c>
      <c r="BF771" s="140">
        <f>IF(N771="snížená",J771,0)</f>
        <v>0</v>
      </c>
      <c r="BG771" s="140">
        <f>IF(N771="zákl. přenesená",J771,0)</f>
        <v>0</v>
      </c>
      <c r="BH771" s="140">
        <f>IF(N771="sníž. přenesená",J771,0)</f>
        <v>0</v>
      </c>
      <c r="BI771" s="140">
        <f>IF(N771="nulová",J771,0)</f>
        <v>0</v>
      </c>
      <c r="BJ771" s="17" t="s">
        <v>88</v>
      </c>
      <c r="BK771" s="140">
        <f>ROUND(I771*H771,2)</f>
        <v>0</v>
      </c>
      <c r="BL771" s="17" t="s">
        <v>130</v>
      </c>
      <c r="BM771" s="139" t="s">
        <v>702</v>
      </c>
    </row>
    <row r="772" spans="2:65" s="1" customFormat="1" ht="11.25">
      <c r="B772" s="33"/>
      <c r="D772" s="141" t="s">
        <v>132</v>
      </c>
      <c r="F772" s="142" t="s">
        <v>703</v>
      </c>
      <c r="I772" s="143"/>
      <c r="L772" s="33"/>
      <c r="M772" s="144"/>
      <c r="T772" s="54"/>
      <c r="AT772" s="17" t="s">
        <v>132</v>
      </c>
      <c r="AU772" s="17" t="s">
        <v>90</v>
      </c>
    </row>
    <row r="773" spans="2:65" s="12" customFormat="1" ht="11.25">
      <c r="B773" s="145"/>
      <c r="D773" s="146" t="s">
        <v>134</v>
      </c>
      <c r="E773" s="147" t="s">
        <v>19</v>
      </c>
      <c r="F773" s="148" t="s">
        <v>260</v>
      </c>
      <c r="H773" s="147" t="s">
        <v>19</v>
      </c>
      <c r="I773" s="149"/>
      <c r="L773" s="145"/>
      <c r="M773" s="150"/>
      <c r="T773" s="151"/>
      <c r="AT773" s="147" t="s">
        <v>134</v>
      </c>
      <c r="AU773" s="147" t="s">
        <v>90</v>
      </c>
      <c r="AV773" s="12" t="s">
        <v>88</v>
      </c>
      <c r="AW773" s="12" t="s">
        <v>42</v>
      </c>
      <c r="AX773" s="12" t="s">
        <v>80</v>
      </c>
      <c r="AY773" s="147" t="s">
        <v>122</v>
      </c>
    </row>
    <row r="774" spans="2:65" s="12" customFormat="1" ht="11.25">
      <c r="B774" s="145"/>
      <c r="D774" s="146" t="s">
        <v>134</v>
      </c>
      <c r="E774" s="147" t="s">
        <v>19</v>
      </c>
      <c r="F774" s="148" t="s">
        <v>704</v>
      </c>
      <c r="H774" s="147" t="s">
        <v>19</v>
      </c>
      <c r="I774" s="149"/>
      <c r="L774" s="145"/>
      <c r="M774" s="150"/>
      <c r="T774" s="151"/>
      <c r="AT774" s="147" t="s">
        <v>134</v>
      </c>
      <c r="AU774" s="147" t="s">
        <v>90</v>
      </c>
      <c r="AV774" s="12" t="s">
        <v>88</v>
      </c>
      <c r="AW774" s="12" t="s">
        <v>42</v>
      </c>
      <c r="AX774" s="12" t="s">
        <v>80</v>
      </c>
      <c r="AY774" s="147" t="s">
        <v>122</v>
      </c>
    </row>
    <row r="775" spans="2:65" s="13" customFormat="1" ht="11.25">
      <c r="B775" s="152"/>
      <c r="D775" s="146" t="s">
        <v>134</v>
      </c>
      <c r="E775" s="153" t="s">
        <v>19</v>
      </c>
      <c r="F775" s="154" t="s">
        <v>281</v>
      </c>
      <c r="H775" s="155">
        <v>10</v>
      </c>
      <c r="I775" s="156"/>
      <c r="L775" s="152"/>
      <c r="M775" s="157"/>
      <c r="T775" s="158"/>
      <c r="AT775" s="153" t="s">
        <v>134</v>
      </c>
      <c r="AU775" s="153" t="s">
        <v>90</v>
      </c>
      <c r="AV775" s="13" t="s">
        <v>90</v>
      </c>
      <c r="AW775" s="13" t="s">
        <v>42</v>
      </c>
      <c r="AX775" s="13" t="s">
        <v>80</v>
      </c>
      <c r="AY775" s="153" t="s">
        <v>122</v>
      </c>
    </row>
    <row r="776" spans="2:65" s="14" customFormat="1" ht="11.25">
      <c r="B776" s="159"/>
      <c r="D776" s="146" t="s">
        <v>134</v>
      </c>
      <c r="E776" s="160" t="s">
        <v>19</v>
      </c>
      <c r="F776" s="161" t="s">
        <v>140</v>
      </c>
      <c r="H776" s="162">
        <v>10</v>
      </c>
      <c r="I776" s="163"/>
      <c r="L776" s="159"/>
      <c r="M776" s="164"/>
      <c r="T776" s="165"/>
      <c r="AT776" s="160" t="s">
        <v>134</v>
      </c>
      <c r="AU776" s="160" t="s">
        <v>90</v>
      </c>
      <c r="AV776" s="14" t="s">
        <v>130</v>
      </c>
      <c r="AW776" s="14" t="s">
        <v>42</v>
      </c>
      <c r="AX776" s="14" t="s">
        <v>88</v>
      </c>
      <c r="AY776" s="160" t="s">
        <v>122</v>
      </c>
    </row>
    <row r="777" spans="2:65" s="1" customFormat="1" ht="15" customHeight="1">
      <c r="B777" s="33"/>
      <c r="C777" s="166" t="s">
        <v>705</v>
      </c>
      <c r="D777" s="166" t="s">
        <v>154</v>
      </c>
      <c r="E777" s="167" t="s">
        <v>706</v>
      </c>
      <c r="F777" s="168" t="s">
        <v>707</v>
      </c>
      <c r="G777" s="169" t="s">
        <v>157</v>
      </c>
      <c r="H777" s="170">
        <v>10</v>
      </c>
      <c r="I777" s="171"/>
      <c r="J777" s="172">
        <f>ROUND(I777*H777,2)</f>
        <v>0</v>
      </c>
      <c r="K777" s="168" t="s">
        <v>574</v>
      </c>
      <c r="L777" s="173"/>
      <c r="M777" s="174" t="s">
        <v>19</v>
      </c>
      <c r="N777" s="175" t="s">
        <v>51</v>
      </c>
      <c r="P777" s="137">
        <f>O777*H777</f>
        <v>0</v>
      </c>
      <c r="Q777" s="137">
        <v>0.38700000000000001</v>
      </c>
      <c r="R777" s="137">
        <f>Q777*H777</f>
        <v>3.87</v>
      </c>
      <c r="S777" s="137">
        <v>0</v>
      </c>
      <c r="T777" s="138">
        <f>S777*H777</f>
        <v>0</v>
      </c>
      <c r="AR777" s="139" t="s">
        <v>158</v>
      </c>
      <c r="AT777" s="139" t="s">
        <v>154</v>
      </c>
      <c r="AU777" s="139" t="s">
        <v>90</v>
      </c>
      <c r="AY777" s="17" t="s">
        <v>122</v>
      </c>
      <c r="BE777" s="140">
        <f>IF(N777="základní",J777,0)</f>
        <v>0</v>
      </c>
      <c r="BF777" s="140">
        <f>IF(N777="snížená",J777,0)</f>
        <v>0</v>
      </c>
      <c r="BG777" s="140">
        <f>IF(N777="zákl. přenesená",J777,0)</f>
        <v>0</v>
      </c>
      <c r="BH777" s="140">
        <f>IF(N777="sníž. přenesená",J777,0)</f>
        <v>0</v>
      </c>
      <c r="BI777" s="140">
        <f>IF(N777="nulová",J777,0)</f>
        <v>0</v>
      </c>
      <c r="BJ777" s="17" t="s">
        <v>88</v>
      </c>
      <c r="BK777" s="140">
        <f>ROUND(I777*H777,2)</f>
        <v>0</v>
      </c>
      <c r="BL777" s="17" t="s">
        <v>159</v>
      </c>
      <c r="BM777" s="139" t="s">
        <v>708</v>
      </c>
    </row>
    <row r="778" spans="2:65" s="12" customFormat="1" ht="11.25">
      <c r="B778" s="145"/>
      <c r="D778" s="146" t="s">
        <v>134</v>
      </c>
      <c r="E778" s="147" t="s">
        <v>19</v>
      </c>
      <c r="F778" s="148" t="s">
        <v>260</v>
      </c>
      <c r="H778" s="147" t="s">
        <v>19</v>
      </c>
      <c r="I778" s="149"/>
      <c r="L778" s="145"/>
      <c r="M778" s="150"/>
      <c r="T778" s="151"/>
      <c r="AT778" s="147" t="s">
        <v>134</v>
      </c>
      <c r="AU778" s="147" t="s">
        <v>90</v>
      </c>
      <c r="AV778" s="12" t="s">
        <v>88</v>
      </c>
      <c r="AW778" s="12" t="s">
        <v>42</v>
      </c>
      <c r="AX778" s="12" t="s">
        <v>80</v>
      </c>
      <c r="AY778" s="147" t="s">
        <v>122</v>
      </c>
    </row>
    <row r="779" spans="2:65" s="12" customFormat="1" ht="11.25">
      <c r="B779" s="145"/>
      <c r="D779" s="146" t="s">
        <v>134</v>
      </c>
      <c r="E779" s="147" t="s">
        <v>19</v>
      </c>
      <c r="F779" s="148" t="s">
        <v>704</v>
      </c>
      <c r="H779" s="147" t="s">
        <v>19</v>
      </c>
      <c r="I779" s="149"/>
      <c r="L779" s="145"/>
      <c r="M779" s="150"/>
      <c r="T779" s="151"/>
      <c r="AT779" s="147" t="s">
        <v>134</v>
      </c>
      <c r="AU779" s="147" t="s">
        <v>90</v>
      </c>
      <c r="AV779" s="12" t="s">
        <v>88</v>
      </c>
      <c r="AW779" s="12" t="s">
        <v>42</v>
      </c>
      <c r="AX779" s="12" t="s">
        <v>80</v>
      </c>
      <c r="AY779" s="147" t="s">
        <v>122</v>
      </c>
    </row>
    <row r="780" spans="2:65" s="13" customFormat="1" ht="11.25">
      <c r="B780" s="152"/>
      <c r="D780" s="146" t="s">
        <v>134</v>
      </c>
      <c r="E780" s="153" t="s">
        <v>19</v>
      </c>
      <c r="F780" s="154" t="s">
        <v>281</v>
      </c>
      <c r="H780" s="155">
        <v>10</v>
      </c>
      <c r="I780" s="156"/>
      <c r="L780" s="152"/>
      <c r="M780" s="157"/>
      <c r="T780" s="158"/>
      <c r="AT780" s="153" t="s">
        <v>134</v>
      </c>
      <c r="AU780" s="153" t="s">
        <v>90</v>
      </c>
      <c r="AV780" s="13" t="s">
        <v>90</v>
      </c>
      <c r="AW780" s="13" t="s">
        <v>42</v>
      </c>
      <c r="AX780" s="13" t="s">
        <v>80</v>
      </c>
      <c r="AY780" s="153" t="s">
        <v>122</v>
      </c>
    </row>
    <row r="781" spans="2:65" s="14" customFormat="1" ht="11.25">
      <c r="B781" s="159"/>
      <c r="D781" s="146" t="s">
        <v>134</v>
      </c>
      <c r="E781" s="160" t="s">
        <v>19</v>
      </c>
      <c r="F781" s="161" t="s">
        <v>140</v>
      </c>
      <c r="H781" s="162">
        <v>10</v>
      </c>
      <c r="I781" s="163"/>
      <c r="L781" s="159"/>
      <c r="M781" s="164"/>
      <c r="T781" s="165"/>
      <c r="AT781" s="160" t="s">
        <v>134</v>
      </c>
      <c r="AU781" s="160" t="s">
        <v>90</v>
      </c>
      <c r="AV781" s="14" t="s">
        <v>130</v>
      </c>
      <c r="AW781" s="14" t="s">
        <v>42</v>
      </c>
      <c r="AX781" s="14" t="s">
        <v>88</v>
      </c>
      <c r="AY781" s="160" t="s">
        <v>122</v>
      </c>
    </row>
    <row r="782" spans="2:65" s="1" customFormat="1" ht="23.65" customHeight="1">
      <c r="B782" s="33"/>
      <c r="C782" s="128" t="s">
        <v>709</v>
      </c>
      <c r="D782" s="128" t="s">
        <v>125</v>
      </c>
      <c r="E782" s="129" t="s">
        <v>710</v>
      </c>
      <c r="F782" s="130" t="s">
        <v>711</v>
      </c>
      <c r="G782" s="131" t="s">
        <v>180</v>
      </c>
      <c r="H782" s="132">
        <v>60.3</v>
      </c>
      <c r="I782" s="133"/>
      <c r="J782" s="134">
        <f>ROUND(I782*H782,2)</f>
        <v>0</v>
      </c>
      <c r="K782" s="130" t="s">
        <v>129</v>
      </c>
      <c r="L782" s="33"/>
      <c r="M782" s="135" t="s">
        <v>19</v>
      </c>
      <c r="N782" s="136" t="s">
        <v>51</v>
      </c>
      <c r="P782" s="137">
        <f>O782*H782</f>
        <v>0</v>
      </c>
      <c r="Q782" s="137">
        <v>8.4250000000000005E-2</v>
      </c>
      <c r="R782" s="137">
        <f>Q782*H782</f>
        <v>5.0802750000000003</v>
      </c>
      <c r="S782" s="137">
        <v>0</v>
      </c>
      <c r="T782" s="138">
        <f>S782*H782</f>
        <v>0</v>
      </c>
      <c r="AR782" s="139" t="s">
        <v>159</v>
      </c>
      <c r="AT782" s="139" t="s">
        <v>125</v>
      </c>
      <c r="AU782" s="139" t="s">
        <v>90</v>
      </c>
      <c r="AY782" s="17" t="s">
        <v>122</v>
      </c>
      <c r="BE782" s="140">
        <f>IF(N782="základní",J782,0)</f>
        <v>0</v>
      </c>
      <c r="BF782" s="140">
        <f>IF(N782="snížená",J782,0)</f>
        <v>0</v>
      </c>
      <c r="BG782" s="140">
        <f>IF(N782="zákl. přenesená",J782,0)</f>
        <v>0</v>
      </c>
      <c r="BH782" s="140">
        <f>IF(N782="sníž. přenesená",J782,0)</f>
        <v>0</v>
      </c>
      <c r="BI782" s="140">
        <f>IF(N782="nulová",J782,0)</f>
        <v>0</v>
      </c>
      <c r="BJ782" s="17" t="s">
        <v>88</v>
      </c>
      <c r="BK782" s="140">
        <f>ROUND(I782*H782,2)</f>
        <v>0</v>
      </c>
      <c r="BL782" s="17" t="s">
        <v>159</v>
      </c>
      <c r="BM782" s="139" t="s">
        <v>712</v>
      </c>
    </row>
    <row r="783" spans="2:65" s="1" customFormat="1" ht="11.25">
      <c r="B783" s="33"/>
      <c r="D783" s="141" t="s">
        <v>132</v>
      </c>
      <c r="F783" s="142" t="s">
        <v>713</v>
      </c>
      <c r="I783" s="143"/>
      <c r="L783" s="33"/>
      <c r="M783" s="144"/>
      <c r="T783" s="54"/>
      <c r="AT783" s="17" t="s">
        <v>132</v>
      </c>
      <c r="AU783" s="17" t="s">
        <v>90</v>
      </c>
    </row>
    <row r="784" spans="2:65" s="12" customFormat="1" ht="11.25">
      <c r="B784" s="145"/>
      <c r="D784" s="146" t="s">
        <v>134</v>
      </c>
      <c r="E784" s="147" t="s">
        <v>19</v>
      </c>
      <c r="F784" s="148" t="s">
        <v>260</v>
      </c>
      <c r="H784" s="147" t="s">
        <v>19</v>
      </c>
      <c r="I784" s="149"/>
      <c r="L784" s="145"/>
      <c r="M784" s="150"/>
      <c r="T784" s="151"/>
      <c r="AT784" s="147" t="s">
        <v>134</v>
      </c>
      <c r="AU784" s="147" t="s">
        <v>90</v>
      </c>
      <c r="AV784" s="12" t="s">
        <v>88</v>
      </c>
      <c r="AW784" s="12" t="s">
        <v>42</v>
      </c>
      <c r="AX784" s="12" t="s">
        <v>80</v>
      </c>
      <c r="AY784" s="147" t="s">
        <v>122</v>
      </c>
    </row>
    <row r="785" spans="2:65" s="12" customFormat="1" ht="11.25">
      <c r="B785" s="145"/>
      <c r="D785" s="146" t="s">
        <v>134</v>
      </c>
      <c r="E785" s="147" t="s">
        <v>19</v>
      </c>
      <c r="F785" s="148" t="s">
        <v>349</v>
      </c>
      <c r="H785" s="147" t="s">
        <v>19</v>
      </c>
      <c r="I785" s="149"/>
      <c r="L785" s="145"/>
      <c r="M785" s="150"/>
      <c r="T785" s="151"/>
      <c r="AT785" s="147" t="s">
        <v>134</v>
      </c>
      <c r="AU785" s="147" t="s">
        <v>90</v>
      </c>
      <c r="AV785" s="12" t="s">
        <v>88</v>
      </c>
      <c r="AW785" s="12" t="s">
        <v>42</v>
      </c>
      <c r="AX785" s="12" t="s">
        <v>80</v>
      </c>
      <c r="AY785" s="147" t="s">
        <v>122</v>
      </c>
    </row>
    <row r="786" spans="2:65" s="12" customFormat="1" ht="11.25">
      <c r="B786" s="145"/>
      <c r="D786" s="146" t="s">
        <v>134</v>
      </c>
      <c r="E786" s="147" t="s">
        <v>19</v>
      </c>
      <c r="F786" s="148" t="s">
        <v>677</v>
      </c>
      <c r="H786" s="147" t="s">
        <v>19</v>
      </c>
      <c r="I786" s="149"/>
      <c r="L786" s="145"/>
      <c r="M786" s="150"/>
      <c r="T786" s="151"/>
      <c r="AT786" s="147" t="s">
        <v>134</v>
      </c>
      <c r="AU786" s="147" t="s">
        <v>90</v>
      </c>
      <c r="AV786" s="12" t="s">
        <v>88</v>
      </c>
      <c r="AW786" s="12" t="s">
        <v>42</v>
      </c>
      <c r="AX786" s="12" t="s">
        <v>80</v>
      </c>
      <c r="AY786" s="147" t="s">
        <v>122</v>
      </c>
    </row>
    <row r="787" spans="2:65" s="13" customFormat="1" ht="11.25">
      <c r="B787" s="152"/>
      <c r="D787" s="146" t="s">
        <v>134</v>
      </c>
      <c r="E787" s="153" t="s">
        <v>19</v>
      </c>
      <c r="F787" s="154" t="s">
        <v>287</v>
      </c>
      <c r="H787" s="155">
        <v>23.4</v>
      </c>
      <c r="I787" s="156"/>
      <c r="L787" s="152"/>
      <c r="M787" s="157"/>
      <c r="T787" s="158"/>
      <c r="AT787" s="153" t="s">
        <v>134</v>
      </c>
      <c r="AU787" s="153" t="s">
        <v>90</v>
      </c>
      <c r="AV787" s="13" t="s">
        <v>90</v>
      </c>
      <c r="AW787" s="13" t="s">
        <v>42</v>
      </c>
      <c r="AX787" s="13" t="s">
        <v>80</v>
      </c>
      <c r="AY787" s="153" t="s">
        <v>122</v>
      </c>
    </row>
    <row r="788" spans="2:65" s="12" customFormat="1" ht="11.25">
      <c r="B788" s="145"/>
      <c r="D788" s="146" t="s">
        <v>134</v>
      </c>
      <c r="E788" s="147" t="s">
        <v>19</v>
      </c>
      <c r="F788" s="148" t="s">
        <v>714</v>
      </c>
      <c r="H788" s="147" t="s">
        <v>19</v>
      </c>
      <c r="I788" s="149"/>
      <c r="L788" s="145"/>
      <c r="M788" s="150"/>
      <c r="T788" s="151"/>
      <c r="AT788" s="147" t="s">
        <v>134</v>
      </c>
      <c r="AU788" s="147" t="s">
        <v>90</v>
      </c>
      <c r="AV788" s="12" t="s">
        <v>88</v>
      </c>
      <c r="AW788" s="12" t="s">
        <v>42</v>
      </c>
      <c r="AX788" s="12" t="s">
        <v>80</v>
      </c>
      <c r="AY788" s="147" t="s">
        <v>122</v>
      </c>
    </row>
    <row r="789" spans="2:65" s="13" customFormat="1" ht="11.25">
      <c r="B789" s="152"/>
      <c r="D789" s="146" t="s">
        <v>134</v>
      </c>
      <c r="E789" s="153" t="s">
        <v>19</v>
      </c>
      <c r="F789" s="154" t="s">
        <v>289</v>
      </c>
      <c r="H789" s="155">
        <v>17.399999999999999</v>
      </c>
      <c r="I789" s="156"/>
      <c r="L789" s="152"/>
      <c r="M789" s="157"/>
      <c r="T789" s="158"/>
      <c r="AT789" s="153" t="s">
        <v>134</v>
      </c>
      <c r="AU789" s="153" t="s">
        <v>90</v>
      </c>
      <c r="AV789" s="13" t="s">
        <v>90</v>
      </c>
      <c r="AW789" s="13" t="s">
        <v>42</v>
      </c>
      <c r="AX789" s="13" t="s">
        <v>80</v>
      </c>
      <c r="AY789" s="153" t="s">
        <v>122</v>
      </c>
    </row>
    <row r="790" spans="2:65" s="12" customFormat="1" ht="11.25">
      <c r="B790" s="145"/>
      <c r="D790" s="146" t="s">
        <v>134</v>
      </c>
      <c r="E790" s="147" t="s">
        <v>19</v>
      </c>
      <c r="F790" s="148" t="s">
        <v>679</v>
      </c>
      <c r="H790" s="147" t="s">
        <v>19</v>
      </c>
      <c r="I790" s="149"/>
      <c r="L790" s="145"/>
      <c r="M790" s="150"/>
      <c r="T790" s="151"/>
      <c r="AT790" s="147" t="s">
        <v>134</v>
      </c>
      <c r="AU790" s="147" t="s">
        <v>90</v>
      </c>
      <c r="AV790" s="12" t="s">
        <v>88</v>
      </c>
      <c r="AW790" s="12" t="s">
        <v>42</v>
      </c>
      <c r="AX790" s="12" t="s">
        <v>80</v>
      </c>
      <c r="AY790" s="147" t="s">
        <v>122</v>
      </c>
    </row>
    <row r="791" spans="2:65" s="13" customFormat="1" ht="11.25">
      <c r="B791" s="152"/>
      <c r="D791" s="146" t="s">
        <v>134</v>
      </c>
      <c r="E791" s="153" t="s">
        <v>19</v>
      </c>
      <c r="F791" s="154" t="s">
        <v>291</v>
      </c>
      <c r="H791" s="155">
        <v>19.5</v>
      </c>
      <c r="I791" s="156"/>
      <c r="L791" s="152"/>
      <c r="M791" s="157"/>
      <c r="T791" s="158"/>
      <c r="AT791" s="153" t="s">
        <v>134</v>
      </c>
      <c r="AU791" s="153" t="s">
        <v>90</v>
      </c>
      <c r="AV791" s="13" t="s">
        <v>90</v>
      </c>
      <c r="AW791" s="13" t="s">
        <v>42</v>
      </c>
      <c r="AX791" s="13" t="s">
        <v>80</v>
      </c>
      <c r="AY791" s="153" t="s">
        <v>122</v>
      </c>
    </row>
    <row r="792" spans="2:65" s="14" customFormat="1" ht="11.25">
      <c r="B792" s="159"/>
      <c r="D792" s="146" t="s">
        <v>134</v>
      </c>
      <c r="E792" s="160" t="s">
        <v>19</v>
      </c>
      <c r="F792" s="161" t="s">
        <v>140</v>
      </c>
      <c r="H792" s="162">
        <v>60.3</v>
      </c>
      <c r="I792" s="163"/>
      <c r="L792" s="159"/>
      <c r="M792" s="164"/>
      <c r="T792" s="165"/>
      <c r="AT792" s="160" t="s">
        <v>134</v>
      </c>
      <c r="AU792" s="160" t="s">
        <v>90</v>
      </c>
      <c r="AV792" s="14" t="s">
        <v>130</v>
      </c>
      <c r="AW792" s="14" t="s">
        <v>42</v>
      </c>
      <c r="AX792" s="14" t="s">
        <v>88</v>
      </c>
      <c r="AY792" s="160" t="s">
        <v>122</v>
      </c>
    </row>
    <row r="793" spans="2:65" s="1" customFormat="1" ht="15" customHeight="1">
      <c r="B793" s="33"/>
      <c r="C793" s="166" t="s">
        <v>715</v>
      </c>
      <c r="D793" s="166" t="s">
        <v>154</v>
      </c>
      <c r="E793" s="167" t="s">
        <v>716</v>
      </c>
      <c r="F793" s="168" t="s">
        <v>717</v>
      </c>
      <c r="G793" s="169" t="s">
        <v>180</v>
      </c>
      <c r="H793" s="170">
        <v>5.85</v>
      </c>
      <c r="I793" s="171"/>
      <c r="J793" s="172">
        <f>ROUND(I793*H793,2)</f>
        <v>0</v>
      </c>
      <c r="K793" s="168" t="s">
        <v>129</v>
      </c>
      <c r="L793" s="173"/>
      <c r="M793" s="174" t="s">
        <v>19</v>
      </c>
      <c r="N793" s="175" t="s">
        <v>51</v>
      </c>
      <c r="P793" s="137">
        <f>O793*H793</f>
        <v>0</v>
      </c>
      <c r="Q793" s="137">
        <v>0.113</v>
      </c>
      <c r="R793" s="137">
        <f>Q793*H793</f>
        <v>0.66105000000000003</v>
      </c>
      <c r="S793" s="137">
        <v>0</v>
      </c>
      <c r="T793" s="138">
        <f>S793*H793</f>
        <v>0</v>
      </c>
      <c r="AR793" s="139" t="s">
        <v>172</v>
      </c>
      <c r="AT793" s="139" t="s">
        <v>154</v>
      </c>
      <c r="AU793" s="139" t="s">
        <v>90</v>
      </c>
      <c r="AY793" s="17" t="s">
        <v>122</v>
      </c>
      <c r="BE793" s="140">
        <f>IF(N793="základní",J793,0)</f>
        <v>0</v>
      </c>
      <c r="BF793" s="140">
        <f>IF(N793="snížená",J793,0)</f>
        <v>0</v>
      </c>
      <c r="BG793" s="140">
        <f>IF(N793="zákl. přenesená",J793,0)</f>
        <v>0</v>
      </c>
      <c r="BH793" s="140">
        <f>IF(N793="sníž. přenesená",J793,0)</f>
        <v>0</v>
      </c>
      <c r="BI793" s="140">
        <f>IF(N793="nulová",J793,0)</f>
        <v>0</v>
      </c>
      <c r="BJ793" s="17" t="s">
        <v>88</v>
      </c>
      <c r="BK793" s="140">
        <f>ROUND(I793*H793,2)</f>
        <v>0</v>
      </c>
      <c r="BL793" s="17" t="s">
        <v>130</v>
      </c>
      <c r="BM793" s="139" t="s">
        <v>718</v>
      </c>
    </row>
    <row r="794" spans="2:65" s="12" customFormat="1" ht="11.25">
      <c r="B794" s="145"/>
      <c r="D794" s="146" t="s">
        <v>134</v>
      </c>
      <c r="E794" s="147" t="s">
        <v>19</v>
      </c>
      <c r="F794" s="148" t="s">
        <v>260</v>
      </c>
      <c r="H794" s="147" t="s">
        <v>19</v>
      </c>
      <c r="I794" s="149"/>
      <c r="L794" s="145"/>
      <c r="M794" s="150"/>
      <c r="T794" s="151"/>
      <c r="AT794" s="147" t="s">
        <v>134</v>
      </c>
      <c r="AU794" s="147" t="s">
        <v>90</v>
      </c>
      <c r="AV794" s="12" t="s">
        <v>88</v>
      </c>
      <c r="AW794" s="12" t="s">
        <v>42</v>
      </c>
      <c r="AX794" s="12" t="s">
        <v>80</v>
      </c>
      <c r="AY794" s="147" t="s">
        <v>122</v>
      </c>
    </row>
    <row r="795" spans="2:65" s="12" customFormat="1" ht="11.25">
      <c r="B795" s="145"/>
      <c r="D795" s="146" t="s">
        <v>134</v>
      </c>
      <c r="E795" s="147" t="s">
        <v>19</v>
      </c>
      <c r="F795" s="148" t="s">
        <v>719</v>
      </c>
      <c r="H795" s="147" t="s">
        <v>19</v>
      </c>
      <c r="I795" s="149"/>
      <c r="L795" s="145"/>
      <c r="M795" s="150"/>
      <c r="T795" s="151"/>
      <c r="AT795" s="147" t="s">
        <v>134</v>
      </c>
      <c r="AU795" s="147" t="s">
        <v>90</v>
      </c>
      <c r="AV795" s="12" t="s">
        <v>88</v>
      </c>
      <c r="AW795" s="12" t="s">
        <v>42</v>
      </c>
      <c r="AX795" s="12" t="s">
        <v>80</v>
      </c>
      <c r="AY795" s="147" t="s">
        <v>122</v>
      </c>
    </row>
    <row r="796" spans="2:65" s="13" customFormat="1" ht="11.25">
      <c r="B796" s="152"/>
      <c r="D796" s="146" t="s">
        <v>134</v>
      </c>
      <c r="E796" s="153" t="s">
        <v>19</v>
      </c>
      <c r="F796" s="154" t="s">
        <v>720</v>
      </c>
      <c r="H796" s="155">
        <v>5.85</v>
      </c>
      <c r="I796" s="156"/>
      <c r="L796" s="152"/>
      <c r="M796" s="157"/>
      <c r="T796" s="158"/>
      <c r="AT796" s="153" t="s">
        <v>134</v>
      </c>
      <c r="AU796" s="153" t="s">
        <v>90</v>
      </c>
      <c r="AV796" s="13" t="s">
        <v>90</v>
      </c>
      <c r="AW796" s="13" t="s">
        <v>42</v>
      </c>
      <c r="AX796" s="13" t="s">
        <v>80</v>
      </c>
      <c r="AY796" s="153" t="s">
        <v>122</v>
      </c>
    </row>
    <row r="797" spans="2:65" s="14" customFormat="1" ht="11.25">
      <c r="B797" s="159"/>
      <c r="D797" s="146" t="s">
        <v>134</v>
      </c>
      <c r="E797" s="160" t="s">
        <v>19</v>
      </c>
      <c r="F797" s="161" t="s">
        <v>140</v>
      </c>
      <c r="H797" s="162">
        <v>5.85</v>
      </c>
      <c r="I797" s="163"/>
      <c r="L797" s="159"/>
      <c r="M797" s="164"/>
      <c r="T797" s="165"/>
      <c r="AT797" s="160" t="s">
        <v>134</v>
      </c>
      <c r="AU797" s="160" t="s">
        <v>90</v>
      </c>
      <c r="AV797" s="14" t="s">
        <v>130</v>
      </c>
      <c r="AW797" s="14" t="s">
        <v>42</v>
      </c>
      <c r="AX797" s="14" t="s">
        <v>88</v>
      </c>
      <c r="AY797" s="160" t="s">
        <v>122</v>
      </c>
    </row>
    <row r="798" spans="2:65" s="1" customFormat="1" ht="15" customHeight="1">
      <c r="B798" s="33"/>
      <c r="C798" s="166" t="s">
        <v>721</v>
      </c>
      <c r="D798" s="166" t="s">
        <v>154</v>
      </c>
      <c r="E798" s="167" t="s">
        <v>722</v>
      </c>
      <c r="F798" s="168" t="s">
        <v>723</v>
      </c>
      <c r="G798" s="169" t="s">
        <v>180</v>
      </c>
      <c r="H798" s="170">
        <v>7.02</v>
      </c>
      <c r="I798" s="171"/>
      <c r="J798" s="172">
        <f>ROUND(I798*H798,2)</f>
        <v>0</v>
      </c>
      <c r="K798" s="168" t="s">
        <v>129</v>
      </c>
      <c r="L798" s="173"/>
      <c r="M798" s="174" t="s">
        <v>19</v>
      </c>
      <c r="N798" s="175" t="s">
        <v>51</v>
      </c>
      <c r="P798" s="137">
        <f>O798*H798</f>
        <v>0</v>
      </c>
      <c r="Q798" s="137">
        <v>0.13200000000000001</v>
      </c>
      <c r="R798" s="137">
        <f>Q798*H798</f>
        <v>0.92664000000000002</v>
      </c>
      <c r="S798" s="137">
        <v>0</v>
      </c>
      <c r="T798" s="138">
        <f>S798*H798</f>
        <v>0</v>
      </c>
      <c r="AR798" s="139" t="s">
        <v>172</v>
      </c>
      <c r="AT798" s="139" t="s">
        <v>154</v>
      </c>
      <c r="AU798" s="139" t="s">
        <v>90</v>
      </c>
      <c r="AY798" s="17" t="s">
        <v>122</v>
      </c>
      <c r="BE798" s="140">
        <f>IF(N798="základní",J798,0)</f>
        <v>0</v>
      </c>
      <c r="BF798" s="140">
        <f>IF(N798="snížená",J798,0)</f>
        <v>0</v>
      </c>
      <c r="BG798" s="140">
        <f>IF(N798="zákl. přenesená",J798,0)</f>
        <v>0</v>
      </c>
      <c r="BH798" s="140">
        <f>IF(N798="sníž. přenesená",J798,0)</f>
        <v>0</v>
      </c>
      <c r="BI798" s="140">
        <f>IF(N798="nulová",J798,0)</f>
        <v>0</v>
      </c>
      <c r="BJ798" s="17" t="s">
        <v>88</v>
      </c>
      <c r="BK798" s="140">
        <f>ROUND(I798*H798,2)</f>
        <v>0</v>
      </c>
      <c r="BL798" s="17" t="s">
        <v>130</v>
      </c>
      <c r="BM798" s="139" t="s">
        <v>724</v>
      </c>
    </row>
    <row r="799" spans="2:65" s="12" customFormat="1" ht="11.25">
      <c r="B799" s="145"/>
      <c r="D799" s="146" t="s">
        <v>134</v>
      </c>
      <c r="E799" s="147" t="s">
        <v>19</v>
      </c>
      <c r="F799" s="148" t="s">
        <v>260</v>
      </c>
      <c r="H799" s="147" t="s">
        <v>19</v>
      </c>
      <c r="I799" s="149"/>
      <c r="L799" s="145"/>
      <c r="M799" s="150"/>
      <c r="T799" s="151"/>
      <c r="AT799" s="147" t="s">
        <v>134</v>
      </c>
      <c r="AU799" s="147" t="s">
        <v>90</v>
      </c>
      <c r="AV799" s="12" t="s">
        <v>88</v>
      </c>
      <c r="AW799" s="12" t="s">
        <v>42</v>
      </c>
      <c r="AX799" s="12" t="s">
        <v>80</v>
      </c>
      <c r="AY799" s="147" t="s">
        <v>122</v>
      </c>
    </row>
    <row r="800" spans="2:65" s="12" customFormat="1" ht="11.25">
      <c r="B800" s="145"/>
      <c r="D800" s="146" t="s">
        <v>134</v>
      </c>
      <c r="E800" s="147" t="s">
        <v>19</v>
      </c>
      <c r="F800" s="148" t="s">
        <v>725</v>
      </c>
      <c r="H800" s="147" t="s">
        <v>19</v>
      </c>
      <c r="I800" s="149"/>
      <c r="L800" s="145"/>
      <c r="M800" s="150"/>
      <c r="T800" s="151"/>
      <c r="AT800" s="147" t="s">
        <v>134</v>
      </c>
      <c r="AU800" s="147" t="s">
        <v>90</v>
      </c>
      <c r="AV800" s="12" t="s">
        <v>88</v>
      </c>
      <c r="AW800" s="12" t="s">
        <v>42</v>
      </c>
      <c r="AX800" s="12" t="s">
        <v>80</v>
      </c>
      <c r="AY800" s="147" t="s">
        <v>122</v>
      </c>
    </row>
    <row r="801" spans="2:65" s="13" customFormat="1" ht="11.25">
      <c r="B801" s="152"/>
      <c r="D801" s="146" t="s">
        <v>134</v>
      </c>
      <c r="E801" s="153" t="s">
        <v>19</v>
      </c>
      <c r="F801" s="154" t="s">
        <v>726</v>
      </c>
      <c r="H801" s="155">
        <v>7.02</v>
      </c>
      <c r="I801" s="156"/>
      <c r="L801" s="152"/>
      <c r="M801" s="157"/>
      <c r="T801" s="158"/>
      <c r="AT801" s="153" t="s">
        <v>134</v>
      </c>
      <c r="AU801" s="153" t="s">
        <v>90</v>
      </c>
      <c r="AV801" s="13" t="s">
        <v>90</v>
      </c>
      <c r="AW801" s="13" t="s">
        <v>42</v>
      </c>
      <c r="AX801" s="13" t="s">
        <v>80</v>
      </c>
      <c r="AY801" s="153" t="s">
        <v>122</v>
      </c>
    </row>
    <row r="802" spans="2:65" s="14" customFormat="1" ht="11.25">
      <c r="B802" s="159"/>
      <c r="D802" s="146" t="s">
        <v>134</v>
      </c>
      <c r="E802" s="160" t="s">
        <v>19</v>
      </c>
      <c r="F802" s="161" t="s">
        <v>140</v>
      </c>
      <c r="H802" s="162">
        <v>7.02</v>
      </c>
      <c r="I802" s="163"/>
      <c r="L802" s="159"/>
      <c r="M802" s="164"/>
      <c r="T802" s="165"/>
      <c r="AT802" s="160" t="s">
        <v>134</v>
      </c>
      <c r="AU802" s="160" t="s">
        <v>90</v>
      </c>
      <c r="AV802" s="14" t="s">
        <v>130</v>
      </c>
      <c r="AW802" s="14" t="s">
        <v>42</v>
      </c>
      <c r="AX802" s="14" t="s">
        <v>88</v>
      </c>
      <c r="AY802" s="160" t="s">
        <v>122</v>
      </c>
    </row>
    <row r="803" spans="2:65" s="1" customFormat="1" ht="15" customHeight="1">
      <c r="B803" s="33"/>
      <c r="C803" s="166" t="s">
        <v>727</v>
      </c>
      <c r="D803" s="166" t="s">
        <v>154</v>
      </c>
      <c r="E803" s="167" t="s">
        <v>728</v>
      </c>
      <c r="F803" s="168" t="s">
        <v>729</v>
      </c>
      <c r="G803" s="169" t="s">
        <v>180</v>
      </c>
      <c r="H803" s="170">
        <v>19.14</v>
      </c>
      <c r="I803" s="171"/>
      <c r="J803" s="172">
        <f>ROUND(I803*H803,2)</f>
        <v>0</v>
      </c>
      <c r="K803" s="168" t="s">
        <v>129</v>
      </c>
      <c r="L803" s="173"/>
      <c r="M803" s="174" t="s">
        <v>19</v>
      </c>
      <c r="N803" s="175" t="s">
        <v>51</v>
      </c>
      <c r="P803" s="137">
        <f>O803*H803</f>
        <v>0</v>
      </c>
      <c r="Q803" s="137">
        <v>0.13100000000000001</v>
      </c>
      <c r="R803" s="137">
        <f>Q803*H803</f>
        <v>2.5073400000000001</v>
      </c>
      <c r="S803" s="137">
        <v>0</v>
      </c>
      <c r="T803" s="138">
        <f>S803*H803</f>
        <v>0</v>
      </c>
      <c r="AR803" s="139" t="s">
        <v>172</v>
      </c>
      <c r="AT803" s="139" t="s">
        <v>154</v>
      </c>
      <c r="AU803" s="139" t="s">
        <v>90</v>
      </c>
      <c r="AY803" s="17" t="s">
        <v>122</v>
      </c>
      <c r="BE803" s="140">
        <f>IF(N803="základní",J803,0)</f>
        <v>0</v>
      </c>
      <c r="BF803" s="140">
        <f>IF(N803="snížená",J803,0)</f>
        <v>0</v>
      </c>
      <c r="BG803" s="140">
        <f>IF(N803="zákl. přenesená",J803,0)</f>
        <v>0</v>
      </c>
      <c r="BH803" s="140">
        <f>IF(N803="sníž. přenesená",J803,0)</f>
        <v>0</v>
      </c>
      <c r="BI803" s="140">
        <f>IF(N803="nulová",J803,0)</f>
        <v>0</v>
      </c>
      <c r="BJ803" s="17" t="s">
        <v>88</v>
      </c>
      <c r="BK803" s="140">
        <f>ROUND(I803*H803,2)</f>
        <v>0</v>
      </c>
      <c r="BL803" s="17" t="s">
        <v>130</v>
      </c>
      <c r="BM803" s="139" t="s">
        <v>730</v>
      </c>
    </row>
    <row r="804" spans="2:65" s="12" customFormat="1" ht="11.25">
      <c r="B804" s="145"/>
      <c r="D804" s="146" t="s">
        <v>134</v>
      </c>
      <c r="E804" s="147" t="s">
        <v>19</v>
      </c>
      <c r="F804" s="148" t="s">
        <v>260</v>
      </c>
      <c r="H804" s="147" t="s">
        <v>19</v>
      </c>
      <c r="I804" s="149"/>
      <c r="L804" s="145"/>
      <c r="M804" s="150"/>
      <c r="T804" s="151"/>
      <c r="AT804" s="147" t="s">
        <v>134</v>
      </c>
      <c r="AU804" s="147" t="s">
        <v>90</v>
      </c>
      <c r="AV804" s="12" t="s">
        <v>88</v>
      </c>
      <c r="AW804" s="12" t="s">
        <v>42</v>
      </c>
      <c r="AX804" s="12" t="s">
        <v>80</v>
      </c>
      <c r="AY804" s="147" t="s">
        <v>122</v>
      </c>
    </row>
    <row r="805" spans="2:65" s="12" customFormat="1" ht="11.25">
      <c r="B805" s="145"/>
      <c r="D805" s="146" t="s">
        <v>134</v>
      </c>
      <c r="E805" s="147" t="s">
        <v>19</v>
      </c>
      <c r="F805" s="148" t="s">
        <v>731</v>
      </c>
      <c r="H805" s="147" t="s">
        <v>19</v>
      </c>
      <c r="I805" s="149"/>
      <c r="L805" s="145"/>
      <c r="M805" s="150"/>
      <c r="T805" s="151"/>
      <c r="AT805" s="147" t="s">
        <v>134</v>
      </c>
      <c r="AU805" s="147" t="s">
        <v>90</v>
      </c>
      <c r="AV805" s="12" t="s">
        <v>88</v>
      </c>
      <c r="AW805" s="12" t="s">
        <v>42</v>
      </c>
      <c r="AX805" s="12" t="s">
        <v>80</v>
      </c>
      <c r="AY805" s="147" t="s">
        <v>122</v>
      </c>
    </row>
    <row r="806" spans="2:65" s="13" customFormat="1" ht="11.25">
      <c r="B806" s="152"/>
      <c r="D806" s="146" t="s">
        <v>134</v>
      </c>
      <c r="E806" s="153" t="s">
        <v>19</v>
      </c>
      <c r="F806" s="154" t="s">
        <v>732</v>
      </c>
      <c r="H806" s="155">
        <v>19.14</v>
      </c>
      <c r="I806" s="156"/>
      <c r="L806" s="152"/>
      <c r="M806" s="157"/>
      <c r="T806" s="158"/>
      <c r="AT806" s="153" t="s">
        <v>134</v>
      </c>
      <c r="AU806" s="153" t="s">
        <v>90</v>
      </c>
      <c r="AV806" s="13" t="s">
        <v>90</v>
      </c>
      <c r="AW806" s="13" t="s">
        <v>42</v>
      </c>
      <c r="AX806" s="13" t="s">
        <v>80</v>
      </c>
      <c r="AY806" s="153" t="s">
        <v>122</v>
      </c>
    </row>
    <row r="807" spans="2:65" s="14" customFormat="1" ht="11.25">
      <c r="B807" s="159"/>
      <c r="D807" s="146" t="s">
        <v>134</v>
      </c>
      <c r="E807" s="160" t="s">
        <v>19</v>
      </c>
      <c r="F807" s="161" t="s">
        <v>140</v>
      </c>
      <c r="H807" s="162">
        <v>19.14</v>
      </c>
      <c r="I807" s="163"/>
      <c r="L807" s="159"/>
      <c r="M807" s="164"/>
      <c r="T807" s="165"/>
      <c r="AT807" s="160" t="s">
        <v>134</v>
      </c>
      <c r="AU807" s="160" t="s">
        <v>90</v>
      </c>
      <c r="AV807" s="14" t="s">
        <v>130</v>
      </c>
      <c r="AW807" s="14" t="s">
        <v>42</v>
      </c>
      <c r="AX807" s="14" t="s">
        <v>88</v>
      </c>
      <c r="AY807" s="160" t="s">
        <v>122</v>
      </c>
    </row>
    <row r="808" spans="2:65" s="1" customFormat="1" ht="15" customHeight="1">
      <c r="B808" s="33"/>
      <c r="C808" s="128" t="s">
        <v>733</v>
      </c>
      <c r="D808" s="128" t="s">
        <v>125</v>
      </c>
      <c r="E808" s="129" t="s">
        <v>734</v>
      </c>
      <c r="F808" s="130" t="s">
        <v>735</v>
      </c>
      <c r="G808" s="131" t="s">
        <v>180</v>
      </c>
      <c r="H808" s="132">
        <v>1.66</v>
      </c>
      <c r="I808" s="133"/>
      <c r="J808" s="134">
        <f>ROUND(I808*H808,2)</f>
        <v>0</v>
      </c>
      <c r="K808" s="130" t="s">
        <v>129</v>
      </c>
      <c r="L808" s="33"/>
      <c r="M808" s="135" t="s">
        <v>19</v>
      </c>
      <c r="N808" s="136" t="s">
        <v>51</v>
      </c>
      <c r="P808" s="137">
        <f>O808*H808</f>
        <v>0</v>
      </c>
      <c r="Q808" s="137">
        <v>3.4000000000000002E-4</v>
      </c>
      <c r="R808" s="137">
        <f>Q808*H808</f>
        <v>5.6440000000000006E-4</v>
      </c>
      <c r="S808" s="137">
        <v>0</v>
      </c>
      <c r="T808" s="138">
        <f>S808*H808</f>
        <v>0</v>
      </c>
      <c r="AR808" s="139" t="s">
        <v>130</v>
      </c>
      <c r="AT808" s="139" t="s">
        <v>125</v>
      </c>
      <c r="AU808" s="139" t="s">
        <v>90</v>
      </c>
      <c r="AY808" s="17" t="s">
        <v>122</v>
      </c>
      <c r="BE808" s="140">
        <f>IF(N808="základní",J808,0)</f>
        <v>0</v>
      </c>
      <c r="BF808" s="140">
        <f>IF(N808="snížená",J808,0)</f>
        <v>0</v>
      </c>
      <c r="BG808" s="140">
        <f>IF(N808="zákl. přenesená",J808,0)</f>
        <v>0</v>
      </c>
      <c r="BH808" s="140">
        <f>IF(N808="sníž. přenesená",J808,0)</f>
        <v>0</v>
      </c>
      <c r="BI808" s="140">
        <f>IF(N808="nulová",J808,0)</f>
        <v>0</v>
      </c>
      <c r="BJ808" s="17" t="s">
        <v>88</v>
      </c>
      <c r="BK808" s="140">
        <f>ROUND(I808*H808,2)</f>
        <v>0</v>
      </c>
      <c r="BL808" s="17" t="s">
        <v>130</v>
      </c>
      <c r="BM808" s="139" t="s">
        <v>736</v>
      </c>
    </row>
    <row r="809" spans="2:65" s="1" customFormat="1" ht="11.25">
      <c r="B809" s="33"/>
      <c r="D809" s="141" t="s">
        <v>132</v>
      </c>
      <c r="F809" s="142" t="s">
        <v>737</v>
      </c>
      <c r="I809" s="143"/>
      <c r="L809" s="33"/>
      <c r="M809" s="144"/>
      <c r="T809" s="54"/>
      <c r="AT809" s="17" t="s">
        <v>132</v>
      </c>
      <c r="AU809" s="17" t="s">
        <v>90</v>
      </c>
    </row>
    <row r="810" spans="2:65" s="12" customFormat="1" ht="11.25">
      <c r="B810" s="145"/>
      <c r="D810" s="146" t="s">
        <v>134</v>
      </c>
      <c r="E810" s="147" t="s">
        <v>19</v>
      </c>
      <c r="F810" s="148" t="s">
        <v>260</v>
      </c>
      <c r="H810" s="147" t="s">
        <v>19</v>
      </c>
      <c r="I810" s="149"/>
      <c r="L810" s="145"/>
      <c r="M810" s="150"/>
      <c r="T810" s="151"/>
      <c r="AT810" s="147" t="s">
        <v>134</v>
      </c>
      <c r="AU810" s="147" t="s">
        <v>90</v>
      </c>
      <c r="AV810" s="12" t="s">
        <v>88</v>
      </c>
      <c r="AW810" s="12" t="s">
        <v>42</v>
      </c>
      <c r="AX810" s="12" t="s">
        <v>80</v>
      </c>
      <c r="AY810" s="147" t="s">
        <v>122</v>
      </c>
    </row>
    <row r="811" spans="2:65" s="12" customFormat="1" ht="11.25">
      <c r="B811" s="145"/>
      <c r="D811" s="146" t="s">
        <v>134</v>
      </c>
      <c r="E811" s="147" t="s">
        <v>19</v>
      </c>
      <c r="F811" s="148" t="s">
        <v>261</v>
      </c>
      <c r="H811" s="147" t="s">
        <v>19</v>
      </c>
      <c r="I811" s="149"/>
      <c r="L811" s="145"/>
      <c r="M811" s="150"/>
      <c r="T811" s="151"/>
      <c r="AT811" s="147" t="s">
        <v>134</v>
      </c>
      <c r="AU811" s="147" t="s">
        <v>90</v>
      </c>
      <c r="AV811" s="12" t="s">
        <v>88</v>
      </c>
      <c r="AW811" s="12" t="s">
        <v>42</v>
      </c>
      <c r="AX811" s="12" t="s">
        <v>80</v>
      </c>
      <c r="AY811" s="147" t="s">
        <v>122</v>
      </c>
    </row>
    <row r="812" spans="2:65" s="12" customFormat="1" ht="22.5">
      <c r="B812" s="145"/>
      <c r="D812" s="146" t="s">
        <v>134</v>
      </c>
      <c r="E812" s="147" t="s">
        <v>19</v>
      </c>
      <c r="F812" s="148" t="s">
        <v>738</v>
      </c>
      <c r="H812" s="147" t="s">
        <v>19</v>
      </c>
      <c r="I812" s="149"/>
      <c r="L812" s="145"/>
      <c r="M812" s="150"/>
      <c r="T812" s="151"/>
      <c r="AT812" s="147" t="s">
        <v>134</v>
      </c>
      <c r="AU812" s="147" t="s">
        <v>90</v>
      </c>
      <c r="AV812" s="12" t="s">
        <v>88</v>
      </c>
      <c r="AW812" s="12" t="s">
        <v>42</v>
      </c>
      <c r="AX812" s="12" t="s">
        <v>80</v>
      </c>
      <c r="AY812" s="147" t="s">
        <v>122</v>
      </c>
    </row>
    <row r="813" spans="2:65" s="13" customFormat="1" ht="11.25">
      <c r="B813" s="152"/>
      <c r="D813" s="146" t="s">
        <v>134</v>
      </c>
      <c r="E813" s="153" t="s">
        <v>19</v>
      </c>
      <c r="F813" s="154" t="s">
        <v>739</v>
      </c>
      <c r="H813" s="155">
        <v>1.66</v>
      </c>
      <c r="I813" s="156"/>
      <c r="L813" s="152"/>
      <c r="M813" s="157"/>
      <c r="T813" s="158"/>
      <c r="AT813" s="153" t="s">
        <v>134</v>
      </c>
      <c r="AU813" s="153" t="s">
        <v>90</v>
      </c>
      <c r="AV813" s="13" t="s">
        <v>90</v>
      </c>
      <c r="AW813" s="13" t="s">
        <v>42</v>
      </c>
      <c r="AX813" s="13" t="s">
        <v>80</v>
      </c>
      <c r="AY813" s="153" t="s">
        <v>122</v>
      </c>
    </row>
    <row r="814" spans="2:65" s="14" customFormat="1" ht="11.25">
      <c r="B814" s="159"/>
      <c r="D814" s="146" t="s">
        <v>134</v>
      </c>
      <c r="E814" s="160" t="s">
        <v>19</v>
      </c>
      <c r="F814" s="161" t="s">
        <v>140</v>
      </c>
      <c r="H814" s="162">
        <v>1.66</v>
      </c>
      <c r="I814" s="163"/>
      <c r="L814" s="159"/>
      <c r="M814" s="164"/>
      <c r="T814" s="165"/>
      <c r="AT814" s="160" t="s">
        <v>134</v>
      </c>
      <c r="AU814" s="160" t="s">
        <v>90</v>
      </c>
      <c r="AV814" s="14" t="s">
        <v>130</v>
      </c>
      <c r="AW814" s="14" t="s">
        <v>42</v>
      </c>
      <c r="AX814" s="14" t="s">
        <v>88</v>
      </c>
      <c r="AY814" s="160" t="s">
        <v>122</v>
      </c>
    </row>
    <row r="815" spans="2:65" s="1" customFormat="1" ht="15" customHeight="1">
      <c r="B815" s="33"/>
      <c r="C815" s="128" t="s">
        <v>740</v>
      </c>
      <c r="D815" s="128" t="s">
        <v>125</v>
      </c>
      <c r="E815" s="129" t="s">
        <v>741</v>
      </c>
      <c r="F815" s="130" t="s">
        <v>742</v>
      </c>
      <c r="G815" s="131" t="s">
        <v>180</v>
      </c>
      <c r="H815" s="132">
        <v>1.66</v>
      </c>
      <c r="I815" s="133"/>
      <c r="J815" s="134">
        <f>ROUND(I815*H815,2)</f>
        <v>0</v>
      </c>
      <c r="K815" s="130" t="s">
        <v>129</v>
      </c>
      <c r="L815" s="33"/>
      <c r="M815" s="135" t="s">
        <v>19</v>
      </c>
      <c r="N815" s="136" t="s">
        <v>51</v>
      </c>
      <c r="P815" s="137">
        <f>O815*H815</f>
        <v>0</v>
      </c>
      <c r="Q815" s="137">
        <v>0.18151999999999999</v>
      </c>
      <c r="R815" s="137">
        <f>Q815*H815</f>
        <v>0.30132319999999996</v>
      </c>
      <c r="S815" s="137">
        <v>0</v>
      </c>
      <c r="T815" s="138">
        <f>S815*H815</f>
        <v>0</v>
      </c>
      <c r="AR815" s="139" t="s">
        <v>159</v>
      </c>
      <c r="AT815" s="139" t="s">
        <v>125</v>
      </c>
      <c r="AU815" s="139" t="s">
        <v>90</v>
      </c>
      <c r="AY815" s="17" t="s">
        <v>122</v>
      </c>
      <c r="BE815" s="140">
        <f>IF(N815="základní",J815,0)</f>
        <v>0</v>
      </c>
      <c r="BF815" s="140">
        <f>IF(N815="snížená",J815,0)</f>
        <v>0</v>
      </c>
      <c r="BG815" s="140">
        <f>IF(N815="zákl. přenesená",J815,0)</f>
        <v>0</v>
      </c>
      <c r="BH815" s="140">
        <f>IF(N815="sníž. přenesená",J815,0)</f>
        <v>0</v>
      </c>
      <c r="BI815" s="140">
        <f>IF(N815="nulová",J815,0)</f>
        <v>0</v>
      </c>
      <c r="BJ815" s="17" t="s">
        <v>88</v>
      </c>
      <c r="BK815" s="140">
        <f>ROUND(I815*H815,2)</f>
        <v>0</v>
      </c>
      <c r="BL815" s="17" t="s">
        <v>159</v>
      </c>
      <c r="BM815" s="139" t="s">
        <v>743</v>
      </c>
    </row>
    <row r="816" spans="2:65" s="1" customFormat="1" ht="11.25">
      <c r="B816" s="33"/>
      <c r="D816" s="141" t="s">
        <v>132</v>
      </c>
      <c r="F816" s="142" t="s">
        <v>744</v>
      </c>
      <c r="I816" s="143"/>
      <c r="L816" s="33"/>
      <c r="M816" s="144"/>
      <c r="T816" s="54"/>
      <c r="AT816" s="17" t="s">
        <v>132</v>
      </c>
      <c r="AU816" s="17" t="s">
        <v>90</v>
      </c>
    </row>
    <row r="817" spans="2:65" s="12" customFormat="1" ht="11.25">
      <c r="B817" s="145"/>
      <c r="D817" s="146" t="s">
        <v>134</v>
      </c>
      <c r="E817" s="147" t="s">
        <v>19</v>
      </c>
      <c r="F817" s="148" t="s">
        <v>260</v>
      </c>
      <c r="H817" s="147" t="s">
        <v>19</v>
      </c>
      <c r="I817" s="149"/>
      <c r="L817" s="145"/>
      <c r="M817" s="150"/>
      <c r="T817" s="151"/>
      <c r="AT817" s="147" t="s">
        <v>134</v>
      </c>
      <c r="AU817" s="147" t="s">
        <v>90</v>
      </c>
      <c r="AV817" s="12" t="s">
        <v>88</v>
      </c>
      <c r="AW817" s="12" t="s">
        <v>42</v>
      </c>
      <c r="AX817" s="12" t="s">
        <v>80</v>
      </c>
      <c r="AY817" s="147" t="s">
        <v>122</v>
      </c>
    </row>
    <row r="818" spans="2:65" s="12" customFormat="1" ht="11.25">
      <c r="B818" s="145"/>
      <c r="D818" s="146" t="s">
        <v>134</v>
      </c>
      <c r="E818" s="147" t="s">
        <v>19</v>
      </c>
      <c r="F818" s="148" t="s">
        <v>261</v>
      </c>
      <c r="H818" s="147" t="s">
        <v>19</v>
      </c>
      <c r="I818" s="149"/>
      <c r="L818" s="145"/>
      <c r="M818" s="150"/>
      <c r="T818" s="151"/>
      <c r="AT818" s="147" t="s">
        <v>134</v>
      </c>
      <c r="AU818" s="147" t="s">
        <v>90</v>
      </c>
      <c r="AV818" s="12" t="s">
        <v>88</v>
      </c>
      <c r="AW818" s="12" t="s">
        <v>42</v>
      </c>
      <c r="AX818" s="12" t="s">
        <v>80</v>
      </c>
      <c r="AY818" s="147" t="s">
        <v>122</v>
      </c>
    </row>
    <row r="819" spans="2:65" s="12" customFormat="1" ht="22.5">
      <c r="B819" s="145"/>
      <c r="D819" s="146" t="s">
        <v>134</v>
      </c>
      <c r="E819" s="147" t="s">
        <v>19</v>
      </c>
      <c r="F819" s="148" t="s">
        <v>738</v>
      </c>
      <c r="H819" s="147" t="s">
        <v>19</v>
      </c>
      <c r="I819" s="149"/>
      <c r="L819" s="145"/>
      <c r="M819" s="150"/>
      <c r="T819" s="151"/>
      <c r="AT819" s="147" t="s">
        <v>134</v>
      </c>
      <c r="AU819" s="147" t="s">
        <v>90</v>
      </c>
      <c r="AV819" s="12" t="s">
        <v>88</v>
      </c>
      <c r="AW819" s="12" t="s">
        <v>42</v>
      </c>
      <c r="AX819" s="12" t="s">
        <v>80</v>
      </c>
      <c r="AY819" s="147" t="s">
        <v>122</v>
      </c>
    </row>
    <row r="820" spans="2:65" s="13" customFormat="1" ht="11.25">
      <c r="B820" s="152"/>
      <c r="D820" s="146" t="s">
        <v>134</v>
      </c>
      <c r="E820" s="153" t="s">
        <v>19</v>
      </c>
      <c r="F820" s="154" t="s">
        <v>739</v>
      </c>
      <c r="H820" s="155">
        <v>1.66</v>
      </c>
      <c r="I820" s="156"/>
      <c r="L820" s="152"/>
      <c r="M820" s="157"/>
      <c r="T820" s="158"/>
      <c r="AT820" s="153" t="s">
        <v>134</v>
      </c>
      <c r="AU820" s="153" t="s">
        <v>90</v>
      </c>
      <c r="AV820" s="13" t="s">
        <v>90</v>
      </c>
      <c r="AW820" s="13" t="s">
        <v>42</v>
      </c>
      <c r="AX820" s="13" t="s">
        <v>80</v>
      </c>
      <c r="AY820" s="153" t="s">
        <v>122</v>
      </c>
    </row>
    <row r="821" spans="2:65" s="14" customFormat="1" ht="11.25">
      <c r="B821" s="159"/>
      <c r="D821" s="146" t="s">
        <v>134</v>
      </c>
      <c r="E821" s="160" t="s">
        <v>19</v>
      </c>
      <c r="F821" s="161" t="s">
        <v>140</v>
      </c>
      <c r="H821" s="162">
        <v>1.66</v>
      </c>
      <c r="I821" s="163"/>
      <c r="L821" s="159"/>
      <c r="M821" s="164"/>
      <c r="T821" s="165"/>
      <c r="AT821" s="160" t="s">
        <v>134</v>
      </c>
      <c r="AU821" s="160" t="s">
        <v>90</v>
      </c>
      <c r="AV821" s="14" t="s">
        <v>130</v>
      </c>
      <c r="AW821" s="14" t="s">
        <v>42</v>
      </c>
      <c r="AX821" s="14" t="s">
        <v>88</v>
      </c>
      <c r="AY821" s="160" t="s">
        <v>122</v>
      </c>
    </row>
    <row r="822" spans="2:65" s="1" customFormat="1" ht="15" customHeight="1">
      <c r="B822" s="33"/>
      <c r="C822" s="128" t="s">
        <v>745</v>
      </c>
      <c r="D822" s="128" t="s">
        <v>125</v>
      </c>
      <c r="E822" s="129" t="s">
        <v>746</v>
      </c>
      <c r="F822" s="130" t="s">
        <v>747</v>
      </c>
      <c r="G822" s="131" t="s">
        <v>180</v>
      </c>
      <c r="H822" s="132">
        <v>8.7799999999999994</v>
      </c>
      <c r="I822" s="133"/>
      <c r="J822" s="134">
        <f>ROUND(I822*H822,2)</f>
        <v>0</v>
      </c>
      <c r="K822" s="130" t="s">
        <v>129</v>
      </c>
      <c r="L822" s="33"/>
      <c r="M822" s="135" t="s">
        <v>19</v>
      </c>
      <c r="N822" s="136" t="s">
        <v>51</v>
      </c>
      <c r="P822" s="137">
        <f>O822*H822</f>
        <v>0</v>
      </c>
      <c r="Q822" s="137">
        <v>7.1000000000000002E-4</v>
      </c>
      <c r="R822" s="137">
        <f>Q822*H822</f>
        <v>6.2337999999999994E-3</v>
      </c>
      <c r="S822" s="137">
        <v>0</v>
      </c>
      <c r="T822" s="138">
        <f>S822*H822</f>
        <v>0</v>
      </c>
      <c r="AR822" s="139" t="s">
        <v>159</v>
      </c>
      <c r="AT822" s="139" t="s">
        <v>125</v>
      </c>
      <c r="AU822" s="139" t="s">
        <v>90</v>
      </c>
      <c r="AY822" s="17" t="s">
        <v>122</v>
      </c>
      <c r="BE822" s="140">
        <f>IF(N822="základní",J822,0)</f>
        <v>0</v>
      </c>
      <c r="BF822" s="140">
        <f>IF(N822="snížená",J822,0)</f>
        <v>0</v>
      </c>
      <c r="BG822" s="140">
        <f>IF(N822="zákl. přenesená",J822,0)</f>
        <v>0</v>
      </c>
      <c r="BH822" s="140">
        <f>IF(N822="sníž. přenesená",J822,0)</f>
        <v>0</v>
      </c>
      <c r="BI822" s="140">
        <f>IF(N822="nulová",J822,0)</f>
        <v>0</v>
      </c>
      <c r="BJ822" s="17" t="s">
        <v>88</v>
      </c>
      <c r="BK822" s="140">
        <f>ROUND(I822*H822,2)</f>
        <v>0</v>
      </c>
      <c r="BL822" s="17" t="s">
        <v>159</v>
      </c>
      <c r="BM822" s="139" t="s">
        <v>748</v>
      </c>
    </row>
    <row r="823" spans="2:65" s="1" customFormat="1" ht="11.25">
      <c r="B823" s="33"/>
      <c r="D823" s="141" t="s">
        <v>132</v>
      </c>
      <c r="F823" s="142" t="s">
        <v>749</v>
      </c>
      <c r="I823" s="143"/>
      <c r="L823" s="33"/>
      <c r="M823" s="144"/>
      <c r="T823" s="54"/>
      <c r="AT823" s="17" t="s">
        <v>132</v>
      </c>
      <c r="AU823" s="17" t="s">
        <v>90</v>
      </c>
    </row>
    <row r="824" spans="2:65" s="12" customFormat="1" ht="11.25">
      <c r="B824" s="145"/>
      <c r="D824" s="146" t="s">
        <v>134</v>
      </c>
      <c r="E824" s="147" t="s">
        <v>19</v>
      </c>
      <c r="F824" s="148" t="s">
        <v>260</v>
      </c>
      <c r="H824" s="147" t="s">
        <v>19</v>
      </c>
      <c r="I824" s="149"/>
      <c r="L824" s="145"/>
      <c r="M824" s="150"/>
      <c r="T824" s="151"/>
      <c r="AT824" s="147" t="s">
        <v>134</v>
      </c>
      <c r="AU824" s="147" t="s">
        <v>90</v>
      </c>
      <c r="AV824" s="12" t="s">
        <v>88</v>
      </c>
      <c r="AW824" s="12" t="s">
        <v>42</v>
      </c>
      <c r="AX824" s="12" t="s">
        <v>80</v>
      </c>
      <c r="AY824" s="147" t="s">
        <v>122</v>
      </c>
    </row>
    <row r="825" spans="2:65" s="12" customFormat="1" ht="11.25">
      <c r="B825" s="145"/>
      <c r="D825" s="146" t="s">
        <v>134</v>
      </c>
      <c r="E825" s="147" t="s">
        <v>19</v>
      </c>
      <c r="F825" s="148" t="s">
        <v>261</v>
      </c>
      <c r="H825" s="147" t="s">
        <v>19</v>
      </c>
      <c r="I825" s="149"/>
      <c r="L825" s="145"/>
      <c r="M825" s="150"/>
      <c r="T825" s="151"/>
      <c r="AT825" s="147" t="s">
        <v>134</v>
      </c>
      <c r="AU825" s="147" t="s">
        <v>90</v>
      </c>
      <c r="AV825" s="12" t="s">
        <v>88</v>
      </c>
      <c r="AW825" s="12" t="s">
        <v>42</v>
      </c>
      <c r="AX825" s="12" t="s">
        <v>80</v>
      </c>
      <c r="AY825" s="147" t="s">
        <v>122</v>
      </c>
    </row>
    <row r="826" spans="2:65" s="12" customFormat="1" ht="22.5">
      <c r="B826" s="145"/>
      <c r="D826" s="146" t="s">
        <v>134</v>
      </c>
      <c r="E826" s="147" t="s">
        <v>19</v>
      </c>
      <c r="F826" s="148" t="s">
        <v>738</v>
      </c>
      <c r="H826" s="147" t="s">
        <v>19</v>
      </c>
      <c r="I826" s="149"/>
      <c r="L826" s="145"/>
      <c r="M826" s="150"/>
      <c r="T826" s="151"/>
      <c r="AT826" s="147" t="s">
        <v>134</v>
      </c>
      <c r="AU826" s="147" t="s">
        <v>90</v>
      </c>
      <c r="AV826" s="12" t="s">
        <v>88</v>
      </c>
      <c r="AW826" s="12" t="s">
        <v>42</v>
      </c>
      <c r="AX826" s="12" t="s">
        <v>80</v>
      </c>
      <c r="AY826" s="147" t="s">
        <v>122</v>
      </c>
    </row>
    <row r="827" spans="2:65" s="13" customFormat="1" ht="11.25">
      <c r="B827" s="152"/>
      <c r="D827" s="146" t="s">
        <v>134</v>
      </c>
      <c r="E827" s="153" t="s">
        <v>19</v>
      </c>
      <c r="F827" s="154" t="s">
        <v>750</v>
      </c>
      <c r="H827" s="155">
        <v>3.44</v>
      </c>
      <c r="I827" s="156"/>
      <c r="L827" s="152"/>
      <c r="M827" s="157"/>
      <c r="T827" s="158"/>
      <c r="AT827" s="153" t="s">
        <v>134</v>
      </c>
      <c r="AU827" s="153" t="s">
        <v>90</v>
      </c>
      <c r="AV827" s="13" t="s">
        <v>90</v>
      </c>
      <c r="AW827" s="13" t="s">
        <v>42</v>
      </c>
      <c r="AX827" s="13" t="s">
        <v>80</v>
      </c>
      <c r="AY827" s="153" t="s">
        <v>122</v>
      </c>
    </row>
    <row r="828" spans="2:65" s="13" customFormat="1" ht="11.25">
      <c r="B828" s="152"/>
      <c r="D828" s="146" t="s">
        <v>134</v>
      </c>
      <c r="E828" s="153" t="s">
        <v>19</v>
      </c>
      <c r="F828" s="154" t="s">
        <v>751</v>
      </c>
      <c r="H828" s="155">
        <v>5.34</v>
      </c>
      <c r="I828" s="156"/>
      <c r="L828" s="152"/>
      <c r="M828" s="157"/>
      <c r="T828" s="158"/>
      <c r="AT828" s="153" t="s">
        <v>134</v>
      </c>
      <c r="AU828" s="153" t="s">
        <v>90</v>
      </c>
      <c r="AV828" s="13" t="s">
        <v>90</v>
      </c>
      <c r="AW828" s="13" t="s">
        <v>42</v>
      </c>
      <c r="AX828" s="13" t="s">
        <v>80</v>
      </c>
      <c r="AY828" s="153" t="s">
        <v>122</v>
      </c>
    </row>
    <row r="829" spans="2:65" s="14" customFormat="1" ht="11.25">
      <c r="B829" s="159"/>
      <c r="D829" s="146" t="s">
        <v>134</v>
      </c>
      <c r="E829" s="160" t="s">
        <v>19</v>
      </c>
      <c r="F829" s="161" t="s">
        <v>140</v>
      </c>
      <c r="H829" s="162">
        <v>8.7799999999999994</v>
      </c>
      <c r="I829" s="163"/>
      <c r="L829" s="159"/>
      <c r="M829" s="164"/>
      <c r="T829" s="165"/>
      <c r="AT829" s="160" t="s">
        <v>134</v>
      </c>
      <c r="AU829" s="160" t="s">
        <v>90</v>
      </c>
      <c r="AV829" s="14" t="s">
        <v>130</v>
      </c>
      <c r="AW829" s="14" t="s">
        <v>42</v>
      </c>
      <c r="AX829" s="14" t="s">
        <v>88</v>
      </c>
      <c r="AY829" s="160" t="s">
        <v>122</v>
      </c>
    </row>
    <row r="830" spans="2:65" s="1" customFormat="1" ht="15" customHeight="1">
      <c r="B830" s="33"/>
      <c r="C830" s="128" t="s">
        <v>752</v>
      </c>
      <c r="D830" s="128" t="s">
        <v>125</v>
      </c>
      <c r="E830" s="129" t="s">
        <v>753</v>
      </c>
      <c r="F830" s="130" t="s">
        <v>754</v>
      </c>
      <c r="G830" s="131" t="s">
        <v>180</v>
      </c>
      <c r="H830" s="132">
        <v>3.44</v>
      </c>
      <c r="I830" s="133"/>
      <c r="J830" s="134">
        <f>ROUND(I830*H830,2)</f>
        <v>0</v>
      </c>
      <c r="K830" s="130" t="s">
        <v>129</v>
      </c>
      <c r="L830" s="33"/>
      <c r="M830" s="135" t="s">
        <v>19</v>
      </c>
      <c r="N830" s="136" t="s">
        <v>51</v>
      </c>
      <c r="P830" s="137">
        <f>O830*H830</f>
        <v>0</v>
      </c>
      <c r="Q830" s="137">
        <v>0.12966</v>
      </c>
      <c r="R830" s="137">
        <f>Q830*H830</f>
        <v>0.44603039999999999</v>
      </c>
      <c r="S830" s="137">
        <v>0</v>
      </c>
      <c r="T830" s="138">
        <f>S830*H830</f>
        <v>0</v>
      </c>
      <c r="AR830" s="139" t="s">
        <v>159</v>
      </c>
      <c r="AT830" s="139" t="s">
        <v>125</v>
      </c>
      <c r="AU830" s="139" t="s">
        <v>90</v>
      </c>
      <c r="AY830" s="17" t="s">
        <v>122</v>
      </c>
      <c r="BE830" s="140">
        <f>IF(N830="základní",J830,0)</f>
        <v>0</v>
      </c>
      <c r="BF830" s="140">
        <f>IF(N830="snížená",J830,0)</f>
        <v>0</v>
      </c>
      <c r="BG830" s="140">
        <f>IF(N830="zákl. přenesená",J830,0)</f>
        <v>0</v>
      </c>
      <c r="BH830" s="140">
        <f>IF(N830="sníž. přenesená",J830,0)</f>
        <v>0</v>
      </c>
      <c r="BI830" s="140">
        <f>IF(N830="nulová",J830,0)</f>
        <v>0</v>
      </c>
      <c r="BJ830" s="17" t="s">
        <v>88</v>
      </c>
      <c r="BK830" s="140">
        <f>ROUND(I830*H830,2)</f>
        <v>0</v>
      </c>
      <c r="BL830" s="17" t="s">
        <v>159</v>
      </c>
      <c r="BM830" s="139" t="s">
        <v>755</v>
      </c>
    </row>
    <row r="831" spans="2:65" s="1" customFormat="1" ht="11.25">
      <c r="B831" s="33"/>
      <c r="D831" s="141" t="s">
        <v>132</v>
      </c>
      <c r="F831" s="142" t="s">
        <v>756</v>
      </c>
      <c r="I831" s="143"/>
      <c r="L831" s="33"/>
      <c r="M831" s="144"/>
      <c r="T831" s="54"/>
      <c r="AT831" s="17" t="s">
        <v>132</v>
      </c>
      <c r="AU831" s="17" t="s">
        <v>90</v>
      </c>
    </row>
    <row r="832" spans="2:65" s="12" customFormat="1" ht="11.25">
      <c r="B832" s="145"/>
      <c r="D832" s="146" t="s">
        <v>134</v>
      </c>
      <c r="E832" s="147" t="s">
        <v>19</v>
      </c>
      <c r="F832" s="148" t="s">
        <v>260</v>
      </c>
      <c r="H832" s="147" t="s">
        <v>19</v>
      </c>
      <c r="I832" s="149"/>
      <c r="L832" s="145"/>
      <c r="M832" s="150"/>
      <c r="T832" s="151"/>
      <c r="AT832" s="147" t="s">
        <v>134</v>
      </c>
      <c r="AU832" s="147" t="s">
        <v>90</v>
      </c>
      <c r="AV832" s="12" t="s">
        <v>88</v>
      </c>
      <c r="AW832" s="12" t="s">
        <v>42</v>
      </c>
      <c r="AX832" s="12" t="s">
        <v>80</v>
      </c>
      <c r="AY832" s="147" t="s">
        <v>122</v>
      </c>
    </row>
    <row r="833" spans="2:65" s="12" customFormat="1" ht="11.25">
      <c r="B833" s="145"/>
      <c r="D833" s="146" t="s">
        <v>134</v>
      </c>
      <c r="E833" s="147" t="s">
        <v>19</v>
      </c>
      <c r="F833" s="148" t="s">
        <v>261</v>
      </c>
      <c r="H833" s="147" t="s">
        <v>19</v>
      </c>
      <c r="I833" s="149"/>
      <c r="L833" s="145"/>
      <c r="M833" s="150"/>
      <c r="T833" s="151"/>
      <c r="AT833" s="147" t="s">
        <v>134</v>
      </c>
      <c r="AU833" s="147" t="s">
        <v>90</v>
      </c>
      <c r="AV833" s="12" t="s">
        <v>88</v>
      </c>
      <c r="AW833" s="12" t="s">
        <v>42</v>
      </c>
      <c r="AX833" s="12" t="s">
        <v>80</v>
      </c>
      <c r="AY833" s="147" t="s">
        <v>122</v>
      </c>
    </row>
    <row r="834" spans="2:65" s="12" customFormat="1" ht="22.5">
      <c r="B834" s="145"/>
      <c r="D834" s="146" t="s">
        <v>134</v>
      </c>
      <c r="E834" s="147" t="s">
        <v>19</v>
      </c>
      <c r="F834" s="148" t="s">
        <v>738</v>
      </c>
      <c r="H834" s="147" t="s">
        <v>19</v>
      </c>
      <c r="I834" s="149"/>
      <c r="L834" s="145"/>
      <c r="M834" s="150"/>
      <c r="T834" s="151"/>
      <c r="AT834" s="147" t="s">
        <v>134</v>
      </c>
      <c r="AU834" s="147" t="s">
        <v>90</v>
      </c>
      <c r="AV834" s="12" t="s">
        <v>88</v>
      </c>
      <c r="AW834" s="12" t="s">
        <v>42</v>
      </c>
      <c r="AX834" s="12" t="s">
        <v>80</v>
      </c>
      <c r="AY834" s="147" t="s">
        <v>122</v>
      </c>
    </row>
    <row r="835" spans="2:65" s="13" customFormat="1" ht="11.25">
      <c r="B835" s="152"/>
      <c r="D835" s="146" t="s">
        <v>134</v>
      </c>
      <c r="E835" s="153" t="s">
        <v>19</v>
      </c>
      <c r="F835" s="154" t="s">
        <v>750</v>
      </c>
      <c r="H835" s="155">
        <v>3.44</v>
      </c>
      <c r="I835" s="156"/>
      <c r="L835" s="152"/>
      <c r="M835" s="157"/>
      <c r="T835" s="158"/>
      <c r="AT835" s="153" t="s">
        <v>134</v>
      </c>
      <c r="AU835" s="153" t="s">
        <v>90</v>
      </c>
      <c r="AV835" s="13" t="s">
        <v>90</v>
      </c>
      <c r="AW835" s="13" t="s">
        <v>42</v>
      </c>
      <c r="AX835" s="13" t="s">
        <v>80</v>
      </c>
      <c r="AY835" s="153" t="s">
        <v>122</v>
      </c>
    </row>
    <row r="836" spans="2:65" s="14" customFormat="1" ht="11.25">
      <c r="B836" s="159"/>
      <c r="D836" s="146" t="s">
        <v>134</v>
      </c>
      <c r="E836" s="160" t="s">
        <v>19</v>
      </c>
      <c r="F836" s="161" t="s">
        <v>140</v>
      </c>
      <c r="H836" s="162">
        <v>3.44</v>
      </c>
      <c r="I836" s="163"/>
      <c r="L836" s="159"/>
      <c r="M836" s="164"/>
      <c r="T836" s="165"/>
      <c r="AT836" s="160" t="s">
        <v>134</v>
      </c>
      <c r="AU836" s="160" t="s">
        <v>90</v>
      </c>
      <c r="AV836" s="14" t="s">
        <v>130</v>
      </c>
      <c r="AW836" s="14" t="s">
        <v>42</v>
      </c>
      <c r="AX836" s="14" t="s">
        <v>88</v>
      </c>
      <c r="AY836" s="160" t="s">
        <v>122</v>
      </c>
    </row>
    <row r="837" spans="2:65" s="1" customFormat="1" ht="15" customHeight="1">
      <c r="B837" s="33"/>
      <c r="C837" s="128" t="s">
        <v>757</v>
      </c>
      <c r="D837" s="128" t="s">
        <v>125</v>
      </c>
      <c r="E837" s="129" t="s">
        <v>758</v>
      </c>
      <c r="F837" s="130" t="s">
        <v>759</v>
      </c>
      <c r="G837" s="131" t="s">
        <v>180</v>
      </c>
      <c r="H837" s="132">
        <v>5.34</v>
      </c>
      <c r="I837" s="133"/>
      <c r="J837" s="134">
        <f>ROUND(I837*H837,2)</f>
        <v>0</v>
      </c>
      <c r="K837" s="130" t="s">
        <v>129</v>
      </c>
      <c r="L837" s="33"/>
      <c r="M837" s="135" t="s">
        <v>19</v>
      </c>
      <c r="N837" s="136" t="s">
        <v>51</v>
      </c>
      <c r="P837" s="137">
        <f>O837*H837</f>
        <v>0</v>
      </c>
      <c r="Q837" s="137">
        <v>0.10373</v>
      </c>
      <c r="R837" s="137">
        <f>Q837*H837</f>
        <v>0.55391820000000003</v>
      </c>
      <c r="S837" s="137">
        <v>0</v>
      </c>
      <c r="T837" s="138">
        <f>S837*H837</f>
        <v>0</v>
      </c>
      <c r="AR837" s="139" t="s">
        <v>159</v>
      </c>
      <c r="AT837" s="139" t="s">
        <v>125</v>
      </c>
      <c r="AU837" s="139" t="s">
        <v>90</v>
      </c>
      <c r="AY837" s="17" t="s">
        <v>122</v>
      </c>
      <c r="BE837" s="140">
        <f>IF(N837="základní",J837,0)</f>
        <v>0</v>
      </c>
      <c r="BF837" s="140">
        <f>IF(N837="snížená",J837,0)</f>
        <v>0</v>
      </c>
      <c r="BG837" s="140">
        <f>IF(N837="zákl. přenesená",J837,0)</f>
        <v>0</v>
      </c>
      <c r="BH837" s="140">
        <f>IF(N837="sníž. přenesená",J837,0)</f>
        <v>0</v>
      </c>
      <c r="BI837" s="140">
        <f>IF(N837="nulová",J837,0)</f>
        <v>0</v>
      </c>
      <c r="BJ837" s="17" t="s">
        <v>88</v>
      </c>
      <c r="BK837" s="140">
        <f>ROUND(I837*H837,2)</f>
        <v>0</v>
      </c>
      <c r="BL837" s="17" t="s">
        <v>159</v>
      </c>
      <c r="BM837" s="139" t="s">
        <v>760</v>
      </c>
    </row>
    <row r="838" spans="2:65" s="1" customFormat="1" ht="11.25">
      <c r="B838" s="33"/>
      <c r="D838" s="141" t="s">
        <v>132</v>
      </c>
      <c r="F838" s="142" t="s">
        <v>761</v>
      </c>
      <c r="I838" s="143"/>
      <c r="L838" s="33"/>
      <c r="M838" s="144"/>
      <c r="T838" s="54"/>
      <c r="AT838" s="17" t="s">
        <v>132</v>
      </c>
      <c r="AU838" s="17" t="s">
        <v>90</v>
      </c>
    </row>
    <row r="839" spans="2:65" s="12" customFormat="1" ht="11.25">
      <c r="B839" s="145"/>
      <c r="D839" s="146" t="s">
        <v>134</v>
      </c>
      <c r="E839" s="147" t="s">
        <v>19</v>
      </c>
      <c r="F839" s="148" t="s">
        <v>260</v>
      </c>
      <c r="H839" s="147" t="s">
        <v>19</v>
      </c>
      <c r="I839" s="149"/>
      <c r="L839" s="145"/>
      <c r="M839" s="150"/>
      <c r="T839" s="151"/>
      <c r="AT839" s="147" t="s">
        <v>134</v>
      </c>
      <c r="AU839" s="147" t="s">
        <v>90</v>
      </c>
      <c r="AV839" s="12" t="s">
        <v>88</v>
      </c>
      <c r="AW839" s="12" t="s">
        <v>42</v>
      </c>
      <c r="AX839" s="12" t="s">
        <v>80</v>
      </c>
      <c r="AY839" s="147" t="s">
        <v>122</v>
      </c>
    </row>
    <row r="840" spans="2:65" s="12" customFormat="1" ht="11.25">
      <c r="B840" s="145"/>
      <c r="D840" s="146" t="s">
        <v>134</v>
      </c>
      <c r="E840" s="147" t="s">
        <v>19</v>
      </c>
      <c r="F840" s="148" t="s">
        <v>261</v>
      </c>
      <c r="H840" s="147" t="s">
        <v>19</v>
      </c>
      <c r="I840" s="149"/>
      <c r="L840" s="145"/>
      <c r="M840" s="150"/>
      <c r="T840" s="151"/>
      <c r="AT840" s="147" t="s">
        <v>134</v>
      </c>
      <c r="AU840" s="147" t="s">
        <v>90</v>
      </c>
      <c r="AV840" s="12" t="s">
        <v>88</v>
      </c>
      <c r="AW840" s="12" t="s">
        <v>42</v>
      </c>
      <c r="AX840" s="12" t="s">
        <v>80</v>
      </c>
      <c r="AY840" s="147" t="s">
        <v>122</v>
      </c>
    </row>
    <row r="841" spans="2:65" s="12" customFormat="1" ht="22.5">
      <c r="B841" s="145"/>
      <c r="D841" s="146" t="s">
        <v>134</v>
      </c>
      <c r="E841" s="147" t="s">
        <v>19</v>
      </c>
      <c r="F841" s="148" t="s">
        <v>738</v>
      </c>
      <c r="H841" s="147" t="s">
        <v>19</v>
      </c>
      <c r="I841" s="149"/>
      <c r="L841" s="145"/>
      <c r="M841" s="150"/>
      <c r="T841" s="151"/>
      <c r="AT841" s="147" t="s">
        <v>134</v>
      </c>
      <c r="AU841" s="147" t="s">
        <v>90</v>
      </c>
      <c r="AV841" s="12" t="s">
        <v>88</v>
      </c>
      <c r="AW841" s="12" t="s">
        <v>42</v>
      </c>
      <c r="AX841" s="12" t="s">
        <v>80</v>
      </c>
      <c r="AY841" s="147" t="s">
        <v>122</v>
      </c>
    </row>
    <row r="842" spans="2:65" s="13" customFormat="1" ht="11.25">
      <c r="B842" s="152"/>
      <c r="D842" s="146" t="s">
        <v>134</v>
      </c>
      <c r="E842" s="153" t="s">
        <v>19</v>
      </c>
      <c r="F842" s="154" t="s">
        <v>751</v>
      </c>
      <c r="H842" s="155">
        <v>5.34</v>
      </c>
      <c r="I842" s="156"/>
      <c r="L842" s="152"/>
      <c r="M842" s="157"/>
      <c r="T842" s="158"/>
      <c r="AT842" s="153" t="s">
        <v>134</v>
      </c>
      <c r="AU842" s="153" t="s">
        <v>90</v>
      </c>
      <c r="AV842" s="13" t="s">
        <v>90</v>
      </c>
      <c r="AW842" s="13" t="s">
        <v>42</v>
      </c>
      <c r="AX842" s="13" t="s">
        <v>80</v>
      </c>
      <c r="AY842" s="153" t="s">
        <v>122</v>
      </c>
    </row>
    <row r="843" spans="2:65" s="14" customFormat="1" ht="11.25">
      <c r="B843" s="159"/>
      <c r="D843" s="146" t="s">
        <v>134</v>
      </c>
      <c r="E843" s="160" t="s">
        <v>19</v>
      </c>
      <c r="F843" s="161" t="s">
        <v>140</v>
      </c>
      <c r="H843" s="162">
        <v>5.34</v>
      </c>
      <c r="I843" s="163"/>
      <c r="L843" s="159"/>
      <c r="M843" s="164"/>
      <c r="T843" s="165"/>
      <c r="AT843" s="160" t="s">
        <v>134</v>
      </c>
      <c r="AU843" s="160" t="s">
        <v>90</v>
      </c>
      <c r="AV843" s="14" t="s">
        <v>130</v>
      </c>
      <c r="AW843" s="14" t="s">
        <v>42</v>
      </c>
      <c r="AX843" s="14" t="s">
        <v>88</v>
      </c>
      <c r="AY843" s="160" t="s">
        <v>122</v>
      </c>
    </row>
    <row r="844" spans="2:65" s="1" customFormat="1" ht="15" customHeight="1">
      <c r="B844" s="33"/>
      <c r="C844" s="128" t="s">
        <v>762</v>
      </c>
      <c r="D844" s="128" t="s">
        <v>125</v>
      </c>
      <c r="E844" s="129" t="s">
        <v>763</v>
      </c>
      <c r="F844" s="130" t="s">
        <v>764</v>
      </c>
      <c r="G844" s="131" t="s">
        <v>157</v>
      </c>
      <c r="H844" s="132">
        <v>37.4</v>
      </c>
      <c r="I844" s="133"/>
      <c r="J844" s="134">
        <f>ROUND(I844*H844,2)</f>
        <v>0</v>
      </c>
      <c r="K844" s="130" t="s">
        <v>129</v>
      </c>
      <c r="L844" s="33"/>
      <c r="M844" s="135" t="s">
        <v>19</v>
      </c>
      <c r="N844" s="136" t="s">
        <v>51</v>
      </c>
      <c r="P844" s="137">
        <f>O844*H844</f>
        <v>0</v>
      </c>
      <c r="Q844" s="137">
        <v>3.5999999999999999E-3</v>
      </c>
      <c r="R844" s="137">
        <f>Q844*H844</f>
        <v>0.13463999999999998</v>
      </c>
      <c r="S844" s="137">
        <v>0</v>
      </c>
      <c r="T844" s="138">
        <f>S844*H844</f>
        <v>0</v>
      </c>
      <c r="AR844" s="139" t="s">
        <v>130</v>
      </c>
      <c r="AT844" s="139" t="s">
        <v>125</v>
      </c>
      <c r="AU844" s="139" t="s">
        <v>90</v>
      </c>
      <c r="AY844" s="17" t="s">
        <v>122</v>
      </c>
      <c r="BE844" s="140">
        <f>IF(N844="základní",J844,0)</f>
        <v>0</v>
      </c>
      <c r="BF844" s="140">
        <f>IF(N844="snížená",J844,0)</f>
        <v>0</v>
      </c>
      <c r="BG844" s="140">
        <f>IF(N844="zákl. přenesená",J844,0)</f>
        <v>0</v>
      </c>
      <c r="BH844" s="140">
        <f>IF(N844="sníž. přenesená",J844,0)</f>
        <v>0</v>
      </c>
      <c r="BI844" s="140">
        <f>IF(N844="nulová",J844,0)</f>
        <v>0</v>
      </c>
      <c r="BJ844" s="17" t="s">
        <v>88</v>
      </c>
      <c r="BK844" s="140">
        <f>ROUND(I844*H844,2)</f>
        <v>0</v>
      </c>
      <c r="BL844" s="17" t="s">
        <v>130</v>
      </c>
      <c r="BM844" s="139" t="s">
        <v>765</v>
      </c>
    </row>
    <row r="845" spans="2:65" s="1" customFormat="1" ht="11.25">
      <c r="B845" s="33"/>
      <c r="D845" s="141" t="s">
        <v>132</v>
      </c>
      <c r="F845" s="142" t="s">
        <v>766</v>
      </c>
      <c r="I845" s="143"/>
      <c r="L845" s="33"/>
      <c r="M845" s="144"/>
      <c r="T845" s="54"/>
      <c r="AT845" s="17" t="s">
        <v>132</v>
      </c>
      <c r="AU845" s="17" t="s">
        <v>90</v>
      </c>
    </row>
    <row r="846" spans="2:65" s="12" customFormat="1" ht="11.25">
      <c r="B846" s="145"/>
      <c r="D846" s="146" t="s">
        <v>134</v>
      </c>
      <c r="E846" s="147" t="s">
        <v>19</v>
      </c>
      <c r="F846" s="148" t="s">
        <v>260</v>
      </c>
      <c r="H846" s="147" t="s">
        <v>19</v>
      </c>
      <c r="I846" s="149"/>
      <c r="L846" s="145"/>
      <c r="M846" s="150"/>
      <c r="T846" s="151"/>
      <c r="AT846" s="147" t="s">
        <v>134</v>
      </c>
      <c r="AU846" s="147" t="s">
        <v>90</v>
      </c>
      <c r="AV846" s="12" t="s">
        <v>88</v>
      </c>
      <c r="AW846" s="12" t="s">
        <v>42</v>
      </c>
      <c r="AX846" s="12" t="s">
        <v>80</v>
      </c>
      <c r="AY846" s="147" t="s">
        <v>122</v>
      </c>
    </row>
    <row r="847" spans="2:65" s="13" customFormat="1" ht="11.25">
      <c r="B847" s="152"/>
      <c r="D847" s="146" t="s">
        <v>134</v>
      </c>
      <c r="E847" s="153" t="s">
        <v>19</v>
      </c>
      <c r="F847" s="154" t="s">
        <v>262</v>
      </c>
      <c r="H847" s="155">
        <v>37.4</v>
      </c>
      <c r="I847" s="156"/>
      <c r="L847" s="152"/>
      <c r="M847" s="157"/>
      <c r="T847" s="158"/>
      <c r="AT847" s="153" t="s">
        <v>134</v>
      </c>
      <c r="AU847" s="153" t="s">
        <v>90</v>
      </c>
      <c r="AV847" s="13" t="s">
        <v>90</v>
      </c>
      <c r="AW847" s="13" t="s">
        <v>42</v>
      </c>
      <c r="AX847" s="13" t="s">
        <v>80</v>
      </c>
      <c r="AY847" s="153" t="s">
        <v>122</v>
      </c>
    </row>
    <row r="848" spans="2:65" s="14" customFormat="1" ht="11.25">
      <c r="B848" s="159"/>
      <c r="D848" s="146" t="s">
        <v>134</v>
      </c>
      <c r="E848" s="160" t="s">
        <v>19</v>
      </c>
      <c r="F848" s="161" t="s">
        <v>140</v>
      </c>
      <c r="H848" s="162">
        <v>37.4</v>
      </c>
      <c r="I848" s="163"/>
      <c r="L848" s="159"/>
      <c r="M848" s="164"/>
      <c r="T848" s="165"/>
      <c r="AT848" s="160" t="s">
        <v>134</v>
      </c>
      <c r="AU848" s="160" t="s">
        <v>90</v>
      </c>
      <c r="AV848" s="14" t="s">
        <v>130</v>
      </c>
      <c r="AW848" s="14" t="s">
        <v>42</v>
      </c>
      <c r="AX848" s="14" t="s">
        <v>88</v>
      </c>
      <c r="AY848" s="160" t="s">
        <v>122</v>
      </c>
    </row>
    <row r="849" spans="2:65" s="1" customFormat="1" ht="31.9" customHeight="1">
      <c r="B849" s="33"/>
      <c r="C849" s="128" t="s">
        <v>767</v>
      </c>
      <c r="D849" s="128" t="s">
        <v>125</v>
      </c>
      <c r="E849" s="129" t="s">
        <v>768</v>
      </c>
      <c r="F849" s="130" t="s">
        <v>769</v>
      </c>
      <c r="G849" s="131" t="s">
        <v>157</v>
      </c>
      <c r="H849" s="132">
        <v>85</v>
      </c>
      <c r="I849" s="133"/>
      <c r="J849" s="134">
        <f>ROUND(I849*H849,2)</f>
        <v>0</v>
      </c>
      <c r="K849" s="130" t="s">
        <v>129</v>
      </c>
      <c r="L849" s="33"/>
      <c r="M849" s="135" t="s">
        <v>19</v>
      </c>
      <c r="N849" s="136" t="s">
        <v>51</v>
      </c>
      <c r="P849" s="137">
        <f>O849*H849</f>
        <v>0</v>
      </c>
      <c r="Q849" s="137">
        <v>5.9999999999999995E-4</v>
      </c>
      <c r="R849" s="137">
        <f>Q849*H849</f>
        <v>5.0999999999999997E-2</v>
      </c>
      <c r="S849" s="137">
        <v>0</v>
      </c>
      <c r="T849" s="138">
        <f>S849*H849</f>
        <v>0</v>
      </c>
      <c r="AR849" s="139" t="s">
        <v>159</v>
      </c>
      <c r="AT849" s="139" t="s">
        <v>125</v>
      </c>
      <c r="AU849" s="139" t="s">
        <v>90</v>
      </c>
      <c r="AY849" s="17" t="s">
        <v>122</v>
      </c>
      <c r="BE849" s="140">
        <f>IF(N849="základní",J849,0)</f>
        <v>0</v>
      </c>
      <c r="BF849" s="140">
        <f>IF(N849="snížená",J849,0)</f>
        <v>0</v>
      </c>
      <c r="BG849" s="140">
        <f>IF(N849="zákl. přenesená",J849,0)</f>
        <v>0</v>
      </c>
      <c r="BH849" s="140">
        <f>IF(N849="sníž. přenesená",J849,0)</f>
        <v>0</v>
      </c>
      <c r="BI849" s="140">
        <f>IF(N849="nulová",J849,0)</f>
        <v>0</v>
      </c>
      <c r="BJ849" s="17" t="s">
        <v>88</v>
      </c>
      <c r="BK849" s="140">
        <f>ROUND(I849*H849,2)</f>
        <v>0</v>
      </c>
      <c r="BL849" s="17" t="s">
        <v>159</v>
      </c>
      <c r="BM849" s="139" t="s">
        <v>770</v>
      </c>
    </row>
    <row r="850" spans="2:65" s="1" customFormat="1" ht="11.25">
      <c r="B850" s="33"/>
      <c r="D850" s="141" t="s">
        <v>132</v>
      </c>
      <c r="F850" s="142" t="s">
        <v>771</v>
      </c>
      <c r="I850" s="143"/>
      <c r="L850" s="33"/>
      <c r="M850" s="144"/>
      <c r="T850" s="54"/>
      <c r="AT850" s="17" t="s">
        <v>132</v>
      </c>
      <c r="AU850" s="17" t="s">
        <v>90</v>
      </c>
    </row>
    <row r="851" spans="2:65" s="12" customFormat="1" ht="11.25">
      <c r="B851" s="145"/>
      <c r="D851" s="146" t="s">
        <v>134</v>
      </c>
      <c r="E851" s="147" t="s">
        <v>19</v>
      </c>
      <c r="F851" s="148" t="s">
        <v>260</v>
      </c>
      <c r="H851" s="147" t="s">
        <v>19</v>
      </c>
      <c r="I851" s="149"/>
      <c r="L851" s="145"/>
      <c r="M851" s="150"/>
      <c r="T851" s="151"/>
      <c r="AT851" s="147" t="s">
        <v>134</v>
      </c>
      <c r="AU851" s="147" t="s">
        <v>90</v>
      </c>
      <c r="AV851" s="12" t="s">
        <v>88</v>
      </c>
      <c r="AW851" s="12" t="s">
        <v>42</v>
      </c>
      <c r="AX851" s="12" t="s">
        <v>80</v>
      </c>
      <c r="AY851" s="147" t="s">
        <v>122</v>
      </c>
    </row>
    <row r="852" spans="2:65" s="12" customFormat="1" ht="11.25">
      <c r="B852" s="145"/>
      <c r="D852" s="146" t="s">
        <v>134</v>
      </c>
      <c r="E852" s="147" t="s">
        <v>19</v>
      </c>
      <c r="F852" s="148" t="s">
        <v>261</v>
      </c>
      <c r="H852" s="147" t="s">
        <v>19</v>
      </c>
      <c r="I852" s="149"/>
      <c r="L852" s="145"/>
      <c r="M852" s="150"/>
      <c r="T852" s="151"/>
      <c r="AT852" s="147" t="s">
        <v>134</v>
      </c>
      <c r="AU852" s="147" t="s">
        <v>90</v>
      </c>
      <c r="AV852" s="12" t="s">
        <v>88</v>
      </c>
      <c r="AW852" s="12" t="s">
        <v>42</v>
      </c>
      <c r="AX852" s="12" t="s">
        <v>80</v>
      </c>
      <c r="AY852" s="147" t="s">
        <v>122</v>
      </c>
    </row>
    <row r="853" spans="2:65" s="13" customFormat="1" ht="11.25">
      <c r="B853" s="152"/>
      <c r="D853" s="146" t="s">
        <v>134</v>
      </c>
      <c r="E853" s="153" t="s">
        <v>19</v>
      </c>
      <c r="F853" s="154" t="s">
        <v>772</v>
      </c>
      <c r="H853" s="155">
        <v>23.2</v>
      </c>
      <c r="I853" s="156"/>
      <c r="L853" s="152"/>
      <c r="M853" s="157"/>
      <c r="T853" s="158"/>
      <c r="AT853" s="153" t="s">
        <v>134</v>
      </c>
      <c r="AU853" s="153" t="s">
        <v>90</v>
      </c>
      <c r="AV853" s="13" t="s">
        <v>90</v>
      </c>
      <c r="AW853" s="13" t="s">
        <v>42</v>
      </c>
      <c r="AX853" s="13" t="s">
        <v>80</v>
      </c>
      <c r="AY853" s="153" t="s">
        <v>122</v>
      </c>
    </row>
    <row r="854" spans="2:65" s="13" customFormat="1" ht="11.25">
      <c r="B854" s="152"/>
      <c r="D854" s="146" t="s">
        <v>134</v>
      </c>
      <c r="E854" s="153" t="s">
        <v>19</v>
      </c>
      <c r="F854" s="154" t="s">
        <v>773</v>
      </c>
      <c r="H854" s="155">
        <v>24.4</v>
      </c>
      <c r="I854" s="156"/>
      <c r="L854" s="152"/>
      <c r="M854" s="157"/>
      <c r="T854" s="158"/>
      <c r="AT854" s="153" t="s">
        <v>134</v>
      </c>
      <c r="AU854" s="153" t="s">
        <v>90</v>
      </c>
      <c r="AV854" s="13" t="s">
        <v>90</v>
      </c>
      <c r="AW854" s="13" t="s">
        <v>42</v>
      </c>
      <c r="AX854" s="13" t="s">
        <v>80</v>
      </c>
      <c r="AY854" s="153" t="s">
        <v>122</v>
      </c>
    </row>
    <row r="855" spans="2:65" s="13" customFormat="1" ht="11.25">
      <c r="B855" s="152"/>
      <c r="D855" s="146" t="s">
        <v>134</v>
      </c>
      <c r="E855" s="153" t="s">
        <v>19</v>
      </c>
      <c r="F855" s="154" t="s">
        <v>774</v>
      </c>
      <c r="H855" s="155">
        <v>37.4</v>
      </c>
      <c r="I855" s="156"/>
      <c r="L855" s="152"/>
      <c r="M855" s="157"/>
      <c r="T855" s="158"/>
      <c r="AT855" s="153" t="s">
        <v>134</v>
      </c>
      <c r="AU855" s="153" t="s">
        <v>90</v>
      </c>
      <c r="AV855" s="13" t="s">
        <v>90</v>
      </c>
      <c r="AW855" s="13" t="s">
        <v>42</v>
      </c>
      <c r="AX855" s="13" t="s">
        <v>80</v>
      </c>
      <c r="AY855" s="153" t="s">
        <v>122</v>
      </c>
    </row>
    <row r="856" spans="2:65" s="14" customFormat="1" ht="11.25">
      <c r="B856" s="159"/>
      <c r="D856" s="146" t="s">
        <v>134</v>
      </c>
      <c r="E856" s="160" t="s">
        <v>19</v>
      </c>
      <c r="F856" s="161" t="s">
        <v>140</v>
      </c>
      <c r="H856" s="162">
        <v>85</v>
      </c>
      <c r="I856" s="163"/>
      <c r="L856" s="159"/>
      <c r="M856" s="164"/>
      <c r="T856" s="165"/>
      <c r="AT856" s="160" t="s">
        <v>134</v>
      </c>
      <c r="AU856" s="160" t="s">
        <v>90</v>
      </c>
      <c r="AV856" s="14" t="s">
        <v>130</v>
      </c>
      <c r="AW856" s="14" t="s">
        <v>42</v>
      </c>
      <c r="AX856" s="14" t="s">
        <v>88</v>
      </c>
      <c r="AY856" s="160" t="s">
        <v>122</v>
      </c>
    </row>
    <row r="857" spans="2:65" s="1" customFormat="1" ht="21.2" customHeight="1">
      <c r="B857" s="33"/>
      <c r="C857" s="128" t="s">
        <v>775</v>
      </c>
      <c r="D857" s="128" t="s">
        <v>125</v>
      </c>
      <c r="E857" s="129" t="s">
        <v>776</v>
      </c>
      <c r="F857" s="130" t="s">
        <v>777</v>
      </c>
      <c r="G857" s="131" t="s">
        <v>157</v>
      </c>
      <c r="H857" s="132">
        <v>85</v>
      </c>
      <c r="I857" s="133"/>
      <c r="J857" s="134">
        <f>ROUND(I857*H857,2)</f>
        <v>0</v>
      </c>
      <c r="K857" s="130" t="s">
        <v>129</v>
      </c>
      <c r="L857" s="33"/>
      <c r="M857" s="135" t="s">
        <v>19</v>
      </c>
      <c r="N857" s="136" t="s">
        <v>51</v>
      </c>
      <c r="P857" s="137">
        <f>O857*H857</f>
        <v>0</v>
      </c>
      <c r="Q857" s="137">
        <v>0</v>
      </c>
      <c r="R857" s="137">
        <f>Q857*H857</f>
        <v>0</v>
      </c>
      <c r="S857" s="137">
        <v>0</v>
      </c>
      <c r="T857" s="138">
        <f>S857*H857</f>
        <v>0</v>
      </c>
      <c r="AR857" s="139" t="s">
        <v>130</v>
      </c>
      <c r="AT857" s="139" t="s">
        <v>125</v>
      </c>
      <c r="AU857" s="139" t="s">
        <v>90</v>
      </c>
      <c r="AY857" s="17" t="s">
        <v>122</v>
      </c>
      <c r="BE857" s="140">
        <f>IF(N857="základní",J857,0)</f>
        <v>0</v>
      </c>
      <c r="BF857" s="140">
        <f>IF(N857="snížená",J857,0)</f>
        <v>0</v>
      </c>
      <c r="BG857" s="140">
        <f>IF(N857="zákl. přenesená",J857,0)</f>
        <v>0</v>
      </c>
      <c r="BH857" s="140">
        <f>IF(N857="sníž. přenesená",J857,0)</f>
        <v>0</v>
      </c>
      <c r="BI857" s="140">
        <f>IF(N857="nulová",J857,0)</f>
        <v>0</v>
      </c>
      <c r="BJ857" s="17" t="s">
        <v>88</v>
      </c>
      <c r="BK857" s="140">
        <f>ROUND(I857*H857,2)</f>
        <v>0</v>
      </c>
      <c r="BL857" s="17" t="s">
        <v>130</v>
      </c>
      <c r="BM857" s="139" t="s">
        <v>778</v>
      </c>
    </row>
    <row r="858" spans="2:65" s="1" customFormat="1" ht="11.25">
      <c r="B858" s="33"/>
      <c r="D858" s="141" t="s">
        <v>132</v>
      </c>
      <c r="F858" s="142" t="s">
        <v>779</v>
      </c>
      <c r="I858" s="143"/>
      <c r="L858" s="33"/>
      <c r="M858" s="144"/>
      <c r="T858" s="54"/>
      <c r="AT858" s="17" t="s">
        <v>132</v>
      </c>
      <c r="AU858" s="17" t="s">
        <v>90</v>
      </c>
    </row>
    <row r="859" spans="2:65" s="12" customFormat="1" ht="11.25">
      <c r="B859" s="145"/>
      <c r="D859" s="146" t="s">
        <v>134</v>
      </c>
      <c r="E859" s="147" t="s">
        <v>19</v>
      </c>
      <c r="F859" s="148" t="s">
        <v>260</v>
      </c>
      <c r="H859" s="147" t="s">
        <v>19</v>
      </c>
      <c r="I859" s="149"/>
      <c r="L859" s="145"/>
      <c r="M859" s="150"/>
      <c r="T859" s="151"/>
      <c r="AT859" s="147" t="s">
        <v>134</v>
      </c>
      <c r="AU859" s="147" t="s">
        <v>90</v>
      </c>
      <c r="AV859" s="12" t="s">
        <v>88</v>
      </c>
      <c r="AW859" s="12" t="s">
        <v>42</v>
      </c>
      <c r="AX859" s="12" t="s">
        <v>80</v>
      </c>
      <c r="AY859" s="147" t="s">
        <v>122</v>
      </c>
    </row>
    <row r="860" spans="2:65" s="12" customFormat="1" ht="11.25">
      <c r="B860" s="145"/>
      <c r="D860" s="146" t="s">
        <v>134</v>
      </c>
      <c r="E860" s="147" t="s">
        <v>19</v>
      </c>
      <c r="F860" s="148" t="s">
        <v>261</v>
      </c>
      <c r="H860" s="147" t="s">
        <v>19</v>
      </c>
      <c r="I860" s="149"/>
      <c r="L860" s="145"/>
      <c r="M860" s="150"/>
      <c r="T860" s="151"/>
      <c r="AT860" s="147" t="s">
        <v>134</v>
      </c>
      <c r="AU860" s="147" t="s">
        <v>90</v>
      </c>
      <c r="AV860" s="12" t="s">
        <v>88</v>
      </c>
      <c r="AW860" s="12" t="s">
        <v>42</v>
      </c>
      <c r="AX860" s="12" t="s">
        <v>80</v>
      </c>
      <c r="AY860" s="147" t="s">
        <v>122</v>
      </c>
    </row>
    <row r="861" spans="2:65" s="13" customFormat="1" ht="11.25">
      <c r="B861" s="152"/>
      <c r="D861" s="146" t="s">
        <v>134</v>
      </c>
      <c r="E861" s="153" t="s">
        <v>19</v>
      </c>
      <c r="F861" s="154" t="s">
        <v>772</v>
      </c>
      <c r="H861" s="155">
        <v>23.2</v>
      </c>
      <c r="I861" s="156"/>
      <c r="L861" s="152"/>
      <c r="M861" s="157"/>
      <c r="T861" s="158"/>
      <c r="AT861" s="153" t="s">
        <v>134</v>
      </c>
      <c r="AU861" s="153" t="s">
        <v>90</v>
      </c>
      <c r="AV861" s="13" t="s">
        <v>90</v>
      </c>
      <c r="AW861" s="13" t="s">
        <v>42</v>
      </c>
      <c r="AX861" s="13" t="s">
        <v>80</v>
      </c>
      <c r="AY861" s="153" t="s">
        <v>122</v>
      </c>
    </row>
    <row r="862" spans="2:65" s="13" customFormat="1" ht="11.25">
      <c r="B862" s="152"/>
      <c r="D862" s="146" t="s">
        <v>134</v>
      </c>
      <c r="E862" s="153" t="s">
        <v>19</v>
      </c>
      <c r="F862" s="154" t="s">
        <v>773</v>
      </c>
      <c r="H862" s="155">
        <v>24.4</v>
      </c>
      <c r="I862" s="156"/>
      <c r="L862" s="152"/>
      <c r="M862" s="157"/>
      <c r="T862" s="158"/>
      <c r="AT862" s="153" t="s">
        <v>134</v>
      </c>
      <c r="AU862" s="153" t="s">
        <v>90</v>
      </c>
      <c r="AV862" s="13" t="s">
        <v>90</v>
      </c>
      <c r="AW862" s="13" t="s">
        <v>42</v>
      </c>
      <c r="AX862" s="13" t="s">
        <v>80</v>
      </c>
      <c r="AY862" s="153" t="s">
        <v>122</v>
      </c>
    </row>
    <row r="863" spans="2:65" s="13" customFormat="1" ht="11.25">
      <c r="B863" s="152"/>
      <c r="D863" s="146" t="s">
        <v>134</v>
      </c>
      <c r="E863" s="153" t="s">
        <v>19</v>
      </c>
      <c r="F863" s="154" t="s">
        <v>774</v>
      </c>
      <c r="H863" s="155">
        <v>37.4</v>
      </c>
      <c r="I863" s="156"/>
      <c r="L863" s="152"/>
      <c r="M863" s="157"/>
      <c r="T863" s="158"/>
      <c r="AT863" s="153" t="s">
        <v>134</v>
      </c>
      <c r="AU863" s="153" t="s">
        <v>90</v>
      </c>
      <c r="AV863" s="13" t="s">
        <v>90</v>
      </c>
      <c r="AW863" s="13" t="s">
        <v>42</v>
      </c>
      <c r="AX863" s="13" t="s">
        <v>80</v>
      </c>
      <c r="AY863" s="153" t="s">
        <v>122</v>
      </c>
    </row>
    <row r="864" spans="2:65" s="14" customFormat="1" ht="11.25">
      <c r="B864" s="159"/>
      <c r="D864" s="146" t="s">
        <v>134</v>
      </c>
      <c r="E864" s="160" t="s">
        <v>19</v>
      </c>
      <c r="F864" s="161" t="s">
        <v>140</v>
      </c>
      <c r="H864" s="162">
        <v>85</v>
      </c>
      <c r="I864" s="163"/>
      <c r="L864" s="159"/>
      <c r="M864" s="164"/>
      <c r="T864" s="165"/>
      <c r="AT864" s="160" t="s">
        <v>134</v>
      </c>
      <c r="AU864" s="160" t="s">
        <v>90</v>
      </c>
      <c r="AV864" s="14" t="s">
        <v>130</v>
      </c>
      <c r="AW864" s="14" t="s">
        <v>42</v>
      </c>
      <c r="AX864" s="14" t="s">
        <v>88</v>
      </c>
      <c r="AY864" s="160" t="s">
        <v>122</v>
      </c>
    </row>
    <row r="865" spans="2:65" s="1" customFormat="1" ht="23.65" customHeight="1">
      <c r="B865" s="33"/>
      <c r="C865" s="128" t="s">
        <v>780</v>
      </c>
      <c r="D865" s="128" t="s">
        <v>125</v>
      </c>
      <c r="E865" s="129" t="s">
        <v>781</v>
      </c>
      <c r="F865" s="130" t="s">
        <v>782</v>
      </c>
      <c r="G865" s="131" t="s">
        <v>157</v>
      </c>
      <c r="H865" s="132">
        <v>85</v>
      </c>
      <c r="I865" s="133"/>
      <c r="J865" s="134">
        <f>ROUND(I865*H865,2)</f>
        <v>0</v>
      </c>
      <c r="K865" s="130" t="s">
        <v>129</v>
      </c>
      <c r="L865" s="33"/>
      <c r="M865" s="135" t="s">
        <v>19</v>
      </c>
      <c r="N865" s="136" t="s">
        <v>51</v>
      </c>
      <c r="P865" s="137">
        <f>O865*H865</f>
        <v>0</v>
      </c>
      <c r="Q865" s="137">
        <v>2.1000000000000001E-4</v>
      </c>
      <c r="R865" s="137">
        <f>Q865*H865</f>
        <v>1.7850000000000001E-2</v>
      </c>
      <c r="S865" s="137">
        <v>0</v>
      </c>
      <c r="T865" s="138">
        <f>S865*H865</f>
        <v>0</v>
      </c>
      <c r="AR865" s="139" t="s">
        <v>130</v>
      </c>
      <c r="AT865" s="139" t="s">
        <v>125</v>
      </c>
      <c r="AU865" s="139" t="s">
        <v>90</v>
      </c>
      <c r="AY865" s="17" t="s">
        <v>122</v>
      </c>
      <c r="BE865" s="140">
        <f>IF(N865="základní",J865,0)</f>
        <v>0</v>
      </c>
      <c r="BF865" s="140">
        <f>IF(N865="snížená",J865,0)</f>
        <v>0</v>
      </c>
      <c r="BG865" s="140">
        <f>IF(N865="zákl. přenesená",J865,0)</f>
        <v>0</v>
      </c>
      <c r="BH865" s="140">
        <f>IF(N865="sníž. přenesená",J865,0)</f>
        <v>0</v>
      </c>
      <c r="BI865" s="140">
        <f>IF(N865="nulová",J865,0)</f>
        <v>0</v>
      </c>
      <c r="BJ865" s="17" t="s">
        <v>88</v>
      </c>
      <c r="BK865" s="140">
        <f>ROUND(I865*H865,2)</f>
        <v>0</v>
      </c>
      <c r="BL865" s="17" t="s">
        <v>130</v>
      </c>
      <c r="BM865" s="139" t="s">
        <v>783</v>
      </c>
    </row>
    <row r="866" spans="2:65" s="1" customFormat="1" ht="11.25">
      <c r="B866" s="33"/>
      <c r="D866" s="141" t="s">
        <v>132</v>
      </c>
      <c r="F866" s="142" t="s">
        <v>784</v>
      </c>
      <c r="I866" s="143"/>
      <c r="L866" s="33"/>
      <c r="M866" s="144"/>
      <c r="T866" s="54"/>
      <c r="AT866" s="17" t="s">
        <v>132</v>
      </c>
      <c r="AU866" s="17" t="s">
        <v>90</v>
      </c>
    </row>
    <row r="867" spans="2:65" s="12" customFormat="1" ht="11.25">
      <c r="B867" s="145"/>
      <c r="D867" s="146" t="s">
        <v>134</v>
      </c>
      <c r="E867" s="147" t="s">
        <v>19</v>
      </c>
      <c r="F867" s="148" t="s">
        <v>260</v>
      </c>
      <c r="H867" s="147" t="s">
        <v>19</v>
      </c>
      <c r="I867" s="149"/>
      <c r="L867" s="145"/>
      <c r="M867" s="150"/>
      <c r="T867" s="151"/>
      <c r="AT867" s="147" t="s">
        <v>134</v>
      </c>
      <c r="AU867" s="147" t="s">
        <v>90</v>
      </c>
      <c r="AV867" s="12" t="s">
        <v>88</v>
      </c>
      <c r="AW867" s="12" t="s">
        <v>42</v>
      </c>
      <c r="AX867" s="12" t="s">
        <v>80</v>
      </c>
      <c r="AY867" s="147" t="s">
        <v>122</v>
      </c>
    </row>
    <row r="868" spans="2:65" s="12" customFormat="1" ht="11.25">
      <c r="B868" s="145"/>
      <c r="D868" s="146" t="s">
        <v>134</v>
      </c>
      <c r="E868" s="147" t="s">
        <v>19</v>
      </c>
      <c r="F868" s="148" t="s">
        <v>261</v>
      </c>
      <c r="H868" s="147" t="s">
        <v>19</v>
      </c>
      <c r="I868" s="149"/>
      <c r="L868" s="145"/>
      <c r="M868" s="150"/>
      <c r="T868" s="151"/>
      <c r="AT868" s="147" t="s">
        <v>134</v>
      </c>
      <c r="AU868" s="147" t="s">
        <v>90</v>
      </c>
      <c r="AV868" s="12" t="s">
        <v>88</v>
      </c>
      <c r="AW868" s="12" t="s">
        <v>42</v>
      </c>
      <c r="AX868" s="12" t="s">
        <v>80</v>
      </c>
      <c r="AY868" s="147" t="s">
        <v>122</v>
      </c>
    </row>
    <row r="869" spans="2:65" s="13" customFormat="1" ht="11.25">
      <c r="B869" s="152"/>
      <c r="D869" s="146" t="s">
        <v>134</v>
      </c>
      <c r="E869" s="153" t="s">
        <v>19</v>
      </c>
      <c r="F869" s="154" t="s">
        <v>772</v>
      </c>
      <c r="H869" s="155">
        <v>23.2</v>
      </c>
      <c r="I869" s="156"/>
      <c r="L869" s="152"/>
      <c r="M869" s="157"/>
      <c r="T869" s="158"/>
      <c r="AT869" s="153" t="s">
        <v>134</v>
      </c>
      <c r="AU869" s="153" t="s">
        <v>90</v>
      </c>
      <c r="AV869" s="13" t="s">
        <v>90</v>
      </c>
      <c r="AW869" s="13" t="s">
        <v>42</v>
      </c>
      <c r="AX869" s="13" t="s">
        <v>80</v>
      </c>
      <c r="AY869" s="153" t="s">
        <v>122</v>
      </c>
    </row>
    <row r="870" spans="2:65" s="13" customFormat="1" ht="11.25">
      <c r="B870" s="152"/>
      <c r="D870" s="146" t="s">
        <v>134</v>
      </c>
      <c r="E870" s="153" t="s">
        <v>19</v>
      </c>
      <c r="F870" s="154" t="s">
        <v>773</v>
      </c>
      <c r="H870" s="155">
        <v>24.4</v>
      </c>
      <c r="I870" s="156"/>
      <c r="L870" s="152"/>
      <c r="M870" s="157"/>
      <c r="T870" s="158"/>
      <c r="AT870" s="153" t="s">
        <v>134</v>
      </c>
      <c r="AU870" s="153" t="s">
        <v>90</v>
      </c>
      <c r="AV870" s="13" t="s">
        <v>90</v>
      </c>
      <c r="AW870" s="13" t="s">
        <v>42</v>
      </c>
      <c r="AX870" s="13" t="s">
        <v>80</v>
      </c>
      <c r="AY870" s="153" t="s">
        <v>122</v>
      </c>
    </row>
    <row r="871" spans="2:65" s="13" customFormat="1" ht="11.25">
      <c r="B871" s="152"/>
      <c r="D871" s="146" t="s">
        <v>134</v>
      </c>
      <c r="E871" s="153" t="s">
        <v>19</v>
      </c>
      <c r="F871" s="154" t="s">
        <v>774</v>
      </c>
      <c r="H871" s="155">
        <v>37.4</v>
      </c>
      <c r="I871" s="156"/>
      <c r="L871" s="152"/>
      <c r="M871" s="157"/>
      <c r="T871" s="158"/>
      <c r="AT871" s="153" t="s">
        <v>134</v>
      </c>
      <c r="AU871" s="153" t="s">
        <v>90</v>
      </c>
      <c r="AV871" s="13" t="s">
        <v>90</v>
      </c>
      <c r="AW871" s="13" t="s">
        <v>42</v>
      </c>
      <c r="AX871" s="13" t="s">
        <v>80</v>
      </c>
      <c r="AY871" s="153" t="s">
        <v>122</v>
      </c>
    </row>
    <row r="872" spans="2:65" s="14" customFormat="1" ht="11.25">
      <c r="B872" s="159"/>
      <c r="D872" s="146" t="s">
        <v>134</v>
      </c>
      <c r="E872" s="160" t="s">
        <v>19</v>
      </c>
      <c r="F872" s="161" t="s">
        <v>140</v>
      </c>
      <c r="H872" s="162">
        <v>85</v>
      </c>
      <c r="I872" s="163"/>
      <c r="L872" s="159"/>
      <c r="M872" s="164"/>
      <c r="T872" s="165"/>
      <c r="AT872" s="160" t="s">
        <v>134</v>
      </c>
      <c r="AU872" s="160" t="s">
        <v>90</v>
      </c>
      <c r="AV872" s="14" t="s">
        <v>130</v>
      </c>
      <c r="AW872" s="14" t="s">
        <v>42</v>
      </c>
      <c r="AX872" s="14" t="s">
        <v>88</v>
      </c>
      <c r="AY872" s="160" t="s">
        <v>122</v>
      </c>
    </row>
    <row r="873" spans="2:65" s="1" customFormat="1" ht="15" customHeight="1">
      <c r="B873" s="33"/>
      <c r="C873" s="128" t="s">
        <v>785</v>
      </c>
      <c r="D873" s="128" t="s">
        <v>125</v>
      </c>
      <c r="E873" s="129" t="s">
        <v>786</v>
      </c>
      <c r="F873" s="130" t="s">
        <v>787</v>
      </c>
      <c r="G873" s="131" t="s">
        <v>180</v>
      </c>
      <c r="H873" s="132">
        <v>123.8</v>
      </c>
      <c r="I873" s="133"/>
      <c r="J873" s="134">
        <f>ROUND(I873*H873,2)</f>
        <v>0</v>
      </c>
      <c r="K873" s="130" t="s">
        <v>129</v>
      </c>
      <c r="L873" s="33"/>
      <c r="M873" s="135" t="s">
        <v>19</v>
      </c>
      <c r="N873" s="136" t="s">
        <v>51</v>
      </c>
      <c r="P873" s="137">
        <f>O873*H873</f>
        <v>0</v>
      </c>
      <c r="Q873" s="137">
        <v>0</v>
      </c>
      <c r="R873" s="137">
        <f>Q873*H873</f>
        <v>0</v>
      </c>
      <c r="S873" s="137">
        <v>0</v>
      </c>
      <c r="T873" s="138">
        <f>S873*H873</f>
        <v>0</v>
      </c>
      <c r="AR873" s="139" t="s">
        <v>159</v>
      </c>
      <c r="AT873" s="139" t="s">
        <v>125</v>
      </c>
      <c r="AU873" s="139" t="s">
        <v>90</v>
      </c>
      <c r="AY873" s="17" t="s">
        <v>122</v>
      </c>
      <c r="BE873" s="140">
        <f>IF(N873="základní",J873,0)</f>
        <v>0</v>
      </c>
      <c r="BF873" s="140">
        <f>IF(N873="snížená",J873,0)</f>
        <v>0</v>
      </c>
      <c r="BG873" s="140">
        <f>IF(N873="zákl. přenesená",J873,0)</f>
        <v>0</v>
      </c>
      <c r="BH873" s="140">
        <f>IF(N873="sníž. přenesená",J873,0)</f>
        <v>0</v>
      </c>
      <c r="BI873" s="140">
        <f>IF(N873="nulová",J873,0)</f>
        <v>0</v>
      </c>
      <c r="BJ873" s="17" t="s">
        <v>88</v>
      </c>
      <c r="BK873" s="140">
        <f>ROUND(I873*H873,2)</f>
        <v>0</v>
      </c>
      <c r="BL873" s="17" t="s">
        <v>159</v>
      </c>
      <c r="BM873" s="139" t="s">
        <v>788</v>
      </c>
    </row>
    <row r="874" spans="2:65" s="1" customFormat="1" ht="11.25">
      <c r="B874" s="33"/>
      <c r="D874" s="141" t="s">
        <v>132</v>
      </c>
      <c r="F874" s="142" t="s">
        <v>789</v>
      </c>
      <c r="I874" s="143"/>
      <c r="L874" s="33"/>
      <c r="M874" s="144"/>
      <c r="T874" s="54"/>
      <c r="AT874" s="17" t="s">
        <v>132</v>
      </c>
      <c r="AU874" s="17" t="s">
        <v>90</v>
      </c>
    </row>
    <row r="875" spans="2:65" s="12" customFormat="1" ht="11.25">
      <c r="B875" s="145"/>
      <c r="D875" s="146" t="s">
        <v>134</v>
      </c>
      <c r="E875" s="147" t="s">
        <v>19</v>
      </c>
      <c r="F875" s="148" t="s">
        <v>260</v>
      </c>
      <c r="H875" s="147" t="s">
        <v>19</v>
      </c>
      <c r="I875" s="149"/>
      <c r="L875" s="145"/>
      <c r="M875" s="150"/>
      <c r="T875" s="151"/>
      <c r="AT875" s="147" t="s">
        <v>134</v>
      </c>
      <c r="AU875" s="147" t="s">
        <v>90</v>
      </c>
      <c r="AV875" s="12" t="s">
        <v>88</v>
      </c>
      <c r="AW875" s="12" t="s">
        <v>42</v>
      </c>
      <c r="AX875" s="12" t="s">
        <v>80</v>
      </c>
      <c r="AY875" s="147" t="s">
        <v>122</v>
      </c>
    </row>
    <row r="876" spans="2:65" s="12" customFormat="1" ht="11.25">
      <c r="B876" s="145"/>
      <c r="D876" s="146" t="s">
        <v>134</v>
      </c>
      <c r="E876" s="147" t="s">
        <v>19</v>
      </c>
      <c r="F876" s="148" t="s">
        <v>790</v>
      </c>
      <c r="H876" s="147" t="s">
        <v>19</v>
      </c>
      <c r="I876" s="149"/>
      <c r="L876" s="145"/>
      <c r="M876" s="150"/>
      <c r="T876" s="151"/>
      <c r="AT876" s="147" t="s">
        <v>134</v>
      </c>
      <c r="AU876" s="147" t="s">
        <v>90</v>
      </c>
      <c r="AV876" s="12" t="s">
        <v>88</v>
      </c>
      <c r="AW876" s="12" t="s">
        <v>42</v>
      </c>
      <c r="AX876" s="12" t="s">
        <v>80</v>
      </c>
      <c r="AY876" s="147" t="s">
        <v>122</v>
      </c>
    </row>
    <row r="877" spans="2:65" s="13" customFormat="1" ht="11.25">
      <c r="B877" s="152"/>
      <c r="D877" s="146" t="s">
        <v>134</v>
      </c>
      <c r="E877" s="153" t="s">
        <v>19</v>
      </c>
      <c r="F877" s="154" t="s">
        <v>791</v>
      </c>
      <c r="H877" s="155">
        <v>60.3</v>
      </c>
      <c r="I877" s="156"/>
      <c r="L877" s="152"/>
      <c r="M877" s="157"/>
      <c r="T877" s="158"/>
      <c r="AT877" s="153" t="s">
        <v>134</v>
      </c>
      <c r="AU877" s="153" t="s">
        <v>90</v>
      </c>
      <c r="AV877" s="13" t="s">
        <v>90</v>
      </c>
      <c r="AW877" s="13" t="s">
        <v>42</v>
      </c>
      <c r="AX877" s="13" t="s">
        <v>80</v>
      </c>
      <c r="AY877" s="153" t="s">
        <v>122</v>
      </c>
    </row>
    <row r="878" spans="2:65" s="12" customFormat="1" ht="11.25">
      <c r="B878" s="145"/>
      <c r="D878" s="146" t="s">
        <v>134</v>
      </c>
      <c r="E878" s="147" t="s">
        <v>19</v>
      </c>
      <c r="F878" s="148" t="s">
        <v>792</v>
      </c>
      <c r="H878" s="147" t="s">
        <v>19</v>
      </c>
      <c r="I878" s="149"/>
      <c r="L878" s="145"/>
      <c r="M878" s="150"/>
      <c r="T878" s="151"/>
      <c r="AT878" s="147" t="s">
        <v>134</v>
      </c>
      <c r="AU878" s="147" t="s">
        <v>90</v>
      </c>
      <c r="AV878" s="12" t="s">
        <v>88</v>
      </c>
      <c r="AW878" s="12" t="s">
        <v>42</v>
      </c>
      <c r="AX878" s="12" t="s">
        <v>80</v>
      </c>
      <c r="AY878" s="147" t="s">
        <v>122</v>
      </c>
    </row>
    <row r="879" spans="2:65" s="13" customFormat="1" ht="11.25">
      <c r="B879" s="152"/>
      <c r="D879" s="146" t="s">
        <v>134</v>
      </c>
      <c r="E879" s="153" t="s">
        <v>19</v>
      </c>
      <c r="F879" s="154" t="s">
        <v>417</v>
      </c>
      <c r="H879" s="155">
        <v>63.5</v>
      </c>
      <c r="I879" s="156"/>
      <c r="L879" s="152"/>
      <c r="M879" s="157"/>
      <c r="T879" s="158"/>
      <c r="AT879" s="153" t="s">
        <v>134</v>
      </c>
      <c r="AU879" s="153" t="s">
        <v>90</v>
      </c>
      <c r="AV879" s="13" t="s">
        <v>90</v>
      </c>
      <c r="AW879" s="13" t="s">
        <v>42</v>
      </c>
      <c r="AX879" s="13" t="s">
        <v>80</v>
      </c>
      <c r="AY879" s="153" t="s">
        <v>122</v>
      </c>
    </row>
    <row r="880" spans="2:65" s="14" customFormat="1" ht="11.25">
      <c r="B880" s="159"/>
      <c r="D880" s="146" t="s">
        <v>134</v>
      </c>
      <c r="E880" s="160" t="s">
        <v>19</v>
      </c>
      <c r="F880" s="161" t="s">
        <v>140</v>
      </c>
      <c r="H880" s="162">
        <v>123.8</v>
      </c>
      <c r="I880" s="163"/>
      <c r="L880" s="159"/>
      <c r="M880" s="164"/>
      <c r="T880" s="165"/>
      <c r="AT880" s="160" t="s">
        <v>134</v>
      </c>
      <c r="AU880" s="160" t="s">
        <v>90</v>
      </c>
      <c r="AV880" s="14" t="s">
        <v>130</v>
      </c>
      <c r="AW880" s="14" t="s">
        <v>42</v>
      </c>
      <c r="AX880" s="14" t="s">
        <v>88</v>
      </c>
      <c r="AY880" s="160" t="s">
        <v>122</v>
      </c>
    </row>
    <row r="881" spans="2:65" s="1" customFormat="1" ht="23.65" customHeight="1">
      <c r="B881" s="33"/>
      <c r="C881" s="128" t="s">
        <v>793</v>
      </c>
      <c r="D881" s="128" t="s">
        <v>125</v>
      </c>
      <c r="E881" s="129" t="s">
        <v>794</v>
      </c>
      <c r="F881" s="130" t="s">
        <v>795</v>
      </c>
      <c r="G881" s="131" t="s">
        <v>180</v>
      </c>
      <c r="H881" s="132">
        <v>110.345</v>
      </c>
      <c r="I881" s="133"/>
      <c r="J881" s="134">
        <f>ROUND(I881*H881,2)</f>
        <v>0</v>
      </c>
      <c r="K881" s="130" t="s">
        <v>129</v>
      </c>
      <c r="L881" s="33"/>
      <c r="M881" s="135" t="s">
        <v>19</v>
      </c>
      <c r="N881" s="136" t="s">
        <v>51</v>
      </c>
      <c r="P881" s="137">
        <f>O881*H881</f>
        <v>0</v>
      </c>
      <c r="Q881" s="137">
        <v>2.0000000000000002E-5</v>
      </c>
      <c r="R881" s="137">
        <f>Q881*H881</f>
        <v>2.2069000000000004E-3</v>
      </c>
      <c r="S881" s="137">
        <v>0</v>
      </c>
      <c r="T881" s="138">
        <f>S881*H881</f>
        <v>0</v>
      </c>
      <c r="AR881" s="139" t="s">
        <v>159</v>
      </c>
      <c r="AT881" s="139" t="s">
        <v>125</v>
      </c>
      <c r="AU881" s="139" t="s">
        <v>90</v>
      </c>
      <c r="AY881" s="17" t="s">
        <v>122</v>
      </c>
      <c r="BE881" s="140">
        <f>IF(N881="základní",J881,0)</f>
        <v>0</v>
      </c>
      <c r="BF881" s="140">
        <f>IF(N881="snížená",J881,0)</f>
        <v>0</v>
      </c>
      <c r="BG881" s="140">
        <f>IF(N881="zákl. přenesená",J881,0)</f>
        <v>0</v>
      </c>
      <c r="BH881" s="140">
        <f>IF(N881="sníž. přenesená",J881,0)</f>
        <v>0</v>
      </c>
      <c r="BI881" s="140">
        <f>IF(N881="nulová",J881,0)</f>
        <v>0</v>
      </c>
      <c r="BJ881" s="17" t="s">
        <v>88</v>
      </c>
      <c r="BK881" s="140">
        <f>ROUND(I881*H881,2)</f>
        <v>0</v>
      </c>
      <c r="BL881" s="17" t="s">
        <v>159</v>
      </c>
      <c r="BM881" s="139" t="s">
        <v>796</v>
      </c>
    </row>
    <row r="882" spans="2:65" s="1" customFormat="1" ht="11.25">
      <c r="B882" s="33"/>
      <c r="D882" s="141" t="s">
        <v>132</v>
      </c>
      <c r="F882" s="142" t="s">
        <v>797</v>
      </c>
      <c r="I882" s="143"/>
      <c r="L882" s="33"/>
      <c r="M882" s="144"/>
      <c r="T882" s="54"/>
      <c r="AT882" s="17" t="s">
        <v>132</v>
      </c>
      <c r="AU882" s="17" t="s">
        <v>90</v>
      </c>
    </row>
    <row r="883" spans="2:65" s="12" customFormat="1" ht="11.25">
      <c r="B883" s="145"/>
      <c r="D883" s="146" t="s">
        <v>134</v>
      </c>
      <c r="E883" s="147" t="s">
        <v>19</v>
      </c>
      <c r="F883" s="148" t="s">
        <v>260</v>
      </c>
      <c r="H883" s="147" t="s">
        <v>19</v>
      </c>
      <c r="I883" s="149"/>
      <c r="L883" s="145"/>
      <c r="M883" s="150"/>
      <c r="T883" s="151"/>
      <c r="AT883" s="147" t="s">
        <v>134</v>
      </c>
      <c r="AU883" s="147" t="s">
        <v>90</v>
      </c>
      <c r="AV883" s="12" t="s">
        <v>88</v>
      </c>
      <c r="AW883" s="12" t="s">
        <v>42</v>
      </c>
      <c r="AX883" s="12" t="s">
        <v>80</v>
      </c>
      <c r="AY883" s="147" t="s">
        <v>122</v>
      </c>
    </row>
    <row r="884" spans="2:65" s="12" customFormat="1" ht="11.25">
      <c r="B884" s="145"/>
      <c r="D884" s="146" t="s">
        <v>134</v>
      </c>
      <c r="E884" s="147" t="s">
        <v>19</v>
      </c>
      <c r="F884" s="148" t="s">
        <v>798</v>
      </c>
      <c r="H884" s="147" t="s">
        <v>19</v>
      </c>
      <c r="I884" s="149"/>
      <c r="L884" s="145"/>
      <c r="M884" s="150"/>
      <c r="T884" s="151"/>
      <c r="AT884" s="147" t="s">
        <v>134</v>
      </c>
      <c r="AU884" s="147" t="s">
        <v>90</v>
      </c>
      <c r="AV884" s="12" t="s">
        <v>88</v>
      </c>
      <c r="AW884" s="12" t="s">
        <v>42</v>
      </c>
      <c r="AX884" s="12" t="s">
        <v>80</v>
      </c>
      <c r="AY884" s="147" t="s">
        <v>122</v>
      </c>
    </row>
    <row r="885" spans="2:65" s="12" customFormat="1" ht="11.25">
      <c r="B885" s="145"/>
      <c r="D885" s="146" t="s">
        <v>134</v>
      </c>
      <c r="E885" s="147" t="s">
        <v>19</v>
      </c>
      <c r="F885" s="148" t="s">
        <v>799</v>
      </c>
      <c r="H885" s="147" t="s">
        <v>19</v>
      </c>
      <c r="I885" s="149"/>
      <c r="L885" s="145"/>
      <c r="M885" s="150"/>
      <c r="T885" s="151"/>
      <c r="AT885" s="147" t="s">
        <v>134</v>
      </c>
      <c r="AU885" s="147" t="s">
        <v>90</v>
      </c>
      <c r="AV885" s="12" t="s">
        <v>88</v>
      </c>
      <c r="AW885" s="12" t="s">
        <v>42</v>
      </c>
      <c r="AX885" s="12" t="s">
        <v>80</v>
      </c>
      <c r="AY885" s="147" t="s">
        <v>122</v>
      </c>
    </row>
    <row r="886" spans="2:65" s="13" customFormat="1" ht="11.25">
      <c r="B886" s="152"/>
      <c r="D886" s="146" t="s">
        <v>134</v>
      </c>
      <c r="E886" s="153" t="s">
        <v>19</v>
      </c>
      <c r="F886" s="154" t="s">
        <v>800</v>
      </c>
      <c r="H886" s="155">
        <v>29.925000000000001</v>
      </c>
      <c r="I886" s="156"/>
      <c r="L886" s="152"/>
      <c r="M886" s="157"/>
      <c r="T886" s="158"/>
      <c r="AT886" s="153" t="s">
        <v>134</v>
      </c>
      <c r="AU886" s="153" t="s">
        <v>90</v>
      </c>
      <c r="AV886" s="13" t="s">
        <v>90</v>
      </c>
      <c r="AW886" s="13" t="s">
        <v>42</v>
      </c>
      <c r="AX886" s="13" t="s">
        <v>80</v>
      </c>
      <c r="AY886" s="153" t="s">
        <v>122</v>
      </c>
    </row>
    <row r="887" spans="2:65" s="12" customFormat="1" ht="11.25">
      <c r="B887" s="145"/>
      <c r="D887" s="146" t="s">
        <v>134</v>
      </c>
      <c r="E887" s="147" t="s">
        <v>19</v>
      </c>
      <c r="F887" s="148" t="s">
        <v>801</v>
      </c>
      <c r="H887" s="147" t="s">
        <v>19</v>
      </c>
      <c r="I887" s="149"/>
      <c r="L887" s="145"/>
      <c r="M887" s="150"/>
      <c r="T887" s="151"/>
      <c r="AT887" s="147" t="s">
        <v>134</v>
      </c>
      <c r="AU887" s="147" t="s">
        <v>90</v>
      </c>
      <c r="AV887" s="12" t="s">
        <v>88</v>
      </c>
      <c r="AW887" s="12" t="s">
        <v>42</v>
      </c>
      <c r="AX887" s="12" t="s">
        <v>80</v>
      </c>
      <c r="AY887" s="147" t="s">
        <v>122</v>
      </c>
    </row>
    <row r="888" spans="2:65" s="13" customFormat="1" ht="11.25">
      <c r="B888" s="152"/>
      <c r="D888" s="146" t="s">
        <v>134</v>
      </c>
      <c r="E888" s="153" t="s">
        <v>19</v>
      </c>
      <c r="F888" s="154" t="s">
        <v>802</v>
      </c>
      <c r="H888" s="155">
        <v>3.4</v>
      </c>
      <c r="I888" s="156"/>
      <c r="L888" s="152"/>
      <c r="M888" s="157"/>
      <c r="T888" s="158"/>
      <c r="AT888" s="153" t="s">
        <v>134</v>
      </c>
      <c r="AU888" s="153" t="s">
        <v>90</v>
      </c>
      <c r="AV888" s="13" t="s">
        <v>90</v>
      </c>
      <c r="AW888" s="13" t="s">
        <v>42</v>
      </c>
      <c r="AX888" s="13" t="s">
        <v>80</v>
      </c>
      <c r="AY888" s="153" t="s">
        <v>122</v>
      </c>
    </row>
    <row r="889" spans="2:65" s="12" customFormat="1" ht="11.25">
      <c r="B889" s="145"/>
      <c r="D889" s="146" t="s">
        <v>134</v>
      </c>
      <c r="E889" s="147" t="s">
        <v>19</v>
      </c>
      <c r="F889" s="148" t="s">
        <v>803</v>
      </c>
      <c r="H889" s="147" t="s">
        <v>19</v>
      </c>
      <c r="I889" s="149"/>
      <c r="L889" s="145"/>
      <c r="M889" s="150"/>
      <c r="T889" s="151"/>
      <c r="AT889" s="147" t="s">
        <v>134</v>
      </c>
      <c r="AU889" s="147" t="s">
        <v>90</v>
      </c>
      <c r="AV889" s="12" t="s">
        <v>88</v>
      </c>
      <c r="AW889" s="12" t="s">
        <v>42</v>
      </c>
      <c r="AX889" s="12" t="s">
        <v>80</v>
      </c>
      <c r="AY889" s="147" t="s">
        <v>122</v>
      </c>
    </row>
    <row r="890" spans="2:65" s="13" customFormat="1" ht="11.25">
      <c r="B890" s="152"/>
      <c r="D890" s="146" t="s">
        <v>134</v>
      </c>
      <c r="E890" s="153" t="s">
        <v>19</v>
      </c>
      <c r="F890" s="154" t="s">
        <v>804</v>
      </c>
      <c r="H890" s="155">
        <v>0.72</v>
      </c>
      <c r="I890" s="156"/>
      <c r="L890" s="152"/>
      <c r="M890" s="157"/>
      <c r="T890" s="158"/>
      <c r="AT890" s="153" t="s">
        <v>134</v>
      </c>
      <c r="AU890" s="153" t="s">
        <v>90</v>
      </c>
      <c r="AV890" s="13" t="s">
        <v>90</v>
      </c>
      <c r="AW890" s="13" t="s">
        <v>42</v>
      </c>
      <c r="AX890" s="13" t="s">
        <v>80</v>
      </c>
      <c r="AY890" s="153" t="s">
        <v>122</v>
      </c>
    </row>
    <row r="891" spans="2:65" s="12" customFormat="1" ht="11.25">
      <c r="B891" s="145"/>
      <c r="D891" s="146" t="s">
        <v>134</v>
      </c>
      <c r="E891" s="147" t="s">
        <v>19</v>
      </c>
      <c r="F891" s="148" t="s">
        <v>805</v>
      </c>
      <c r="H891" s="147" t="s">
        <v>19</v>
      </c>
      <c r="I891" s="149"/>
      <c r="L891" s="145"/>
      <c r="M891" s="150"/>
      <c r="T891" s="151"/>
      <c r="AT891" s="147" t="s">
        <v>134</v>
      </c>
      <c r="AU891" s="147" t="s">
        <v>90</v>
      </c>
      <c r="AV891" s="12" t="s">
        <v>88</v>
      </c>
      <c r="AW891" s="12" t="s">
        <v>42</v>
      </c>
      <c r="AX891" s="12" t="s">
        <v>80</v>
      </c>
      <c r="AY891" s="147" t="s">
        <v>122</v>
      </c>
    </row>
    <row r="892" spans="2:65" s="13" customFormat="1" ht="11.25">
      <c r="B892" s="152"/>
      <c r="D892" s="146" t="s">
        <v>134</v>
      </c>
      <c r="E892" s="153" t="s">
        <v>19</v>
      </c>
      <c r="F892" s="154" t="s">
        <v>806</v>
      </c>
      <c r="H892" s="155">
        <v>0.8</v>
      </c>
      <c r="I892" s="156"/>
      <c r="L892" s="152"/>
      <c r="M892" s="157"/>
      <c r="T892" s="158"/>
      <c r="AT892" s="153" t="s">
        <v>134</v>
      </c>
      <c r="AU892" s="153" t="s">
        <v>90</v>
      </c>
      <c r="AV892" s="13" t="s">
        <v>90</v>
      </c>
      <c r="AW892" s="13" t="s">
        <v>42</v>
      </c>
      <c r="AX892" s="13" t="s">
        <v>80</v>
      </c>
      <c r="AY892" s="153" t="s">
        <v>122</v>
      </c>
    </row>
    <row r="893" spans="2:65" s="12" customFormat="1" ht="11.25">
      <c r="B893" s="145"/>
      <c r="D893" s="146" t="s">
        <v>134</v>
      </c>
      <c r="E893" s="147" t="s">
        <v>19</v>
      </c>
      <c r="F893" s="148" t="s">
        <v>807</v>
      </c>
      <c r="H893" s="147" t="s">
        <v>19</v>
      </c>
      <c r="I893" s="149"/>
      <c r="L893" s="145"/>
      <c r="M893" s="150"/>
      <c r="T893" s="151"/>
      <c r="AT893" s="147" t="s">
        <v>134</v>
      </c>
      <c r="AU893" s="147" t="s">
        <v>90</v>
      </c>
      <c r="AV893" s="12" t="s">
        <v>88</v>
      </c>
      <c r="AW893" s="12" t="s">
        <v>42</v>
      </c>
      <c r="AX893" s="12" t="s">
        <v>80</v>
      </c>
      <c r="AY893" s="147" t="s">
        <v>122</v>
      </c>
    </row>
    <row r="894" spans="2:65" s="13" customFormat="1" ht="11.25">
      <c r="B894" s="152"/>
      <c r="D894" s="146" t="s">
        <v>134</v>
      </c>
      <c r="E894" s="153" t="s">
        <v>19</v>
      </c>
      <c r="F894" s="154" t="s">
        <v>808</v>
      </c>
      <c r="H894" s="155">
        <v>12</v>
      </c>
      <c r="I894" s="156"/>
      <c r="L894" s="152"/>
      <c r="M894" s="157"/>
      <c r="T894" s="158"/>
      <c r="AT894" s="153" t="s">
        <v>134</v>
      </c>
      <c r="AU894" s="153" t="s">
        <v>90</v>
      </c>
      <c r="AV894" s="13" t="s">
        <v>90</v>
      </c>
      <c r="AW894" s="13" t="s">
        <v>42</v>
      </c>
      <c r="AX894" s="13" t="s">
        <v>80</v>
      </c>
      <c r="AY894" s="153" t="s">
        <v>122</v>
      </c>
    </row>
    <row r="895" spans="2:65" s="12" customFormat="1" ht="11.25">
      <c r="B895" s="145"/>
      <c r="D895" s="146" t="s">
        <v>134</v>
      </c>
      <c r="E895" s="147" t="s">
        <v>19</v>
      </c>
      <c r="F895" s="148" t="s">
        <v>809</v>
      </c>
      <c r="H895" s="147" t="s">
        <v>19</v>
      </c>
      <c r="I895" s="149"/>
      <c r="L895" s="145"/>
      <c r="M895" s="150"/>
      <c r="T895" s="151"/>
      <c r="AT895" s="147" t="s">
        <v>134</v>
      </c>
      <c r="AU895" s="147" t="s">
        <v>90</v>
      </c>
      <c r="AV895" s="12" t="s">
        <v>88</v>
      </c>
      <c r="AW895" s="12" t="s">
        <v>42</v>
      </c>
      <c r="AX895" s="12" t="s">
        <v>80</v>
      </c>
      <c r="AY895" s="147" t="s">
        <v>122</v>
      </c>
    </row>
    <row r="896" spans="2:65" s="13" customFormat="1" ht="11.25">
      <c r="B896" s="152"/>
      <c r="D896" s="146" t="s">
        <v>134</v>
      </c>
      <c r="E896" s="153" t="s">
        <v>19</v>
      </c>
      <c r="F896" s="154" t="s">
        <v>417</v>
      </c>
      <c r="H896" s="155">
        <v>63.5</v>
      </c>
      <c r="I896" s="156"/>
      <c r="L896" s="152"/>
      <c r="M896" s="157"/>
      <c r="T896" s="158"/>
      <c r="AT896" s="153" t="s">
        <v>134</v>
      </c>
      <c r="AU896" s="153" t="s">
        <v>90</v>
      </c>
      <c r="AV896" s="13" t="s">
        <v>90</v>
      </c>
      <c r="AW896" s="13" t="s">
        <v>42</v>
      </c>
      <c r="AX896" s="13" t="s">
        <v>80</v>
      </c>
      <c r="AY896" s="153" t="s">
        <v>122</v>
      </c>
    </row>
    <row r="897" spans="2:65" s="14" customFormat="1" ht="11.25">
      <c r="B897" s="159"/>
      <c r="D897" s="146" t="s">
        <v>134</v>
      </c>
      <c r="E897" s="160" t="s">
        <v>19</v>
      </c>
      <c r="F897" s="161" t="s">
        <v>140</v>
      </c>
      <c r="H897" s="162">
        <v>110.345</v>
      </c>
      <c r="I897" s="163"/>
      <c r="L897" s="159"/>
      <c r="M897" s="164"/>
      <c r="T897" s="165"/>
      <c r="AT897" s="160" t="s">
        <v>134</v>
      </c>
      <c r="AU897" s="160" t="s">
        <v>90</v>
      </c>
      <c r="AV897" s="14" t="s">
        <v>130</v>
      </c>
      <c r="AW897" s="14" t="s">
        <v>42</v>
      </c>
      <c r="AX897" s="14" t="s">
        <v>88</v>
      </c>
      <c r="AY897" s="160" t="s">
        <v>122</v>
      </c>
    </row>
    <row r="898" spans="2:65" s="1" customFormat="1" ht="23.65" customHeight="1">
      <c r="B898" s="33"/>
      <c r="C898" s="128" t="s">
        <v>810</v>
      </c>
      <c r="D898" s="128" t="s">
        <v>125</v>
      </c>
      <c r="E898" s="129" t="s">
        <v>811</v>
      </c>
      <c r="F898" s="130" t="s">
        <v>812</v>
      </c>
      <c r="G898" s="131" t="s">
        <v>180</v>
      </c>
      <c r="H898" s="132">
        <v>63.5</v>
      </c>
      <c r="I898" s="133"/>
      <c r="J898" s="134">
        <f>ROUND(I898*H898,2)</f>
        <v>0</v>
      </c>
      <c r="K898" s="130" t="s">
        <v>129</v>
      </c>
      <c r="L898" s="33"/>
      <c r="M898" s="135" t="s">
        <v>19</v>
      </c>
      <c r="N898" s="136" t="s">
        <v>51</v>
      </c>
      <c r="P898" s="137">
        <f>O898*H898</f>
        <v>0</v>
      </c>
      <c r="Q898" s="137">
        <v>0</v>
      </c>
      <c r="R898" s="137">
        <f>Q898*H898</f>
        <v>0</v>
      </c>
      <c r="S898" s="137">
        <v>0</v>
      </c>
      <c r="T898" s="138">
        <f>S898*H898</f>
        <v>0</v>
      </c>
      <c r="AR898" s="139" t="s">
        <v>130</v>
      </c>
      <c r="AT898" s="139" t="s">
        <v>125</v>
      </c>
      <c r="AU898" s="139" t="s">
        <v>90</v>
      </c>
      <c r="AY898" s="17" t="s">
        <v>122</v>
      </c>
      <c r="BE898" s="140">
        <f>IF(N898="základní",J898,0)</f>
        <v>0</v>
      </c>
      <c r="BF898" s="140">
        <f>IF(N898="snížená",J898,0)</f>
        <v>0</v>
      </c>
      <c r="BG898" s="140">
        <f>IF(N898="zákl. přenesená",J898,0)</f>
        <v>0</v>
      </c>
      <c r="BH898" s="140">
        <f>IF(N898="sníž. přenesená",J898,0)</f>
        <v>0</v>
      </c>
      <c r="BI898" s="140">
        <f>IF(N898="nulová",J898,0)</f>
        <v>0</v>
      </c>
      <c r="BJ898" s="17" t="s">
        <v>88</v>
      </c>
      <c r="BK898" s="140">
        <f>ROUND(I898*H898,2)</f>
        <v>0</v>
      </c>
      <c r="BL898" s="17" t="s">
        <v>130</v>
      </c>
      <c r="BM898" s="139" t="s">
        <v>813</v>
      </c>
    </row>
    <row r="899" spans="2:65" s="1" customFormat="1" ht="11.25">
      <c r="B899" s="33"/>
      <c r="D899" s="141" t="s">
        <v>132</v>
      </c>
      <c r="F899" s="142" t="s">
        <v>814</v>
      </c>
      <c r="I899" s="143"/>
      <c r="L899" s="33"/>
      <c r="M899" s="144"/>
      <c r="T899" s="54"/>
      <c r="AT899" s="17" t="s">
        <v>132</v>
      </c>
      <c r="AU899" s="17" t="s">
        <v>90</v>
      </c>
    </row>
    <row r="900" spans="2:65" s="12" customFormat="1" ht="11.25">
      <c r="B900" s="145"/>
      <c r="D900" s="146" t="s">
        <v>134</v>
      </c>
      <c r="E900" s="147" t="s">
        <v>19</v>
      </c>
      <c r="F900" s="148" t="s">
        <v>260</v>
      </c>
      <c r="H900" s="147" t="s">
        <v>19</v>
      </c>
      <c r="I900" s="149"/>
      <c r="L900" s="145"/>
      <c r="M900" s="150"/>
      <c r="T900" s="151"/>
      <c r="AT900" s="147" t="s">
        <v>134</v>
      </c>
      <c r="AU900" s="147" t="s">
        <v>90</v>
      </c>
      <c r="AV900" s="12" t="s">
        <v>88</v>
      </c>
      <c r="AW900" s="12" t="s">
        <v>42</v>
      </c>
      <c r="AX900" s="12" t="s">
        <v>80</v>
      </c>
      <c r="AY900" s="147" t="s">
        <v>122</v>
      </c>
    </row>
    <row r="901" spans="2:65" s="12" customFormat="1" ht="11.25">
      <c r="B901" s="145"/>
      <c r="D901" s="146" t="s">
        <v>134</v>
      </c>
      <c r="E901" s="147" t="s">
        <v>19</v>
      </c>
      <c r="F901" s="148" t="s">
        <v>815</v>
      </c>
      <c r="H901" s="147" t="s">
        <v>19</v>
      </c>
      <c r="I901" s="149"/>
      <c r="L901" s="145"/>
      <c r="M901" s="150"/>
      <c r="T901" s="151"/>
      <c r="AT901" s="147" t="s">
        <v>134</v>
      </c>
      <c r="AU901" s="147" t="s">
        <v>90</v>
      </c>
      <c r="AV901" s="12" t="s">
        <v>88</v>
      </c>
      <c r="AW901" s="12" t="s">
        <v>42</v>
      </c>
      <c r="AX901" s="12" t="s">
        <v>80</v>
      </c>
      <c r="AY901" s="147" t="s">
        <v>122</v>
      </c>
    </row>
    <row r="902" spans="2:65" s="13" customFormat="1" ht="11.25">
      <c r="B902" s="152"/>
      <c r="D902" s="146" t="s">
        <v>134</v>
      </c>
      <c r="E902" s="153" t="s">
        <v>19</v>
      </c>
      <c r="F902" s="154" t="s">
        <v>424</v>
      </c>
      <c r="H902" s="155">
        <v>63.5</v>
      </c>
      <c r="I902" s="156"/>
      <c r="L902" s="152"/>
      <c r="M902" s="157"/>
      <c r="T902" s="158"/>
      <c r="AT902" s="153" t="s">
        <v>134</v>
      </c>
      <c r="AU902" s="153" t="s">
        <v>90</v>
      </c>
      <c r="AV902" s="13" t="s">
        <v>90</v>
      </c>
      <c r="AW902" s="13" t="s">
        <v>42</v>
      </c>
      <c r="AX902" s="13" t="s">
        <v>80</v>
      </c>
      <c r="AY902" s="153" t="s">
        <v>122</v>
      </c>
    </row>
    <row r="903" spans="2:65" s="14" customFormat="1" ht="11.25">
      <c r="B903" s="159"/>
      <c r="D903" s="146" t="s">
        <v>134</v>
      </c>
      <c r="E903" s="160" t="s">
        <v>19</v>
      </c>
      <c r="F903" s="161" t="s">
        <v>140</v>
      </c>
      <c r="H903" s="162">
        <v>63.5</v>
      </c>
      <c r="I903" s="163"/>
      <c r="L903" s="159"/>
      <c r="M903" s="164"/>
      <c r="T903" s="165"/>
      <c r="AT903" s="160" t="s">
        <v>134</v>
      </c>
      <c r="AU903" s="160" t="s">
        <v>90</v>
      </c>
      <c r="AV903" s="14" t="s">
        <v>130</v>
      </c>
      <c r="AW903" s="14" t="s">
        <v>42</v>
      </c>
      <c r="AX903" s="14" t="s">
        <v>88</v>
      </c>
      <c r="AY903" s="160" t="s">
        <v>122</v>
      </c>
    </row>
    <row r="904" spans="2:65" s="1" customFormat="1" ht="23.65" customHeight="1">
      <c r="B904" s="33"/>
      <c r="C904" s="128" t="s">
        <v>816</v>
      </c>
      <c r="D904" s="128" t="s">
        <v>125</v>
      </c>
      <c r="E904" s="129" t="s">
        <v>817</v>
      </c>
      <c r="F904" s="130" t="s">
        <v>818</v>
      </c>
      <c r="G904" s="131" t="s">
        <v>180</v>
      </c>
      <c r="H904" s="132">
        <v>63.5</v>
      </c>
      <c r="I904" s="133"/>
      <c r="J904" s="134">
        <f>ROUND(I904*H904,2)</f>
        <v>0</v>
      </c>
      <c r="K904" s="130" t="s">
        <v>129</v>
      </c>
      <c r="L904" s="33"/>
      <c r="M904" s="135" t="s">
        <v>19</v>
      </c>
      <c r="N904" s="136" t="s">
        <v>51</v>
      </c>
      <c r="P904" s="137">
        <f>O904*H904</f>
        <v>0</v>
      </c>
      <c r="Q904" s="137">
        <v>0</v>
      </c>
      <c r="R904" s="137">
        <f>Q904*H904</f>
        <v>0</v>
      </c>
      <c r="S904" s="137">
        <v>0</v>
      </c>
      <c r="T904" s="138">
        <f>S904*H904</f>
        <v>0</v>
      </c>
      <c r="AR904" s="139" t="s">
        <v>130</v>
      </c>
      <c r="AT904" s="139" t="s">
        <v>125</v>
      </c>
      <c r="AU904" s="139" t="s">
        <v>90</v>
      </c>
      <c r="AY904" s="17" t="s">
        <v>122</v>
      </c>
      <c r="BE904" s="140">
        <f>IF(N904="základní",J904,0)</f>
        <v>0</v>
      </c>
      <c r="BF904" s="140">
        <f>IF(N904="snížená",J904,0)</f>
        <v>0</v>
      </c>
      <c r="BG904" s="140">
        <f>IF(N904="zákl. přenesená",J904,0)</f>
        <v>0</v>
      </c>
      <c r="BH904" s="140">
        <f>IF(N904="sníž. přenesená",J904,0)</f>
        <v>0</v>
      </c>
      <c r="BI904" s="140">
        <f>IF(N904="nulová",J904,0)</f>
        <v>0</v>
      </c>
      <c r="BJ904" s="17" t="s">
        <v>88</v>
      </c>
      <c r="BK904" s="140">
        <f>ROUND(I904*H904,2)</f>
        <v>0</v>
      </c>
      <c r="BL904" s="17" t="s">
        <v>130</v>
      </c>
      <c r="BM904" s="139" t="s">
        <v>819</v>
      </c>
    </row>
    <row r="905" spans="2:65" s="1" customFormat="1" ht="11.25">
      <c r="B905" s="33"/>
      <c r="D905" s="141" t="s">
        <v>132</v>
      </c>
      <c r="F905" s="142" t="s">
        <v>820</v>
      </c>
      <c r="I905" s="143"/>
      <c r="L905" s="33"/>
      <c r="M905" s="144"/>
      <c r="T905" s="54"/>
      <c r="AT905" s="17" t="s">
        <v>132</v>
      </c>
      <c r="AU905" s="17" t="s">
        <v>90</v>
      </c>
    </row>
    <row r="906" spans="2:65" s="12" customFormat="1" ht="11.25">
      <c r="B906" s="145"/>
      <c r="D906" s="146" t="s">
        <v>134</v>
      </c>
      <c r="E906" s="147" t="s">
        <v>19</v>
      </c>
      <c r="F906" s="148" t="s">
        <v>260</v>
      </c>
      <c r="H906" s="147" t="s">
        <v>19</v>
      </c>
      <c r="I906" s="149"/>
      <c r="L906" s="145"/>
      <c r="M906" s="150"/>
      <c r="T906" s="151"/>
      <c r="AT906" s="147" t="s">
        <v>134</v>
      </c>
      <c r="AU906" s="147" t="s">
        <v>90</v>
      </c>
      <c r="AV906" s="12" t="s">
        <v>88</v>
      </c>
      <c r="AW906" s="12" t="s">
        <v>42</v>
      </c>
      <c r="AX906" s="12" t="s">
        <v>80</v>
      </c>
      <c r="AY906" s="147" t="s">
        <v>122</v>
      </c>
    </row>
    <row r="907" spans="2:65" s="12" customFormat="1" ht="11.25">
      <c r="B907" s="145"/>
      <c r="D907" s="146" t="s">
        <v>134</v>
      </c>
      <c r="E907" s="147" t="s">
        <v>19</v>
      </c>
      <c r="F907" s="148" t="s">
        <v>815</v>
      </c>
      <c r="H907" s="147" t="s">
        <v>19</v>
      </c>
      <c r="I907" s="149"/>
      <c r="L907" s="145"/>
      <c r="M907" s="150"/>
      <c r="T907" s="151"/>
      <c r="AT907" s="147" t="s">
        <v>134</v>
      </c>
      <c r="AU907" s="147" t="s">
        <v>90</v>
      </c>
      <c r="AV907" s="12" t="s">
        <v>88</v>
      </c>
      <c r="AW907" s="12" t="s">
        <v>42</v>
      </c>
      <c r="AX907" s="12" t="s">
        <v>80</v>
      </c>
      <c r="AY907" s="147" t="s">
        <v>122</v>
      </c>
    </row>
    <row r="908" spans="2:65" s="13" customFormat="1" ht="11.25">
      <c r="B908" s="152"/>
      <c r="D908" s="146" t="s">
        <v>134</v>
      </c>
      <c r="E908" s="153" t="s">
        <v>19</v>
      </c>
      <c r="F908" s="154" t="s">
        <v>424</v>
      </c>
      <c r="H908" s="155">
        <v>63.5</v>
      </c>
      <c r="I908" s="156"/>
      <c r="L908" s="152"/>
      <c r="M908" s="157"/>
      <c r="T908" s="158"/>
      <c r="AT908" s="153" t="s">
        <v>134</v>
      </c>
      <c r="AU908" s="153" t="s">
        <v>90</v>
      </c>
      <c r="AV908" s="13" t="s">
        <v>90</v>
      </c>
      <c r="AW908" s="13" t="s">
        <v>42</v>
      </c>
      <c r="AX908" s="13" t="s">
        <v>80</v>
      </c>
      <c r="AY908" s="153" t="s">
        <v>122</v>
      </c>
    </row>
    <row r="909" spans="2:65" s="14" customFormat="1" ht="11.25">
      <c r="B909" s="159"/>
      <c r="D909" s="146" t="s">
        <v>134</v>
      </c>
      <c r="E909" s="160" t="s">
        <v>19</v>
      </c>
      <c r="F909" s="161" t="s">
        <v>140</v>
      </c>
      <c r="H909" s="162">
        <v>63.5</v>
      </c>
      <c r="I909" s="163"/>
      <c r="L909" s="159"/>
      <c r="M909" s="164"/>
      <c r="T909" s="165"/>
      <c r="AT909" s="160" t="s">
        <v>134</v>
      </c>
      <c r="AU909" s="160" t="s">
        <v>90</v>
      </c>
      <c r="AV909" s="14" t="s">
        <v>130</v>
      </c>
      <c r="AW909" s="14" t="s">
        <v>42</v>
      </c>
      <c r="AX909" s="14" t="s">
        <v>88</v>
      </c>
      <c r="AY909" s="160" t="s">
        <v>122</v>
      </c>
    </row>
    <row r="910" spans="2:65" s="1" customFormat="1" ht="15" customHeight="1">
      <c r="B910" s="33"/>
      <c r="C910" s="166" t="s">
        <v>821</v>
      </c>
      <c r="D910" s="166" t="s">
        <v>154</v>
      </c>
      <c r="E910" s="167" t="s">
        <v>822</v>
      </c>
      <c r="F910" s="168" t="s">
        <v>823</v>
      </c>
      <c r="G910" s="169" t="s">
        <v>824</v>
      </c>
      <c r="H910" s="170">
        <v>1.27</v>
      </c>
      <c r="I910" s="171"/>
      <c r="J910" s="172">
        <f>ROUND(I910*H910,2)</f>
        <v>0</v>
      </c>
      <c r="K910" s="168" t="s">
        <v>129</v>
      </c>
      <c r="L910" s="173"/>
      <c r="M910" s="174" t="s">
        <v>19</v>
      </c>
      <c r="N910" s="175" t="s">
        <v>51</v>
      </c>
      <c r="P910" s="137">
        <f>O910*H910</f>
        <v>0</v>
      </c>
      <c r="Q910" s="137">
        <v>1E-3</v>
      </c>
      <c r="R910" s="137">
        <f>Q910*H910</f>
        <v>1.2700000000000001E-3</v>
      </c>
      <c r="S910" s="137">
        <v>0</v>
      </c>
      <c r="T910" s="138">
        <f>S910*H910</f>
        <v>0</v>
      </c>
      <c r="AR910" s="139" t="s">
        <v>172</v>
      </c>
      <c r="AT910" s="139" t="s">
        <v>154</v>
      </c>
      <c r="AU910" s="139" t="s">
        <v>90</v>
      </c>
      <c r="AY910" s="17" t="s">
        <v>122</v>
      </c>
      <c r="BE910" s="140">
        <f>IF(N910="základní",J910,0)</f>
        <v>0</v>
      </c>
      <c r="BF910" s="140">
        <f>IF(N910="snížená",J910,0)</f>
        <v>0</v>
      </c>
      <c r="BG910" s="140">
        <f>IF(N910="zákl. přenesená",J910,0)</f>
        <v>0</v>
      </c>
      <c r="BH910" s="140">
        <f>IF(N910="sníž. přenesená",J910,0)</f>
        <v>0</v>
      </c>
      <c r="BI910" s="140">
        <f>IF(N910="nulová",J910,0)</f>
        <v>0</v>
      </c>
      <c r="BJ910" s="17" t="s">
        <v>88</v>
      </c>
      <c r="BK910" s="140">
        <f>ROUND(I910*H910,2)</f>
        <v>0</v>
      </c>
      <c r="BL910" s="17" t="s">
        <v>130</v>
      </c>
      <c r="BM910" s="139" t="s">
        <v>825</v>
      </c>
    </row>
    <row r="911" spans="2:65" s="12" customFormat="1" ht="11.25">
      <c r="B911" s="145"/>
      <c r="D911" s="146" t="s">
        <v>134</v>
      </c>
      <c r="E911" s="147" t="s">
        <v>19</v>
      </c>
      <c r="F911" s="148" t="s">
        <v>260</v>
      </c>
      <c r="H911" s="147" t="s">
        <v>19</v>
      </c>
      <c r="I911" s="149"/>
      <c r="L911" s="145"/>
      <c r="M911" s="150"/>
      <c r="T911" s="151"/>
      <c r="AT911" s="147" t="s">
        <v>134</v>
      </c>
      <c r="AU911" s="147" t="s">
        <v>90</v>
      </c>
      <c r="AV911" s="12" t="s">
        <v>88</v>
      </c>
      <c r="AW911" s="12" t="s">
        <v>42</v>
      </c>
      <c r="AX911" s="12" t="s">
        <v>80</v>
      </c>
      <c r="AY911" s="147" t="s">
        <v>122</v>
      </c>
    </row>
    <row r="912" spans="2:65" s="12" customFormat="1" ht="11.25">
      <c r="B912" s="145"/>
      <c r="D912" s="146" t="s">
        <v>134</v>
      </c>
      <c r="E912" s="147" t="s">
        <v>19</v>
      </c>
      <c r="F912" s="148" t="s">
        <v>826</v>
      </c>
      <c r="H912" s="147" t="s">
        <v>19</v>
      </c>
      <c r="I912" s="149"/>
      <c r="L912" s="145"/>
      <c r="M912" s="150"/>
      <c r="T912" s="151"/>
      <c r="AT912" s="147" t="s">
        <v>134</v>
      </c>
      <c r="AU912" s="147" t="s">
        <v>90</v>
      </c>
      <c r="AV912" s="12" t="s">
        <v>88</v>
      </c>
      <c r="AW912" s="12" t="s">
        <v>42</v>
      </c>
      <c r="AX912" s="12" t="s">
        <v>80</v>
      </c>
      <c r="AY912" s="147" t="s">
        <v>122</v>
      </c>
    </row>
    <row r="913" spans="2:65" s="12" customFormat="1" ht="11.25">
      <c r="B913" s="145"/>
      <c r="D913" s="146" t="s">
        <v>134</v>
      </c>
      <c r="E913" s="147" t="s">
        <v>19</v>
      </c>
      <c r="F913" s="148" t="s">
        <v>827</v>
      </c>
      <c r="H913" s="147" t="s">
        <v>19</v>
      </c>
      <c r="I913" s="149"/>
      <c r="L913" s="145"/>
      <c r="M913" s="150"/>
      <c r="T913" s="151"/>
      <c r="AT913" s="147" t="s">
        <v>134</v>
      </c>
      <c r="AU913" s="147" t="s">
        <v>90</v>
      </c>
      <c r="AV913" s="12" t="s">
        <v>88</v>
      </c>
      <c r="AW913" s="12" t="s">
        <v>42</v>
      </c>
      <c r="AX913" s="12" t="s">
        <v>80</v>
      </c>
      <c r="AY913" s="147" t="s">
        <v>122</v>
      </c>
    </row>
    <row r="914" spans="2:65" s="13" customFormat="1" ht="11.25">
      <c r="B914" s="152"/>
      <c r="D914" s="146" t="s">
        <v>134</v>
      </c>
      <c r="E914" s="153" t="s">
        <v>19</v>
      </c>
      <c r="F914" s="154" t="s">
        <v>828</v>
      </c>
      <c r="H914" s="155">
        <v>1.27</v>
      </c>
      <c r="I914" s="156"/>
      <c r="L914" s="152"/>
      <c r="M914" s="157"/>
      <c r="T914" s="158"/>
      <c r="AT914" s="153" t="s">
        <v>134</v>
      </c>
      <c r="AU914" s="153" t="s">
        <v>90</v>
      </c>
      <c r="AV914" s="13" t="s">
        <v>90</v>
      </c>
      <c r="AW914" s="13" t="s">
        <v>42</v>
      </c>
      <c r="AX914" s="13" t="s">
        <v>80</v>
      </c>
      <c r="AY914" s="153" t="s">
        <v>122</v>
      </c>
    </row>
    <row r="915" spans="2:65" s="14" customFormat="1" ht="11.25">
      <c r="B915" s="159"/>
      <c r="D915" s="146" t="s">
        <v>134</v>
      </c>
      <c r="E915" s="160" t="s">
        <v>19</v>
      </c>
      <c r="F915" s="161" t="s">
        <v>140</v>
      </c>
      <c r="H915" s="162">
        <v>1.27</v>
      </c>
      <c r="I915" s="163"/>
      <c r="L915" s="159"/>
      <c r="M915" s="164"/>
      <c r="T915" s="165"/>
      <c r="AT915" s="160" t="s">
        <v>134</v>
      </c>
      <c r="AU915" s="160" t="s">
        <v>90</v>
      </c>
      <c r="AV915" s="14" t="s">
        <v>130</v>
      </c>
      <c r="AW915" s="14" t="s">
        <v>42</v>
      </c>
      <c r="AX915" s="14" t="s">
        <v>88</v>
      </c>
      <c r="AY915" s="160" t="s">
        <v>122</v>
      </c>
    </row>
    <row r="916" spans="2:65" s="1" customFormat="1" ht="15" customHeight="1">
      <c r="B916" s="33"/>
      <c r="C916" s="128" t="s">
        <v>829</v>
      </c>
      <c r="D916" s="128" t="s">
        <v>125</v>
      </c>
      <c r="E916" s="129" t="s">
        <v>830</v>
      </c>
      <c r="F916" s="130" t="s">
        <v>831</v>
      </c>
      <c r="G916" s="131" t="s">
        <v>323</v>
      </c>
      <c r="H916" s="132">
        <v>0.50800000000000001</v>
      </c>
      <c r="I916" s="133"/>
      <c r="J916" s="134">
        <f>ROUND(I916*H916,2)</f>
        <v>0</v>
      </c>
      <c r="K916" s="130" t="s">
        <v>129</v>
      </c>
      <c r="L916" s="33"/>
      <c r="M916" s="135" t="s">
        <v>19</v>
      </c>
      <c r="N916" s="136" t="s">
        <v>51</v>
      </c>
      <c r="P916" s="137">
        <f>O916*H916</f>
        <v>0</v>
      </c>
      <c r="Q916" s="137">
        <v>0</v>
      </c>
      <c r="R916" s="137">
        <f>Q916*H916</f>
        <v>0</v>
      </c>
      <c r="S916" s="137">
        <v>0</v>
      </c>
      <c r="T916" s="138">
        <f>S916*H916</f>
        <v>0</v>
      </c>
      <c r="AR916" s="139" t="s">
        <v>130</v>
      </c>
      <c r="AT916" s="139" t="s">
        <v>125</v>
      </c>
      <c r="AU916" s="139" t="s">
        <v>90</v>
      </c>
      <c r="AY916" s="17" t="s">
        <v>122</v>
      </c>
      <c r="BE916" s="140">
        <f>IF(N916="základní",J916,0)</f>
        <v>0</v>
      </c>
      <c r="BF916" s="140">
        <f>IF(N916="snížená",J916,0)</f>
        <v>0</v>
      </c>
      <c r="BG916" s="140">
        <f>IF(N916="zákl. přenesená",J916,0)</f>
        <v>0</v>
      </c>
      <c r="BH916" s="140">
        <f>IF(N916="sníž. přenesená",J916,0)</f>
        <v>0</v>
      </c>
      <c r="BI916" s="140">
        <f>IF(N916="nulová",J916,0)</f>
        <v>0</v>
      </c>
      <c r="BJ916" s="17" t="s">
        <v>88</v>
      </c>
      <c r="BK916" s="140">
        <f>ROUND(I916*H916,2)</f>
        <v>0</v>
      </c>
      <c r="BL916" s="17" t="s">
        <v>130</v>
      </c>
      <c r="BM916" s="139" t="s">
        <v>832</v>
      </c>
    </row>
    <row r="917" spans="2:65" s="1" customFormat="1" ht="11.25">
      <c r="B917" s="33"/>
      <c r="D917" s="141" t="s">
        <v>132</v>
      </c>
      <c r="F917" s="142" t="s">
        <v>833</v>
      </c>
      <c r="I917" s="143"/>
      <c r="L917" s="33"/>
      <c r="M917" s="144"/>
      <c r="T917" s="54"/>
      <c r="AT917" s="17" t="s">
        <v>132</v>
      </c>
      <c r="AU917" s="17" t="s">
        <v>90</v>
      </c>
    </row>
    <row r="918" spans="2:65" s="12" customFormat="1" ht="11.25">
      <c r="B918" s="145"/>
      <c r="D918" s="146" t="s">
        <v>134</v>
      </c>
      <c r="E918" s="147" t="s">
        <v>19</v>
      </c>
      <c r="F918" s="148" t="s">
        <v>260</v>
      </c>
      <c r="H918" s="147" t="s">
        <v>19</v>
      </c>
      <c r="I918" s="149"/>
      <c r="L918" s="145"/>
      <c r="M918" s="150"/>
      <c r="T918" s="151"/>
      <c r="AT918" s="147" t="s">
        <v>134</v>
      </c>
      <c r="AU918" s="147" t="s">
        <v>90</v>
      </c>
      <c r="AV918" s="12" t="s">
        <v>88</v>
      </c>
      <c r="AW918" s="12" t="s">
        <v>42</v>
      </c>
      <c r="AX918" s="12" t="s">
        <v>80</v>
      </c>
      <c r="AY918" s="147" t="s">
        <v>122</v>
      </c>
    </row>
    <row r="919" spans="2:65" s="12" customFormat="1" ht="11.25">
      <c r="B919" s="145"/>
      <c r="D919" s="146" t="s">
        <v>134</v>
      </c>
      <c r="E919" s="147" t="s">
        <v>19</v>
      </c>
      <c r="F919" s="148" t="s">
        <v>834</v>
      </c>
      <c r="H919" s="147" t="s">
        <v>19</v>
      </c>
      <c r="I919" s="149"/>
      <c r="L919" s="145"/>
      <c r="M919" s="150"/>
      <c r="T919" s="151"/>
      <c r="AT919" s="147" t="s">
        <v>134</v>
      </c>
      <c r="AU919" s="147" t="s">
        <v>90</v>
      </c>
      <c r="AV919" s="12" t="s">
        <v>88</v>
      </c>
      <c r="AW919" s="12" t="s">
        <v>42</v>
      </c>
      <c r="AX919" s="12" t="s">
        <v>80</v>
      </c>
      <c r="AY919" s="147" t="s">
        <v>122</v>
      </c>
    </row>
    <row r="920" spans="2:65" s="12" customFormat="1" ht="11.25">
      <c r="B920" s="145"/>
      <c r="D920" s="146" t="s">
        <v>134</v>
      </c>
      <c r="E920" s="147" t="s">
        <v>19</v>
      </c>
      <c r="F920" s="148" t="s">
        <v>835</v>
      </c>
      <c r="H920" s="147" t="s">
        <v>19</v>
      </c>
      <c r="I920" s="149"/>
      <c r="L920" s="145"/>
      <c r="M920" s="150"/>
      <c r="T920" s="151"/>
      <c r="AT920" s="147" t="s">
        <v>134</v>
      </c>
      <c r="AU920" s="147" t="s">
        <v>90</v>
      </c>
      <c r="AV920" s="12" t="s">
        <v>88</v>
      </c>
      <c r="AW920" s="12" t="s">
        <v>42</v>
      </c>
      <c r="AX920" s="12" t="s">
        <v>80</v>
      </c>
      <c r="AY920" s="147" t="s">
        <v>122</v>
      </c>
    </row>
    <row r="921" spans="2:65" s="13" customFormat="1" ht="11.25">
      <c r="B921" s="152"/>
      <c r="D921" s="146" t="s">
        <v>134</v>
      </c>
      <c r="E921" s="153" t="s">
        <v>19</v>
      </c>
      <c r="F921" s="154" t="s">
        <v>836</v>
      </c>
      <c r="H921" s="155">
        <v>0.50800000000000001</v>
      </c>
      <c r="I921" s="156"/>
      <c r="L921" s="152"/>
      <c r="M921" s="157"/>
      <c r="T921" s="158"/>
      <c r="AT921" s="153" t="s">
        <v>134</v>
      </c>
      <c r="AU921" s="153" t="s">
        <v>90</v>
      </c>
      <c r="AV921" s="13" t="s">
        <v>90</v>
      </c>
      <c r="AW921" s="13" t="s">
        <v>42</v>
      </c>
      <c r="AX921" s="13" t="s">
        <v>80</v>
      </c>
      <c r="AY921" s="153" t="s">
        <v>122</v>
      </c>
    </row>
    <row r="922" spans="2:65" s="14" customFormat="1" ht="11.25">
      <c r="B922" s="159"/>
      <c r="D922" s="146" t="s">
        <v>134</v>
      </c>
      <c r="E922" s="160" t="s">
        <v>19</v>
      </c>
      <c r="F922" s="161" t="s">
        <v>140</v>
      </c>
      <c r="H922" s="162">
        <v>0.50800000000000001</v>
      </c>
      <c r="I922" s="163"/>
      <c r="L922" s="159"/>
      <c r="M922" s="164"/>
      <c r="T922" s="165"/>
      <c r="AT922" s="160" t="s">
        <v>134</v>
      </c>
      <c r="AU922" s="160" t="s">
        <v>90</v>
      </c>
      <c r="AV922" s="14" t="s">
        <v>130</v>
      </c>
      <c r="AW922" s="14" t="s">
        <v>42</v>
      </c>
      <c r="AX922" s="14" t="s">
        <v>88</v>
      </c>
      <c r="AY922" s="160" t="s">
        <v>122</v>
      </c>
    </row>
    <row r="923" spans="2:65" s="1" customFormat="1" ht="15" customHeight="1">
      <c r="B923" s="33"/>
      <c r="C923" s="128" t="s">
        <v>837</v>
      </c>
      <c r="D923" s="128" t="s">
        <v>125</v>
      </c>
      <c r="E923" s="129" t="s">
        <v>838</v>
      </c>
      <c r="F923" s="130" t="s">
        <v>839</v>
      </c>
      <c r="G923" s="131" t="s">
        <v>323</v>
      </c>
      <c r="H923" s="132">
        <v>0.50800000000000001</v>
      </c>
      <c r="I923" s="133"/>
      <c r="J923" s="134">
        <f>ROUND(I923*H923,2)</f>
        <v>0</v>
      </c>
      <c r="K923" s="130" t="s">
        <v>129</v>
      </c>
      <c r="L923" s="33"/>
      <c r="M923" s="135" t="s">
        <v>19</v>
      </c>
      <c r="N923" s="136" t="s">
        <v>51</v>
      </c>
      <c r="P923" s="137">
        <f>O923*H923</f>
        <v>0</v>
      </c>
      <c r="Q923" s="137">
        <v>0</v>
      </c>
      <c r="R923" s="137">
        <f>Q923*H923</f>
        <v>0</v>
      </c>
      <c r="S923" s="137">
        <v>0</v>
      </c>
      <c r="T923" s="138">
        <f>S923*H923</f>
        <v>0</v>
      </c>
      <c r="AR923" s="139" t="s">
        <v>130</v>
      </c>
      <c r="AT923" s="139" t="s">
        <v>125</v>
      </c>
      <c r="AU923" s="139" t="s">
        <v>90</v>
      </c>
      <c r="AY923" s="17" t="s">
        <v>122</v>
      </c>
      <c r="BE923" s="140">
        <f>IF(N923="základní",J923,0)</f>
        <v>0</v>
      </c>
      <c r="BF923" s="140">
        <f>IF(N923="snížená",J923,0)</f>
        <v>0</v>
      </c>
      <c r="BG923" s="140">
        <f>IF(N923="zákl. přenesená",J923,0)</f>
        <v>0</v>
      </c>
      <c r="BH923" s="140">
        <f>IF(N923="sníž. přenesená",J923,0)</f>
        <v>0</v>
      </c>
      <c r="BI923" s="140">
        <f>IF(N923="nulová",J923,0)</f>
        <v>0</v>
      </c>
      <c r="BJ923" s="17" t="s">
        <v>88</v>
      </c>
      <c r="BK923" s="140">
        <f>ROUND(I923*H923,2)</f>
        <v>0</v>
      </c>
      <c r="BL923" s="17" t="s">
        <v>130</v>
      </c>
      <c r="BM923" s="139" t="s">
        <v>840</v>
      </c>
    </row>
    <row r="924" spans="2:65" s="1" customFormat="1" ht="11.25">
      <c r="B924" s="33"/>
      <c r="D924" s="141" t="s">
        <v>132</v>
      </c>
      <c r="F924" s="142" t="s">
        <v>841</v>
      </c>
      <c r="I924" s="143"/>
      <c r="L924" s="33"/>
      <c r="M924" s="144"/>
      <c r="T924" s="54"/>
      <c r="AT924" s="17" t="s">
        <v>132</v>
      </c>
      <c r="AU924" s="17" t="s">
        <v>90</v>
      </c>
    </row>
    <row r="925" spans="2:65" s="12" customFormat="1" ht="11.25">
      <c r="B925" s="145"/>
      <c r="D925" s="146" t="s">
        <v>134</v>
      </c>
      <c r="E925" s="147" t="s">
        <v>19</v>
      </c>
      <c r="F925" s="148" t="s">
        <v>260</v>
      </c>
      <c r="H925" s="147" t="s">
        <v>19</v>
      </c>
      <c r="I925" s="149"/>
      <c r="L925" s="145"/>
      <c r="M925" s="150"/>
      <c r="T925" s="151"/>
      <c r="AT925" s="147" t="s">
        <v>134</v>
      </c>
      <c r="AU925" s="147" t="s">
        <v>90</v>
      </c>
      <c r="AV925" s="12" t="s">
        <v>88</v>
      </c>
      <c r="AW925" s="12" t="s">
        <v>42</v>
      </c>
      <c r="AX925" s="12" t="s">
        <v>80</v>
      </c>
      <c r="AY925" s="147" t="s">
        <v>122</v>
      </c>
    </row>
    <row r="926" spans="2:65" s="12" customFormat="1" ht="11.25">
      <c r="B926" s="145"/>
      <c r="D926" s="146" t="s">
        <v>134</v>
      </c>
      <c r="E926" s="147" t="s">
        <v>19</v>
      </c>
      <c r="F926" s="148" t="s">
        <v>834</v>
      </c>
      <c r="H926" s="147" t="s">
        <v>19</v>
      </c>
      <c r="I926" s="149"/>
      <c r="L926" s="145"/>
      <c r="M926" s="150"/>
      <c r="T926" s="151"/>
      <c r="AT926" s="147" t="s">
        <v>134</v>
      </c>
      <c r="AU926" s="147" t="s">
        <v>90</v>
      </c>
      <c r="AV926" s="12" t="s">
        <v>88</v>
      </c>
      <c r="AW926" s="12" t="s">
        <v>42</v>
      </c>
      <c r="AX926" s="12" t="s">
        <v>80</v>
      </c>
      <c r="AY926" s="147" t="s">
        <v>122</v>
      </c>
    </row>
    <row r="927" spans="2:65" s="12" customFormat="1" ht="11.25">
      <c r="B927" s="145"/>
      <c r="D927" s="146" t="s">
        <v>134</v>
      </c>
      <c r="E927" s="147" t="s">
        <v>19</v>
      </c>
      <c r="F927" s="148" t="s">
        <v>835</v>
      </c>
      <c r="H927" s="147" t="s">
        <v>19</v>
      </c>
      <c r="I927" s="149"/>
      <c r="L927" s="145"/>
      <c r="M927" s="150"/>
      <c r="T927" s="151"/>
      <c r="AT927" s="147" t="s">
        <v>134</v>
      </c>
      <c r="AU927" s="147" t="s">
        <v>90</v>
      </c>
      <c r="AV927" s="12" t="s">
        <v>88</v>
      </c>
      <c r="AW927" s="12" t="s">
        <v>42</v>
      </c>
      <c r="AX927" s="12" t="s">
        <v>80</v>
      </c>
      <c r="AY927" s="147" t="s">
        <v>122</v>
      </c>
    </row>
    <row r="928" spans="2:65" s="13" customFormat="1" ht="11.25">
      <c r="B928" s="152"/>
      <c r="D928" s="146" t="s">
        <v>134</v>
      </c>
      <c r="E928" s="153" t="s">
        <v>19</v>
      </c>
      <c r="F928" s="154" t="s">
        <v>836</v>
      </c>
      <c r="H928" s="155">
        <v>0.50800000000000001</v>
      </c>
      <c r="I928" s="156"/>
      <c r="L928" s="152"/>
      <c r="M928" s="157"/>
      <c r="T928" s="158"/>
      <c r="AT928" s="153" t="s">
        <v>134</v>
      </c>
      <c r="AU928" s="153" t="s">
        <v>90</v>
      </c>
      <c r="AV928" s="13" t="s">
        <v>90</v>
      </c>
      <c r="AW928" s="13" t="s">
        <v>42</v>
      </c>
      <c r="AX928" s="13" t="s">
        <v>80</v>
      </c>
      <c r="AY928" s="153" t="s">
        <v>122</v>
      </c>
    </row>
    <row r="929" spans="2:65" s="14" customFormat="1" ht="11.25">
      <c r="B929" s="159"/>
      <c r="D929" s="146" t="s">
        <v>134</v>
      </c>
      <c r="E929" s="160" t="s">
        <v>19</v>
      </c>
      <c r="F929" s="161" t="s">
        <v>140</v>
      </c>
      <c r="H929" s="162">
        <v>0.50800000000000001</v>
      </c>
      <c r="I929" s="163"/>
      <c r="L929" s="159"/>
      <c r="M929" s="164"/>
      <c r="T929" s="165"/>
      <c r="AT929" s="160" t="s">
        <v>134</v>
      </c>
      <c r="AU929" s="160" t="s">
        <v>90</v>
      </c>
      <c r="AV929" s="14" t="s">
        <v>130</v>
      </c>
      <c r="AW929" s="14" t="s">
        <v>42</v>
      </c>
      <c r="AX929" s="14" t="s">
        <v>88</v>
      </c>
      <c r="AY929" s="160" t="s">
        <v>122</v>
      </c>
    </row>
    <row r="930" spans="2:65" s="1" customFormat="1" ht="15" customHeight="1">
      <c r="B930" s="33"/>
      <c r="C930" s="128" t="s">
        <v>842</v>
      </c>
      <c r="D930" s="128" t="s">
        <v>125</v>
      </c>
      <c r="E930" s="129" t="s">
        <v>843</v>
      </c>
      <c r="F930" s="130" t="s">
        <v>844</v>
      </c>
      <c r="G930" s="131" t="s">
        <v>323</v>
      </c>
      <c r="H930" s="132">
        <v>5.08</v>
      </c>
      <c r="I930" s="133"/>
      <c r="J930" s="134">
        <f>ROUND(I930*H930,2)</f>
        <v>0</v>
      </c>
      <c r="K930" s="130" t="s">
        <v>129</v>
      </c>
      <c r="L930" s="33"/>
      <c r="M930" s="135" t="s">
        <v>19</v>
      </c>
      <c r="N930" s="136" t="s">
        <v>51</v>
      </c>
      <c r="P930" s="137">
        <f>O930*H930</f>
        <v>0</v>
      </c>
      <c r="Q930" s="137">
        <v>0</v>
      </c>
      <c r="R930" s="137">
        <f>Q930*H930</f>
        <v>0</v>
      </c>
      <c r="S930" s="137">
        <v>0</v>
      </c>
      <c r="T930" s="138">
        <f>S930*H930</f>
        <v>0</v>
      </c>
      <c r="AR930" s="139" t="s">
        <v>130</v>
      </c>
      <c r="AT930" s="139" t="s">
        <v>125</v>
      </c>
      <c r="AU930" s="139" t="s">
        <v>90</v>
      </c>
      <c r="AY930" s="17" t="s">
        <v>122</v>
      </c>
      <c r="BE930" s="140">
        <f>IF(N930="základní",J930,0)</f>
        <v>0</v>
      </c>
      <c r="BF930" s="140">
        <f>IF(N930="snížená",J930,0)</f>
        <v>0</v>
      </c>
      <c r="BG930" s="140">
        <f>IF(N930="zákl. přenesená",J930,0)</f>
        <v>0</v>
      </c>
      <c r="BH930" s="140">
        <f>IF(N930="sníž. přenesená",J930,0)</f>
        <v>0</v>
      </c>
      <c r="BI930" s="140">
        <f>IF(N930="nulová",J930,0)</f>
        <v>0</v>
      </c>
      <c r="BJ930" s="17" t="s">
        <v>88</v>
      </c>
      <c r="BK930" s="140">
        <f>ROUND(I930*H930,2)</f>
        <v>0</v>
      </c>
      <c r="BL930" s="17" t="s">
        <v>130</v>
      </c>
      <c r="BM930" s="139" t="s">
        <v>845</v>
      </c>
    </row>
    <row r="931" spans="2:65" s="1" customFormat="1" ht="11.25">
      <c r="B931" s="33"/>
      <c r="D931" s="141" t="s">
        <v>132</v>
      </c>
      <c r="F931" s="142" t="s">
        <v>846</v>
      </c>
      <c r="I931" s="143"/>
      <c r="L931" s="33"/>
      <c r="M931" s="144"/>
      <c r="T931" s="54"/>
      <c r="AT931" s="17" t="s">
        <v>132</v>
      </c>
      <c r="AU931" s="17" t="s">
        <v>90</v>
      </c>
    </row>
    <row r="932" spans="2:65" s="12" customFormat="1" ht="11.25">
      <c r="B932" s="145"/>
      <c r="D932" s="146" t="s">
        <v>134</v>
      </c>
      <c r="E932" s="147" t="s">
        <v>19</v>
      </c>
      <c r="F932" s="148" t="s">
        <v>260</v>
      </c>
      <c r="H932" s="147" t="s">
        <v>19</v>
      </c>
      <c r="I932" s="149"/>
      <c r="L932" s="145"/>
      <c r="M932" s="150"/>
      <c r="T932" s="151"/>
      <c r="AT932" s="147" t="s">
        <v>134</v>
      </c>
      <c r="AU932" s="147" t="s">
        <v>90</v>
      </c>
      <c r="AV932" s="12" t="s">
        <v>88</v>
      </c>
      <c r="AW932" s="12" t="s">
        <v>42</v>
      </c>
      <c r="AX932" s="12" t="s">
        <v>80</v>
      </c>
      <c r="AY932" s="147" t="s">
        <v>122</v>
      </c>
    </row>
    <row r="933" spans="2:65" s="12" customFormat="1" ht="11.25">
      <c r="B933" s="145"/>
      <c r="D933" s="146" t="s">
        <v>134</v>
      </c>
      <c r="E933" s="147" t="s">
        <v>19</v>
      </c>
      <c r="F933" s="148" t="s">
        <v>834</v>
      </c>
      <c r="H933" s="147" t="s">
        <v>19</v>
      </c>
      <c r="I933" s="149"/>
      <c r="L933" s="145"/>
      <c r="M933" s="150"/>
      <c r="T933" s="151"/>
      <c r="AT933" s="147" t="s">
        <v>134</v>
      </c>
      <c r="AU933" s="147" t="s">
        <v>90</v>
      </c>
      <c r="AV933" s="12" t="s">
        <v>88</v>
      </c>
      <c r="AW933" s="12" t="s">
        <v>42</v>
      </c>
      <c r="AX933" s="12" t="s">
        <v>80</v>
      </c>
      <c r="AY933" s="147" t="s">
        <v>122</v>
      </c>
    </row>
    <row r="934" spans="2:65" s="12" customFormat="1" ht="11.25">
      <c r="B934" s="145"/>
      <c r="D934" s="146" t="s">
        <v>134</v>
      </c>
      <c r="E934" s="147" t="s">
        <v>19</v>
      </c>
      <c r="F934" s="148" t="s">
        <v>835</v>
      </c>
      <c r="H934" s="147" t="s">
        <v>19</v>
      </c>
      <c r="I934" s="149"/>
      <c r="L934" s="145"/>
      <c r="M934" s="150"/>
      <c r="T934" s="151"/>
      <c r="AT934" s="147" t="s">
        <v>134</v>
      </c>
      <c r="AU934" s="147" t="s">
        <v>90</v>
      </c>
      <c r="AV934" s="12" t="s">
        <v>88</v>
      </c>
      <c r="AW934" s="12" t="s">
        <v>42</v>
      </c>
      <c r="AX934" s="12" t="s">
        <v>80</v>
      </c>
      <c r="AY934" s="147" t="s">
        <v>122</v>
      </c>
    </row>
    <row r="935" spans="2:65" s="13" customFormat="1" ht="11.25">
      <c r="B935" s="152"/>
      <c r="D935" s="146" t="s">
        <v>134</v>
      </c>
      <c r="E935" s="153" t="s">
        <v>19</v>
      </c>
      <c r="F935" s="154" t="s">
        <v>847</v>
      </c>
      <c r="H935" s="155">
        <v>5.08</v>
      </c>
      <c r="I935" s="156"/>
      <c r="L935" s="152"/>
      <c r="M935" s="157"/>
      <c r="T935" s="158"/>
      <c r="AT935" s="153" t="s">
        <v>134</v>
      </c>
      <c r="AU935" s="153" t="s">
        <v>90</v>
      </c>
      <c r="AV935" s="13" t="s">
        <v>90</v>
      </c>
      <c r="AW935" s="13" t="s">
        <v>42</v>
      </c>
      <c r="AX935" s="13" t="s">
        <v>80</v>
      </c>
      <c r="AY935" s="153" t="s">
        <v>122</v>
      </c>
    </row>
    <row r="936" spans="2:65" s="14" customFormat="1" ht="11.25">
      <c r="B936" s="159"/>
      <c r="D936" s="146" t="s">
        <v>134</v>
      </c>
      <c r="E936" s="160" t="s">
        <v>19</v>
      </c>
      <c r="F936" s="161" t="s">
        <v>140</v>
      </c>
      <c r="H936" s="162">
        <v>5.08</v>
      </c>
      <c r="I936" s="163"/>
      <c r="L936" s="159"/>
      <c r="M936" s="164"/>
      <c r="T936" s="165"/>
      <c r="AT936" s="160" t="s">
        <v>134</v>
      </c>
      <c r="AU936" s="160" t="s">
        <v>90</v>
      </c>
      <c r="AV936" s="14" t="s">
        <v>130</v>
      </c>
      <c r="AW936" s="14" t="s">
        <v>42</v>
      </c>
      <c r="AX936" s="14" t="s">
        <v>88</v>
      </c>
      <c r="AY936" s="160" t="s">
        <v>122</v>
      </c>
    </row>
    <row r="937" spans="2:65" s="1" customFormat="1" ht="15" customHeight="1">
      <c r="B937" s="33"/>
      <c r="C937" s="166" t="s">
        <v>848</v>
      </c>
      <c r="D937" s="166" t="s">
        <v>154</v>
      </c>
      <c r="E937" s="167" t="s">
        <v>849</v>
      </c>
      <c r="F937" s="168" t="s">
        <v>850</v>
      </c>
      <c r="G937" s="169" t="s">
        <v>323</v>
      </c>
      <c r="H937" s="170">
        <v>0.50800000000000001</v>
      </c>
      <c r="I937" s="171"/>
      <c r="J937" s="172">
        <f>ROUND(I937*H937,2)</f>
        <v>0</v>
      </c>
      <c r="K937" s="168" t="s">
        <v>129</v>
      </c>
      <c r="L937" s="173"/>
      <c r="M937" s="174" t="s">
        <v>19</v>
      </c>
      <c r="N937" s="175" t="s">
        <v>51</v>
      </c>
      <c r="P937" s="137">
        <f>O937*H937</f>
        <v>0</v>
      </c>
      <c r="Q937" s="137">
        <v>1</v>
      </c>
      <c r="R937" s="137">
        <f>Q937*H937</f>
        <v>0.50800000000000001</v>
      </c>
      <c r="S937" s="137">
        <v>0</v>
      </c>
      <c r="T937" s="138">
        <f>S937*H937</f>
        <v>0</v>
      </c>
      <c r="AR937" s="139" t="s">
        <v>172</v>
      </c>
      <c r="AT937" s="139" t="s">
        <v>154</v>
      </c>
      <c r="AU937" s="139" t="s">
        <v>90</v>
      </c>
      <c r="AY937" s="17" t="s">
        <v>122</v>
      </c>
      <c r="BE937" s="140">
        <f>IF(N937="základní",J937,0)</f>
        <v>0</v>
      </c>
      <c r="BF937" s="140">
        <f>IF(N937="snížená",J937,0)</f>
        <v>0</v>
      </c>
      <c r="BG937" s="140">
        <f>IF(N937="zákl. přenesená",J937,0)</f>
        <v>0</v>
      </c>
      <c r="BH937" s="140">
        <f>IF(N937="sníž. přenesená",J937,0)</f>
        <v>0</v>
      </c>
      <c r="BI937" s="140">
        <f>IF(N937="nulová",J937,0)</f>
        <v>0</v>
      </c>
      <c r="BJ937" s="17" t="s">
        <v>88</v>
      </c>
      <c r="BK937" s="140">
        <f>ROUND(I937*H937,2)</f>
        <v>0</v>
      </c>
      <c r="BL937" s="17" t="s">
        <v>130</v>
      </c>
      <c r="BM937" s="139" t="s">
        <v>851</v>
      </c>
    </row>
    <row r="938" spans="2:65" s="12" customFormat="1" ht="11.25">
      <c r="B938" s="145"/>
      <c r="D938" s="146" t="s">
        <v>134</v>
      </c>
      <c r="E938" s="147" t="s">
        <v>19</v>
      </c>
      <c r="F938" s="148" t="s">
        <v>260</v>
      </c>
      <c r="H938" s="147" t="s">
        <v>19</v>
      </c>
      <c r="I938" s="149"/>
      <c r="L938" s="145"/>
      <c r="M938" s="150"/>
      <c r="T938" s="151"/>
      <c r="AT938" s="147" t="s">
        <v>134</v>
      </c>
      <c r="AU938" s="147" t="s">
        <v>90</v>
      </c>
      <c r="AV938" s="12" t="s">
        <v>88</v>
      </c>
      <c r="AW938" s="12" t="s">
        <v>42</v>
      </c>
      <c r="AX938" s="12" t="s">
        <v>80</v>
      </c>
      <c r="AY938" s="147" t="s">
        <v>122</v>
      </c>
    </row>
    <row r="939" spans="2:65" s="12" customFormat="1" ht="11.25">
      <c r="B939" s="145"/>
      <c r="D939" s="146" t="s">
        <v>134</v>
      </c>
      <c r="E939" s="147" t="s">
        <v>19</v>
      </c>
      <c r="F939" s="148" t="s">
        <v>834</v>
      </c>
      <c r="H939" s="147" t="s">
        <v>19</v>
      </c>
      <c r="I939" s="149"/>
      <c r="L939" s="145"/>
      <c r="M939" s="150"/>
      <c r="T939" s="151"/>
      <c r="AT939" s="147" t="s">
        <v>134</v>
      </c>
      <c r="AU939" s="147" t="s">
        <v>90</v>
      </c>
      <c r="AV939" s="12" t="s">
        <v>88</v>
      </c>
      <c r="AW939" s="12" t="s">
        <v>42</v>
      </c>
      <c r="AX939" s="12" t="s">
        <v>80</v>
      </c>
      <c r="AY939" s="147" t="s">
        <v>122</v>
      </c>
    </row>
    <row r="940" spans="2:65" s="12" customFormat="1" ht="11.25">
      <c r="B940" s="145"/>
      <c r="D940" s="146" t="s">
        <v>134</v>
      </c>
      <c r="E940" s="147" t="s">
        <v>19</v>
      </c>
      <c r="F940" s="148" t="s">
        <v>835</v>
      </c>
      <c r="H940" s="147" t="s">
        <v>19</v>
      </c>
      <c r="I940" s="149"/>
      <c r="L940" s="145"/>
      <c r="M940" s="150"/>
      <c r="T940" s="151"/>
      <c r="AT940" s="147" t="s">
        <v>134</v>
      </c>
      <c r="AU940" s="147" t="s">
        <v>90</v>
      </c>
      <c r="AV940" s="12" t="s">
        <v>88</v>
      </c>
      <c r="AW940" s="12" t="s">
        <v>42</v>
      </c>
      <c r="AX940" s="12" t="s">
        <v>80</v>
      </c>
      <c r="AY940" s="147" t="s">
        <v>122</v>
      </c>
    </row>
    <row r="941" spans="2:65" s="13" customFormat="1" ht="11.25">
      <c r="B941" s="152"/>
      <c r="D941" s="146" t="s">
        <v>134</v>
      </c>
      <c r="E941" s="153" t="s">
        <v>19</v>
      </c>
      <c r="F941" s="154" t="s">
        <v>836</v>
      </c>
      <c r="H941" s="155">
        <v>0.50800000000000001</v>
      </c>
      <c r="I941" s="156"/>
      <c r="L941" s="152"/>
      <c r="M941" s="157"/>
      <c r="T941" s="158"/>
      <c r="AT941" s="153" t="s">
        <v>134</v>
      </c>
      <c r="AU941" s="153" t="s">
        <v>90</v>
      </c>
      <c r="AV941" s="13" t="s">
        <v>90</v>
      </c>
      <c r="AW941" s="13" t="s">
        <v>42</v>
      </c>
      <c r="AX941" s="13" t="s">
        <v>80</v>
      </c>
      <c r="AY941" s="153" t="s">
        <v>122</v>
      </c>
    </row>
    <row r="942" spans="2:65" s="14" customFormat="1" ht="11.25">
      <c r="B942" s="159"/>
      <c r="D942" s="146" t="s">
        <v>134</v>
      </c>
      <c r="E942" s="160" t="s">
        <v>19</v>
      </c>
      <c r="F942" s="161" t="s">
        <v>140</v>
      </c>
      <c r="H942" s="162">
        <v>0.50800000000000001</v>
      </c>
      <c r="I942" s="163"/>
      <c r="L942" s="159"/>
      <c r="M942" s="164"/>
      <c r="T942" s="165"/>
      <c r="AT942" s="160" t="s">
        <v>134</v>
      </c>
      <c r="AU942" s="160" t="s">
        <v>90</v>
      </c>
      <c r="AV942" s="14" t="s">
        <v>130</v>
      </c>
      <c r="AW942" s="14" t="s">
        <v>42</v>
      </c>
      <c r="AX942" s="14" t="s">
        <v>88</v>
      </c>
      <c r="AY942" s="160" t="s">
        <v>122</v>
      </c>
    </row>
    <row r="943" spans="2:65" s="1" customFormat="1" ht="15" customHeight="1">
      <c r="B943" s="33"/>
      <c r="C943" s="128" t="s">
        <v>852</v>
      </c>
      <c r="D943" s="128" t="s">
        <v>125</v>
      </c>
      <c r="E943" s="129" t="s">
        <v>853</v>
      </c>
      <c r="F943" s="130" t="s">
        <v>854</v>
      </c>
      <c r="G943" s="131" t="s">
        <v>180</v>
      </c>
      <c r="H943" s="132">
        <v>63.5</v>
      </c>
      <c r="I943" s="133"/>
      <c r="J943" s="134">
        <f>ROUND(I943*H943,2)</f>
        <v>0</v>
      </c>
      <c r="K943" s="130" t="s">
        <v>129</v>
      </c>
      <c r="L943" s="33"/>
      <c r="M943" s="135" t="s">
        <v>19</v>
      </c>
      <c r="N943" s="136" t="s">
        <v>51</v>
      </c>
      <c r="P943" s="137">
        <f>O943*H943</f>
        <v>0</v>
      </c>
      <c r="Q943" s="137">
        <v>0</v>
      </c>
      <c r="R943" s="137">
        <f>Q943*H943</f>
        <v>0</v>
      </c>
      <c r="S943" s="137">
        <v>0</v>
      </c>
      <c r="T943" s="138">
        <f>S943*H943</f>
        <v>0</v>
      </c>
      <c r="AR943" s="139" t="s">
        <v>130</v>
      </c>
      <c r="AT943" s="139" t="s">
        <v>125</v>
      </c>
      <c r="AU943" s="139" t="s">
        <v>90</v>
      </c>
      <c r="AY943" s="17" t="s">
        <v>122</v>
      </c>
      <c r="BE943" s="140">
        <f>IF(N943="základní",J943,0)</f>
        <v>0</v>
      </c>
      <c r="BF943" s="140">
        <f>IF(N943="snížená",J943,0)</f>
        <v>0</v>
      </c>
      <c r="BG943" s="140">
        <f>IF(N943="zákl. přenesená",J943,0)</f>
        <v>0</v>
      </c>
      <c r="BH943" s="140">
        <f>IF(N943="sníž. přenesená",J943,0)</f>
        <v>0</v>
      </c>
      <c r="BI943" s="140">
        <f>IF(N943="nulová",J943,0)</f>
        <v>0</v>
      </c>
      <c r="BJ943" s="17" t="s">
        <v>88</v>
      </c>
      <c r="BK943" s="140">
        <f>ROUND(I943*H943,2)</f>
        <v>0</v>
      </c>
      <c r="BL943" s="17" t="s">
        <v>130</v>
      </c>
      <c r="BM943" s="139" t="s">
        <v>855</v>
      </c>
    </row>
    <row r="944" spans="2:65" s="1" customFormat="1" ht="11.25">
      <c r="B944" s="33"/>
      <c r="D944" s="141" t="s">
        <v>132</v>
      </c>
      <c r="F944" s="142" t="s">
        <v>856</v>
      </c>
      <c r="I944" s="143"/>
      <c r="L944" s="33"/>
      <c r="M944" s="144"/>
      <c r="T944" s="54"/>
      <c r="AT944" s="17" t="s">
        <v>132</v>
      </c>
      <c r="AU944" s="17" t="s">
        <v>90</v>
      </c>
    </row>
    <row r="945" spans="2:65" s="12" customFormat="1" ht="11.25">
      <c r="B945" s="145"/>
      <c r="D945" s="146" t="s">
        <v>134</v>
      </c>
      <c r="E945" s="147" t="s">
        <v>19</v>
      </c>
      <c r="F945" s="148" t="s">
        <v>260</v>
      </c>
      <c r="H945" s="147" t="s">
        <v>19</v>
      </c>
      <c r="I945" s="149"/>
      <c r="L945" s="145"/>
      <c r="M945" s="150"/>
      <c r="T945" s="151"/>
      <c r="AT945" s="147" t="s">
        <v>134</v>
      </c>
      <c r="AU945" s="147" t="s">
        <v>90</v>
      </c>
      <c r="AV945" s="12" t="s">
        <v>88</v>
      </c>
      <c r="AW945" s="12" t="s">
        <v>42</v>
      </c>
      <c r="AX945" s="12" t="s">
        <v>80</v>
      </c>
      <c r="AY945" s="147" t="s">
        <v>122</v>
      </c>
    </row>
    <row r="946" spans="2:65" s="12" customFormat="1" ht="11.25">
      <c r="B946" s="145"/>
      <c r="D946" s="146" t="s">
        <v>134</v>
      </c>
      <c r="E946" s="147" t="s">
        <v>19</v>
      </c>
      <c r="F946" s="148" t="s">
        <v>815</v>
      </c>
      <c r="H946" s="147" t="s">
        <v>19</v>
      </c>
      <c r="I946" s="149"/>
      <c r="L946" s="145"/>
      <c r="M946" s="150"/>
      <c r="T946" s="151"/>
      <c r="AT946" s="147" t="s">
        <v>134</v>
      </c>
      <c r="AU946" s="147" t="s">
        <v>90</v>
      </c>
      <c r="AV946" s="12" t="s">
        <v>88</v>
      </c>
      <c r="AW946" s="12" t="s">
        <v>42</v>
      </c>
      <c r="AX946" s="12" t="s">
        <v>80</v>
      </c>
      <c r="AY946" s="147" t="s">
        <v>122</v>
      </c>
    </row>
    <row r="947" spans="2:65" s="13" customFormat="1" ht="11.25">
      <c r="B947" s="152"/>
      <c r="D947" s="146" t="s">
        <v>134</v>
      </c>
      <c r="E947" s="153" t="s">
        <v>19</v>
      </c>
      <c r="F947" s="154" t="s">
        <v>424</v>
      </c>
      <c r="H947" s="155">
        <v>63.5</v>
      </c>
      <c r="I947" s="156"/>
      <c r="L947" s="152"/>
      <c r="M947" s="157"/>
      <c r="T947" s="158"/>
      <c r="AT947" s="153" t="s">
        <v>134</v>
      </c>
      <c r="AU947" s="153" t="s">
        <v>90</v>
      </c>
      <c r="AV947" s="13" t="s">
        <v>90</v>
      </c>
      <c r="AW947" s="13" t="s">
        <v>42</v>
      </c>
      <c r="AX947" s="13" t="s">
        <v>80</v>
      </c>
      <c r="AY947" s="153" t="s">
        <v>122</v>
      </c>
    </row>
    <row r="948" spans="2:65" s="14" customFormat="1" ht="11.25">
      <c r="B948" s="159"/>
      <c r="D948" s="146" t="s">
        <v>134</v>
      </c>
      <c r="E948" s="160" t="s">
        <v>19</v>
      </c>
      <c r="F948" s="161" t="s">
        <v>140</v>
      </c>
      <c r="H948" s="162">
        <v>63.5</v>
      </c>
      <c r="I948" s="163"/>
      <c r="L948" s="159"/>
      <c r="M948" s="164"/>
      <c r="T948" s="165"/>
      <c r="AT948" s="160" t="s">
        <v>134</v>
      </c>
      <c r="AU948" s="160" t="s">
        <v>90</v>
      </c>
      <c r="AV948" s="14" t="s">
        <v>130</v>
      </c>
      <c r="AW948" s="14" t="s">
        <v>42</v>
      </c>
      <c r="AX948" s="14" t="s">
        <v>88</v>
      </c>
      <c r="AY948" s="160" t="s">
        <v>122</v>
      </c>
    </row>
    <row r="949" spans="2:65" s="1" customFormat="1" ht="15" customHeight="1">
      <c r="B949" s="33"/>
      <c r="C949" s="128" t="s">
        <v>857</v>
      </c>
      <c r="D949" s="128" t="s">
        <v>125</v>
      </c>
      <c r="E949" s="129" t="s">
        <v>858</v>
      </c>
      <c r="F949" s="130" t="s">
        <v>859</v>
      </c>
      <c r="G949" s="131" t="s">
        <v>235</v>
      </c>
      <c r="H949" s="132">
        <v>78.733999999999995</v>
      </c>
      <c r="I949" s="133"/>
      <c r="J949" s="134">
        <f>ROUND(I949*H949,2)</f>
        <v>0</v>
      </c>
      <c r="K949" s="130" t="s">
        <v>129</v>
      </c>
      <c r="L949" s="33"/>
      <c r="M949" s="135" t="s">
        <v>19</v>
      </c>
      <c r="N949" s="136" t="s">
        <v>51</v>
      </c>
      <c r="P949" s="137">
        <f>O949*H949</f>
        <v>0</v>
      </c>
      <c r="Q949" s="137">
        <v>0</v>
      </c>
      <c r="R949" s="137">
        <f>Q949*H949</f>
        <v>0</v>
      </c>
      <c r="S949" s="137">
        <v>0</v>
      </c>
      <c r="T949" s="138">
        <f>S949*H949</f>
        <v>0</v>
      </c>
      <c r="AR949" s="139" t="s">
        <v>159</v>
      </c>
      <c r="AT949" s="139" t="s">
        <v>125</v>
      </c>
      <c r="AU949" s="139" t="s">
        <v>90</v>
      </c>
      <c r="AY949" s="17" t="s">
        <v>122</v>
      </c>
      <c r="BE949" s="140">
        <f>IF(N949="základní",J949,0)</f>
        <v>0</v>
      </c>
      <c r="BF949" s="140">
        <f>IF(N949="snížená",J949,0)</f>
        <v>0</v>
      </c>
      <c r="BG949" s="140">
        <f>IF(N949="zákl. přenesená",J949,0)</f>
        <v>0</v>
      </c>
      <c r="BH949" s="140">
        <f>IF(N949="sníž. přenesená",J949,0)</f>
        <v>0</v>
      </c>
      <c r="BI949" s="140">
        <f>IF(N949="nulová",J949,0)</f>
        <v>0</v>
      </c>
      <c r="BJ949" s="17" t="s">
        <v>88</v>
      </c>
      <c r="BK949" s="140">
        <f>ROUND(I949*H949,2)</f>
        <v>0</v>
      </c>
      <c r="BL949" s="17" t="s">
        <v>159</v>
      </c>
      <c r="BM949" s="139" t="s">
        <v>860</v>
      </c>
    </row>
    <row r="950" spans="2:65" s="1" customFormat="1" ht="11.25">
      <c r="B950" s="33"/>
      <c r="D950" s="141" t="s">
        <v>132</v>
      </c>
      <c r="F950" s="142" t="s">
        <v>861</v>
      </c>
      <c r="I950" s="143"/>
      <c r="L950" s="33"/>
      <c r="M950" s="144"/>
      <c r="T950" s="54"/>
      <c r="AT950" s="17" t="s">
        <v>132</v>
      </c>
      <c r="AU950" s="17" t="s">
        <v>90</v>
      </c>
    </row>
    <row r="951" spans="2:65" s="11" customFormat="1" ht="22.9" customHeight="1">
      <c r="B951" s="116"/>
      <c r="D951" s="117" t="s">
        <v>79</v>
      </c>
      <c r="E951" s="126" t="s">
        <v>862</v>
      </c>
      <c r="F951" s="126" t="s">
        <v>863</v>
      </c>
      <c r="I951" s="119"/>
      <c r="J951" s="127">
        <f>BK951</f>
        <v>0</v>
      </c>
      <c r="L951" s="116"/>
      <c r="M951" s="121"/>
      <c r="P951" s="122">
        <f>SUM(P952:P1169)</f>
        <v>0</v>
      </c>
      <c r="R951" s="122">
        <f>SUM(R952:R1169)</f>
        <v>0.17145900000000003</v>
      </c>
      <c r="T951" s="123">
        <f>SUM(T952:T1169)</f>
        <v>6.132E-2</v>
      </c>
      <c r="AR951" s="117" t="s">
        <v>145</v>
      </c>
      <c r="AT951" s="124" t="s">
        <v>79</v>
      </c>
      <c r="AU951" s="124" t="s">
        <v>88</v>
      </c>
      <c r="AY951" s="117" t="s">
        <v>122</v>
      </c>
      <c r="BK951" s="125">
        <f>SUM(BK952:BK1169)</f>
        <v>0</v>
      </c>
    </row>
    <row r="952" spans="2:65" s="1" customFormat="1" ht="15" customHeight="1">
      <c r="B952" s="33"/>
      <c r="C952" s="128" t="s">
        <v>864</v>
      </c>
      <c r="D952" s="128" t="s">
        <v>125</v>
      </c>
      <c r="E952" s="129" t="s">
        <v>865</v>
      </c>
      <c r="F952" s="130" t="s">
        <v>866</v>
      </c>
      <c r="G952" s="131" t="s">
        <v>157</v>
      </c>
      <c r="H952" s="132">
        <v>151</v>
      </c>
      <c r="I952" s="133"/>
      <c r="J952" s="134">
        <f>ROUND(I952*H952,2)</f>
        <v>0</v>
      </c>
      <c r="K952" s="130" t="s">
        <v>129</v>
      </c>
      <c r="L952" s="33"/>
      <c r="M952" s="135" t="s">
        <v>19</v>
      </c>
      <c r="N952" s="136" t="s">
        <v>51</v>
      </c>
      <c r="P952" s="137">
        <f>O952*H952</f>
        <v>0</v>
      </c>
      <c r="Q952" s="137">
        <v>0</v>
      </c>
      <c r="R952" s="137">
        <f>Q952*H952</f>
        <v>0</v>
      </c>
      <c r="S952" s="137">
        <v>0</v>
      </c>
      <c r="T952" s="138">
        <f>S952*H952</f>
        <v>0</v>
      </c>
      <c r="AR952" s="139" t="s">
        <v>159</v>
      </c>
      <c r="AT952" s="139" t="s">
        <v>125</v>
      </c>
      <c r="AU952" s="139" t="s">
        <v>90</v>
      </c>
      <c r="AY952" s="17" t="s">
        <v>122</v>
      </c>
      <c r="BE952" s="140">
        <f>IF(N952="základní",J952,0)</f>
        <v>0</v>
      </c>
      <c r="BF952" s="140">
        <f>IF(N952="snížená",J952,0)</f>
        <v>0</v>
      </c>
      <c r="BG952" s="140">
        <f>IF(N952="zákl. přenesená",J952,0)</f>
        <v>0</v>
      </c>
      <c r="BH952" s="140">
        <f>IF(N952="sníž. přenesená",J952,0)</f>
        <v>0</v>
      </c>
      <c r="BI952" s="140">
        <f>IF(N952="nulová",J952,0)</f>
        <v>0</v>
      </c>
      <c r="BJ952" s="17" t="s">
        <v>88</v>
      </c>
      <c r="BK952" s="140">
        <f>ROUND(I952*H952,2)</f>
        <v>0</v>
      </c>
      <c r="BL952" s="17" t="s">
        <v>159</v>
      </c>
      <c r="BM952" s="139" t="s">
        <v>867</v>
      </c>
    </row>
    <row r="953" spans="2:65" s="1" customFormat="1" ht="11.25">
      <c r="B953" s="33"/>
      <c r="D953" s="141" t="s">
        <v>132</v>
      </c>
      <c r="F953" s="142" t="s">
        <v>868</v>
      </c>
      <c r="I953" s="143"/>
      <c r="L953" s="33"/>
      <c r="M953" s="144"/>
      <c r="T953" s="54"/>
      <c r="AT953" s="17" t="s">
        <v>132</v>
      </c>
      <c r="AU953" s="17" t="s">
        <v>90</v>
      </c>
    </row>
    <row r="954" spans="2:65" s="12" customFormat="1" ht="11.25">
      <c r="B954" s="145"/>
      <c r="D954" s="146" t="s">
        <v>134</v>
      </c>
      <c r="E954" s="147" t="s">
        <v>19</v>
      </c>
      <c r="F954" s="148" t="s">
        <v>869</v>
      </c>
      <c r="H954" s="147" t="s">
        <v>19</v>
      </c>
      <c r="I954" s="149"/>
      <c r="L954" s="145"/>
      <c r="M954" s="150"/>
      <c r="T954" s="151"/>
      <c r="AT954" s="147" t="s">
        <v>134</v>
      </c>
      <c r="AU954" s="147" t="s">
        <v>90</v>
      </c>
      <c r="AV954" s="12" t="s">
        <v>88</v>
      </c>
      <c r="AW954" s="12" t="s">
        <v>42</v>
      </c>
      <c r="AX954" s="12" t="s">
        <v>80</v>
      </c>
      <c r="AY954" s="147" t="s">
        <v>122</v>
      </c>
    </row>
    <row r="955" spans="2:65" s="13" customFormat="1" ht="11.25">
      <c r="B955" s="152"/>
      <c r="D955" s="146" t="s">
        <v>134</v>
      </c>
      <c r="E955" s="153" t="s">
        <v>19</v>
      </c>
      <c r="F955" s="154" t="s">
        <v>870</v>
      </c>
      <c r="H955" s="155">
        <v>151</v>
      </c>
      <c r="I955" s="156"/>
      <c r="L955" s="152"/>
      <c r="M955" s="157"/>
      <c r="T955" s="158"/>
      <c r="AT955" s="153" t="s">
        <v>134</v>
      </c>
      <c r="AU955" s="153" t="s">
        <v>90</v>
      </c>
      <c r="AV955" s="13" t="s">
        <v>90</v>
      </c>
      <c r="AW955" s="13" t="s">
        <v>42</v>
      </c>
      <c r="AX955" s="13" t="s">
        <v>80</v>
      </c>
      <c r="AY955" s="153" t="s">
        <v>122</v>
      </c>
    </row>
    <row r="956" spans="2:65" s="14" customFormat="1" ht="11.25">
      <c r="B956" s="159"/>
      <c r="D956" s="146" t="s">
        <v>134</v>
      </c>
      <c r="E956" s="160" t="s">
        <v>19</v>
      </c>
      <c r="F956" s="161" t="s">
        <v>140</v>
      </c>
      <c r="H956" s="162">
        <v>151</v>
      </c>
      <c r="I956" s="163"/>
      <c r="L956" s="159"/>
      <c r="M956" s="164"/>
      <c r="T956" s="165"/>
      <c r="AT956" s="160" t="s">
        <v>134</v>
      </c>
      <c r="AU956" s="160" t="s">
        <v>90</v>
      </c>
      <c r="AV956" s="14" t="s">
        <v>130</v>
      </c>
      <c r="AW956" s="14" t="s">
        <v>42</v>
      </c>
      <c r="AX956" s="14" t="s">
        <v>88</v>
      </c>
      <c r="AY956" s="160" t="s">
        <v>122</v>
      </c>
    </row>
    <row r="957" spans="2:65" s="1" customFormat="1" ht="31.9" customHeight="1">
      <c r="B957" s="33"/>
      <c r="C957" s="128" t="s">
        <v>871</v>
      </c>
      <c r="D957" s="128" t="s">
        <v>125</v>
      </c>
      <c r="E957" s="129" t="s">
        <v>872</v>
      </c>
      <c r="F957" s="130" t="s">
        <v>873</v>
      </c>
      <c r="G957" s="131" t="s">
        <v>157</v>
      </c>
      <c r="H957" s="132">
        <v>130</v>
      </c>
      <c r="I957" s="133"/>
      <c r="J957" s="134">
        <f>ROUND(I957*H957,2)</f>
        <v>0</v>
      </c>
      <c r="K957" s="130" t="s">
        <v>129</v>
      </c>
      <c r="L957" s="33"/>
      <c r="M957" s="135" t="s">
        <v>19</v>
      </c>
      <c r="N957" s="136" t="s">
        <v>51</v>
      </c>
      <c r="P957" s="137">
        <f>O957*H957</f>
        <v>0</v>
      </c>
      <c r="Q957" s="137">
        <v>0</v>
      </c>
      <c r="R957" s="137">
        <f>Q957*H957</f>
        <v>0</v>
      </c>
      <c r="S957" s="137">
        <v>2.1000000000000001E-4</v>
      </c>
      <c r="T957" s="138">
        <f>S957*H957</f>
        <v>2.7300000000000001E-2</v>
      </c>
      <c r="AR957" s="139" t="s">
        <v>159</v>
      </c>
      <c r="AT957" s="139" t="s">
        <v>125</v>
      </c>
      <c r="AU957" s="139" t="s">
        <v>90</v>
      </c>
      <c r="AY957" s="17" t="s">
        <v>122</v>
      </c>
      <c r="BE957" s="140">
        <f>IF(N957="základní",J957,0)</f>
        <v>0</v>
      </c>
      <c r="BF957" s="140">
        <f>IF(N957="snížená",J957,0)</f>
        <v>0</v>
      </c>
      <c r="BG957" s="140">
        <f>IF(N957="zákl. přenesená",J957,0)</f>
        <v>0</v>
      </c>
      <c r="BH957" s="140">
        <f>IF(N957="sníž. přenesená",J957,0)</f>
        <v>0</v>
      </c>
      <c r="BI957" s="140">
        <f>IF(N957="nulová",J957,0)</f>
        <v>0</v>
      </c>
      <c r="BJ957" s="17" t="s">
        <v>88</v>
      </c>
      <c r="BK957" s="140">
        <f>ROUND(I957*H957,2)</f>
        <v>0</v>
      </c>
      <c r="BL957" s="17" t="s">
        <v>159</v>
      </c>
      <c r="BM957" s="139" t="s">
        <v>874</v>
      </c>
    </row>
    <row r="958" spans="2:65" s="1" customFormat="1" ht="11.25">
      <c r="B958" s="33"/>
      <c r="D958" s="141" t="s">
        <v>132</v>
      </c>
      <c r="F958" s="142" t="s">
        <v>875</v>
      </c>
      <c r="I958" s="143"/>
      <c r="L958" s="33"/>
      <c r="M958" s="144"/>
      <c r="T958" s="54"/>
      <c r="AT958" s="17" t="s">
        <v>132</v>
      </c>
      <c r="AU958" s="17" t="s">
        <v>90</v>
      </c>
    </row>
    <row r="959" spans="2:65" s="12" customFormat="1" ht="11.25">
      <c r="B959" s="145"/>
      <c r="D959" s="146" t="s">
        <v>134</v>
      </c>
      <c r="E959" s="147" t="s">
        <v>19</v>
      </c>
      <c r="F959" s="148" t="s">
        <v>869</v>
      </c>
      <c r="H959" s="147" t="s">
        <v>19</v>
      </c>
      <c r="I959" s="149"/>
      <c r="L959" s="145"/>
      <c r="M959" s="150"/>
      <c r="T959" s="151"/>
      <c r="AT959" s="147" t="s">
        <v>134</v>
      </c>
      <c r="AU959" s="147" t="s">
        <v>90</v>
      </c>
      <c r="AV959" s="12" t="s">
        <v>88</v>
      </c>
      <c r="AW959" s="12" t="s">
        <v>42</v>
      </c>
      <c r="AX959" s="12" t="s">
        <v>80</v>
      </c>
      <c r="AY959" s="147" t="s">
        <v>122</v>
      </c>
    </row>
    <row r="960" spans="2:65" s="13" customFormat="1" ht="11.25">
      <c r="B960" s="152"/>
      <c r="D960" s="146" t="s">
        <v>134</v>
      </c>
      <c r="E960" s="153" t="s">
        <v>19</v>
      </c>
      <c r="F960" s="154" t="s">
        <v>876</v>
      </c>
      <c r="H960" s="155">
        <v>130</v>
      </c>
      <c r="I960" s="156"/>
      <c r="L960" s="152"/>
      <c r="M960" s="157"/>
      <c r="T960" s="158"/>
      <c r="AT960" s="153" t="s">
        <v>134</v>
      </c>
      <c r="AU960" s="153" t="s">
        <v>90</v>
      </c>
      <c r="AV960" s="13" t="s">
        <v>90</v>
      </c>
      <c r="AW960" s="13" t="s">
        <v>42</v>
      </c>
      <c r="AX960" s="13" t="s">
        <v>80</v>
      </c>
      <c r="AY960" s="153" t="s">
        <v>122</v>
      </c>
    </row>
    <row r="961" spans="2:65" s="14" customFormat="1" ht="11.25">
      <c r="B961" s="159"/>
      <c r="D961" s="146" t="s">
        <v>134</v>
      </c>
      <c r="E961" s="160" t="s">
        <v>19</v>
      </c>
      <c r="F961" s="161" t="s">
        <v>140</v>
      </c>
      <c r="H961" s="162">
        <v>130</v>
      </c>
      <c r="I961" s="163"/>
      <c r="L961" s="159"/>
      <c r="M961" s="164"/>
      <c r="T961" s="165"/>
      <c r="AT961" s="160" t="s">
        <v>134</v>
      </c>
      <c r="AU961" s="160" t="s">
        <v>90</v>
      </c>
      <c r="AV961" s="14" t="s">
        <v>130</v>
      </c>
      <c r="AW961" s="14" t="s">
        <v>42</v>
      </c>
      <c r="AX961" s="14" t="s">
        <v>88</v>
      </c>
      <c r="AY961" s="160" t="s">
        <v>122</v>
      </c>
    </row>
    <row r="962" spans="2:65" s="1" customFormat="1" ht="23.65" customHeight="1">
      <c r="B962" s="33"/>
      <c r="C962" s="128" t="s">
        <v>877</v>
      </c>
      <c r="D962" s="128" t="s">
        <v>125</v>
      </c>
      <c r="E962" s="129" t="s">
        <v>878</v>
      </c>
      <c r="F962" s="130" t="s">
        <v>879</v>
      </c>
      <c r="G962" s="131" t="s">
        <v>157</v>
      </c>
      <c r="H962" s="132">
        <v>54</v>
      </c>
      <c r="I962" s="133"/>
      <c r="J962" s="134">
        <f>ROUND(I962*H962,2)</f>
        <v>0</v>
      </c>
      <c r="K962" s="130" t="s">
        <v>129</v>
      </c>
      <c r="L962" s="33"/>
      <c r="M962" s="135" t="s">
        <v>19</v>
      </c>
      <c r="N962" s="136" t="s">
        <v>51</v>
      </c>
      <c r="P962" s="137">
        <f>O962*H962</f>
        <v>0</v>
      </c>
      <c r="Q962" s="137">
        <v>0</v>
      </c>
      <c r="R962" s="137">
        <f>Q962*H962</f>
        <v>0</v>
      </c>
      <c r="S962" s="137">
        <v>6.3000000000000003E-4</v>
      </c>
      <c r="T962" s="138">
        <f>S962*H962</f>
        <v>3.4020000000000002E-2</v>
      </c>
      <c r="AR962" s="139" t="s">
        <v>159</v>
      </c>
      <c r="AT962" s="139" t="s">
        <v>125</v>
      </c>
      <c r="AU962" s="139" t="s">
        <v>90</v>
      </c>
      <c r="AY962" s="17" t="s">
        <v>122</v>
      </c>
      <c r="BE962" s="140">
        <f>IF(N962="základní",J962,0)</f>
        <v>0</v>
      </c>
      <c r="BF962" s="140">
        <f>IF(N962="snížená",J962,0)</f>
        <v>0</v>
      </c>
      <c r="BG962" s="140">
        <f>IF(N962="zákl. přenesená",J962,0)</f>
        <v>0</v>
      </c>
      <c r="BH962" s="140">
        <f>IF(N962="sníž. přenesená",J962,0)</f>
        <v>0</v>
      </c>
      <c r="BI962" s="140">
        <f>IF(N962="nulová",J962,0)</f>
        <v>0</v>
      </c>
      <c r="BJ962" s="17" t="s">
        <v>88</v>
      </c>
      <c r="BK962" s="140">
        <f>ROUND(I962*H962,2)</f>
        <v>0</v>
      </c>
      <c r="BL962" s="17" t="s">
        <v>159</v>
      </c>
      <c r="BM962" s="139" t="s">
        <v>880</v>
      </c>
    </row>
    <row r="963" spans="2:65" s="1" customFormat="1" ht="11.25">
      <c r="B963" s="33"/>
      <c r="D963" s="141" t="s">
        <v>132</v>
      </c>
      <c r="F963" s="142" t="s">
        <v>881</v>
      </c>
      <c r="I963" s="143"/>
      <c r="L963" s="33"/>
      <c r="M963" s="144"/>
      <c r="T963" s="54"/>
      <c r="AT963" s="17" t="s">
        <v>132</v>
      </c>
      <c r="AU963" s="17" t="s">
        <v>90</v>
      </c>
    </row>
    <row r="964" spans="2:65" s="12" customFormat="1" ht="11.25">
      <c r="B964" s="145"/>
      <c r="D964" s="146" t="s">
        <v>134</v>
      </c>
      <c r="E964" s="147" t="s">
        <v>19</v>
      </c>
      <c r="F964" s="148" t="s">
        <v>869</v>
      </c>
      <c r="H964" s="147" t="s">
        <v>19</v>
      </c>
      <c r="I964" s="149"/>
      <c r="L964" s="145"/>
      <c r="M964" s="150"/>
      <c r="T964" s="151"/>
      <c r="AT964" s="147" t="s">
        <v>134</v>
      </c>
      <c r="AU964" s="147" t="s">
        <v>90</v>
      </c>
      <c r="AV964" s="12" t="s">
        <v>88</v>
      </c>
      <c r="AW964" s="12" t="s">
        <v>42</v>
      </c>
      <c r="AX964" s="12" t="s">
        <v>80</v>
      </c>
      <c r="AY964" s="147" t="s">
        <v>122</v>
      </c>
    </row>
    <row r="965" spans="2:65" s="13" customFormat="1" ht="11.25">
      <c r="B965" s="152"/>
      <c r="D965" s="146" t="s">
        <v>134</v>
      </c>
      <c r="E965" s="153" t="s">
        <v>19</v>
      </c>
      <c r="F965" s="154" t="s">
        <v>882</v>
      </c>
      <c r="H965" s="155">
        <v>54</v>
      </c>
      <c r="I965" s="156"/>
      <c r="L965" s="152"/>
      <c r="M965" s="157"/>
      <c r="T965" s="158"/>
      <c r="AT965" s="153" t="s">
        <v>134</v>
      </c>
      <c r="AU965" s="153" t="s">
        <v>90</v>
      </c>
      <c r="AV965" s="13" t="s">
        <v>90</v>
      </c>
      <c r="AW965" s="13" t="s">
        <v>42</v>
      </c>
      <c r="AX965" s="13" t="s">
        <v>80</v>
      </c>
      <c r="AY965" s="153" t="s">
        <v>122</v>
      </c>
    </row>
    <row r="966" spans="2:65" s="14" customFormat="1" ht="11.25">
      <c r="B966" s="159"/>
      <c r="D966" s="146" t="s">
        <v>134</v>
      </c>
      <c r="E966" s="160" t="s">
        <v>19</v>
      </c>
      <c r="F966" s="161" t="s">
        <v>140</v>
      </c>
      <c r="H966" s="162">
        <v>54</v>
      </c>
      <c r="I966" s="163"/>
      <c r="L966" s="159"/>
      <c r="M966" s="164"/>
      <c r="T966" s="165"/>
      <c r="AT966" s="160" t="s">
        <v>134</v>
      </c>
      <c r="AU966" s="160" t="s">
        <v>90</v>
      </c>
      <c r="AV966" s="14" t="s">
        <v>130</v>
      </c>
      <c r="AW966" s="14" t="s">
        <v>42</v>
      </c>
      <c r="AX966" s="14" t="s">
        <v>88</v>
      </c>
      <c r="AY966" s="160" t="s">
        <v>122</v>
      </c>
    </row>
    <row r="967" spans="2:65" s="1" customFormat="1" ht="23.65" customHeight="1">
      <c r="B967" s="33"/>
      <c r="C967" s="128" t="s">
        <v>883</v>
      </c>
      <c r="D967" s="128" t="s">
        <v>125</v>
      </c>
      <c r="E967" s="129" t="s">
        <v>884</v>
      </c>
      <c r="F967" s="130" t="s">
        <v>885</v>
      </c>
      <c r="G967" s="131" t="s">
        <v>157</v>
      </c>
      <c r="H967" s="132">
        <v>151</v>
      </c>
      <c r="I967" s="133"/>
      <c r="J967" s="134">
        <f>ROUND(I967*H967,2)</f>
        <v>0</v>
      </c>
      <c r="K967" s="130" t="s">
        <v>129</v>
      </c>
      <c r="L967" s="33"/>
      <c r="M967" s="135" t="s">
        <v>19</v>
      </c>
      <c r="N967" s="136" t="s">
        <v>51</v>
      </c>
      <c r="P967" s="137">
        <f>O967*H967</f>
        <v>0</v>
      </c>
      <c r="Q967" s="137">
        <v>2.0000000000000002E-5</v>
      </c>
      <c r="R967" s="137">
        <f>Q967*H967</f>
        <v>3.0200000000000001E-3</v>
      </c>
      <c r="S967" s="137">
        <v>0</v>
      </c>
      <c r="T967" s="138">
        <f>S967*H967</f>
        <v>0</v>
      </c>
      <c r="AR967" s="139" t="s">
        <v>159</v>
      </c>
      <c r="AT967" s="139" t="s">
        <v>125</v>
      </c>
      <c r="AU967" s="139" t="s">
        <v>90</v>
      </c>
      <c r="AY967" s="17" t="s">
        <v>122</v>
      </c>
      <c r="BE967" s="140">
        <f>IF(N967="základní",J967,0)</f>
        <v>0</v>
      </c>
      <c r="BF967" s="140">
        <f>IF(N967="snížená",J967,0)</f>
        <v>0</v>
      </c>
      <c r="BG967" s="140">
        <f>IF(N967="zákl. přenesená",J967,0)</f>
        <v>0</v>
      </c>
      <c r="BH967" s="140">
        <f>IF(N967="sníž. přenesená",J967,0)</f>
        <v>0</v>
      </c>
      <c r="BI967" s="140">
        <f>IF(N967="nulová",J967,0)</f>
        <v>0</v>
      </c>
      <c r="BJ967" s="17" t="s">
        <v>88</v>
      </c>
      <c r="BK967" s="140">
        <f>ROUND(I967*H967,2)</f>
        <v>0</v>
      </c>
      <c r="BL967" s="17" t="s">
        <v>159</v>
      </c>
      <c r="BM967" s="139" t="s">
        <v>886</v>
      </c>
    </row>
    <row r="968" spans="2:65" s="1" customFormat="1" ht="11.25">
      <c r="B968" s="33"/>
      <c r="D968" s="141" t="s">
        <v>132</v>
      </c>
      <c r="F968" s="142" t="s">
        <v>887</v>
      </c>
      <c r="I968" s="143"/>
      <c r="L968" s="33"/>
      <c r="M968" s="144"/>
      <c r="T968" s="54"/>
      <c r="AT968" s="17" t="s">
        <v>132</v>
      </c>
      <c r="AU968" s="17" t="s">
        <v>90</v>
      </c>
    </row>
    <row r="969" spans="2:65" s="12" customFormat="1" ht="11.25">
      <c r="B969" s="145"/>
      <c r="D969" s="146" t="s">
        <v>134</v>
      </c>
      <c r="E969" s="147" t="s">
        <v>19</v>
      </c>
      <c r="F969" s="148" t="s">
        <v>888</v>
      </c>
      <c r="H969" s="147" t="s">
        <v>19</v>
      </c>
      <c r="I969" s="149"/>
      <c r="L969" s="145"/>
      <c r="M969" s="150"/>
      <c r="T969" s="151"/>
      <c r="AT969" s="147" t="s">
        <v>134</v>
      </c>
      <c r="AU969" s="147" t="s">
        <v>90</v>
      </c>
      <c r="AV969" s="12" t="s">
        <v>88</v>
      </c>
      <c r="AW969" s="12" t="s">
        <v>42</v>
      </c>
      <c r="AX969" s="12" t="s">
        <v>80</v>
      </c>
      <c r="AY969" s="147" t="s">
        <v>122</v>
      </c>
    </row>
    <row r="970" spans="2:65" s="13" customFormat="1" ht="11.25">
      <c r="B970" s="152"/>
      <c r="D970" s="146" t="s">
        <v>134</v>
      </c>
      <c r="E970" s="153" t="s">
        <v>19</v>
      </c>
      <c r="F970" s="154" t="s">
        <v>870</v>
      </c>
      <c r="H970" s="155">
        <v>151</v>
      </c>
      <c r="I970" s="156"/>
      <c r="L970" s="152"/>
      <c r="M970" s="157"/>
      <c r="T970" s="158"/>
      <c r="AT970" s="153" t="s">
        <v>134</v>
      </c>
      <c r="AU970" s="153" t="s">
        <v>90</v>
      </c>
      <c r="AV970" s="13" t="s">
        <v>90</v>
      </c>
      <c r="AW970" s="13" t="s">
        <v>42</v>
      </c>
      <c r="AX970" s="13" t="s">
        <v>80</v>
      </c>
      <c r="AY970" s="153" t="s">
        <v>122</v>
      </c>
    </row>
    <row r="971" spans="2:65" s="14" customFormat="1" ht="11.25">
      <c r="B971" s="159"/>
      <c r="D971" s="146" t="s">
        <v>134</v>
      </c>
      <c r="E971" s="160" t="s">
        <v>19</v>
      </c>
      <c r="F971" s="161" t="s">
        <v>140</v>
      </c>
      <c r="H971" s="162">
        <v>151</v>
      </c>
      <c r="I971" s="163"/>
      <c r="L971" s="159"/>
      <c r="M971" s="164"/>
      <c r="T971" s="165"/>
      <c r="AT971" s="160" t="s">
        <v>134</v>
      </c>
      <c r="AU971" s="160" t="s">
        <v>90</v>
      </c>
      <c r="AV971" s="14" t="s">
        <v>130</v>
      </c>
      <c r="AW971" s="14" t="s">
        <v>42</v>
      </c>
      <c r="AX971" s="14" t="s">
        <v>88</v>
      </c>
      <c r="AY971" s="160" t="s">
        <v>122</v>
      </c>
    </row>
    <row r="972" spans="2:65" s="1" customFormat="1" ht="15" customHeight="1">
      <c r="B972" s="33"/>
      <c r="C972" s="166" t="s">
        <v>889</v>
      </c>
      <c r="D972" s="166" t="s">
        <v>154</v>
      </c>
      <c r="E972" s="167" t="s">
        <v>890</v>
      </c>
      <c r="F972" s="168" t="s">
        <v>891</v>
      </c>
      <c r="G972" s="169" t="s">
        <v>824</v>
      </c>
      <c r="H972" s="170">
        <v>93.789000000000001</v>
      </c>
      <c r="I972" s="171"/>
      <c r="J972" s="172">
        <f>ROUND(I972*H972,2)</f>
        <v>0</v>
      </c>
      <c r="K972" s="168" t="s">
        <v>129</v>
      </c>
      <c r="L972" s="173"/>
      <c r="M972" s="174" t="s">
        <v>19</v>
      </c>
      <c r="N972" s="175" t="s">
        <v>51</v>
      </c>
      <c r="P972" s="137">
        <f>O972*H972</f>
        <v>0</v>
      </c>
      <c r="Q972" s="137">
        <v>1E-3</v>
      </c>
      <c r="R972" s="137">
        <f>Q972*H972</f>
        <v>9.3788999999999997E-2</v>
      </c>
      <c r="S972" s="137">
        <v>0</v>
      </c>
      <c r="T972" s="138">
        <f>S972*H972</f>
        <v>0</v>
      </c>
      <c r="AR972" s="139" t="s">
        <v>158</v>
      </c>
      <c r="AT972" s="139" t="s">
        <v>154</v>
      </c>
      <c r="AU972" s="139" t="s">
        <v>90</v>
      </c>
      <c r="AY972" s="17" t="s">
        <v>122</v>
      </c>
      <c r="BE972" s="140">
        <f>IF(N972="základní",J972,0)</f>
        <v>0</v>
      </c>
      <c r="BF972" s="140">
        <f>IF(N972="snížená",J972,0)</f>
        <v>0</v>
      </c>
      <c r="BG972" s="140">
        <f>IF(N972="zákl. přenesená",J972,0)</f>
        <v>0</v>
      </c>
      <c r="BH972" s="140">
        <f>IF(N972="sníž. přenesená",J972,0)</f>
        <v>0</v>
      </c>
      <c r="BI972" s="140">
        <f>IF(N972="nulová",J972,0)</f>
        <v>0</v>
      </c>
      <c r="BJ972" s="17" t="s">
        <v>88</v>
      </c>
      <c r="BK972" s="140">
        <f>ROUND(I972*H972,2)</f>
        <v>0</v>
      </c>
      <c r="BL972" s="17" t="s">
        <v>159</v>
      </c>
      <c r="BM972" s="139" t="s">
        <v>892</v>
      </c>
    </row>
    <row r="973" spans="2:65" s="12" customFormat="1" ht="11.25">
      <c r="B973" s="145"/>
      <c r="D973" s="146" t="s">
        <v>134</v>
      </c>
      <c r="E973" s="147" t="s">
        <v>19</v>
      </c>
      <c r="F973" s="148" t="s">
        <v>888</v>
      </c>
      <c r="H973" s="147" t="s">
        <v>19</v>
      </c>
      <c r="I973" s="149"/>
      <c r="L973" s="145"/>
      <c r="M973" s="150"/>
      <c r="T973" s="151"/>
      <c r="AT973" s="147" t="s">
        <v>134</v>
      </c>
      <c r="AU973" s="147" t="s">
        <v>90</v>
      </c>
      <c r="AV973" s="12" t="s">
        <v>88</v>
      </c>
      <c r="AW973" s="12" t="s">
        <v>42</v>
      </c>
      <c r="AX973" s="12" t="s">
        <v>80</v>
      </c>
      <c r="AY973" s="147" t="s">
        <v>122</v>
      </c>
    </row>
    <row r="974" spans="2:65" s="12" customFormat="1" ht="11.25">
      <c r="B974" s="145"/>
      <c r="D974" s="146" t="s">
        <v>134</v>
      </c>
      <c r="E974" s="147" t="s">
        <v>19</v>
      </c>
      <c r="F974" s="148" t="s">
        <v>893</v>
      </c>
      <c r="H974" s="147" t="s">
        <v>19</v>
      </c>
      <c r="I974" s="149"/>
      <c r="L974" s="145"/>
      <c r="M974" s="150"/>
      <c r="T974" s="151"/>
      <c r="AT974" s="147" t="s">
        <v>134</v>
      </c>
      <c r="AU974" s="147" t="s">
        <v>90</v>
      </c>
      <c r="AV974" s="12" t="s">
        <v>88</v>
      </c>
      <c r="AW974" s="12" t="s">
        <v>42</v>
      </c>
      <c r="AX974" s="12" t="s">
        <v>80</v>
      </c>
      <c r="AY974" s="147" t="s">
        <v>122</v>
      </c>
    </row>
    <row r="975" spans="2:65" s="12" customFormat="1" ht="11.25">
      <c r="B975" s="145"/>
      <c r="D975" s="146" t="s">
        <v>134</v>
      </c>
      <c r="E975" s="147" t="s">
        <v>19</v>
      </c>
      <c r="F975" s="148" t="s">
        <v>894</v>
      </c>
      <c r="H975" s="147" t="s">
        <v>19</v>
      </c>
      <c r="I975" s="149"/>
      <c r="L975" s="145"/>
      <c r="M975" s="150"/>
      <c r="T975" s="151"/>
      <c r="AT975" s="147" t="s">
        <v>134</v>
      </c>
      <c r="AU975" s="147" t="s">
        <v>90</v>
      </c>
      <c r="AV975" s="12" t="s">
        <v>88</v>
      </c>
      <c r="AW975" s="12" t="s">
        <v>42</v>
      </c>
      <c r="AX975" s="12" t="s">
        <v>80</v>
      </c>
      <c r="AY975" s="147" t="s">
        <v>122</v>
      </c>
    </row>
    <row r="976" spans="2:65" s="13" customFormat="1" ht="11.25">
      <c r="B976" s="152"/>
      <c r="D976" s="146" t="s">
        <v>134</v>
      </c>
      <c r="E976" s="153" t="s">
        <v>19</v>
      </c>
      <c r="F976" s="154" t="s">
        <v>895</v>
      </c>
      <c r="H976" s="155">
        <v>93.789000000000001</v>
      </c>
      <c r="I976" s="156"/>
      <c r="L976" s="152"/>
      <c r="M976" s="157"/>
      <c r="T976" s="158"/>
      <c r="AT976" s="153" t="s">
        <v>134</v>
      </c>
      <c r="AU976" s="153" t="s">
        <v>90</v>
      </c>
      <c r="AV976" s="13" t="s">
        <v>90</v>
      </c>
      <c r="AW976" s="13" t="s">
        <v>42</v>
      </c>
      <c r="AX976" s="13" t="s">
        <v>80</v>
      </c>
      <c r="AY976" s="153" t="s">
        <v>122</v>
      </c>
    </row>
    <row r="977" spans="2:65" s="14" customFormat="1" ht="11.25">
      <c r="B977" s="159"/>
      <c r="D977" s="146" t="s">
        <v>134</v>
      </c>
      <c r="E977" s="160" t="s">
        <v>19</v>
      </c>
      <c r="F977" s="161" t="s">
        <v>140</v>
      </c>
      <c r="H977" s="162">
        <v>93.789000000000001</v>
      </c>
      <c r="I977" s="163"/>
      <c r="L977" s="159"/>
      <c r="M977" s="164"/>
      <c r="T977" s="165"/>
      <c r="AT977" s="160" t="s">
        <v>134</v>
      </c>
      <c r="AU977" s="160" t="s">
        <v>90</v>
      </c>
      <c r="AV977" s="14" t="s">
        <v>130</v>
      </c>
      <c r="AW977" s="14" t="s">
        <v>42</v>
      </c>
      <c r="AX977" s="14" t="s">
        <v>88</v>
      </c>
      <c r="AY977" s="160" t="s">
        <v>122</v>
      </c>
    </row>
    <row r="978" spans="2:65" s="1" customFormat="1" ht="15" customHeight="1">
      <c r="B978" s="33"/>
      <c r="C978" s="128" t="s">
        <v>896</v>
      </c>
      <c r="D978" s="128" t="s">
        <v>125</v>
      </c>
      <c r="E978" s="129" t="s">
        <v>897</v>
      </c>
      <c r="F978" s="130" t="s">
        <v>898</v>
      </c>
      <c r="G978" s="131" t="s">
        <v>128</v>
      </c>
      <c r="H978" s="132">
        <v>10</v>
      </c>
      <c r="I978" s="133"/>
      <c r="J978" s="134">
        <f>ROUND(I978*H978,2)</f>
        <v>0</v>
      </c>
      <c r="K978" s="130" t="s">
        <v>129</v>
      </c>
      <c r="L978" s="33"/>
      <c r="M978" s="135" t="s">
        <v>19</v>
      </c>
      <c r="N978" s="136" t="s">
        <v>51</v>
      </c>
      <c r="P978" s="137">
        <f>O978*H978</f>
        <v>0</v>
      </c>
      <c r="Q978" s="137">
        <v>0</v>
      </c>
      <c r="R978" s="137">
        <f>Q978*H978</f>
        <v>0</v>
      </c>
      <c r="S978" s="137">
        <v>0</v>
      </c>
      <c r="T978" s="138">
        <f>S978*H978</f>
        <v>0</v>
      </c>
      <c r="AR978" s="139" t="s">
        <v>159</v>
      </c>
      <c r="AT978" s="139" t="s">
        <v>125</v>
      </c>
      <c r="AU978" s="139" t="s">
        <v>90</v>
      </c>
      <c r="AY978" s="17" t="s">
        <v>122</v>
      </c>
      <c r="BE978" s="140">
        <f>IF(N978="základní",J978,0)</f>
        <v>0</v>
      </c>
      <c r="BF978" s="140">
        <f>IF(N978="snížená",J978,0)</f>
        <v>0</v>
      </c>
      <c r="BG978" s="140">
        <f>IF(N978="zákl. přenesená",J978,0)</f>
        <v>0</v>
      </c>
      <c r="BH978" s="140">
        <f>IF(N978="sníž. přenesená",J978,0)</f>
        <v>0</v>
      </c>
      <c r="BI978" s="140">
        <f>IF(N978="nulová",J978,0)</f>
        <v>0</v>
      </c>
      <c r="BJ978" s="17" t="s">
        <v>88</v>
      </c>
      <c r="BK978" s="140">
        <f>ROUND(I978*H978,2)</f>
        <v>0</v>
      </c>
      <c r="BL978" s="17" t="s">
        <v>159</v>
      </c>
      <c r="BM978" s="139" t="s">
        <v>899</v>
      </c>
    </row>
    <row r="979" spans="2:65" s="1" customFormat="1" ht="11.25">
      <c r="B979" s="33"/>
      <c r="D979" s="141" t="s">
        <v>132</v>
      </c>
      <c r="F979" s="142" t="s">
        <v>900</v>
      </c>
      <c r="I979" s="143"/>
      <c r="L979" s="33"/>
      <c r="M979" s="144"/>
      <c r="T979" s="54"/>
      <c r="AT979" s="17" t="s">
        <v>132</v>
      </c>
      <c r="AU979" s="17" t="s">
        <v>90</v>
      </c>
    </row>
    <row r="980" spans="2:65" s="12" customFormat="1" ht="11.25">
      <c r="B980" s="145"/>
      <c r="D980" s="146" t="s">
        <v>134</v>
      </c>
      <c r="E980" s="147" t="s">
        <v>19</v>
      </c>
      <c r="F980" s="148" t="s">
        <v>888</v>
      </c>
      <c r="H980" s="147" t="s">
        <v>19</v>
      </c>
      <c r="I980" s="149"/>
      <c r="L980" s="145"/>
      <c r="M980" s="150"/>
      <c r="T980" s="151"/>
      <c r="AT980" s="147" t="s">
        <v>134</v>
      </c>
      <c r="AU980" s="147" t="s">
        <v>90</v>
      </c>
      <c r="AV980" s="12" t="s">
        <v>88</v>
      </c>
      <c r="AW980" s="12" t="s">
        <v>42</v>
      </c>
      <c r="AX980" s="12" t="s">
        <v>80</v>
      </c>
      <c r="AY980" s="147" t="s">
        <v>122</v>
      </c>
    </row>
    <row r="981" spans="2:65" s="13" customFormat="1" ht="11.25">
      <c r="B981" s="152"/>
      <c r="D981" s="146" t="s">
        <v>134</v>
      </c>
      <c r="E981" s="153" t="s">
        <v>19</v>
      </c>
      <c r="F981" s="154" t="s">
        <v>901</v>
      </c>
      <c r="H981" s="155">
        <v>10</v>
      </c>
      <c r="I981" s="156"/>
      <c r="L981" s="152"/>
      <c r="M981" s="157"/>
      <c r="T981" s="158"/>
      <c r="AT981" s="153" t="s">
        <v>134</v>
      </c>
      <c r="AU981" s="153" t="s">
        <v>90</v>
      </c>
      <c r="AV981" s="13" t="s">
        <v>90</v>
      </c>
      <c r="AW981" s="13" t="s">
        <v>42</v>
      </c>
      <c r="AX981" s="13" t="s">
        <v>80</v>
      </c>
      <c r="AY981" s="153" t="s">
        <v>122</v>
      </c>
    </row>
    <row r="982" spans="2:65" s="14" customFormat="1" ht="11.25">
      <c r="B982" s="159"/>
      <c r="D982" s="146" t="s">
        <v>134</v>
      </c>
      <c r="E982" s="160" t="s">
        <v>19</v>
      </c>
      <c r="F982" s="161" t="s">
        <v>140</v>
      </c>
      <c r="H982" s="162">
        <v>10</v>
      </c>
      <c r="I982" s="163"/>
      <c r="L982" s="159"/>
      <c r="M982" s="164"/>
      <c r="T982" s="165"/>
      <c r="AT982" s="160" t="s">
        <v>134</v>
      </c>
      <c r="AU982" s="160" t="s">
        <v>90</v>
      </c>
      <c r="AV982" s="14" t="s">
        <v>130</v>
      </c>
      <c r="AW982" s="14" t="s">
        <v>42</v>
      </c>
      <c r="AX982" s="14" t="s">
        <v>88</v>
      </c>
      <c r="AY982" s="160" t="s">
        <v>122</v>
      </c>
    </row>
    <row r="983" spans="2:65" s="1" customFormat="1" ht="15" customHeight="1">
      <c r="B983" s="33"/>
      <c r="C983" s="166" t="s">
        <v>902</v>
      </c>
      <c r="D983" s="166" t="s">
        <v>154</v>
      </c>
      <c r="E983" s="167" t="s">
        <v>903</v>
      </c>
      <c r="F983" s="168" t="s">
        <v>904</v>
      </c>
      <c r="G983" s="169" t="s">
        <v>128</v>
      </c>
      <c r="H983" s="170">
        <v>10</v>
      </c>
      <c r="I983" s="171"/>
      <c r="J983" s="172">
        <f>ROUND(I983*H983,2)</f>
        <v>0</v>
      </c>
      <c r="K983" s="168" t="s">
        <v>129</v>
      </c>
      <c r="L983" s="173"/>
      <c r="M983" s="174" t="s">
        <v>19</v>
      </c>
      <c r="N983" s="175" t="s">
        <v>51</v>
      </c>
      <c r="P983" s="137">
        <f>O983*H983</f>
        <v>0</v>
      </c>
      <c r="Q983" s="137">
        <v>2.3000000000000001E-4</v>
      </c>
      <c r="R983" s="137">
        <f>Q983*H983</f>
        <v>2.3E-3</v>
      </c>
      <c r="S983" s="137">
        <v>0</v>
      </c>
      <c r="T983" s="138">
        <f>S983*H983</f>
        <v>0</v>
      </c>
      <c r="AR983" s="139" t="s">
        <v>158</v>
      </c>
      <c r="AT983" s="139" t="s">
        <v>154</v>
      </c>
      <c r="AU983" s="139" t="s">
        <v>90</v>
      </c>
      <c r="AY983" s="17" t="s">
        <v>122</v>
      </c>
      <c r="BE983" s="140">
        <f>IF(N983="základní",J983,0)</f>
        <v>0</v>
      </c>
      <c r="BF983" s="140">
        <f>IF(N983="snížená",J983,0)</f>
        <v>0</v>
      </c>
      <c r="BG983" s="140">
        <f>IF(N983="zákl. přenesená",J983,0)</f>
        <v>0</v>
      </c>
      <c r="BH983" s="140">
        <f>IF(N983="sníž. přenesená",J983,0)</f>
        <v>0</v>
      </c>
      <c r="BI983" s="140">
        <f>IF(N983="nulová",J983,0)</f>
        <v>0</v>
      </c>
      <c r="BJ983" s="17" t="s">
        <v>88</v>
      </c>
      <c r="BK983" s="140">
        <f>ROUND(I983*H983,2)</f>
        <v>0</v>
      </c>
      <c r="BL983" s="17" t="s">
        <v>159</v>
      </c>
      <c r="BM983" s="139" t="s">
        <v>905</v>
      </c>
    </row>
    <row r="984" spans="2:65" s="12" customFormat="1" ht="11.25">
      <c r="B984" s="145"/>
      <c r="D984" s="146" t="s">
        <v>134</v>
      </c>
      <c r="E984" s="147" t="s">
        <v>19</v>
      </c>
      <c r="F984" s="148" t="s">
        <v>888</v>
      </c>
      <c r="H984" s="147" t="s">
        <v>19</v>
      </c>
      <c r="I984" s="149"/>
      <c r="L984" s="145"/>
      <c r="M984" s="150"/>
      <c r="T984" s="151"/>
      <c r="AT984" s="147" t="s">
        <v>134</v>
      </c>
      <c r="AU984" s="147" t="s">
        <v>90</v>
      </c>
      <c r="AV984" s="12" t="s">
        <v>88</v>
      </c>
      <c r="AW984" s="12" t="s">
        <v>42</v>
      </c>
      <c r="AX984" s="12" t="s">
        <v>80</v>
      </c>
      <c r="AY984" s="147" t="s">
        <v>122</v>
      </c>
    </row>
    <row r="985" spans="2:65" s="13" customFormat="1" ht="11.25">
      <c r="B985" s="152"/>
      <c r="D985" s="146" t="s">
        <v>134</v>
      </c>
      <c r="E985" s="153" t="s">
        <v>19</v>
      </c>
      <c r="F985" s="154" t="s">
        <v>901</v>
      </c>
      <c r="H985" s="155">
        <v>10</v>
      </c>
      <c r="I985" s="156"/>
      <c r="L985" s="152"/>
      <c r="M985" s="157"/>
      <c r="T985" s="158"/>
      <c r="AT985" s="153" t="s">
        <v>134</v>
      </c>
      <c r="AU985" s="153" t="s">
        <v>90</v>
      </c>
      <c r="AV985" s="13" t="s">
        <v>90</v>
      </c>
      <c r="AW985" s="13" t="s">
        <v>42</v>
      </c>
      <c r="AX985" s="13" t="s">
        <v>80</v>
      </c>
      <c r="AY985" s="153" t="s">
        <v>122</v>
      </c>
    </row>
    <row r="986" spans="2:65" s="14" customFormat="1" ht="11.25">
      <c r="B986" s="159"/>
      <c r="D986" s="146" t="s">
        <v>134</v>
      </c>
      <c r="E986" s="160" t="s">
        <v>19</v>
      </c>
      <c r="F986" s="161" t="s">
        <v>140</v>
      </c>
      <c r="H986" s="162">
        <v>10</v>
      </c>
      <c r="I986" s="163"/>
      <c r="L986" s="159"/>
      <c r="M986" s="164"/>
      <c r="T986" s="165"/>
      <c r="AT986" s="160" t="s">
        <v>134</v>
      </c>
      <c r="AU986" s="160" t="s">
        <v>90</v>
      </c>
      <c r="AV986" s="14" t="s">
        <v>130</v>
      </c>
      <c r="AW986" s="14" t="s">
        <v>42</v>
      </c>
      <c r="AX986" s="14" t="s">
        <v>88</v>
      </c>
      <c r="AY986" s="160" t="s">
        <v>122</v>
      </c>
    </row>
    <row r="987" spans="2:65" s="1" customFormat="1" ht="15" customHeight="1">
      <c r="B987" s="33"/>
      <c r="C987" s="128" t="s">
        <v>906</v>
      </c>
      <c r="D987" s="128" t="s">
        <v>125</v>
      </c>
      <c r="E987" s="129" t="s">
        <v>907</v>
      </c>
      <c r="F987" s="130" t="s">
        <v>908</v>
      </c>
      <c r="G987" s="131" t="s">
        <v>128</v>
      </c>
      <c r="H987" s="132">
        <v>4</v>
      </c>
      <c r="I987" s="133"/>
      <c r="J987" s="134">
        <f>ROUND(I987*H987,2)</f>
        <v>0</v>
      </c>
      <c r="K987" s="130" t="s">
        <v>129</v>
      </c>
      <c r="L987" s="33"/>
      <c r="M987" s="135" t="s">
        <v>19</v>
      </c>
      <c r="N987" s="136" t="s">
        <v>51</v>
      </c>
      <c r="P987" s="137">
        <f>O987*H987</f>
        <v>0</v>
      </c>
      <c r="Q987" s="137">
        <v>0</v>
      </c>
      <c r="R987" s="137">
        <f>Q987*H987</f>
        <v>0</v>
      </c>
      <c r="S987" s="137">
        <v>0</v>
      </c>
      <c r="T987" s="138">
        <f>S987*H987</f>
        <v>0</v>
      </c>
      <c r="AR987" s="139" t="s">
        <v>159</v>
      </c>
      <c r="AT987" s="139" t="s">
        <v>125</v>
      </c>
      <c r="AU987" s="139" t="s">
        <v>90</v>
      </c>
      <c r="AY987" s="17" t="s">
        <v>122</v>
      </c>
      <c r="BE987" s="140">
        <f>IF(N987="základní",J987,0)</f>
        <v>0</v>
      </c>
      <c r="BF987" s="140">
        <f>IF(N987="snížená",J987,0)</f>
        <v>0</v>
      </c>
      <c r="BG987" s="140">
        <f>IF(N987="zákl. přenesená",J987,0)</f>
        <v>0</v>
      </c>
      <c r="BH987" s="140">
        <f>IF(N987="sníž. přenesená",J987,0)</f>
        <v>0</v>
      </c>
      <c r="BI987" s="140">
        <f>IF(N987="nulová",J987,0)</f>
        <v>0</v>
      </c>
      <c r="BJ987" s="17" t="s">
        <v>88</v>
      </c>
      <c r="BK987" s="140">
        <f>ROUND(I987*H987,2)</f>
        <v>0</v>
      </c>
      <c r="BL987" s="17" t="s">
        <v>159</v>
      </c>
      <c r="BM987" s="139" t="s">
        <v>909</v>
      </c>
    </row>
    <row r="988" spans="2:65" s="1" customFormat="1" ht="11.25">
      <c r="B988" s="33"/>
      <c r="D988" s="141" t="s">
        <v>132</v>
      </c>
      <c r="F988" s="142" t="s">
        <v>910</v>
      </c>
      <c r="I988" s="143"/>
      <c r="L988" s="33"/>
      <c r="M988" s="144"/>
      <c r="T988" s="54"/>
      <c r="AT988" s="17" t="s">
        <v>132</v>
      </c>
      <c r="AU988" s="17" t="s">
        <v>90</v>
      </c>
    </row>
    <row r="989" spans="2:65" s="12" customFormat="1" ht="11.25">
      <c r="B989" s="145"/>
      <c r="D989" s="146" t="s">
        <v>134</v>
      </c>
      <c r="E989" s="147" t="s">
        <v>19</v>
      </c>
      <c r="F989" s="148" t="s">
        <v>888</v>
      </c>
      <c r="H989" s="147" t="s">
        <v>19</v>
      </c>
      <c r="I989" s="149"/>
      <c r="L989" s="145"/>
      <c r="M989" s="150"/>
      <c r="T989" s="151"/>
      <c r="AT989" s="147" t="s">
        <v>134</v>
      </c>
      <c r="AU989" s="147" t="s">
        <v>90</v>
      </c>
      <c r="AV989" s="12" t="s">
        <v>88</v>
      </c>
      <c r="AW989" s="12" t="s">
        <v>42</v>
      </c>
      <c r="AX989" s="12" t="s">
        <v>80</v>
      </c>
      <c r="AY989" s="147" t="s">
        <v>122</v>
      </c>
    </row>
    <row r="990" spans="2:65" s="12" customFormat="1" ht="11.25">
      <c r="B990" s="145"/>
      <c r="D990" s="146" t="s">
        <v>134</v>
      </c>
      <c r="E990" s="147" t="s">
        <v>19</v>
      </c>
      <c r="F990" s="148" t="s">
        <v>911</v>
      </c>
      <c r="H990" s="147" t="s">
        <v>19</v>
      </c>
      <c r="I990" s="149"/>
      <c r="L990" s="145"/>
      <c r="M990" s="150"/>
      <c r="T990" s="151"/>
      <c r="AT990" s="147" t="s">
        <v>134</v>
      </c>
      <c r="AU990" s="147" t="s">
        <v>90</v>
      </c>
      <c r="AV990" s="12" t="s">
        <v>88</v>
      </c>
      <c r="AW990" s="12" t="s">
        <v>42</v>
      </c>
      <c r="AX990" s="12" t="s">
        <v>80</v>
      </c>
      <c r="AY990" s="147" t="s">
        <v>122</v>
      </c>
    </row>
    <row r="991" spans="2:65" s="12" customFormat="1" ht="11.25">
      <c r="B991" s="145"/>
      <c r="D991" s="146" t="s">
        <v>134</v>
      </c>
      <c r="E991" s="147" t="s">
        <v>19</v>
      </c>
      <c r="F991" s="148" t="s">
        <v>912</v>
      </c>
      <c r="H991" s="147" t="s">
        <v>19</v>
      </c>
      <c r="I991" s="149"/>
      <c r="L991" s="145"/>
      <c r="M991" s="150"/>
      <c r="T991" s="151"/>
      <c r="AT991" s="147" t="s">
        <v>134</v>
      </c>
      <c r="AU991" s="147" t="s">
        <v>90</v>
      </c>
      <c r="AV991" s="12" t="s">
        <v>88</v>
      </c>
      <c r="AW991" s="12" t="s">
        <v>42</v>
      </c>
      <c r="AX991" s="12" t="s">
        <v>80</v>
      </c>
      <c r="AY991" s="147" t="s">
        <v>122</v>
      </c>
    </row>
    <row r="992" spans="2:65" s="13" customFormat="1" ht="11.25">
      <c r="B992" s="152"/>
      <c r="D992" s="146" t="s">
        <v>134</v>
      </c>
      <c r="E992" s="153" t="s">
        <v>19</v>
      </c>
      <c r="F992" s="154" t="s">
        <v>130</v>
      </c>
      <c r="H992" s="155">
        <v>4</v>
      </c>
      <c r="I992" s="156"/>
      <c r="L992" s="152"/>
      <c r="M992" s="157"/>
      <c r="T992" s="158"/>
      <c r="AT992" s="153" t="s">
        <v>134</v>
      </c>
      <c r="AU992" s="153" t="s">
        <v>90</v>
      </c>
      <c r="AV992" s="13" t="s">
        <v>90</v>
      </c>
      <c r="AW992" s="13" t="s">
        <v>42</v>
      </c>
      <c r="AX992" s="13" t="s">
        <v>80</v>
      </c>
      <c r="AY992" s="153" t="s">
        <v>122</v>
      </c>
    </row>
    <row r="993" spans="2:65" s="14" customFormat="1" ht="11.25">
      <c r="B993" s="159"/>
      <c r="D993" s="146" t="s">
        <v>134</v>
      </c>
      <c r="E993" s="160" t="s">
        <v>19</v>
      </c>
      <c r="F993" s="161" t="s">
        <v>140</v>
      </c>
      <c r="H993" s="162">
        <v>4</v>
      </c>
      <c r="I993" s="163"/>
      <c r="L993" s="159"/>
      <c r="M993" s="164"/>
      <c r="T993" s="165"/>
      <c r="AT993" s="160" t="s">
        <v>134</v>
      </c>
      <c r="AU993" s="160" t="s">
        <v>90</v>
      </c>
      <c r="AV993" s="14" t="s">
        <v>130</v>
      </c>
      <c r="AW993" s="14" t="s">
        <v>42</v>
      </c>
      <c r="AX993" s="14" t="s">
        <v>88</v>
      </c>
      <c r="AY993" s="160" t="s">
        <v>122</v>
      </c>
    </row>
    <row r="994" spans="2:65" s="1" customFormat="1" ht="15" customHeight="1">
      <c r="B994" s="33"/>
      <c r="C994" s="166" t="s">
        <v>913</v>
      </c>
      <c r="D994" s="166" t="s">
        <v>154</v>
      </c>
      <c r="E994" s="167" t="s">
        <v>914</v>
      </c>
      <c r="F994" s="168" t="s">
        <v>915</v>
      </c>
      <c r="G994" s="169" t="s">
        <v>128</v>
      </c>
      <c r="H994" s="170">
        <v>4</v>
      </c>
      <c r="I994" s="171"/>
      <c r="J994" s="172">
        <f>ROUND(I994*H994,2)</f>
        <v>0</v>
      </c>
      <c r="K994" s="168" t="s">
        <v>129</v>
      </c>
      <c r="L994" s="173"/>
      <c r="M994" s="174" t="s">
        <v>19</v>
      </c>
      <c r="N994" s="175" t="s">
        <v>51</v>
      </c>
      <c r="P994" s="137">
        <f>O994*H994</f>
        <v>0</v>
      </c>
      <c r="Q994" s="137">
        <v>1.6000000000000001E-4</v>
      </c>
      <c r="R994" s="137">
        <f>Q994*H994</f>
        <v>6.4000000000000005E-4</v>
      </c>
      <c r="S994" s="137">
        <v>0</v>
      </c>
      <c r="T994" s="138">
        <f>S994*H994</f>
        <v>0</v>
      </c>
      <c r="AR994" s="139" t="s">
        <v>635</v>
      </c>
      <c r="AT994" s="139" t="s">
        <v>154</v>
      </c>
      <c r="AU994" s="139" t="s">
        <v>90</v>
      </c>
      <c r="AY994" s="17" t="s">
        <v>122</v>
      </c>
      <c r="BE994" s="140">
        <f>IF(N994="základní",J994,0)</f>
        <v>0</v>
      </c>
      <c r="BF994" s="140">
        <f>IF(N994="snížená",J994,0)</f>
        <v>0</v>
      </c>
      <c r="BG994" s="140">
        <f>IF(N994="zákl. přenesená",J994,0)</f>
        <v>0</v>
      </c>
      <c r="BH994" s="140">
        <f>IF(N994="sníž. přenesená",J994,0)</f>
        <v>0</v>
      </c>
      <c r="BI994" s="140">
        <f>IF(N994="nulová",J994,0)</f>
        <v>0</v>
      </c>
      <c r="BJ994" s="17" t="s">
        <v>88</v>
      </c>
      <c r="BK994" s="140">
        <f>ROUND(I994*H994,2)</f>
        <v>0</v>
      </c>
      <c r="BL994" s="17" t="s">
        <v>635</v>
      </c>
      <c r="BM994" s="139" t="s">
        <v>916</v>
      </c>
    </row>
    <row r="995" spans="2:65" s="12" customFormat="1" ht="11.25">
      <c r="B995" s="145"/>
      <c r="D995" s="146" t="s">
        <v>134</v>
      </c>
      <c r="E995" s="147" t="s">
        <v>19</v>
      </c>
      <c r="F995" s="148" t="s">
        <v>888</v>
      </c>
      <c r="H995" s="147" t="s">
        <v>19</v>
      </c>
      <c r="I995" s="149"/>
      <c r="L995" s="145"/>
      <c r="M995" s="150"/>
      <c r="T995" s="151"/>
      <c r="AT995" s="147" t="s">
        <v>134</v>
      </c>
      <c r="AU995" s="147" t="s">
        <v>90</v>
      </c>
      <c r="AV995" s="12" t="s">
        <v>88</v>
      </c>
      <c r="AW995" s="12" t="s">
        <v>42</v>
      </c>
      <c r="AX995" s="12" t="s">
        <v>80</v>
      </c>
      <c r="AY995" s="147" t="s">
        <v>122</v>
      </c>
    </row>
    <row r="996" spans="2:65" s="12" customFormat="1" ht="11.25">
      <c r="B996" s="145"/>
      <c r="D996" s="146" t="s">
        <v>134</v>
      </c>
      <c r="E996" s="147" t="s">
        <v>19</v>
      </c>
      <c r="F996" s="148" t="s">
        <v>911</v>
      </c>
      <c r="H996" s="147" t="s">
        <v>19</v>
      </c>
      <c r="I996" s="149"/>
      <c r="L996" s="145"/>
      <c r="M996" s="150"/>
      <c r="T996" s="151"/>
      <c r="AT996" s="147" t="s">
        <v>134</v>
      </c>
      <c r="AU996" s="147" t="s">
        <v>90</v>
      </c>
      <c r="AV996" s="12" t="s">
        <v>88</v>
      </c>
      <c r="AW996" s="12" t="s">
        <v>42</v>
      </c>
      <c r="AX996" s="12" t="s">
        <v>80</v>
      </c>
      <c r="AY996" s="147" t="s">
        <v>122</v>
      </c>
    </row>
    <row r="997" spans="2:65" s="12" customFormat="1" ht="11.25">
      <c r="B997" s="145"/>
      <c r="D997" s="146" t="s">
        <v>134</v>
      </c>
      <c r="E997" s="147" t="s">
        <v>19</v>
      </c>
      <c r="F997" s="148" t="s">
        <v>912</v>
      </c>
      <c r="H997" s="147" t="s">
        <v>19</v>
      </c>
      <c r="I997" s="149"/>
      <c r="L997" s="145"/>
      <c r="M997" s="150"/>
      <c r="T997" s="151"/>
      <c r="AT997" s="147" t="s">
        <v>134</v>
      </c>
      <c r="AU997" s="147" t="s">
        <v>90</v>
      </c>
      <c r="AV997" s="12" t="s">
        <v>88</v>
      </c>
      <c r="AW997" s="12" t="s">
        <v>42</v>
      </c>
      <c r="AX997" s="12" t="s">
        <v>80</v>
      </c>
      <c r="AY997" s="147" t="s">
        <v>122</v>
      </c>
    </row>
    <row r="998" spans="2:65" s="13" customFormat="1" ht="11.25">
      <c r="B998" s="152"/>
      <c r="D998" s="146" t="s">
        <v>134</v>
      </c>
      <c r="E998" s="153" t="s">
        <v>19</v>
      </c>
      <c r="F998" s="154" t="s">
        <v>130</v>
      </c>
      <c r="H998" s="155">
        <v>4</v>
      </c>
      <c r="I998" s="156"/>
      <c r="L998" s="152"/>
      <c r="M998" s="157"/>
      <c r="T998" s="158"/>
      <c r="AT998" s="153" t="s">
        <v>134</v>
      </c>
      <c r="AU998" s="153" t="s">
        <v>90</v>
      </c>
      <c r="AV998" s="13" t="s">
        <v>90</v>
      </c>
      <c r="AW998" s="13" t="s">
        <v>42</v>
      </c>
      <c r="AX998" s="13" t="s">
        <v>80</v>
      </c>
      <c r="AY998" s="153" t="s">
        <v>122</v>
      </c>
    </row>
    <row r="999" spans="2:65" s="14" customFormat="1" ht="11.25">
      <c r="B999" s="159"/>
      <c r="D999" s="146" t="s">
        <v>134</v>
      </c>
      <c r="E999" s="160" t="s">
        <v>19</v>
      </c>
      <c r="F999" s="161" t="s">
        <v>140</v>
      </c>
      <c r="H999" s="162">
        <v>4</v>
      </c>
      <c r="I999" s="163"/>
      <c r="L999" s="159"/>
      <c r="M999" s="164"/>
      <c r="T999" s="165"/>
      <c r="AT999" s="160" t="s">
        <v>134</v>
      </c>
      <c r="AU999" s="160" t="s">
        <v>90</v>
      </c>
      <c r="AV999" s="14" t="s">
        <v>130</v>
      </c>
      <c r="AW999" s="14" t="s">
        <v>42</v>
      </c>
      <c r="AX999" s="14" t="s">
        <v>88</v>
      </c>
      <c r="AY999" s="160" t="s">
        <v>122</v>
      </c>
    </row>
    <row r="1000" spans="2:65" s="1" customFormat="1" ht="21.2" customHeight="1">
      <c r="B1000" s="33"/>
      <c r="C1000" s="128" t="s">
        <v>917</v>
      </c>
      <c r="D1000" s="128" t="s">
        <v>125</v>
      </c>
      <c r="E1000" s="129" t="s">
        <v>918</v>
      </c>
      <c r="F1000" s="130" t="s">
        <v>919</v>
      </c>
      <c r="G1000" s="131" t="s">
        <v>157</v>
      </c>
      <c r="H1000" s="132">
        <v>5</v>
      </c>
      <c r="I1000" s="133"/>
      <c r="J1000" s="134">
        <f>ROUND(I1000*H1000,2)</f>
        <v>0</v>
      </c>
      <c r="K1000" s="130" t="s">
        <v>129</v>
      </c>
      <c r="L1000" s="33"/>
      <c r="M1000" s="135" t="s">
        <v>19</v>
      </c>
      <c r="N1000" s="136" t="s">
        <v>51</v>
      </c>
      <c r="P1000" s="137">
        <f>O1000*H1000</f>
        <v>0</v>
      </c>
      <c r="Q1000" s="137">
        <v>0</v>
      </c>
      <c r="R1000" s="137">
        <f>Q1000*H1000</f>
        <v>0</v>
      </c>
      <c r="S1000" s="137">
        <v>0</v>
      </c>
      <c r="T1000" s="138">
        <f>S1000*H1000</f>
        <v>0</v>
      </c>
      <c r="AR1000" s="139" t="s">
        <v>159</v>
      </c>
      <c r="AT1000" s="139" t="s">
        <v>125</v>
      </c>
      <c r="AU1000" s="139" t="s">
        <v>90</v>
      </c>
      <c r="AY1000" s="17" t="s">
        <v>122</v>
      </c>
      <c r="BE1000" s="140">
        <f>IF(N1000="základní",J1000,0)</f>
        <v>0</v>
      </c>
      <c r="BF1000" s="140">
        <f>IF(N1000="snížená",J1000,0)</f>
        <v>0</v>
      </c>
      <c r="BG1000" s="140">
        <f>IF(N1000="zákl. přenesená",J1000,0)</f>
        <v>0</v>
      </c>
      <c r="BH1000" s="140">
        <f>IF(N1000="sníž. přenesená",J1000,0)</f>
        <v>0</v>
      </c>
      <c r="BI1000" s="140">
        <f>IF(N1000="nulová",J1000,0)</f>
        <v>0</v>
      </c>
      <c r="BJ1000" s="17" t="s">
        <v>88</v>
      </c>
      <c r="BK1000" s="140">
        <f>ROUND(I1000*H1000,2)</f>
        <v>0</v>
      </c>
      <c r="BL1000" s="17" t="s">
        <v>159</v>
      </c>
      <c r="BM1000" s="139" t="s">
        <v>920</v>
      </c>
    </row>
    <row r="1001" spans="2:65" s="1" customFormat="1" ht="11.25">
      <c r="B1001" s="33"/>
      <c r="D1001" s="141" t="s">
        <v>132</v>
      </c>
      <c r="F1001" s="142" t="s">
        <v>921</v>
      </c>
      <c r="I1001" s="143"/>
      <c r="L1001" s="33"/>
      <c r="M1001" s="144"/>
      <c r="T1001" s="54"/>
      <c r="AT1001" s="17" t="s">
        <v>132</v>
      </c>
      <c r="AU1001" s="17" t="s">
        <v>90</v>
      </c>
    </row>
    <row r="1002" spans="2:65" s="12" customFormat="1" ht="11.25">
      <c r="B1002" s="145"/>
      <c r="D1002" s="146" t="s">
        <v>134</v>
      </c>
      <c r="E1002" s="147" t="s">
        <v>19</v>
      </c>
      <c r="F1002" s="148" t="s">
        <v>161</v>
      </c>
      <c r="H1002" s="147" t="s">
        <v>19</v>
      </c>
      <c r="I1002" s="149"/>
      <c r="L1002" s="145"/>
      <c r="M1002" s="150"/>
      <c r="T1002" s="151"/>
      <c r="AT1002" s="147" t="s">
        <v>134</v>
      </c>
      <c r="AU1002" s="147" t="s">
        <v>90</v>
      </c>
      <c r="AV1002" s="12" t="s">
        <v>88</v>
      </c>
      <c r="AW1002" s="12" t="s">
        <v>42</v>
      </c>
      <c r="AX1002" s="12" t="s">
        <v>80</v>
      </c>
      <c r="AY1002" s="147" t="s">
        <v>122</v>
      </c>
    </row>
    <row r="1003" spans="2:65" s="12" customFormat="1" ht="11.25">
      <c r="B1003" s="145"/>
      <c r="D1003" s="146" t="s">
        <v>134</v>
      </c>
      <c r="E1003" s="147" t="s">
        <v>19</v>
      </c>
      <c r="F1003" s="148" t="s">
        <v>922</v>
      </c>
      <c r="H1003" s="147" t="s">
        <v>19</v>
      </c>
      <c r="I1003" s="149"/>
      <c r="L1003" s="145"/>
      <c r="M1003" s="150"/>
      <c r="T1003" s="151"/>
      <c r="AT1003" s="147" t="s">
        <v>134</v>
      </c>
      <c r="AU1003" s="147" t="s">
        <v>90</v>
      </c>
      <c r="AV1003" s="12" t="s">
        <v>88</v>
      </c>
      <c r="AW1003" s="12" t="s">
        <v>42</v>
      </c>
      <c r="AX1003" s="12" t="s">
        <v>80</v>
      </c>
      <c r="AY1003" s="147" t="s">
        <v>122</v>
      </c>
    </row>
    <row r="1004" spans="2:65" s="13" customFormat="1" ht="11.25">
      <c r="B1004" s="152"/>
      <c r="D1004" s="146" t="s">
        <v>134</v>
      </c>
      <c r="E1004" s="153" t="s">
        <v>19</v>
      </c>
      <c r="F1004" s="154" t="s">
        <v>88</v>
      </c>
      <c r="H1004" s="155">
        <v>1</v>
      </c>
      <c r="I1004" s="156"/>
      <c r="L1004" s="152"/>
      <c r="M1004" s="157"/>
      <c r="T1004" s="158"/>
      <c r="AT1004" s="153" t="s">
        <v>134</v>
      </c>
      <c r="AU1004" s="153" t="s">
        <v>90</v>
      </c>
      <c r="AV1004" s="13" t="s">
        <v>90</v>
      </c>
      <c r="AW1004" s="13" t="s">
        <v>42</v>
      </c>
      <c r="AX1004" s="13" t="s">
        <v>80</v>
      </c>
      <c r="AY1004" s="153" t="s">
        <v>122</v>
      </c>
    </row>
    <row r="1005" spans="2:65" s="12" customFormat="1" ht="11.25">
      <c r="B1005" s="145"/>
      <c r="D1005" s="146" t="s">
        <v>134</v>
      </c>
      <c r="E1005" s="147" t="s">
        <v>19</v>
      </c>
      <c r="F1005" s="148" t="s">
        <v>923</v>
      </c>
      <c r="H1005" s="147" t="s">
        <v>19</v>
      </c>
      <c r="I1005" s="149"/>
      <c r="L1005" s="145"/>
      <c r="M1005" s="150"/>
      <c r="T1005" s="151"/>
      <c r="AT1005" s="147" t="s">
        <v>134</v>
      </c>
      <c r="AU1005" s="147" t="s">
        <v>90</v>
      </c>
      <c r="AV1005" s="12" t="s">
        <v>88</v>
      </c>
      <c r="AW1005" s="12" t="s">
        <v>42</v>
      </c>
      <c r="AX1005" s="12" t="s">
        <v>80</v>
      </c>
      <c r="AY1005" s="147" t="s">
        <v>122</v>
      </c>
    </row>
    <row r="1006" spans="2:65" s="13" customFormat="1" ht="11.25">
      <c r="B1006" s="152"/>
      <c r="D1006" s="146" t="s">
        <v>134</v>
      </c>
      <c r="E1006" s="153" t="s">
        <v>19</v>
      </c>
      <c r="F1006" s="154" t="s">
        <v>924</v>
      </c>
      <c r="H1006" s="155">
        <v>4</v>
      </c>
      <c r="I1006" s="156"/>
      <c r="L1006" s="152"/>
      <c r="M1006" s="157"/>
      <c r="T1006" s="158"/>
      <c r="AT1006" s="153" t="s">
        <v>134</v>
      </c>
      <c r="AU1006" s="153" t="s">
        <v>90</v>
      </c>
      <c r="AV1006" s="13" t="s">
        <v>90</v>
      </c>
      <c r="AW1006" s="13" t="s">
        <v>42</v>
      </c>
      <c r="AX1006" s="13" t="s">
        <v>80</v>
      </c>
      <c r="AY1006" s="153" t="s">
        <v>122</v>
      </c>
    </row>
    <row r="1007" spans="2:65" s="14" customFormat="1" ht="11.25">
      <c r="B1007" s="159"/>
      <c r="D1007" s="146" t="s">
        <v>134</v>
      </c>
      <c r="E1007" s="160" t="s">
        <v>19</v>
      </c>
      <c r="F1007" s="161" t="s">
        <v>140</v>
      </c>
      <c r="H1007" s="162">
        <v>5</v>
      </c>
      <c r="I1007" s="163"/>
      <c r="L1007" s="159"/>
      <c r="M1007" s="164"/>
      <c r="T1007" s="165"/>
      <c r="AT1007" s="160" t="s">
        <v>134</v>
      </c>
      <c r="AU1007" s="160" t="s">
        <v>90</v>
      </c>
      <c r="AV1007" s="14" t="s">
        <v>130</v>
      </c>
      <c r="AW1007" s="14" t="s">
        <v>42</v>
      </c>
      <c r="AX1007" s="14" t="s">
        <v>88</v>
      </c>
      <c r="AY1007" s="160" t="s">
        <v>122</v>
      </c>
    </row>
    <row r="1008" spans="2:65" s="1" customFormat="1" ht="31.9" customHeight="1">
      <c r="B1008" s="33"/>
      <c r="C1008" s="128" t="s">
        <v>925</v>
      </c>
      <c r="D1008" s="128" t="s">
        <v>125</v>
      </c>
      <c r="E1008" s="129" t="s">
        <v>926</v>
      </c>
      <c r="F1008" s="130" t="s">
        <v>927</v>
      </c>
      <c r="G1008" s="131" t="s">
        <v>157</v>
      </c>
      <c r="H1008" s="132">
        <v>2</v>
      </c>
      <c r="I1008" s="133"/>
      <c r="J1008" s="134">
        <f>ROUND(I1008*H1008,2)</f>
        <v>0</v>
      </c>
      <c r="K1008" s="130" t="s">
        <v>129</v>
      </c>
      <c r="L1008" s="33"/>
      <c r="M1008" s="135" t="s">
        <v>19</v>
      </c>
      <c r="N1008" s="136" t="s">
        <v>51</v>
      </c>
      <c r="P1008" s="137">
        <f>O1008*H1008</f>
        <v>0</v>
      </c>
      <c r="Q1008" s="137">
        <v>0</v>
      </c>
      <c r="R1008" s="137">
        <f>Q1008*H1008</f>
        <v>0</v>
      </c>
      <c r="S1008" s="137">
        <v>0</v>
      </c>
      <c r="T1008" s="138">
        <f>S1008*H1008</f>
        <v>0</v>
      </c>
      <c r="AR1008" s="139" t="s">
        <v>159</v>
      </c>
      <c r="AT1008" s="139" t="s">
        <v>125</v>
      </c>
      <c r="AU1008" s="139" t="s">
        <v>90</v>
      </c>
      <c r="AY1008" s="17" t="s">
        <v>122</v>
      </c>
      <c r="BE1008" s="140">
        <f>IF(N1008="základní",J1008,0)</f>
        <v>0</v>
      </c>
      <c r="BF1008" s="140">
        <f>IF(N1008="snížená",J1008,0)</f>
        <v>0</v>
      </c>
      <c r="BG1008" s="140">
        <f>IF(N1008="zákl. přenesená",J1008,0)</f>
        <v>0</v>
      </c>
      <c r="BH1008" s="140">
        <f>IF(N1008="sníž. přenesená",J1008,0)</f>
        <v>0</v>
      </c>
      <c r="BI1008" s="140">
        <f>IF(N1008="nulová",J1008,0)</f>
        <v>0</v>
      </c>
      <c r="BJ1008" s="17" t="s">
        <v>88</v>
      </c>
      <c r="BK1008" s="140">
        <f>ROUND(I1008*H1008,2)</f>
        <v>0</v>
      </c>
      <c r="BL1008" s="17" t="s">
        <v>159</v>
      </c>
      <c r="BM1008" s="139" t="s">
        <v>928</v>
      </c>
    </row>
    <row r="1009" spans="2:65" s="1" customFormat="1" ht="11.25">
      <c r="B1009" s="33"/>
      <c r="D1009" s="141" t="s">
        <v>132</v>
      </c>
      <c r="F1009" s="142" t="s">
        <v>929</v>
      </c>
      <c r="I1009" s="143"/>
      <c r="L1009" s="33"/>
      <c r="M1009" s="144"/>
      <c r="T1009" s="54"/>
      <c r="AT1009" s="17" t="s">
        <v>132</v>
      </c>
      <c r="AU1009" s="17" t="s">
        <v>90</v>
      </c>
    </row>
    <row r="1010" spans="2:65" s="12" customFormat="1" ht="11.25">
      <c r="B1010" s="145"/>
      <c r="D1010" s="146" t="s">
        <v>134</v>
      </c>
      <c r="E1010" s="147" t="s">
        <v>19</v>
      </c>
      <c r="F1010" s="148" t="s">
        <v>161</v>
      </c>
      <c r="H1010" s="147" t="s">
        <v>19</v>
      </c>
      <c r="I1010" s="149"/>
      <c r="L1010" s="145"/>
      <c r="M1010" s="150"/>
      <c r="T1010" s="151"/>
      <c r="AT1010" s="147" t="s">
        <v>134</v>
      </c>
      <c r="AU1010" s="147" t="s">
        <v>90</v>
      </c>
      <c r="AV1010" s="12" t="s">
        <v>88</v>
      </c>
      <c r="AW1010" s="12" t="s">
        <v>42</v>
      </c>
      <c r="AX1010" s="12" t="s">
        <v>80</v>
      </c>
      <c r="AY1010" s="147" t="s">
        <v>122</v>
      </c>
    </row>
    <row r="1011" spans="2:65" s="12" customFormat="1" ht="11.25">
      <c r="B1011" s="145"/>
      <c r="D1011" s="146" t="s">
        <v>134</v>
      </c>
      <c r="E1011" s="147" t="s">
        <v>19</v>
      </c>
      <c r="F1011" s="148" t="s">
        <v>930</v>
      </c>
      <c r="H1011" s="147" t="s">
        <v>19</v>
      </c>
      <c r="I1011" s="149"/>
      <c r="L1011" s="145"/>
      <c r="M1011" s="150"/>
      <c r="T1011" s="151"/>
      <c r="AT1011" s="147" t="s">
        <v>134</v>
      </c>
      <c r="AU1011" s="147" t="s">
        <v>90</v>
      </c>
      <c r="AV1011" s="12" t="s">
        <v>88</v>
      </c>
      <c r="AW1011" s="12" t="s">
        <v>42</v>
      </c>
      <c r="AX1011" s="12" t="s">
        <v>80</v>
      </c>
      <c r="AY1011" s="147" t="s">
        <v>122</v>
      </c>
    </row>
    <row r="1012" spans="2:65" s="13" customFormat="1" ht="11.25">
      <c r="B1012" s="152"/>
      <c r="D1012" s="146" t="s">
        <v>134</v>
      </c>
      <c r="E1012" s="153" t="s">
        <v>19</v>
      </c>
      <c r="F1012" s="154" t="s">
        <v>931</v>
      </c>
      <c r="H1012" s="155">
        <v>2</v>
      </c>
      <c r="I1012" s="156"/>
      <c r="L1012" s="152"/>
      <c r="M1012" s="157"/>
      <c r="T1012" s="158"/>
      <c r="AT1012" s="153" t="s">
        <v>134</v>
      </c>
      <c r="AU1012" s="153" t="s">
        <v>90</v>
      </c>
      <c r="AV1012" s="13" t="s">
        <v>90</v>
      </c>
      <c r="AW1012" s="13" t="s">
        <v>42</v>
      </c>
      <c r="AX1012" s="13" t="s">
        <v>80</v>
      </c>
      <c r="AY1012" s="153" t="s">
        <v>122</v>
      </c>
    </row>
    <row r="1013" spans="2:65" s="14" customFormat="1" ht="11.25">
      <c r="B1013" s="159"/>
      <c r="D1013" s="146" t="s">
        <v>134</v>
      </c>
      <c r="E1013" s="160" t="s">
        <v>19</v>
      </c>
      <c r="F1013" s="161" t="s">
        <v>140</v>
      </c>
      <c r="H1013" s="162">
        <v>2</v>
      </c>
      <c r="I1013" s="163"/>
      <c r="L1013" s="159"/>
      <c r="M1013" s="164"/>
      <c r="T1013" s="165"/>
      <c r="AT1013" s="160" t="s">
        <v>134</v>
      </c>
      <c r="AU1013" s="160" t="s">
        <v>90</v>
      </c>
      <c r="AV1013" s="14" t="s">
        <v>130</v>
      </c>
      <c r="AW1013" s="14" t="s">
        <v>42</v>
      </c>
      <c r="AX1013" s="14" t="s">
        <v>88</v>
      </c>
      <c r="AY1013" s="160" t="s">
        <v>122</v>
      </c>
    </row>
    <row r="1014" spans="2:65" s="1" customFormat="1" ht="15" customHeight="1">
      <c r="B1014" s="33"/>
      <c r="C1014" s="166" t="s">
        <v>932</v>
      </c>
      <c r="D1014" s="166" t="s">
        <v>154</v>
      </c>
      <c r="E1014" s="167" t="s">
        <v>933</v>
      </c>
      <c r="F1014" s="168" t="s">
        <v>934</v>
      </c>
      <c r="G1014" s="169" t="s">
        <v>157</v>
      </c>
      <c r="H1014" s="170">
        <v>2</v>
      </c>
      <c r="I1014" s="171"/>
      <c r="J1014" s="172">
        <f>ROUND(I1014*H1014,2)</f>
        <v>0</v>
      </c>
      <c r="K1014" s="168" t="s">
        <v>129</v>
      </c>
      <c r="L1014" s="173"/>
      <c r="M1014" s="174" t="s">
        <v>19</v>
      </c>
      <c r="N1014" s="175" t="s">
        <v>51</v>
      </c>
      <c r="P1014" s="137">
        <f>O1014*H1014</f>
        <v>0</v>
      </c>
      <c r="Q1014" s="137">
        <v>6.9999999999999994E-5</v>
      </c>
      <c r="R1014" s="137">
        <f>Q1014*H1014</f>
        <v>1.3999999999999999E-4</v>
      </c>
      <c r="S1014" s="137">
        <v>0</v>
      </c>
      <c r="T1014" s="138">
        <f>S1014*H1014</f>
        <v>0</v>
      </c>
      <c r="AR1014" s="139" t="s">
        <v>158</v>
      </c>
      <c r="AT1014" s="139" t="s">
        <v>154</v>
      </c>
      <c r="AU1014" s="139" t="s">
        <v>90</v>
      </c>
      <c r="AY1014" s="17" t="s">
        <v>122</v>
      </c>
      <c r="BE1014" s="140">
        <f>IF(N1014="základní",J1014,0)</f>
        <v>0</v>
      </c>
      <c r="BF1014" s="140">
        <f>IF(N1014="snížená",J1014,0)</f>
        <v>0</v>
      </c>
      <c r="BG1014" s="140">
        <f>IF(N1014="zákl. přenesená",J1014,0)</f>
        <v>0</v>
      </c>
      <c r="BH1014" s="140">
        <f>IF(N1014="sníž. přenesená",J1014,0)</f>
        <v>0</v>
      </c>
      <c r="BI1014" s="140">
        <f>IF(N1014="nulová",J1014,0)</f>
        <v>0</v>
      </c>
      <c r="BJ1014" s="17" t="s">
        <v>88</v>
      </c>
      <c r="BK1014" s="140">
        <f>ROUND(I1014*H1014,2)</f>
        <v>0</v>
      </c>
      <c r="BL1014" s="17" t="s">
        <v>159</v>
      </c>
      <c r="BM1014" s="139" t="s">
        <v>935</v>
      </c>
    </row>
    <row r="1015" spans="2:65" s="12" customFormat="1" ht="11.25">
      <c r="B1015" s="145"/>
      <c r="D1015" s="146" t="s">
        <v>134</v>
      </c>
      <c r="E1015" s="147" t="s">
        <v>19</v>
      </c>
      <c r="F1015" s="148" t="s">
        <v>161</v>
      </c>
      <c r="H1015" s="147" t="s">
        <v>19</v>
      </c>
      <c r="I1015" s="149"/>
      <c r="L1015" s="145"/>
      <c r="M1015" s="150"/>
      <c r="T1015" s="151"/>
      <c r="AT1015" s="147" t="s">
        <v>134</v>
      </c>
      <c r="AU1015" s="147" t="s">
        <v>90</v>
      </c>
      <c r="AV1015" s="12" t="s">
        <v>88</v>
      </c>
      <c r="AW1015" s="12" t="s">
        <v>42</v>
      </c>
      <c r="AX1015" s="12" t="s">
        <v>80</v>
      </c>
      <c r="AY1015" s="147" t="s">
        <v>122</v>
      </c>
    </row>
    <row r="1016" spans="2:65" s="12" customFormat="1" ht="11.25">
      <c r="B1016" s="145"/>
      <c r="D1016" s="146" t="s">
        <v>134</v>
      </c>
      <c r="E1016" s="147" t="s">
        <v>19</v>
      </c>
      <c r="F1016" s="148" t="s">
        <v>930</v>
      </c>
      <c r="H1016" s="147" t="s">
        <v>19</v>
      </c>
      <c r="I1016" s="149"/>
      <c r="L1016" s="145"/>
      <c r="M1016" s="150"/>
      <c r="T1016" s="151"/>
      <c r="AT1016" s="147" t="s">
        <v>134</v>
      </c>
      <c r="AU1016" s="147" t="s">
        <v>90</v>
      </c>
      <c r="AV1016" s="12" t="s">
        <v>88</v>
      </c>
      <c r="AW1016" s="12" t="s">
        <v>42</v>
      </c>
      <c r="AX1016" s="12" t="s">
        <v>80</v>
      </c>
      <c r="AY1016" s="147" t="s">
        <v>122</v>
      </c>
    </row>
    <row r="1017" spans="2:65" s="13" customFormat="1" ht="11.25">
      <c r="B1017" s="152"/>
      <c r="D1017" s="146" t="s">
        <v>134</v>
      </c>
      <c r="E1017" s="153" t="s">
        <v>19</v>
      </c>
      <c r="F1017" s="154" t="s">
        <v>931</v>
      </c>
      <c r="H1017" s="155">
        <v>2</v>
      </c>
      <c r="I1017" s="156"/>
      <c r="L1017" s="152"/>
      <c r="M1017" s="157"/>
      <c r="T1017" s="158"/>
      <c r="AT1017" s="153" t="s">
        <v>134</v>
      </c>
      <c r="AU1017" s="153" t="s">
        <v>90</v>
      </c>
      <c r="AV1017" s="13" t="s">
        <v>90</v>
      </c>
      <c r="AW1017" s="13" t="s">
        <v>42</v>
      </c>
      <c r="AX1017" s="13" t="s">
        <v>80</v>
      </c>
      <c r="AY1017" s="153" t="s">
        <v>122</v>
      </c>
    </row>
    <row r="1018" spans="2:65" s="14" customFormat="1" ht="11.25">
      <c r="B1018" s="159"/>
      <c r="D1018" s="146" t="s">
        <v>134</v>
      </c>
      <c r="E1018" s="160" t="s">
        <v>19</v>
      </c>
      <c r="F1018" s="161" t="s">
        <v>140</v>
      </c>
      <c r="H1018" s="162">
        <v>2</v>
      </c>
      <c r="I1018" s="163"/>
      <c r="L1018" s="159"/>
      <c r="M1018" s="164"/>
      <c r="T1018" s="165"/>
      <c r="AT1018" s="160" t="s">
        <v>134</v>
      </c>
      <c r="AU1018" s="160" t="s">
        <v>90</v>
      </c>
      <c r="AV1018" s="14" t="s">
        <v>130</v>
      </c>
      <c r="AW1018" s="14" t="s">
        <v>42</v>
      </c>
      <c r="AX1018" s="14" t="s">
        <v>88</v>
      </c>
      <c r="AY1018" s="160" t="s">
        <v>122</v>
      </c>
    </row>
    <row r="1019" spans="2:65" s="1" customFormat="1" ht="23.65" customHeight="1">
      <c r="B1019" s="33"/>
      <c r="C1019" s="128" t="s">
        <v>936</v>
      </c>
      <c r="D1019" s="128" t="s">
        <v>125</v>
      </c>
      <c r="E1019" s="129" t="s">
        <v>937</v>
      </c>
      <c r="F1019" s="130" t="s">
        <v>938</v>
      </c>
      <c r="G1019" s="131" t="s">
        <v>157</v>
      </c>
      <c r="H1019" s="132">
        <v>130</v>
      </c>
      <c r="I1019" s="133"/>
      <c r="J1019" s="134">
        <f>ROUND(I1019*H1019,2)</f>
        <v>0</v>
      </c>
      <c r="K1019" s="130" t="s">
        <v>129</v>
      </c>
      <c r="L1019" s="33"/>
      <c r="M1019" s="135" t="s">
        <v>19</v>
      </c>
      <c r="N1019" s="136" t="s">
        <v>51</v>
      </c>
      <c r="P1019" s="137">
        <f>O1019*H1019</f>
        <v>0</v>
      </c>
      <c r="Q1019" s="137">
        <v>0</v>
      </c>
      <c r="R1019" s="137">
        <f>Q1019*H1019</f>
        <v>0</v>
      </c>
      <c r="S1019" s="137">
        <v>0</v>
      </c>
      <c r="T1019" s="138">
        <f>S1019*H1019</f>
        <v>0</v>
      </c>
      <c r="AR1019" s="139" t="s">
        <v>159</v>
      </c>
      <c r="AT1019" s="139" t="s">
        <v>125</v>
      </c>
      <c r="AU1019" s="139" t="s">
        <v>90</v>
      </c>
      <c r="AY1019" s="17" t="s">
        <v>122</v>
      </c>
      <c r="BE1019" s="140">
        <f>IF(N1019="základní",J1019,0)</f>
        <v>0</v>
      </c>
      <c r="BF1019" s="140">
        <f>IF(N1019="snížená",J1019,0)</f>
        <v>0</v>
      </c>
      <c r="BG1019" s="140">
        <f>IF(N1019="zákl. přenesená",J1019,0)</f>
        <v>0</v>
      </c>
      <c r="BH1019" s="140">
        <f>IF(N1019="sníž. přenesená",J1019,0)</f>
        <v>0</v>
      </c>
      <c r="BI1019" s="140">
        <f>IF(N1019="nulová",J1019,0)</f>
        <v>0</v>
      </c>
      <c r="BJ1019" s="17" t="s">
        <v>88</v>
      </c>
      <c r="BK1019" s="140">
        <f>ROUND(I1019*H1019,2)</f>
        <v>0</v>
      </c>
      <c r="BL1019" s="17" t="s">
        <v>159</v>
      </c>
      <c r="BM1019" s="139" t="s">
        <v>939</v>
      </c>
    </row>
    <row r="1020" spans="2:65" s="1" customFormat="1" ht="11.25">
      <c r="B1020" s="33"/>
      <c r="D1020" s="141" t="s">
        <v>132</v>
      </c>
      <c r="F1020" s="142" t="s">
        <v>940</v>
      </c>
      <c r="I1020" s="143"/>
      <c r="L1020" s="33"/>
      <c r="M1020" s="144"/>
      <c r="T1020" s="54"/>
      <c r="AT1020" s="17" t="s">
        <v>132</v>
      </c>
      <c r="AU1020" s="17" t="s">
        <v>90</v>
      </c>
    </row>
    <row r="1021" spans="2:65" s="12" customFormat="1" ht="11.25">
      <c r="B1021" s="145"/>
      <c r="D1021" s="146" t="s">
        <v>134</v>
      </c>
      <c r="E1021" s="147" t="s">
        <v>19</v>
      </c>
      <c r="F1021" s="148" t="s">
        <v>941</v>
      </c>
      <c r="H1021" s="147" t="s">
        <v>19</v>
      </c>
      <c r="I1021" s="149"/>
      <c r="L1021" s="145"/>
      <c r="M1021" s="150"/>
      <c r="T1021" s="151"/>
      <c r="AT1021" s="147" t="s">
        <v>134</v>
      </c>
      <c r="AU1021" s="147" t="s">
        <v>90</v>
      </c>
      <c r="AV1021" s="12" t="s">
        <v>88</v>
      </c>
      <c r="AW1021" s="12" t="s">
        <v>42</v>
      </c>
      <c r="AX1021" s="12" t="s">
        <v>80</v>
      </c>
      <c r="AY1021" s="147" t="s">
        <v>122</v>
      </c>
    </row>
    <row r="1022" spans="2:65" s="12" customFormat="1" ht="11.25">
      <c r="B1022" s="145"/>
      <c r="D1022" s="146" t="s">
        <v>134</v>
      </c>
      <c r="E1022" s="147" t="s">
        <v>19</v>
      </c>
      <c r="F1022" s="148" t="s">
        <v>942</v>
      </c>
      <c r="H1022" s="147" t="s">
        <v>19</v>
      </c>
      <c r="I1022" s="149"/>
      <c r="L1022" s="145"/>
      <c r="M1022" s="150"/>
      <c r="T1022" s="151"/>
      <c r="AT1022" s="147" t="s">
        <v>134</v>
      </c>
      <c r="AU1022" s="147" t="s">
        <v>90</v>
      </c>
      <c r="AV1022" s="12" t="s">
        <v>88</v>
      </c>
      <c r="AW1022" s="12" t="s">
        <v>42</v>
      </c>
      <c r="AX1022" s="12" t="s">
        <v>80</v>
      </c>
      <c r="AY1022" s="147" t="s">
        <v>122</v>
      </c>
    </row>
    <row r="1023" spans="2:65" s="13" customFormat="1" ht="11.25">
      <c r="B1023" s="152"/>
      <c r="D1023" s="146" t="s">
        <v>134</v>
      </c>
      <c r="E1023" s="153" t="s">
        <v>19</v>
      </c>
      <c r="F1023" s="154" t="s">
        <v>876</v>
      </c>
      <c r="H1023" s="155">
        <v>130</v>
      </c>
      <c r="I1023" s="156"/>
      <c r="L1023" s="152"/>
      <c r="M1023" s="157"/>
      <c r="T1023" s="158"/>
      <c r="AT1023" s="153" t="s">
        <v>134</v>
      </c>
      <c r="AU1023" s="153" t="s">
        <v>90</v>
      </c>
      <c r="AV1023" s="13" t="s">
        <v>90</v>
      </c>
      <c r="AW1023" s="13" t="s">
        <v>42</v>
      </c>
      <c r="AX1023" s="13" t="s">
        <v>80</v>
      </c>
      <c r="AY1023" s="153" t="s">
        <v>122</v>
      </c>
    </row>
    <row r="1024" spans="2:65" s="14" customFormat="1" ht="11.25">
      <c r="B1024" s="159"/>
      <c r="D1024" s="146" t="s">
        <v>134</v>
      </c>
      <c r="E1024" s="160" t="s">
        <v>19</v>
      </c>
      <c r="F1024" s="161" t="s">
        <v>140</v>
      </c>
      <c r="H1024" s="162">
        <v>130</v>
      </c>
      <c r="I1024" s="163"/>
      <c r="L1024" s="159"/>
      <c r="M1024" s="164"/>
      <c r="T1024" s="165"/>
      <c r="AT1024" s="160" t="s">
        <v>134</v>
      </c>
      <c r="AU1024" s="160" t="s">
        <v>90</v>
      </c>
      <c r="AV1024" s="14" t="s">
        <v>130</v>
      </c>
      <c r="AW1024" s="14" t="s">
        <v>42</v>
      </c>
      <c r="AX1024" s="14" t="s">
        <v>88</v>
      </c>
      <c r="AY1024" s="160" t="s">
        <v>122</v>
      </c>
    </row>
    <row r="1025" spans="2:65" s="1" customFormat="1" ht="31.9" customHeight="1">
      <c r="B1025" s="33"/>
      <c r="C1025" s="128" t="s">
        <v>943</v>
      </c>
      <c r="D1025" s="128" t="s">
        <v>125</v>
      </c>
      <c r="E1025" s="129" t="s">
        <v>944</v>
      </c>
      <c r="F1025" s="130" t="s">
        <v>945</v>
      </c>
      <c r="G1025" s="131" t="s">
        <v>157</v>
      </c>
      <c r="H1025" s="132">
        <v>184</v>
      </c>
      <c r="I1025" s="133"/>
      <c r="J1025" s="134">
        <f>ROUND(I1025*H1025,2)</f>
        <v>0</v>
      </c>
      <c r="K1025" s="130" t="s">
        <v>129</v>
      </c>
      <c r="L1025" s="33"/>
      <c r="M1025" s="135" t="s">
        <v>19</v>
      </c>
      <c r="N1025" s="136" t="s">
        <v>51</v>
      </c>
      <c r="P1025" s="137">
        <f>O1025*H1025</f>
        <v>0</v>
      </c>
      <c r="Q1025" s="137">
        <v>0</v>
      </c>
      <c r="R1025" s="137">
        <f>Q1025*H1025</f>
        <v>0</v>
      </c>
      <c r="S1025" s="137">
        <v>0</v>
      </c>
      <c r="T1025" s="138">
        <f>S1025*H1025</f>
        <v>0</v>
      </c>
      <c r="AR1025" s="139" t="s">
        <v>249</v>
      </c>
      <c r="AT1025" s="139" t="s">
        <v>125</v>
      </c>
      <c r="AU1025" s="139" t="s">
        <v>90</v>
      </c>
      <c r="AY1025" s="17" t="s">
        <v>122</v>
      </c>
      <c r="BE1025" s="140">
        <f>IF(N1025="základní",J1025,0)</f>
        <v>0</v>
      </c>
      <c r="BF1025" s="140">
        <f>IF(N1025="snížená",J1025,0)</f>
        <v>0</v>
      </c>
      <c r="BG1025" s="140">
        <f>IF(N1025="zákl. přenesená",J1025,0)</f>
        <v>0</v>
      </c>
      <c r="BH1025" s="140">
        <f>IF(N1025="sníž. přenesená",J1025,0)</f>
        <v>0</v>
      </c>
      <c r="BI1025" s="140">
        <f>IF(N1025="nulová",J1025,0)</f>
        <v>0</v>
      </c>
      <c r="BJ1025" s="17" t="s">
        <v>88</v>
      </c>
      <c r="BK1025" s="140">
        <f>ROUND(I1025*H1025,2)</f>
        <v>0</v>
      </c>
      <c r="BL1025" s="17" t="s">
        <v>249</v>
      </c>
      <c r="BM1025" s="139" t="s">
        <v>946</v>
      </c>
    </row>
    <row r="1026" spans="2:65" s="1" customFormat="1" ht="11.25">
      <c r="B1026" s="33"/>
      <c r="D1026" s="141" t="s">
        <v>132</v>
      </c>
      <c r="F1026" s="142" t="s">
        <v>947</v>
      </c>
      <c r="I1026" s="143"/>
      <c r="L1026" s="33"/>
      <c r="M1026" s="144"/>
      <c r="T1026" s="54"/>
      <c r="AT1026" s="17" t="s">
        <v>132</v>
      </c>
      <c r="AU1026" s="17" t="s">
        <v>90</v>
      </c>
    </row>
    <row r="1027" spans="2:65" s="12" customFormat="1" ht="11.25">
      <c r="B1027" s="145"/>
      <c r="D1027" s="146" t="s">
        <v>134</v>
      </c>
      <c r="E1027" s="147" t="s">
        <v>19</v>
      </c>
      <c r="F1027" s="148" t="s">
        <v>941</v>
      </c>
      <c r="H1027" s="147" t="s">
        <v>19</v>
      </c>
      <c r="I1027" s="149"/>
      <c r="L1027" s="145"/>
      <c r="M1027" s="150"/>
      <c r="T1027" s="151"/>
      <c r="AT1027" s="147" t="s">
        <v>134</v>
      </c>
      <c r="AU1027" s="147" t="s">
        <v>90</v>
      </c>
      <c r="AV1027" s="12" t="s">
        <v>88</v>
      </c>
      <c r="AW1027" s="12" t="s">
        <v>42</v>
      </c>
      <c r="AX1027" s="12" t="s">
        <v>80</v>
      </c>
      <c r="AY1027" s="147" t="s">
        <v>122</v>
      </c>
    </row>
    <row r="1028" spans="2:65" s="12" customFormat="1" ht="11.25">
      <c r="B1028" s="145"/>
      <c r="D1028" s="146" t="s">
        <v>134</v>
      </c>
      <c r="E1028" s="147" t="s">
        <v>19</v>
      </c>
      <c r="F1028" s="148" t="s">
        <v>948</v>
      </c>
      <c r="H1028" s="147" t="s">
        <v>19</v>
      </c>
      <c r="I1028" s="149"/>
      <c r="L1028" s="145"/>
      <c r="M1028" s="150"/>
      <c r="T1028" s="151"/>
      <c r="AT1028" s="147" t="s">
        <v>134</v>
      </c>
      <c r="AU1028" s="147" t="s">
        <v>90</v>
      </c>
      <c r="AV1028" s="12" t="s">
        <v>88</v>
      </c>
      <c r="AW1028" s="12" t="s">
        <v>42</v>
      </c>
      <c r="AX1028" s="12" t="s">
        <v>80</v>
      </c>
      <c r="AY1028" s="147" t="s">
        <v>122</v>
      </c>
    </row>
    <row r="1029" spans="2:65" s="12" customFormat="1" ht="11.25">
      <c r="B1029" s="145"/>
      <c r="D1029" s="146" t="s">
        <v>134</v>
      </c>
      <c r="E1029" s="147" t="s">
        <v>19</v>
      </c>
      <c r="F1029" s="148" t="s">
        <v>949</v>
      </c>
      <c r="H1029" s="147" t="s">
        <v>19</v>
      </c>
      <c r="I1029" s="149"/>
      <c r="L1029" s="145"/>
      <c r="M1029" s="150"/>
      <c r="T1029" s="151"/>
      <c r="AT1029" s="147" t="s">
        <v>134</v>
      </c>
      <c r="AU1029" s="147" t="s">
        <v>90</v>
      </c>
      <c r="AV1029" s="12" t="s">
        <v>88</v>
      </c>
      <c r="AW1029" s="12" t="s">
        <v>42</v>
      </c>
      <c r="AX1029" s="12" t="s">
        <v>80</v>
      </c>
      <c r="AY1029" s="147" t="s">
        <v>122</v>
      </c>
    </row>
    <row r="1030" spans="2:65" s="13" customFormat="1" ht="11.25">
      <c r="B1030" s="152"/>
      <c r="D1030" s="146" t="s">
        <v>134</v>
      </c>
      <c r="E1030" s="153" t="s">
        <v>19</v>
      </c>
      <c r="F1030" s="154" t="s">
        <v>876</v>
      </c>
      <c r="H1030" s="155">
        <v>130</v>
      </c>
      <c r="I1030" s="156"/>
      <c r="L1030" s="152"/>
      <c r="M1030" s="157"/>
      <c r="T1030" s="158"/>
      <c r="AT1030" s="153" t="s">
        <v>134</v>
      </c>
      <c r="AU1030" s="153" t="s">
        <v>90</v>
      </c>
      <c r="AV1030" s="13" t="s">
        <v>90</v>
      </c>
      <c r="AW1030" s="13" t="s">
        <v>42</v>
      </c>
      <c r="AX1030" s="13" t="s">
        <v>80</v>
      </c>
      <c r="AY1030" s="153" t="s">
        <v>122</v>
      </c>
    </row>
    <row r="1031" spans="2:65" s="12" customFormat="1" ht="11.25">
      <c r="B1031" s="145"/>
      <c r="D1031" s="146" t="s">
        <v>134</v>
      </c>
      <c r="E1031" s="147" t="s">
        <v>19</v>
      </c>
      <c r="F1031" s="148" t="s">
        <v>950</v>
      </c>
      <c r="H1031" s="147" t="s">
        <v>19</v>
      </c>
      <c r="I1031" s="149"/>
      <c r="L1031" s="145"/>
      <c r="M1031" s="150"/>
      <c r="T1031" s="151"/>
      <c r="AT1031" s="147" t="s">
        <v>134</v>
      </c>
      <c r="AU1031" s="147" t="s">
        <v>90</v>
      </c>
      <c r="AV1031" s="12" t="s">
        <v>88</v>
      </c>
      <c r="AW1031" s="12" t="s">
        <v>42</v>
      </c>
      <c r="AX1031" s="12" t="s">
        <v>80</v>
      </c>
      <c r="AY1031" s="147" t="s">
        <v>122</v>
      </c>
    </row>
    <row r="1032" spans="2:65" s="13" customFormat="1" ht="11.25">
      <c r="B1032" s="152"/>
      <c r="D1032" s="146" t="s">
        <v>134</v>
      </c>
      <c r="E1032" s="153" t="s">
        <v>19</v>
      </c>
      <c r="F1032" s="154" t="s">
        <v>882</v>
      </c>
      <c r="H1032" s="155">
        <v>54</v>
      </c>
      <c r="I1032" s="156"/>
      <c r="L1032" s="152"/>
      <c r="M1032" s="157"/>
      <c r="T1032" s="158"/>
      <c r="AT1032" s="153" t="s">
        <v>134</v>
      </c>
      <c r="AU1032" s="153" t="s">
        <v>90</v>
      </c>
      <c r="AV1032" s="13" t="s">
        <v>90</v>
      </c>
      <c r="AW1032" s="13" t="s">
        <v>42</v>
      </c>
      <c r="AX1032" s="13" t="s">
        <v>80</v>
      </c>
      <c r="AY1032" s="153" t="s">
        <v>122</v>
      </c>
    </row>
    <row r="1033" spans="2:65" s="14" customFormat="1" ht="11.25">
      <c r="B1033" s="159"/>
      <c r="D1033" s="146" t="s">
        <v>134</v>
      </c>
      <c r="E1033" s="160" t="s">
        <v>19</v>
      </c>
      <c r="F1033" s="161" t="s">
        <v>140</v>
      </c>
      <c r="H1033" s="162">
        <v>184</v>
      </c>
      <c r="I1033" s="163"/>
      <c r="L1033" s="159"/>
      <c r="M1033" s="164"/>
      <c r="T1033" s="165"/>
      <c r="AT1033" s="160" t="s">
        <v>134</v>
      </c>
      <c r="AU1033" s="160" t="s">
        <v>90</v>
      </c>
      <c r="AV1033" s="14" t="s">
        <v>130</v>
      </c>
      <c r="AW1033" s="14" t="s">
        <v>42</v>
      </c>
      <c r="AX1033" s="14" t="s">
        <v>88</v>
      </c>
      <c r="AY1033" s="160" t="s">
        <v>122</v>
      </c>
    </row>
    <row r="1034" spans="2:65" s="1" customFormat="1" ht="15" customHeight="1">
      <c r="B1034" s="33"/>
      <c r="C1034" s="166" t="s">
        <v>951</v>
      </c>
      <c r="D1034" s="166" t="s">
        <v>154</v>
      </c>
      <c r="E1034" s="167" t="s">
        <v>952</v>
      </c>
      <c r="F1034" s="168" t="s">
        <v>953</v>
      </c>
      <c r="G1034" s="169" t="s">
        <v>157</v>
      </c>
      <c r="H1034" s="170">
        <v>130</v>
      </c>
      <c r="I1034" s="171"/>
      <c r="J1034" s="172">
        <f>ROUND(I1034*H1034,2)</f>
        <v>0</v>
      </c>
      <c r="K1034" s="168" t="s">
        <v>129</v>
      </c>
      <c r="L1034" s="173"/>
      <c r="M1034" s="174" t="s">
        <v>19</v>
      </c>
      <c r="N1034" s="175" t="s">
        <v>51</v>
      </c>
      <c r="P1034" s="137">
        <f>O1034*H1034</f>
        <v>0</v>
      </c>
      <c r="Q1034" s="137">
        <v>2.1000000000000001E-4</v>
      </c>
      <c r="R1034" s="137">
        <f>Q1034*H1034</f>
        <v>2.7300000000000001E-2</v>
      </c>
      <c r="S1034" s="137">
        <v>0</v>
      </c>
      <c r="T1034" s="138">
        <f>S1034*H1034</f>
        <v>0</v>
      </c>
      <c r="AR1034" s="139" t="s">
        <v>158</v>
      </c>
      <c r="AT1034" s="139" t="s">
        <v>154</v>
      </c>
      <c r="AU1034" s="139" t="s">
        <v>90</v>
      </c>
      <c r="AY1034" s="17" t="s">
        <v>122</v>
      </c>
      <c r="BE1034" s="140">
        <f>IF(N1034="základní",J1034,0)</f>
        <v>0</v>
      </c>
      <c r="BF1034" s="140">
        <f>IF(N1034="snížená",J1034,0)</f>
        <v>0</v>
      </c>
      <c r="BG1034" s="140">
        <f>IF(N1034="zákl. přenesená",J1034,0)</f>
        <v>0</v>
      </c>
      <c r="BH1034" s="140">
        <f>IF(N1034="sníž. přenesená",J1034,0)</f>
        <v>0</v>
      </c>
      <c r="BI1034" s="140">
        <f>IF(N1034="nulová",J1034,0)</f>
        <v>0</v>
      </c>
      <c r="BJ1034" s="17" t="s">
        <v>88</v>
      </c>
      <c r="BK1034" s="140">
        <f>ROUND(I1034*H1034,2)</f>
        <v>0</v>
      </c>
      <c r="BL1034" s="17" t="s">
        <v>159</v>
      </c>
      <c r="BM1034" s="139" t="s">
        <v>954</v>
      </c>
    </row>
    <row r="1035" spans="2:65" s="12" customFormat="1" ht="11.25">
      <c r="B1035" s="145"/>
      <c r="D1035" s="146" t="s">
        <v>134</v>
      </c>
      <c r="E1035" s="147" t="s">
        <v>19</v>
      </c>
      <c r="F1035" s="148" t="s">
        <v>941</v>
      </c>
      <c r="H1035" s="147" t="s">
        <v>19</v>
      </c>
      <c r="I1035" s="149"/>
      <c r="L1035" s="145"/>
      <c r="M1035" s="150"/>
      <c r="T1035" s="151"/>
      <c r="AT1035" s="147" t="s">
        <v>134</v>
      </c>
      <c r="AU1035" s="147" t="s">
        <v>90</v>
      </c>
      <c r="AV1035" s="12" t="s">
        <v>88</v>
      </c>
      <c r="AW1035" s="12" t="s">
        <v>42</v>
      </c>
      <c r="AX1035" s="12" t="s">
        <v>80</v>
      </c>
      <c r="AY1035" s="147" t="s">
        <v>122</v>
      </c>
    </row>
    <row r="1036" spans="2:65" s="12" customFormat="1" ht="11.25">
      <c r="B1036" s="145"/>
      <c r="D1036" s="146" t="s">
        <v>134</v>
      </c>
      <c r="E1036" s="147" t="s">
        <v>19</v>
      </c>
      <c r="F1036" s="148" t="s">
        <v>955</v>
      </c>
      <c r="H1036" s="147" t="s">
        <v>19</v>
      </c>
      <c r="I1036" s="149"/>
      <c r="L1036" s="145"/>
      <c r="M1036" s="150"/>
      <c r="T1036" s="151"/>
      <c r="AT1036" s="147" t="s">
        <v>134</v>
      </c>
      <c r="AU1036" s="147" t="s">
        <v>90</v>
      </c>
      <c r="AV1036" s="12" t="s">
        <v>88</v>
      </c>
      <c r="AW1036" s="12" t="s">
        <v>42</v>
      </c>
      <c r="AX1036" s="12" t="s">
        <v>80</v>
      </c>
      <c r="AY1036" s="147" t="s">
        <v>122</v>
      </c>
    </row>
    <row r="1037" spans="2:65" s="13" customFormat="1" ht="11.25">
      <c r="B1037" s="152"/>
      <c r="D1037" s="146" t="s">
        <v>134</v>
      </c>
      <c r="E1037" s="153" t="s">
        <v>19</v>
      </c>
      <c r="F1037" s="154" t="s">
        <v>876</v>
      </c>
      <c r="H1037" s="155">
        <v>130</v>
      </c>
      <c r="I1037" s="156"/>
      <c r="L1037" s="152"/>
      <c r="M1037" s="157"/>
      <c r="T1037" s="158"/>
      <c r="AT1037" s="153" t="s">
        <v>134</v>
      </c>
      <c r="AU1037" s="153" t="s">
        <v>90</v>
      </c>
      <c r="AV1037" s="13" t="s">
        <v>90</v>
      </c>
      <c r="AW1037" s="13" t="s">
        <v>42</v>
      </c>
      <c r="AX1037" s="13" t="s">
        <v>80</v>
      </c>
      <c r="AY1037" s="153" t="s">
        <v>122</v>
      </c>
    </row>
    <row r="1038" spans="2:65" s="14" customFormat="1" ht="11.25">
      <c r="B1038" s="159"/>
      <c r="D1038" s="146" t="s">
        <v>134</v>
      </c>
      <c r="E1038" s="160" t="s">
        <v>19</v>
      </c>
      <c r="F1038" s="161" t="s">
        <v>140</v>
      </c>
      <c r="H1038" s="162">
        <v>130</v>
      </c>
      <c r="I1038" s="163"/>
      <c r="L1038" s="159"/>
      <c r="M1038" s="164"/>
      <c r="T1038" s="165"/>
      <c r="AT1038" s="160" t="s">
        <v>134</v>
      </c>
      <c r="AU1038" s="160" t="s">
        <v>90</v>
      </c>
      <c r="AV1038" s="14" t="s">
        <v>130</v>
      </c>
      <c r="AW1038" s="14" t="s">
        <v>42</v>
      </c>
      <c r="AX1038" s="14" t="s">
        <v>88</v>
      </c>
      <c r="AY1038" s="160" t="s">
        <v>122</v>
      </c>
    </row>
    <row r="1039" spans="2:65" s="1" customFormat="1" ht="23.65" customHeight="1">
      <c r="B1039" s="33"/>
      <c r="C1039" s="128" t="s">
        <v>956</v>
      </c>
      <c r="D1039" s="128" t="s">
        <v>125</v>
      </c>
      <c r="E1039" s="129" t="s">
        <v>957</v>
      </c>
      <c r="F1039" s="130" t="s">
        <v>958</v>
      </c>
      <c r="G1039" s="131" t="s">
        <v>128</v>
      </c>
      <c r="H1039" s="132">
        <v>4</v>
      </c>
      <c r="I1039" s="133"/>
      <c r="J1039" s="134">
        <f>ROUND(I1039*H1039,2)</f>
        <v>0</v>
      </c>
      <c r="K1039" s="130" t="s">
        <v>129</v>
      </c>
      <c r="L1039" s="33"/>
      <c r="M1039" s="135" t="s">
        <v>19</v>
      </c>
      <c r="N1039" s="136" t="s">
        <v>51</v>
      </c>
      <c r="P1039" s="137">
        <f>O1039*H1039</f>
        <v>0</v>
      </c>
      <c r="Q1039" s="137">
        <v>0</v>
      </c>
      <c r="R1039" s="137">
        <f>Q1039*H1039</f>
        <v>0</v>
      </c>
      <c r="S1039" s="137">
        <v>0</v>
      </c>
      <c r="T1039" s="138">
        <f>S1039*H1039</f>
        <v>0</v>
      </c>
      <c r="AR1039" s="139" t="s">
        <v>159</v>
      </c>
      <c r="AT1039" s="139" t="s">
        <v>125</v>
      </c>
      <c r="AU1039" s="139" t="s">
        <v>90</v>
      </c>
      <c r="AY1039" s="17" t="s">
        <v>122</v>
      </c>
      <c r="BE1039" s="140">
        <f>IF(N1039="základní",J1039,0)</f>
        <v>0</v>
      </c>
      <c r="BF1039" s="140">
        <f>IF(N1039="snížená",J1039,0)</f>
        <v>0</v>
      </c>
      <c r="BG1039" s="140">
        <f>IF(N1039="zákl. přenesená",J1039,0)</f>
        <v>0</v>
      </c>
      <c r="BH1039" s="140">
        <f>IF(N1039="sníž. přenesená",J1039,0)</f>
        <v>0</v>
      </c>
      <c r="BI1039" s="140">
        <f>IF(N1039="nulová",J1039,0)</f>
        <v>0</v>
      </c>
      <c r="BJ1039" s="17" t="s">
        <v>88</v>
      </c>
      <c r="BK1039" s="140">
        <f>ROUND(I1039*H1039,2)</f>
        <v>0</v>
      </c>
      <c r="BL1039" s="17" t="s">
        <v>159</v>
      </c>
      <c r="BM1039" s="139" t="s">
        <v>959</v>
      </c>
    </row>
    <row r="1040" spans="2:65" s="1" customFormat="1" ht="11.25">
      <c r="B1040" s="33"/>
      <c r="D1040" s="141" t="s">
        <v>132</v>
      </c>
      <c r="F1040" s="142" t="s">
        <v>960</v>
      </c>
      <c r="I1040" s="143"/>
      <c r="L1040" s="33"/>
      <c r="M1040" s="144"/>
      <c r="T1040" s="54"/>
      <c r="AT1040" s="17" t="s">
        <v>132</v>
      </c>
      <c r="AU1040" s="17" t="s">
        <v>90</v>
      </c>
    </row>
    <row r="1041" spans="2:65" s="12" customFormat="1" ht="11.25">
      <c r="B1041" s="145"/>
      <c r="D1041" s="146" t="s">
        <v>134</v>
      </c>
      <c r="E1041" s="147" t="s">
        <v>19</v>
      </c>
      <c r="F1041" s="148" t="s">
        <v>941</v>
      </c>
      <c r="H1041" s="147" t="s">
        <v>19</v>
      </c>
      <c r="I1041" s="149"/>
      <c r="L1041" s="145"/>
      <c r="M1041" s="150"/>
      <c r="T1041" s="151"/>
      <c r="AT1041" s="147" t="s">
        <v>134</v>
      </c>
      <c r="AU1041" s="147" t="s">
        <v>90</v>
      </c>
      <c r="AV1041" s="12" t="s">
        <v>88</v>
      </c>
      <c r="AW1041" s="12" t="s">
        <v>42</v>
      </c>
      <c r="AX1041" s="12" t="s">
        <v>80</v>
      </c>
      <c r="AY1041" s="147" t="s">
        <v>122</v>
      </c>
    </row>
    <row r="1042" spans="2:65" s="12" customFormat="1" ht="11.25">
      <c r="B1042" s="145"/>
      <c r="D1042" s="146" t="s">
        <v>134</v>
      </c>
      <c r="E1042" s="147" t="s">
        <v>19</v>
      </c>
      <c r="F1042" s="148" t="s">
        <v>961</v>
      </c>
      <c r="H1042" s="147" t="s">
        <v>19</v>
      </c>
      <c r="I1042" s="149"/>
      <c r="L1042" s="145"/>
      <c r="M1042" s="150"/>
      <c r="T1042" s="151"/>
      <c r="AT1042" s="147" t="s">
        <v>134</v>
      </c>
      <c r="AU1042" s="147" t="s">
        <v>90</v>
      </c>
      <c r="AV1042" s="12" t="s">
        <v>88</v>
      </c>
      <c r="AW1042" s="12" t="s">
        <v>42</v>
      </c>
      <c r="AX1042" s="12" t="s">
        <v>80</v>
      </c>
      <c r="AY1042" s="147" t="s">
        <v>122</v>
      </c>
    </row>
    <row r="1043" spans="2:65" s="13" customFormat="1" ht="11.25">
      <c r="B1043" s="152"/>
      <c r="D1043" s="146" t="s">
        <v>134</v>
      </c>
      <c r="E1043" s="153" t="s">
        <v>19</v>
      </c>
      <c r="F1043" s="154" t="s">
        <v>962</v>
      </c>
      <c r="H1043" s="155">
        <v>4</v>
      </c>
      <c r="I1043" s="156"/>
      <c r="L1043" s="152"/>
      <c r="M1043" s="157"/>
      <c r="T1043" s="158"/>
      <c r="AT1043" s="153" t="s">
        <v>134</v>
      </c>
      <c r="AU1043" s="153" t="s">
        <v>90</v>
      </c>
      <c r="AV1043" s="13" t="s">
        <v>90</v>
      </c>
      <c r="AW1043" s="13" t="s">
        <v>42</v>
      </c>
      <c r="AX1043" s="13" t="s">
        <v>80</v>
      </c>
      <c r="AY1043" s="153" t="s">
        <v>122</v>
      </c>
    </row>
    <row r="1044" spans="2:65" s="14" customFormat="1" ht="11.25">
      <c r="B1044" s="159"/>
      <c r="D1044" s="146" t="s">
        <v>134</v>
      </c>
      <c r="E1044" s="160" t="s">
        <v>19</v>
      </c>
      <c r="F1044" s="161" t="s">
        <v>140</v>
      </c>
      <c r="H1044" s="162">
        <v>4</v>
      </c>
      <c r="I1044" s="163"/>
      <c r="L1044" s="159"/>
      <c r="M1044" s="164"/>
      <c r="T1044" s="165"/>
      <c r="AT1044" s="160" t="s">
        <v>134</v>
      </c>
      <c r="AU1044" s="160" t="s">
        <v>90</v>
      </c>
      <c r="AV1044" s="14" t="s">
        <v>130</v>
      </c>
      <c r="AW1044" s="14" t="s">
        <v>42</v>
      </c>
      <c r="AX1044" s="14" t="s">
        <v>88</v>
      </c>
      <c r="AY1044" s="160" t="s">
        <v>122</v>
      </c>
    </row>
    <row r="1045" spans="2:65" s="1" customFormat="1" ht="23.65" customHeight="1">
      <c r="B1045" s="33"/>
      <c r="C1045" s="128" t="s">
        <v>963</v>
      </c>
      <c r="D1045" s="128" t="s">
        <v>125</v>
      </c>
      <c r="E1045" s="129" t="s">
        <v>964</v>
      </c>
      <c r="F1045" s="130" t="s">
        <v>965</v>
      </c>
      <c r="G1045" s="131" t="s">
        <v>157</v>
      </c>
      <c r="H1045" s="132">
        <v>54</v>
      </c>
      <c r="I1045" s="133"/>
      <c r="J1045" s="134">
        <f>ROUND(I1045*H1045,2)</f>
        <v>0</v>
      </c>
      <c r="K1045" s="130" t="s">
        <v>129</v>
      </c>
      <c r="L1045" s="33"/>
      <c r="M1045" s="135" t="s">
        <v>19</v>
      </c>
      <c r="N1045" s="136" t="s">
        <v>51</v>
      </c>
      <c r="P1045" s="137">
        <f>O1045*H1045</f>
        <v>0</v>
      </c>
      <c r="Q1045" s="137">
        <v>0</v>
      </c>
      <c r="R1045" s="137">
        <f>Q1045*H1045</f>
        <v>0</v>
      </c>
      <c r="S1045" s="137">
        <v>0</v>
      </c>
      <c r="T1045" s="138">
        <f>S1045*H1045</f>
        <v>0</v>
      </c>
      <c r="AR1045" s="139" t="s">
        <v>159</v>
      </c>
      <c r="AT1045" s="139" t="s">
        <v>125</v>
      </c>
      <c r="AU1045" s="139" t="s">
        <v>90</v>
      </c>
      <c r="AY1045" s="17" t="s">
        <v>122</v>
      </c>
      <c r="BE1045" s="140">
        <f>IF(N1045="základní",J1045,0)</f>
        <v>0</v>
      </c>
      <c r="BF1045" s="140">
        <f>IF(N1045="snížená",J1045,0)</f>
        <v>0</v>
      </c>
      <c r="BG1045" s="140">
        <f>IF(N1045="zákl. přenesená",J1045,0)</f>
        <v>0</v>
      </c>
      <c r="BH1045" s="140">
        <f>IF(N1045="sníž. přenesená",J1045,0)</f>
        <v>0</v>
      </c>
      <c r="BI1045" s="140">
        <f>IF(N1045="nulová",J1045,0)</f>
        <v>0</v>
      </c>
      <c r="BJ1045" s="17" t="s">
        <v>88</v>
      </c>
      <c r="BK1045" s="140">
        <f>ROUND(I1045*H1045,2)</f>
        <v>0</v>
      </c>
      <c r="BL1045" s="17" t="s">
        <v>159</v>
      </c>
      <c r="BM1045" s="139" t="s">
        <v>966</v>
      </c>
    </row>
    <row r="1046" spans="2:65" s="1" customFormat="1" ht="11.25">
      <c r="B1046" s="33"/>
      <c r="D1046" s="141" t="s">
        <v>132</v>
      </c>
      <c r="F1046" s="142" t="s">
        <v>967</v>
      </c>
      <c r="I1046" s="143"/>
      <c r="L1046" s="33"/>
      <c r="M1046" s="144"/>
      <c r="T1046" s="54"/>
      <c r="AT1046" s="17" t="s">
        <v>132</v>
      </c>
      <c r="AU1046" s="17" t="s">
        <v>90</v>
      </c>
    </row>
    <row r="1047" spans="2:65" s="12" customFormat="1" ht="11.25">
      <c r="B1047" s="145"/>
      <c r="D1047" s="146" t="s">
        <v>134</v>
      </c>
      <c r="E1047" s="147" t="s">
        <v>19</v>
      </c>
      <c r="F1047" s="148" t="s">
        <v>941</v>
      </c>
      <c r="H1047" s="147" t="s">
        <v>19</v>
      </c>
      <c r="I1047" s="149"/>
      <c r="L1047" s="145"/>
      <c r="M1047" s="150"/>
      <c r="T1047" s="151"/>
      <c r="AT1047" s="147" t="s">
        <v>134</v>
      </c>
      <c r="AU1047" s="147" t="s">
        <v>90</v>
      </c>
      <c r="AV1047" s="12" t="s">
        <v>88</v>
      </c>
      <c r="AW1047" s="12" t="s">
        <v>42</v>
      </c>
      <c r="AX1047" s="12" t="s">
        <v>80</v>
      </c>
      <c r="AY1047" s="147" t="s">
        <v>122</v>
      </c>
    </row>
    <row r="1048" spans="2:65" s="12" customFormat="1" ht="11.25">
      <c r="B1048" s="145"/>
      <c r="D1048" s="146" t="s">
        <v>134</v>
      </c>
      <c r="E1048" s="147" t="s">
        <v>19</v>
      </c>
      <c r="F1048" s="148" t="s">
        <v>968</v>
      </c>
      <c r="H1048" s="147" t="s">
        <v>19</v>
      </c>
      <c r="I1048" s="149"/>
      <c r="L1048" s="145"/>
      <c r="M1048" s="150"/>
      <c r="T1048" s="151"/>
      <c r="AT1048" s="147" t="s">
        <v>134</v>
      </c>
      <c r="AU1048" s="147" t="s">
        <v>90</v>
      </c>
      <c r="AV1048" s="12" t="s">
        <v>88</v>
      </c>
      <c r="AW1048" s="12" t="s">
        <v>42</v>
      </c>
      <c r="AX1048" s="12" t="s">
        <v>80</v>
      </c>
      <c r="AY1048" s="147" t="s">
        <v>122</v>
      </c>
    </row>
    <row r="1049" spans="2:65" s="13" customFormat="1" ht="11.25">
      <c r="B1049" s="152"/>
      <c r="D1049" s="146" t="s">
        <v>134</v>
      </c>
      <c r="E1049" s="153" t="s">
        <v>19</v>
      </c>
      <c r="F1049" s="154" t="s">
        <v>882</v>
      </c>
      <c r="H1049" s="155">
        <v>54</v>
      </c>
      <c r="I1049" s="156"/>
      <c r="L1049" s="152"/>
      <c r="M1049" s="157"/>
      <c r="T1049" s="158"/>
      <c r="AT1049" s="153" t="s">
        <v>134</v>
      </c>
      <c r="AU1049" s="153" t="s">
        <v>90</v>
      </c>
      <c r="AV1049" s="13" t="s">
        <v>90</v>
      </c>
      <c r="AW1049" s="13" t="s">
        <v>42</v>
      </c>
      <c r="AX1049" s="13" t="s">
        <v>80</v>
      </c>
      <c r="AY1049" s="153" t="s">
        <v>122</v>
      </c>
    </row>
    <row r="1050" spans="2:65" s="14" customFormat="1" ht="11.25">
      <c r="B1050" s="159"/>
      <c r="D1050" s="146" t="s">
        <v>134</v>
      </c>
      <c r="E1050" s="160" t="s">
        <v>19</v>
      </c>
      <c r="F1050" s="161" t="s">
        <v>140</v>
      </c>
      <c r="H1050" s="162">
        <v>54</v>
      </c>
      <c r="I1050" s="163"/>
      <c r="L1050" s="159"/>
      <c r="M1050" s="164"/>
      <c r="T1050" s="165"/>
      <c r="AT1050" s="160" t="s">
        <v>134</v>
      </c>
      <c r="AU1050" s="160" t="s">
        <v>90</v>
      </c>
      <c r="AV1050" s="14" t="s">
        <v>130</v>
      </c>
      <c r="AW1050" s="14" t="s">
        <v>42</v>
      </c>
      <c r="AX1050" s="14" t="s">
        <v>88</v>
      </c>
      <c r="AY1050" s="160" t="s">
        <v>122</v>
      </c>
    </row>
    <row r="1051" spans="2:65" s="1" customFormat="1" ht="15" customHeight="1">
      <c r="B1051" s="33"/>
      <c r="C1051" s="166" t="s">
        <v>969</v>
      </c>
      <c r="D1051" s="166" t="s">
        <v>154</v>
      </c>
      <c r="E1051" s="167" t="s">
        <v>970</v>
      </c>
      <c r="F1051" s="168" t="s">
        <v>971</v>
      </c>
      <c r="G1051" s="169" t="s">
        <v>157</v>
      </c>
      <c r="H1051" s="170">
        <v>54</v>
      </c>
      <c r="I1051" s="171"/>
      <c r="J1051" s="172">
        <f>ROUND(I1051*H1051,2)</f>
        <v>0</v>
      </c>
      <c r="K1051" s="168" t="s">
        <v>129</v>
      </c>
      <c r="L1051" s="173"/>
      <c r="M1051" s="174" t="s">
        <v>19</v>
      </c>
      <c r="N1051" s="175" t="s">
        <v>51</v>
      </c>
      <c r="P1051" s="137">
        <f>O1051*H1051</f>
        <v>0</v>
      </c>
      <c r="Q1051" s="137">
        <v>6.3000000000000003E-4</v>
      </c>
      <c r="R1051" s="137">
        <f>Q1051*H1051</f>
        <v>3.4020000000000002E-2</v>
      </c>
      <c r="S1051" s="137">
        <v>0</v>
      </c>
      <c r="T1051" s="138">
        <f>S1051*H1051</f>
        <v>0</v>
      </c>
      <c r="AR1051" s="139" t="s">
        <v>158</v>
      </c>
      <c r="AT1051" s="139" t="s">
        <v>154</v>
      </c>
      <c r="AU1051" s="139" t="s">
        <v>90</v>
      </c>
      <c r="AY1051" s="17" t="s">
        <v>122</v>
      </c>
      <c r="BE1051" s="140">
        <f>IF(N1051="základní",J1051,0)</f>
        <v>0</v>
      </c>
      <c r="BF1051" s="140">
        <f>IF(N1051="snížená",J1051,0)</f>
        <v>0</v>
      </c>
      <c r="BG1051" s="140">
        <f>IF(N1051="zákl. přenesená",J1051,0)</f>
        <v>0</v>
      </c>
      <c r="BH1051" s="140">
        <f>IF(N1051="sníž. přenesená",J1051,0)</f>
        <v>0</v>
      </c>
      <c r="BI1051" s="140">
        <f>IF(N1051="nulová",J1051,0)</f>
        <v>0</v>
      </c>
      <c r="BJ1051" s="17" t="s">
        <v>88</v>
      </c>
      <c r="BK1051" s="140">
        <f>ROUND(I1051*H1051,2)</f>
        <v>0</v>
      </c>
      <c r="BL1051" s="17" t="s">
        <v>159</v>
      </c>
      <c r="BM1051" s="139" t="s">
        <v>972</v>
      </c>
    </row>
    <row r="1052" spans="2:65" s="12" customFormat="1" ht="11.25">
      <c r="B1052" s="145"/>
      <c r="D1052" s="146" t="s">
        <v>134</v>
      </c>
      <c r="E1052" s="147" t="s">
        <v>19</v>
      </c>
      <c r="F1052" s="148" t="s">
        <v>941</v>
      </c>
      <c r="H1052" s="147" t="s">
        <v>19</v>
      </c>
      <c r="I1052" s="149"/>
      <c r="L1052" s="145"/>
      <c r="M1052" s="150"/>
      <c r="T1052" s="151"/>
      <c r="AT1052" s="147" t="s">
        <v>134</v>
      </c>
      <c r="AU1052" s="147" t="s">
        <v>90</v>
      </c>
      <c r="AV1052" s="12" t="s">
        <v>88</v>
      </c>
      <c r="AW1052" s="12" t="s">
        <v>42</v>
      </c>
      <c r="AX1052" s="12" t="s">
        <v>80</v>
      </c>
      <c r="AY1052" s="147" t="s">
        <v>122</v>
      </c>
    </row>
    <row r="1053" spans="2:65" s="12" customFormat="1" ht="11.25">
      <c r="B1053" s="145"/>
      <c r="D1053" s="146" t="s">
        <v>134</v>
      </c>
      <c r="E1053" s="147" t="s">
        <v>19</v>
      </c>
      <c r="F1053" s="148" t="s">
        <v>973</v>
      </c>
      <c r="H1053" s="147" t="s">
        <v>19</v>
      </c>
      <c r="I1053" s="149"/>
      <c r="L1053" s="145"/>
      <c r="M1053" s="150"/>
      <c r="T1053" s="151"/>
      <c r="AT1053" s="147" t="s">
        <v>134</v>
      </c>
      <c r="AU1053" s="147" t="s">
        <v>90</v>
      </c>
      <c r="AV1053" s="12" t="s">
        <v>88</v>
      </c>
      <c r="AW1053" s="12" t="s">
        <v>42</v>
      </c>
      <c r="AX1053" s="12" t="s">
        <v>80</v>
      </c>
      <c r="AY1053" s="147" t="s">
        <v>122</v>
      </c>
    </row>
    <row r="1054" spans="2:65" s="13" customFormat="1" ht="11.25">
      <c r="B1054" s="152"/>
      <c r="D1054" s="146" t="s">
        <v>134</v>
      </c>
      <c r="E1054" s="153" t="s">
        <v>19</v>
      </c>
      <c r="F1054" s="154" t="s">
        <v>882</v>
      </c>
      <c r="H1054" s="155">
        <v>54</v>
      </c>
      <c r="I1054" s="156"/>
      <c r="L1054" s="152"/>
      <c r="M1054" s="157"/>
      <c r="T1054" s="158"/>
      <c r="AT1054" s="153" t="s">
        <v>134</v>
      </c>
      <c r="AU1054" s="153" t="s">
        <v>90</v>
      </c>
      <c r="AV1054" s="13" t="s">
        <v>90</v>
      </c>
      <c r="AW1054" s="13" t="s">
        <v>42</v>
      </c>
      <c r="AX1054" s="13" t="s">
        <v>80</v>
      </c>
      <c r="AY1054" s="153" t="s">
        <v>122</v>
      </c>
    </row>
    <row r="1055" spans="2:65" s="14" customFormat="1" ht="11.25">
      <c r="B1055" s="159"/>
      <c r="D1055" s="146" t="s">
        <v>134</v>
      </c>
      <c r="E1055" s="160" t="s">
        <v>19</v>
      </c>
      <c r="F1055" s="161" t="s">
        <v>140</v>
      </c>
      <c r="H1055" s="162">
        <v>54</v>
      </c>
      <c r="I1055" s="163"/>
      <c r="L1055" s="159"/>
      <c r="M1055" s="164"/>
      <c r="T1055" s="165"/>
      <c r="AT1055" s="160" t="s">
        <v>134</v>
      </c>
      <c r="AU1055" s="160" t="s">
        <v>90</v>
      </c>
      <c r="AV1055" s="14" t="s">
        <v>130</v>
      </c>
      <c r="AW1055" s="14" t="s">
        <v>42</v>
      </c>
      <c r="AX1055" s="14" t="s">
        <v>88</v>
      </c>
      <c r="AY1055" s="160" t="s">
        <v>122</v>
      </c>
    </row>
    <row r="1056" spans="2:65" s="1" customFormat="1" ht="23.65" customHeight="1">
      <c r="B1056" s="33"/>
      <c r="C1056" s="128" t="s">
        <v>974</v>
      </c>
      <c r="D1056" s="128" t="s">
        <v>125</v>
      </c>
      <c r="E1056" s="129" t="s">
        <v>975</v>
      </c>
      <c r="F1056" s="130" t="s">
        <v>976</v>
      </c>
      <c r="G1056" s="131" t="s">
        <v>128</v>
      </c>
      <c r="H1056" s="132">
        <v>4</v>
      </c>
      <c r="I1056" s="133"/>
      <c r="J1056" s="134">
        <f>ROUND(I1056*H1056,2)</f>
        <v>0</v>
      </c>
      <c r="K1056" s="130" t="s">
        <v>129</v>
      </c>
      <c r="L1056" s="33"/>
      <c r="M1056" s="135" t="s">
        <v>19</v>
      </c>
      <c r="N1056" s="136" t="s">
        <v>51</v>
      </c>
      <c r="P1056" s="137">
        <f>O1056*H1056</f>
        <v>0</v>
      </c>
      <c r="Q1056" s="137">
        <v>0</v>
      </c>
      <c r="R1056" s="137">
        <f>Q1056*H1056</f>
        <v>0</v>
      </c>
      <c r="S1056" s="137">
        <v>0</v>
      </c>
      <c r="T1056" s="138">
        <f>S1056*H1056</f>
        <v>0</v>
      </c>
      <c r="AR1056" s="139" t="s">
        <v>159</v>
      </c>
      <c r="AT1056" s="139" t="s">
        <v>125</v>
      </c>
      <c r="AU1056" s="139" t="s">
        <v>90</v>
      </c>
      <c r="AY1056" s="17" t="s">
        <v>122</v>
      </c>
      <c r="BE1056" s="140">
        <f>IF(N1056="základní",J1056,0)</f>
        <v>0</v>
      </c>
      <c r="BF1056" s="140">
        <f>IF(N1056="snížená",J1056,0)</f>
        <v>0</v>
      </c>
      <c r="BG1056" s="140">
        <f>IF(N1056="zákl. přenesená",J1056,0)</f>
        <v>0</v>
      </c>
      <c r="BH1056" s="140">
        <f>IF(N1056="sníž. přenesená",J1056,0)</f>
        <v>0</v>
      </c>
      <c r="BI1056" s="140">
        <f>IF(N1056="nulová",J1056,0)</f>
        <v>0</v>
      </c>
      <c r="BJ1056" s="17" t="s">
        <v>88</v>
      </c>
      <c r="BK1056" s="140">
        <f>ROUND(I1056*H1056,2)</f>
        <v>0</v>
      </c>
      <c r="BL1056" s="17" t="s">
        <v>159</v>
      </c>
      <c r="BM1056" s="139" t="s">
        <v>977</v>
      </c>
    </row>
    <row r="1057" spans="2:65" s="1" customFormat="1" ht="11.25">
      <c r="B1057" s="33"/>
      <c r="D1057" s="141" t="s">
        <v>132</v>
      </c>
      <c r="F1057" s="142" t="s">
        <v>978</v>
      </c>
      <c r="I1057" s="143"/>
      <c r="L1057" s="33"/>
      <c r="M1057" s="144"/>
      <c r="T1057" s="54"/>
      <c r="AT1057" s="17" t="s">
        <v>132</v>
      </c>
      <c r="AU1057" s="17" t="s">
        <v>90</v>
      </c>
    </row>
    <row r="1058" spans="2:65" s="12" customFormat="1" ht="11.25">
      <c r="B1058" s="145"/>
      <c r="D1058" s="146" t="s">
        <v>134</v>
      </c>
      <c r="E1058" s="147" t="s">
        <v>19</v>
      </c>
      <c r="F1058" s="148" t="s">
        <v>941</v>
      </c>
      <c r="H1058" s="147" t="s">
        <v>19</v>
      </c>
      <c r="I1058" s="149"/>
      <c r="L1058" s="145"/>
      <c r="M1058" s="150"/>
      <c r="T1058" s="151"/>
      <c r="AT1058" s="147" t="s">
        <v>134</v>
      </c>
      <c r="AU1058" s="147" t="s">
        <v>90</v>
      </c>
      <c r="AV1058" s="12" t="s">
        <v>88</v>
      </c>
      <c r="AW1058" s="12" t="s">
        <v>42</v>
      </c>
      <c r="AX1058" s="12" t="s">
        <v>80</v>
      </c>
      <c r="AY1058" s="147" t="s">
        <v>122</v>
      </c>
    </row>
    <row r="1059" spans="2:65" s="12" customFormat="1" ht="11.25">
      <c r="B1059" s="145"/>
      <c r="D1059" s="146" t="s">
        <v>134</v>
      </c>
      <c r="E1059" s="147" t="s">
        <v>19</v>
      </c>
      <c r="F1059" s="148" t="s">
        <v>979</v>
      </c>
      <c r="H1059" s="147" t="s">
        <v>19</v>
      </c>
      <c r="I1059" s="149"/>
      <c r="L1059" s="145"/>
      <c r="M1059" s="150"/>
      <c r="T1059" s="151"/>
      <c r="AT1059" s="147" t="s">
        <v>134</v>
      </c>
      <c r="AU1059" s="147" t="s">
        <v>90</v>
      </c>
      <c r="AV1059" s="12" t="s">
        <v>88</v>
      </c>
      <c r="AW1059" s="12" t="s">
        <v>42</v>
      </c>
      <c r="AX1059" s="12" t="s">
        <v>80</v>
      </c>
      <c r="AY1059" s="147" t="s">
        <v>122</v>
      </c>
    </row>
    <row r="1060" spans="2:65" s="13" customFormat="1" ht="11.25">
      <c r="B1060" s="152"/>
      <c r="D1060" s="146" t="s">
        <v>134</v>
      </c>
      <c r="E1060" s="153" t="s">
        <v>19</v>
      </c>
      <c r="F1060" s="154" t="s">
        <v>962</v>
      </c>
      <c r="H1060" s="155">
        <v>4</v>
      </c>
      <c r="I1060" s="156"/>
      <c r="L1060" s="152"/>
      <c r="M1060" s="157"/>
      <c r="T1060" s="158"/>
      <c r="AT1060" s="153" t="s">
        <v>134</v>
      </c>
      <c r="AU1060" s="153" t="s">
        <v>90</v>
      </c>
      <c r="AV1060" s="13" t="s">
        <v>90</v>
      </c>
      <c r="AW1060" s="13" t="s">
        <v>42</v>
      </c>
      <c r="AX1060" s="13" t="s">
        <v>80</v>
      </c>
      <c r="AY1060" s="153" t="s">
        <v>122</v>
      </c>
    </row>
    <row r="1061" spans="2:65" s="14" customFormat="1" ht="11.25">
      <c r="B1061" s="159"/>
      <c r="D1061" s="146" t="s">
        <v>134</v>
      </c>
      <c r="E1061" s="160" t="s">
        <v>19</v>
      </c>
      <c r="F1061" s="161" t="s">
        <v>140</v>
      </c>
      <c r="H1061" s="162">
        <v>4</v>
      </c>
      <c r="I1061" s="163"/>
      <c r="L1061" s="159"/>
      <c r="M1061" s="164"/>
      <c r="T1061" s="165"/>
      <c r="AT1061" s="160" t="s">
        <v>134</v>
      </c>
      <c r="AU1061" s="160" t="s">
        <v>90</v>
      </c>
      <c r="AV1061" s="14" t="s">
        <v>130</v>
      </c>
      <c r="AW1061" s="14" t="s">
        <v>42</v>
      </c>
      <c r="AX1061" s="14" t="s">
        <v>88</v>
      </c>
      <c r="AY1061" s="160" t="s">
        <v>122</v>
      </c>
    </row>
    <row r="1062" spans="2:65" s="1" customFormat="1" ht="15" customHeight="1">
      <c r="B1062" s="33"/>
      <c r="C1062" s="166" t="s">
        <v>980</v>
      </c>
      <c r="D1062" s="166" t="s">
        <v>154</v>
      </c>
      <c r="E1062" s="167" t="s">
        <v>981</v>
      </c>
      <c r="F1062" s="168" t="s">
        <v>982</v>
      </c>
      <c r="G1062" s="169" t="s">
        <v>157</v>
      </c>
      <c r="H1062" s="170">
        <v>4</v>
      </c>
      <c r="I1062" s="171"/>
      <c r="J1062" s="172">
        <f>ROUND(I1062*H1062,2)</f>
        <v>0</v>
      </c>
      <c r="K1062" s="168" t="s">
        <v>129</v>
      </c>
      <c r="L1062" s="173"/>
      <c r="M1062" s="174" t="s">
        <v>19</v>
      </c>
      <c r="N1062" s="175" t="s">
        <v>51</v>
      </c>
      <c r="P1062" s="137">
        <f>O1062*H1062</f>
        <v>0</v>
      </c>
      <c r="Q1062" s="137">
        <v>1E-4</v>
      </c>
      <c r="R1062" s="137">
        <f>Q1062*H1062</f>
        <v>4.0000000000000002E-4</v>
      </c>
      <c r="S1062" s="137">
        <v>0</v>
      </c>
      <c r="T1062" s="138">
        <f>S1062*H1062</f>
        <v>0</v>
      </c>
      <c r="AR1062" s="139" t="s">
        <v>158</v>
      </c>
      <c r="AT1062" s="139" t="s">
        <v>154</v>
      </c>
      <c r="AU1062" s="139" t="s">
        <v>90</v>
      </c>
      <c r="AY1062" s="17" t="s">
        <v>122</v>
      </c>
      <c r="BE1062" s="140">
        <f>IF(N1062="základní",J1062,0)</f>
        <v>0</v>
      </c>
      <c r="BF1062" s="140">
        <f>IF(N1062="snížená",J1062,0)</f>
        <v>0</v>
      </c>
      <c r="BG1062" s="140">
        <f>IF(N1062="zákl. přenesená",J1062,0)</f>
        <v>0</v>
      </c>
      <c r="BH1062" s="140">
        <f>IF(N1062="sníž. přenesená",J1062,0)</f>
        <v>0</v>
      </c>
      <c r="BI1062" s="140">
        <f>IF(N1062="nulová",J1062,0)</f>
        <v>0</v>
      </c>
      <c r="BJ1062" s="17" t="s">
        <v>88</v>
      </c>
      <c r="BK1062" s="140">
        <f>ROUND(I1062*H1062,2)</f>
        <v>0</v>
      </c>
      <c r="BL1062" s="17" t="s">
        <v>159</v>
      </c>
      <c r="BM1062" s="139" t="s">
        <v>983</v>
      </c>
    </row>
    <row r="1063" spans="2:65" s="12" customFormat="1" ht="11.25">
      <c r="B1063" s="145"/>
      <c r="D1063" s="146" t="s">
        <v>134</v>
      </c>
      <c r="E1063" s="147" t="s">
        <v>19</v>
      </c>
      <c r="F1063" s="148" t="s">
        <v>941</v>
      </c>
      <c r="H1063" s="147" t="s">
        <v>19</v>
      </c>
      <c r="I1063" s="149"/>
      <c r="L1063" s="145"/>
      <c r="M1063" s="150"/>
      <c r="T1063" s="151"/>
      <c r="AT1063" s="147" t="s">
        <v>134</v>
      </c>
      <c r="AU1063" s="147" t="s">
        <v>90</v>
      </c>
      <c r="AV1063" s="12" t="s">
        <v>88</v>
      </c>
      <c r="AW1063" s="12" t="s">
        <v>42</v>
      </c>
      <c r="AX1063" s="12" t="s">
        <v>80</v>
      </c>
      <c r="AY1063" s="147" t="s">
        <v>122</v>
      </c>
    </row>
    <row r="1064" spans="2:65" s="12" customFormat="1" ht="11.25">
      <c r="B1064" s="145"/>
      <c r="D1064" s="146" t="s">
        <v>134</v>
      </c>
      <c r="E1064" s="147" t="s">
        <v>19</v>
      </c>
      <c r="F1064" s="148" t="s">
        <v>984</v>
      </c>
      <c r="H1064" s="147" t="s">
        <v>19</v>
      </c>
      <c r="I1064" s="149"/>
      <c r="L1064" s="145"/>
      <c r="M1064" s="150"/>
      <c r="T1064" s="151"/>
      <c r="AT1064" s="147" t="s">
        <v>134</v>
      </c>
      <c r="AU1064" s="147" t="s">
        <v>90</v>
      </c>
      <c r="AV1064" s="12" t="s">
        <v>88</v>
      </c>
      <c r="AW1064" s="12" t="s">
        <v>42</v>
      </c>
      <c r="AX1064" s="12" t="s">
        <v>80</v>
      </c>
      <c r="AY1064" s="147" t="s">
        <v>122</v>
      </c>
    </row>
    <row r="1065" spans="2:65" s="13" customFormat="1" ht="11.25">
      <c r="B1065" s="152"/>
      <c r="D1065" s="146" t="s">
        <v>134</v>
      </c>
      <c r="E1065" s="153" t="s">
        <v>19</v>
      </c>
      <c r="F1065" s="154" t="s">
        <v>130</v>
      </c>
      <c r="H1065" s="155">
        <v>4</v>
      </c>
      <c r="I1065" s="156"/>
      <c r="L1065" s="152"/>
      <c r="M1065" s="157"/>
      <c r="T1065" s="158"/>
      <c r="AT1065" s="153" t="s">
        <v>134</v>
      </c>
      <c r="AU1065" s="153" t="s">
        <v>90</v>
      </c>
      <c r="AV1065" s="13" t="s">
        <v>90</v>
      </c>
      <c r="AW1065" s="13" t="s">
        <v>42</v>
      </c>
      <c r="AX1065" s="13" t="s">
        <v>80</v>
      </c>
      <c r="AY1065" s="153" t="s">
        <v>122</v>
      </c>
    </row>
    <row r="1066" spans="2:65" s="14" customFormat="1" ht="11.25">
      <c r="B1066" s="159"/>
      <c r="D1066" s="146" t="s">
        <v>134</v>
      </c>
      <c r="E1066" s="160" t="s">
        <v>19</v>
      </c>
      <c r="F1066" s="161" t="s">
        <v>140</v>
      </c>
      <c r="H1066" s="162">
        <v>4</v>
      </c>
      <c r="I1066" s="163"/>
      <c r="L1066" s="159"/>
      <c r="M1066" s="164"/>
      <c r="T1066" s="165"/>
      <c r="AT1066" s="160" t="s">
        <v>134</v>
      </c>
      <c r="AU1066" s="160" t="s">
        <v>90</v>
      </c>
      <c r="AV1066" s="14" t="s">
        <v>130</v>
      </c>
      <c r="AW1066" s="14" t="s">
        <v>42</v>
      </c>
      <c r="AX1066" s="14" t="s">
        <v>88</v>
      </c>
      <c r="AY1066" s="160" t="s">
        <v>122</v>
      </c>
    </row>
    <row r="1067" spans="2:65" s="1" customFormat="1" ht="23.65" customHeight="1">
      <c r="B1067" s="33"/>
      <c r="C1067" s="128" t="s">
        <v>985</v>
      </c>
      <c r="D1067" s="128" t="s">
        <v>125</v>
      </c>
      <c r="E1067" s="129" t="s">
        <v>986</v>
      </c>
      <c r="F1067" s="130" t="s">
        <v>987</v>
      </c>
      <c r="G1067" s="131" t="s">
        <v>157</v>
      </c>
      <c r="H1067" s="132">
        <v>131</v>
      </c>
      <c r="I1067" s="133"/>
      <c r="J1067" s="134">
        <f>ROUND(I1067*H1067,2)</f>
        <v>0</v>
      </c>
      <c r="K1067" s="130" t="s">
        <v>129</v>
      </c>
      <c r="L1067" s="33"/>
      <c r="M1067" s="135" t="s">
        <v>19</v>
      </c>
      <c r="N1067" s="136" t="s">
        <v>51</v>
      </c>
      <c r="P1067" s="137">
        <f>O1067*H1067</f>
        <v>0</v>
      </c>
      <c r="Q1067" s="137">
        <v>0</v>
      </c>
      <c r="R1067" s="137">
        <f>Q1067*H1067</f>
        <v>0</v>
      </c>
      <c r="S1067" s="137">
        <v>0</v>
      </c>
      <c r="T1067" s="138">
        <f>S1067*H1067</f>
        <v>0</v>
      </c>
      <c r="AR1067" s="139" t="s">
        <v>130</v>
      </c>
      <c r="AT1067" s="139" t="s">
        <v>125</v>
      </c>
      <c r="AU1067" s="139" t="s">
        <v>90</v>
      </c>
      <c r="AY1067" s="17" t="s">
        <v>122</v>
      </c>
      <c r="BE1067" s="140">
        <f>IF(N1067="základní",J1067,0)</f>
        <v>0</v>
      </c>
      <c r="BF1067" s="140">
        <f>IF(N1067="snížená",J1067,0)</f>
        <v>0</v>
      </c>
      <c r="BG1067" s="140">
        <f>IF(N1067="zákl. přenesená",J1067,0)</f>
        <v>0</v>
      </c>
      <c r="BH1067" s="140">
        <f>IF(N1067="sníž. přenesená",J1067,0)</f>
        <v>0</v>
      </c>
      <c r="BI1067" s="140">
        <f>IF(N1067="nulová",J1067,0)</f>
        <v>0</v>
      </c>
      <c r="BJ1067" s="17" t="s">
        <v>88</v>
      </c>
      <c r="BK1067" s="140">
        <f>ROUND(I1067*H1067,2)</f>
        <v>0</v>
      </c>
      <c r="BL1067" s="17" t="s">
        <v>130</v>
      </c>
      <c r="BM1067" s="139" t="s">
        <v>988</v>
      </c>
    </row>
    <row r="1068" spans="2:65" s="1" customFormat="1" ht="11.25">
      <c r="B1068" s="33"/>
      <c r="D1068" s="141" t="s">
        <v>132</v>
      </c>
      <c r="F1068" s="142" t="s">
        <v>989</v>
      </c>
      <c r="I1068" s="143"/>
      <c r="L1068" s="33"/>
      <c r="M1068" s="144"/>
      <c r="T1068" s="54"/>
      <c r="AT1068" s="17" t="s">
        <v>132</v>
      </c>
      <c r="AU1068" s="17" t="s">
        <v>90</v>
      </c>
    </row>
    <row r="1069" spans="2:65" s="12" customFormat="1" ht="11.25">
      <c r="B1069" s="145"/>
      <c r="D1069" s="146" t="s">
        <v>134</v>
      </c>
      <c r="E1069" s="147" t="s">
        <v>19</v>
      </c>
      <c r="F1069" s="148" t="s">
        <v>990</v>
      </c>
      <c r="H1069" s="147" t="s">
        <v>19</v>
      </c>
      <c r="I1069" s="149"/>
      <c r="L1069" s="145"/>
      <c r="M1069" s="150"/>
      <c r="T1069" s="151"/>
      <c r="AT1069" s="147" t="s">
        <v>134</v>
      </c>
      <c r="AU1069" s="147" t="s">
        <v>90</v>
      </c>
      <c r="AV1069" s="12" t="s">
        <v>88</v>
      </c>
      <c r="AW1069" s="12" t="s">
        <v>42</v>
      </c>
      <c r="AX1069" s="12" t="s">
        <v>80</v>
      </c>
      <c r="AY1069" s="147" t="s">
        <v>122</v>
      </c>
    </row>
    <row r="1070" spans="2:65" s="12" customFormat="1" ht="11.25">
      <c r="B1070" s="145"/>
      <c r="D1070" s="146" t="s">
        <v>134</v>
      </c>
      <c r="E1070" s="147" t="s">
        <v>19</v>
      </c>
      <c r="F1070" s="148" t="s">
        <v>991</v>
      </c>
      <c r="H1070" s="147" t="s">
        <v>19</v>
      </c>
      <c r="I1070" s="149"/>
      <c r="L1070" s="145"/>
      <c r="M1070" s="150"/>
      <c r="T1070" s="151"/>
      <c r="AT1070" s="147" t="s">
        <v>134</v>
      </c>
      <c r="AU1070" s="147" t="s">
        <v>90</v>
      </c>
      <c r="AV1070" s="12" t="s">
        <v>88</v>
      </c>
      <c r="AW1070" s="12" t="s">
        <v>42</v>
      </c>
      <c r="AX1070" s="12" t="s">
        <v>80</v>
      </c>
      <c r="AY1070" s="147" t="s">
        <v>122</v>
      </c>
    </row>
    <row r="1071" spans="2:65" s="13" customFormat="1" ht="11.25">
      <c r="B1071" s="152"/>
      <c r="D1071" s="146" t="s">
        <v>134</v>
      </c>
      <c r="E1071" s="153" t="s">
        <v>19</v>
      </c>
      <c r="F1071" s="154" t="s">
        <v>992</v>
      </c>
      <c r="H1071" s="155">
        <v>74</v>
      </c>
      <c r="I1071" s="156"/>
      <c r="L1071" s="152"/>
      <c r="M1071" s="157"/>
      <c r="T1071" s="158"/>
      <c r="AT1071" s="153" t="s">
        <v>134</v>
      </c>
      <c r="AU1071" s="153" t="s">
        <v>90</v>
      </c>
      <c r="AV1071" s="13" t="s">
        <v>90</v>
      </c>
      <c r="AW1071" s="13" t="s">
        <v>42</v>
      </c>
      <c r="AX1071" s="13" t="s">
        <v>80</v>
      </c>
      <c r="AY1071" s="153" t="s">
        <v>122</v>
      </c>
    </row>
    <row r="1072" spans="2:65" s="12" customFormat="1" ht="11.25">
      <c r="B1072" s="145"/>
      <c r="D1072" s="146" t="s">
        <v>134</v>
      </c>
      <c r="E1072" s="147" t="s">
        <v>19</v>
      </c>
      <c r="F1072" s="148" t="s">
        <v>993</v>
      </c>
      <c r="H1072" s="147" t="s">
        <v>19</v>
      </c>
      <c r="I1072" s="149"/>
      <c r="L1072" s="145"/>
      <c r="M1072" s="150"/>
      <c r="T1072" s="151"/>
      <c r="AT1072" s="147" t="s">
        <v>134</v>
      </c>
      <c r="AU1072" s="147" t="s">
        <v>90</v>
      </c>
      <c r="AV1072" s="12" t="s">
        <v>88</v>
      </c>
      <c r="AW1072" s="12" t="s">
        <v>42</v>
      </c>
      <c r="AX1072" s="12" t="s">
        <v>80</v>
      </c>
      <c r="AY1072" s="147" t="s">
        <v>122</v>
      </c>
    </row>
    <row r="1073" spans="2:65" s="13" customFormat="1" ht="11.25">
      <c r="B1073" s="152"/>
      <c r="D1073" s="146" t="s">
        <v>134</v>
      </c>
      <c r="E1073" s="153" t="s">
        <v>19</v>
      </c>
      <c r="F1073" s="154" t="s">
        <v>994</v>
      </c>
      <c r="H1073" s="155">
        <v>50</v>
      </c>
      <c r="I1073" s="156"/>
      <c r="L1073" s="152"/>
      <c r="M1073" s="157"/>
      <c r="T1073" s="158"/>
      <c r="AT1073" s="153" t="s">
        <v>134</v>
      </c>
      <c r="AU1073" s="153" t="s">
        <v>90</v>
      </c>
      <c r="AV1073" s="13" t="s">
        <v>90</v>
      </c>
      <c r="AW1073" s="13" t="s">
        <v>42</v>
      </c>
      <c r="AX1073" s="13" t="s">
        <v>80</v>
      </c>
      <c r="AY1073" s="153" t="s">
        <v>122</v>
      </c>
    </row>
    <row r="1074" spans="2:65" s="12" customFormat="1" ht="11.25">
      <c r="B1074" s="145"/>
      <c r="D1074" s="146" t="s">
        <v>134</v>
      </c>
      <c r="E1074" s="147" t="s">
        <v>19</v>
      </c>
      <c r="F1074" s="148" t="s">
        <v>995</v>
      </c>
      <c r="H1074" s="147" t="s">
        <v>19</v>
      </c>
      <c r="I1074" s="149"/>
      <c r="L1074" s="145"/>
      <c r="M1074" s="150"/>
      <c r="T1074" s="151"/>
      <c r="AT1074" s="147" t="s">
        <v>134</v>
      </c>
      <c r="AU1074" s="147" t="s">
        <v>90</v>
      </c>
      <c r="AV1074" s="12" t="s">
        <v>88</v>
      </c>
      <c r="AW1074" s="12" t="s">
        <v>42</v>
      </c>
      <c r="AX1074" s="12" t="s">
        <v>80</v>
      </c>
      <c r="AY1074" s="147" t="s">
        <v>122</v>
      </c>
    </row>
    <row r="1075" spans="2:65" s="13" customFormat="1" ht="11.25">
      <c r="B1075" s="152"/>
      <c r="D1075" s="146" t="s">
        <v>134</v>
      </c>
      <c r="E1075" s="153" t="s">
        <v>19</v>
      </c>
      <c r="F1075" s="154" t="s">
        <v>996</v>
      </c>
      <c r="H1075" s="155">
        <v>7</v>
      </c>
      <c r="I1075" s="156"/>
      <c r="L1075" s="152"/>
      <c r="M1075" s="157"/>
      <c r="T1075" s="158"/>
      <c r="AT1075" s="153" t="s">
        <v>134</v>
      </c>
      <c r="AU1075" s="153" t="s">
        <v>90</v>
      </c>
      <c r="AV1075" s="13" t="s">
        <v>90</v>
      </c>
      <c r="AW1075" s="13" t="s">
        <v>42</v>
      </c>
      <c r="AX1075" s="13" t="s">
        <v>80</v>
      </c>
      <c r="AY1075" s="153" t="s">
        <v>122</v>
      </c>
    </row>
    <row r="1076" spans="2:65" s="14" customFormat="1" ht="11.25">
      <c r="B1076" s="159"/>
      <c r="D1076" s="146" t="s">
        <v>134</v>
      </c>
      <c r="E1076" s="160" t="s">
        <v>19</v>
      </c>
      <c r="F1076" s="161" t="s">
        <v>140</v>
      </c>
      <c r="H1076" s="162">
        <v>131</v>
      </c>
      <c r="I1076" s="163"/>
      <c r="L1076" s="159"/>
      <c r="M1076" s="164"/>
      <c r="T1076" s="165"/>
      <c r="AT1076" s="160" t="s">
        <v>134</v>
      </c>
      <c r="AU1076" s="160" t="s">
        <v>90</v>
      </c>
      <c r="AV1076" s="14" t="s">
        <v>130</v>
      </c>
      <c r="AW1076" s="14" t="s">
        <v>42</v>
      </c>
      <c r="AX1076" s="14" t="s">
        <v>88</v>
      </c>
      <c r="AY1076" s="160" t="s">
        <v>122</v>
      </c>
    </row>
    <row r="1077" spans="2:65" s="1" customFormat="1" ht="23.65" customHeight="1">
      <c r="B1077" s="33"/>
      <c r="C1077" s="128" t="s">
        <v>997</v>
      </c>
      <c r="D1077" s="128" t="s">
        <v>125</v>
      </c>
      <c r="E1077" s="129" t="s">
        <v>998</v>
      </c>
      <c r="F1077" s="130" t="s">
        <v>999</v>
      </c>
      <c r="G1077" s="131" t="s">
        <v>157</v>
      </c>
      <c r="H1077" s="132">
        <v>8</v>
      </c>
      <c r="I1077" s="133"/>
      <c r="J1077" s="134">
        <f>ROUND(I1077*H1077,2)</f>
        <v>0</v>
      </c>
      <c r="K1077" s="130" t="s">
        <v>129</v>
      </c>
      <c r="L1077" s="33"/>
      <c r="M1077" s="135" t="s">
        <v>19</v>
      </c>
      <c r="N1077" s="136" t="s">
        <v>51</v>
      </c>
      <c r="P1077" s="137">
        <f>O1077*H1077</f>
        <v>0</v>
      </c>
      <c r="Q1077" s="137">
        <v>0</v>
      </c>
      <c r="R1077" s="137">
        <f>Q1077*H1077</f>
        <v>0</v>
      </c>
      <c r="S1077" s="137">
        <v>0</v>
      </c>
      <c r="T1077" s="138">
        <f>S1077*H1077</f>
        <v>0</v>
      </c>
      <c r="AR1077" s="139" t="s">
        <v>159</v>
      </c>
      <c r="AT1077" s="139" t="s">
        <v>125</v>
      </c>
      <c r="AU1077" s="139" t="s">
        <v>90</v>
      </c>
      <c r="AY1077" s="17" t="s">
        <v>122</v>
      </c>
      <c r="BE1077" s="140">
        <f>IF(N1077="základní",J1077,0)</f>
        <v>0</v>
      </c>
      <c r="BF1077" s="140">
        <f>IF(N1077="snížená",J1077,0)</f>
        <v>0</v>
      </c>
      <c r="BG1077" s="140">
        <f>IF(N1077="zákl. přenesená",J1077,0)</f>
        <v>0</v>
      </c>
      <c r="BH1077" s="140">
        <f>IF(N1077="sníž. přenesená",J1077,0)</f>
        <v>0</v>
      </c>
      <c r="BI1077" s="140">
        <f>IF(N1077="nulová",J1077,0)</f>
        <v>0</v>
      </c>
      <c r="BJ1077" s="17" t="s">
        <v>88</v>
      </c>
      <c r="BK1077" s="140">
        <f>ROUND(I1077*H1077,2)</f>
        <v>0</v>
      </c>
      <c r="BL1077" s="17" t="s">
        <v>159</v>
      </c>
      <c r="BM1077" s="139" t="s">
        <v>1000</v>
      </c>
    </row>
    <row r="1078" spans="2:65" s="1" customFormat="1" ht="11.25">
      <c r="B1078" s="33"/>
      <c r="D1078" s="141" t="s">
        <v>132</v>
      </c>
      <c r="F1078" s="142" t="s">
        <v>1001</v>
      </c>
      <c r="I1078" s="143"/>
      <c r="L1078" s="33"/>
      <c r="M1078" s="144"/>
      <c r="T1078" s="54"/>
      <c r="AT1078" s="17" t="s">
        <v>132</v>
      </c>
      <c r="AU1078" s="17" t="s">
        <v>90</v>
      </c>
    </row>
    <row r="1079" spans="2:65" s="12" customFormat="1" ht="11.25">
      <c r="B1079" s="145"/>
      <c r="D1079" s="146" t="s">
        <v>134</v>
      </c>
      <c r="E1079" s="147" t="s">
        <v>19</v>
      </c>
      <c r="F1079" s="148" t="s">
        <v>941</v>
      </c>
      <c r="H1079" s="147" t="s">
        <v>19</v>
      </c>
      <c r="I1079" s="149"/>
      <c r="L1079" s="145"/>
      <c r="M1079" s="150"/>
      <c r="T1079" s="151"/>
      <c r="AT1079" s="147" t="s">
        <v>134</v>
      </c>
      <c r="AU1079" s="147" t="s">
        <v>90</v>
      </c>
      <c r="AV1079" s="12" t="s">
        <v>88</v>
      </c>
      <c r="AW1079" s="12" t="s">
        <v>42</v>
      </c>
      <c r="AX1079" s="12" t="s">
        <v>80</v>
      </c>
      <c r="AY1079" s="147" t="s">
        <v>122</v>
      </c>
    </row>
    <row r="1080" spans="2:65" s="12" customFormat="1" ht="11.25">
      <c r="B1080" s="145"/>
      <c r="D1080" s="146" t="s">
        <v>134</v>
      </c>
      <c r="E1080" s="147" t="s">
        <v>19</v>
      </c>
      <c r="F1080" s="148" t="s">
        <v>1002</v>
      </c>
      <c r="H1080" s="147" t="s">
        <v>19</v>
      </c>
      <c r="I1080" s="149"/>
      <c r="L1080" s="145"/>
      <c r="M1080" s="150"/>
      <c r="T1080" s="151"/>
      <c r="AT1080" s="147" t="s">
        <v>134</v>
      </c>
      <c r="AU1080" s="147" t="s">
        <v>90</v>
      </c>
      <c r="AV1080" s="12" t="s">
        <v>88</v>
      </c>
      <c r="AW1080" s="12" t="s">
        <v>42</v>
      </c>
      <c r="AX1080" s="12" t="s">
        <v>80</v>
      </c>
      <c r="AY1080" s="147" t="s">
        <v>122</v>
      </c>
    </row>
    <row r="1081" spans="2:65" s="12" customFormat="1" ht="11.25">
      <c r="B1081" s="145"/>
      <c r="D1081" s="146" t="s">
        <v>134</v>
      </c>
      <c r="E1081" s="147" t="s">
        <v>19</v>
      </c>
      <c r="F1081" s="148" t="s">
        <v>1003</v>
      </c>
      <c r="H1081" s="147" t="s">
        <v>19</v>
      </c>
      <c r="I1081" s="149"/>
      <c r="L1081" s="145"/>
      <c r="M1081" s="150"/>
      <c r="T1081" s="151"/>
      <c r="AT1081" s="147" t="s">
        <v>134</v>
      </c>
      <c r="AU1081" s="147" t="s">
        <v>90</v>
      </c>
      <c r="AV1081" s="12" t="s">
        <v>88</v>
      </c>
      <c r="AW1081" s="12" t="s">
        <v>42</v>
      </c>
      <c r="AX1081" s="12" t="s">
        <v>80</v>
      </c>
      <c r="AY1081" s="147" t="s">
        <v>122</v>
      </c>
    </row>
    <row r="1082" spans="2:65" s="13" customFormat="1" ht="11.25">
      <c r="B1082" s="152"/>
      <c r="D1082" s="146" t="s">
        <v>134</v>
      </c>
      <c r="E1082" s="153" t="s">
        <v>19</v>
      </c>
      <c r="F1082" s="154" t="s">
        <v>130</v>
      </c>
      <c r="H1082" s="155">
        <v>4</v>
      </c>
      <c r="I1082" s="156"/>
      <c r="L1082" s="152"/>
      <c r="M1082" s="157"/>
      <c r="T1082" s="158"/>
      <c r="AT1082" s="153" t="s">
        <v>134</v>
      </c>
      <c r="AU1082" s="153" t="s">
        <v>90</v>
      </c>
      <c r="AV1082" s="13" t="s">
        <v>90</v>
      </c>
      <c r="AW1082" s="13" t="s">
        <v>42</v>
      </c>
      <c r="AX1082" s="13" t="s">
        <v>80</v>
      </c>
      <c r="AY1082" s="153" t="s">
        <v>122</v>
      </c>
    </row>
    <row r="1083" spans="2:65" s="12" customFormat="1" ht="11.25">
      <c r="B1083" s="145"/>
      <c r="D1083" s="146" t="s">
        <v>134</v>
      </c>
      <c r="E1083" s="147" t="s">
        <v>19</v>
      </c>
      <c r="F1083" s="148" t="s">
        <v>1004</v>
      </c>
      <c r="H1083" s="147" t="s">
        <v>19</v>
      </c>
      <c r="I1083" s="149"/>
      <c r="L1083" s="145"/>
      <c r="M1083" s="150"/>
      <c r="T1083" s="151"/>
      <c r="AT1083" s="147" t="s">
        <v>134</v>
      </c>
      <c r="AU1083" s="147" t="s">
        <v>90</v>
      </c>
      <c r="AV1083" s="12" t="s">
        <v>88</v>
      </c>
      <c r="AW1083" s="12" t="s">
        <v>42</v>
      </c>
      <c r="AX1083" s="12" t="s">
        <v>80</v>
      </c>
      <c r="AY1083" s="147" t="s">
        <v>122</v>
      </c>
    </row>
    <row r="1084" spans="2:65" s="13" customFormat="1" ht="11.25">
      <c r="B1084" s="152"/>
      <c r="D1084" s="146" t="s">
        <v>134</v>
      </c>
      <c r="E1084" s="153" t="s">
        <v>19</v>
      </c>
      <c r="F1084" s="154" t="s">
        <v>130</v>
      </c>
      <c r="H1084" s="155">
        <v>4</v>
      </c>
      <c r="I1084" s="156"/>
      <c r="L1084" s="152"/>
      <c r="M1084" s="157"/>
      <c r="T1084" s="158"/>
      <c r="AT1084" s="153" t="s">
        <v>134</v>
      </c>
      <c r="AU1084" s="153" t="s">
        <v>90</v>
      </c>
      <c r="AV1084" s="13" t="s">
        <v>90</v>
      </c>
      <c r="AW1084" s="13" t="s">
        <v>42</v>
      </c>
      <c r="AX1084" s="13" t="s">
        <v>80</v>
      </c>
      <c r="AY1084" s="153" t="s">
        <v>122</v>
      </c>
    </row>
    <row r="1085" spans="2:65" s="14" customFormat="1" ht="11.25">
      <c r="B1085" s="159"/>
      <c r="D1085" s="146" t="s">
        <v>134</v>
      </c>
      <c r="E1085" s="160" t="s">
        <v>19</v>
      </c>
      <c r="F1085" s="161" t="s">
        <v>140</v>
      </c>
      <c r="H1085" s="162">
        <v>8</v>
      </c>
      <c r="I1085" s="163"/>
      <c r="L1085" s="159"/>
      <c r="M1085" s="164"/>
      <c r="T1085" s="165"/>
      <c r="AT1085" s="160" t="s">
        <v>134</v>
      </c>
      <c r="AU1085" s="160" t="s">
        <v>90</v>
      </c>
      <c r="AV1085" s="14" t="s">
        <v>130</v>
      </c>
      <c r="AW1085" s="14" t="s">
        <v>42</v>
      </c>
      <c r="AX1085" s="14" t="s">
        <v>88</v>
      </c>
      <c r="AY1085" s="160" t="s">
        <v>122</v>
      </c>
    </row>
    <row r="1086" spans="2:65" s="1" customFormat="1" ht="15" customHeight="1">
      <c r="B1086" s="33"/>
      <c r="C1086" s="166" t="s">
        <v>635</v>
      </c>
      <c r="D1086" s="166" t="s">
        <v>154</v>
      </c>
      <c r="E1086" s="167" t="s">
        <v>1005</v>
      </c>
      <c r="F1086" s="168" t="s">
        <v>1006</v>
      </c>
      <c r="G1086" s="169" t="s">
        <v>157</v>
      </c>
      <c r="H1086" s="170">
        <v>8</v>
      </c>
      <c r="I1086" s="171"/>
      <c r="J1086" s="172">
        <f>ROUND(I1086*H1086,2)</f>
        <v>0</v>
      </c>
      <c r="K1086" s="168" t="s">
        <v>574</v>
      </c>
      <c r="L1086" s="173"/>
      <c r="M1086" s="174" t="s">
        <v>19</v>
      </c>
      <c r="N1086" s="175" t="s">
        <v>51</v>
      </c>
      <c r="P1086" s="137">
        <f>O1086*H1086</f>
        <v>0</v>
      </c>
      <c r="Q1086" s="137">
        <v>6.9999999999999994E-5</v>
      </c>
      <c r="R1086" s="137">
        <f>Q1086*H1086</f>
        <v>5.5999999999999995E-4</v>
      </c>
      <c r="S1086" s="137">
        <v>0</v>
      </c>
      <c r="T1086" s="138">
        <f>S1086*H1086</f>
        <v>0</v>
      </c>
      <c r="AR1086" s="139" t="s">
        <v>158</v>
      </c>
      <c r="AT1086" s="139" t="s">
        <v>154</v>
      </c>
      <c r="AU1086" s="139" t="s">
        <v>90</v>
      </c>
      <c r="AY1086" s="17" t="s">
        <v>122</v>
      </c>
      <c r="BE1086" s="140">
        <f>IF(N1086="základní",J1086,0)</f>
        <v>0</v>
      </c>
      <c r="BF1086" s="140">
        <f>IF(N1086="snížená",J1086,0)</f>
        <v>0</v>
      </c>
      <c r="BG1086" s="140">
        <f>IF(N1086="zákl. přenesená",J1086,0)</f>
        <v>0</v>
      </c>
      <c r="BH1086" s="140">
        <f>IF(N1086="sníž. přenesená",J1086,0)</f>
        <v>0</v>
      </c>
      <c r="BI1086" s="140">
        <f>IF(N1086="nulová",J1086,0)</f>
        <v>0</v>
      </c>
      <c r="BJ1086" s="17" t="s">
        <v>88</v>
      </c>
      <c r="BK1086" s="140">
        <f>ROUND(I1086*H1086,2)</f>
        <v>0</v>
      </c>
      <c r="BL1086" s="17" t="s">
        <v>159</v>
      </c>
      <c r="BM1086" s="139" t="s">
        <v>1007</v>
      </c>
    </row>
    <row r="1087" spans="2:65" s="12" customFormat="1" ht="11.25">
      <c r="B1087" s="145"/>
      <c r="D1087" s="146" t="s">
        <v>134</v>
      </c>
      <c r="E1087" s="147" t="s">
        <v>19</v>
      </c>
      <c r="F1087" s="148" t="s">
        <v>941</v>
      </c>
      <c r="H1087" s="147" t="s">
        <v>19</v>
      </c>
      <c r="I1087" s="149"/>
      <c r="L1087" s="145"/>
      <c r="M1087" s="150"/>
      <c r="T1087" s="151"/>
      <c r="AT1087" s="147" t="s">
        <v>134</v>
      </c>
      <c r="AU1087" s="147" t="s">
        <v>90</v>
      </c>
      <c r="AV1087" s="12" t="s">
        <v>88</v>
      </c>
      <c r="AW1087" s="12" t="s">
        <v>42</v>
      </c>
      <c r="AX1087" s="12" t="s">
        <v>80</v>
      </c>
      <c r="AY1087" s="147" t="s">
        <v>122</v>
      </c>
    </row>
    <row r="1088" spans="2:65" s="12" customFormat="1" ht="11.25">
      <c r="B1088" s="145"/>
      <c r="D1088" s="146" t="s">
        <v>134</v>
      </c>
      <c r="E1088" s="147" t="s">
        <v>19</v>
      </c>
      <c r="F1088" s="148" t="s">
        <v>1002</v>
      </c>
      <c r="H1088" s="147" t="s">
        <v>19</v>
      </c>
      <c r="I1088" s="149"/>
      <c r="L1088" s="145"/>
      <c r="M1088" s="150"/>
      <c r="T1088" s="151"/>
      <c r="AT1088" s="147" t="s">
        <v>134</v>
      </c>
      <c r="AU1088" s="147" t="s">
        <v>90</v>
      </c>
      <c r="AV1088" s="12" t="s">
        <v>88</v>
      </c>
      <c r="AW1088" s="12" t="s">
        <v>42</v>
      </c>
      <c r="AX1088" s="12" t="s">
        <v>80</v>
      </c>
      <c r="AY1088" s="147" t="s">
        <v>122</v>
      </c>
    </row>
    <row r="1089" spans="2:65" s="12" customFormat="1" ht="11.25">
      <c r="B1089" s="145"/>
      <c r="D1089" s="146" t="s">
        <v>134</v>
      </c>
      <c r="E1089" s="147" t="s">
        <v>19</v>
      </c>
      <c r="F1089" s="148" t="s">
        <v>1003</v>
      </c>
      <c r="H1089" s="147" t="s">
        <v>19</v>
      </c>
      <c r="I1089" s="149"/>
      <c r="L1089" s="145"/>
      <c r="M1089" s="150"/>
      <c r="T1089" s="151"/>
      <c r="AT1089" s="147" t="s">
        <v>134</v>
      </c>
      <c r="AU1089" s="147" t="s">
        <v>90</v>
      </c>
      <c r="AV1089" s="12" t="s">
        <v>88</v>
      </c>
      <c r="AW1089" s="12" t="s">
        <v>42</v>
      </c>
      <c r="AX1089" s="12" t="s">
        <v>80</v>
      </c>
      <c r="AY1089" s="147" t="s">
        <v>122</v>
      </c>
    </row>
    <row r="1090" spans="2:65" s="13" customFormat="1" ht="11.25">
      <c r="B1090" s="152"/>
      <c r="D1090" s="146" t="s">
        <v>134</v>
      </c>
      <c r="E1090" s="153" t="s">
        <v>19</v>
      </c>
      <c r="F1090" s="154" t="s">
        <v>130</v>
      </c>
      <c r="H1090" s="155">
        <v>4</v>
      </c>
      <c r="I1090" s="156"/>
      <c r="L1090" s="152"/>
      <c r="M1090" s="157"/>
      <c r="T1090" s="158"/>
      <c r="AT1090" s="153" t="s">
        <v>134</v>
      </c>
      <c r="AU1090" s="153" t="s">
        <v>90</v>
      </c>
      <c r="AV1090" s="13" t="s">
        <v>90</v>
      </c>
      <c r="AW1090" s="13" t="s">
        <v>42</v>
      </c>
      <c r="AX1090" s="13" t="s">
        <v>80</v>
      </c>
      <c r="AY1090" s="153" t="s">
        <v>122</v>
      </c>
    </row>
    <row r="1091" spans="2:65" s="12" customFormat="1" ht="11.25">
      <c r="B1091" s="145"/>
      <c r="D1091" s="146" t="s">
        <v>134</v>
      </c>
      <c r="E1091" s="147" t="s">
        <v>19</v>
      </c>
      <c r="F1091" s="148" t="s">
        <v>1004</v>
      </c>
      <c r="H1091" s="147" t="s">
        <v>19</v>
      </c>
      <c r="I1091" s="149"/>
      <c r="L1091" s="145"/>
      <c r="M1091" s="150"/>
      <c r="T1091" s="151"/>
      <c r="AT1091" s="147" t="s">
        <v>134</v>
      </c>
      <c r="AU1091" s="147" t="s">
        <v>90</v>
      </c>
      <c r="AV1091" s="12" t="s">
        <v>88</v>
      </c>
      <c r="AW1091" s="12" t="s">
        <v>42</v>
      </c>
      <c r="AX1091" s="12" t="s">
        <v>80</v>
      </c>
      <c r="AY1091" s="147" t="s">
        <v>122</v>
      </c>
    </row>
    <row r="1092" spans="2:65" s="13" customFormat="1" ht="11.25">
      <c r="B1092" s="152"/>
      <c r="D1092" s="146" t="s">
        <v>134</v>
      </c>
      <c r="E1092" s="153" t="s">
        <v>19</v>
      </c>
      <c r="F1092" s="154" t="s">
        <v>130</v>
      </c>
      <c r="H1092" s="155">
        <v>4</v>
      </c>
      <c r="I1092" s="156"/>
      <c r="L1092" s="152"/>
      <c r="M1092" s="157"/>
      <c r="T1092" s="158"/>
      <c r="AT1092" s="153" t="s">
        <v>134</v>
      </c>
      <c r="AU1092" s="153" t="s">
        <v>90</v>
      </c>
      <c r="AV1092" s="13" t="s">
        <v>90</v>
      </c>
      <c r="AW1092" s="13" t="s">
        <v>42</v>
      </c>
      <c r="AX1092" s="13" t="s">
        <v>80</v>
      </c>
      <c r="AY1092" s="153" t="s">
        <v>122</v>
      </c>
    </row>
    <row r="1093" spans="2:65" s="14" customFormat="1" ht="11.25">
      <c r="B1093" s="159"/>
      <c r="D1093" s="146" t="s">
        <v>134</v>
      </c>
      <c r="E1093" s="160" t="s">
        <v>19</v>
      </c>
      <c r="F1093" s="161" t="s">
        <v>140</v>
      </c>
      <c r="H1093" s="162">
        <v>8</v>
      </c>
      <c r="I1093" s="163"/>
      <c r="L1093" s="159"/>
      <c r="M1093" s="164"/>
      <c r="T1093" s="165"/>
      <c r="AT1093" s="160" t="s">
        <v>134</v>
      </c>
      <c r="AU1093" s="160" t="s">
        <v>90</v>
      </c>
      <c r="AV1093" s="14" t="s">
        <v>130</v>
      </c>
      <c r="AW1093" s="14" t="s">
        <v>42</v>
      </c>
      <c r="AX1093" s="14" t="s">
        <v>88</v>
      </c>
      <c r="AY1093" s="160" t="s">
        <v>122</v>
      </c>
    </row>
    <row r="1094" spans="2:65" s="1" customFormat="1" ht="23.65" customHeight="1">
      <c r="B1094" s="33"/>
      <c r="C1094" s="128" t="s">
        <v>1008</v>
      </c>
      <c r="D1094" s="128" t="s">
        <v>125</v>
      </c>
      <c r="E1094" s="129" t="s">
        <v>1009</v>
      </c>
      <c r="F1094" s="130" t="s">
        <v>1010</v>
      </c>
      <c r="G1094" s="131" t="s">
        <v>157</v>
      </c>
      <c r="H1094" s="132">
        <v>42</v>
      </c>
      <c r="I1094" s="133"/>
      <c r="J1094" s="134">
        <f>ROUND(I1094*H1094,2)</f>
        <v>0</v>
      </c>
      <c r="K1094" s="130" t="s">
        <v>129</v>
      </c>
      <c r="L1094" s="33"/>
      <c r="M1094" s="135" t="s">
        <v>19</v>
      </c>
      <c r="N1094" s="136" t="s">
        <v>51</v>
      </c>
      <c r="P1094" s="137">
        <f>O1094*H1094</f>
        <v>0</v>
      </c>
      <c r="Q1094" s="137">
        <v>0</v>
      </c>
      <c r="R1094" s="137">
        <f>Q1094*H1094</f>
        <v>0</v>
      </c>
      <c r="S1094" s="137">
        <v>0</v>
      </c>
      <c r="T1094" s="138">
        <f>S1094*H1094</f>
        <v>0</v>
      </c>
      <c r="AR1094" s="139" t="s">
        <v>159</v>
      </c>
      <c r="AT1094" s="139" t="s">
        <v>125</v>
      </c>
      <c r="AU1094" s="139" t="s">
        <v>90</v>
      </c>
      <c r="AY1094" s="17" t="s">
        <v>122</v>
      </c>
      <c r="BE1094" s="140">
        <f>IF(N1094="základní",J1094,0)</f>
        <v>0</v>
      </c>
      <c r="BF1094" s="140">
        <f>IF(N1094="snížená",J1094,0)</f>
        <v>0</v>
      </c>
      <c r="BG1094" s="140">
        <f>IF(N1094="zákl. přenesená",J1094,0)</f>
        <v>0</v>
      </c>
      <c r="BH1094" s="140">
        <f>IF(N1094="sníž. přenesená",J1094,0)</f>
        <v>0</v>
      </c>
      <c r="BI1094" s="140">
        <f>IF(N1094="nulová",J1094,0)</f>
        <v>0</v>
      </c>
      <c r="BJ1094" s="17" t="s">
        <v>88</v>
      </c>
      <c r="BK1094" s="140">
        <f>ROUND(I1094*H1094,2)</f>
        <v>0</v>
      </c>
      <c r="BL1094" s="17" t="s">
        <v>159</v>
      </c>
      <c r="BM1094" s="139" t="s">
        <v>1011</v>
      </c>
    </row>
    <row r="1095" spans="2:65" s="1" customFormat="1" ht="11.25">
      <c r="B1095" s="33"/>
      <c r="D1095" s="141" t="s">
        <v>132</v>
      </c>
      <c r="F1095" s="142" t="s">
        <v>1012</v>
      </c>
      <c r="I1095" s="143"/>
      <c r="L1095" s="33"/>
      <c r="M1095" s="144"/>
      <c r="T1095" s="54"/>
      <c r="AT1095" s="17" t="s">
        <v>132</v>
      </c>
      <c r="AU1095" s="17" t="s">
        <v>90</v>
      </c>
    </row>
    <row r="1096" spans="2:65" s="12" customFormat="1" ht="11.25">
      <c r="B1096" s="145"/>
      <c r="D1096" s="146" t="s">
        <v>134</v>
      </c>
      <c r="E1096" s="147" t="s">
        <v>19</v>
      </c>
      <c r="F1096" s="148" t="s">
        <v>941</v>
      </c>
      <c r="H1096" s="147" t="s">
        <v>19</v>
      </c>
      <c r="I1096" s="149"/>
      <c r="L1096" s="145"/>
      <c r="M1096" s="150"/>
      <c r="T1096" s="151"/>
      <c r="AT1096" s="147" t="s">
        <v>134</v>
      </c>
      <c r="AU1096" s="147" t="s">
        <v>90</v>
      </c>
      <c r="AV1096" s="12" t="s">
        <v>88</v>
      </c>
      <c r="AW1096" s="12" t="s">
        <v>42</v>
      </c>
      <c r="AX1096" s="12" t="s">
        <v>80</v>
      </c>
      <c r="AY1096" s="147" t="s">
        <v>122</v>
      </c>
    </row>
    <row r="1097" spans="2:65" s="12" customFormat="1" ht="11.25">
      <c r="B1097" s="145"/>
      <c r="D1097" s="146" t="s">
        <v>134</v>
      </c>
      <c r="E1097" s="147" t="s">
        <v>19</v>
      </c>
      <c r="F1097" s="148" t="s">
        <v>1013</v>
      </c>
      <c r="H1097" s="147" t="s">
        <v>19</v>
      </c>
      <c r="I1097" s="149"/>
      <c r="L1097" s="145"/>
      <c r="M1097" s="150"/>
      <c r="T1097" s="151"/>
      <c r="AT1097" s="147" t="s">
        <v>134</v>
      </c>
      <c r="AU1097" s="147" t="s">
        <v>90</v>
      </c>
      <c r="AV1097" s="12" t="s">
        <v>88</v>
      </c>
      <c r="AW1097" s="12" t="s">
        <v>42</v>
      </c>
      <c r="AX1097" s="12" t="s">
        <v>80</v>
      </c>
      <c r="AY1097" s="147" t="s">
        <v>122</v>
      </c>
    </row>
    <row r="1098" spans="2:65" s="12" customFormat="1" ht="11.25">
      <c r="B1098" s="145"/>
      <c r="D1098" s="146" t="s">
        <v>134</v>
      </c>
      <c r="E1098" s="147" t="s">
        <v>19</v>
      </c>
      <c r="F1098" s="148" t="s">
        <v>1014</v>
      </c>
      <c r="H1098" s="147" t="s">
        <v>19</v>
      </c>
      <c r="I1098" s="149"/>
      <c r="L1098" s="145"/>
      <c r="M1098" s="150"/>
      <c r="T1098" s="151"/>
      <c r="AT1098" s="147" t="s">
        <v>134</v>
      </c>
      <c r="AU1098" s="147" t="s">
        <v>90</v>
      </c>
      <c r="AV1098" s="12" t="s">
        <v>88</v>
      </c>
      <c r="AW1098" s="12" t="s">
        <v>42</v>
      </c>
      <c r="AX1098" s="12" t="s">
        <v>80</v>
      </c>
      <c r="AY1098" s="147" t="s">
        <v>122</v>
      </c>
    </row>
    <row r="1099" spans="2:65" s="13" customFormat="1" ht="11.25">
      <c r="B1099" s="152"/>
      <c r="D1099" s="146" t="s">
        <v>134</v>
      </c>
      <c r="E1099" s="153" t="s">
        <v>19</v>
      </c>
      <c r="F1099" s="154" t="s">
        <v>1015</v>
      </c>
      <c r="H1099" s="155">
        <v>24.5</v>
      </c>
      <c r="I1099" s="156"/>
      <c r="L1099" s="152"/>
      <c r="M1099" s="157"/>
      <c r="T1099" s="158"/>
      <c r="AT1099" s="153" t="s">
        <v>134</v>
      </c>
      <c r="AU1099" s="153" t="s">
        <v>90</v>
      </c>
      <c r="AV1099" s="13" t="s">
        <v>90</v>
      </c>
      <c r="AW1099" s="13" t="s">
        <v>42</v>
      </c>
      <c r="AX1099" s="13" t="s">
        <v>80</v>
      </c>
      <c r="AY1099" s="153" t="s">
        <v>122</v>
      </c>
    </row>
    <row r="1100" spans="2:65" s="12" customFormat="1" ht="11.25">
      <c r="B1100" s="145"/>
      <c r="D1100" s="146" t="s">
        <v>134</v>
      </c>
      <c r="E1100" s="147" t="s">
        <v>19</v>
      </c>
      <c r="F1100" s="148" t="s">
        <v>1016</v>
      </c>
      <c r="H1100" s="147" t="s">
        <v>19</v>
      </c>
      <c r="I1100" s="149"/>
      <c r="L1100" s="145"/>
      <c r="M1100" s="150"/>
      <c r="T1100" s="151"/>
      <c r="AT1100" s="147" t="s">
        <v>134</v>
      </c>
      <c r="AU1100" s="147" t="s">
        <v>90</v>
      </c>
      <c r="AV1100" s="12" t="s">
        <v>88</v>
      </c>
      <c r="AW1100" s="12" t="s">
        <v>42</v>
      </c>
      <c r="AX1100" s="12" t="s">
        <v>80</v>
      </c>
      <c r="AY1100" s="147" t="s">
        <v>122</v>
      </c>
    </row>
    <row r="1101" spans="2:65" s="13" customFormat="1" ht="11.25">
      <c r="B1101" s="152"/>
      <c r="D1101" s="146" t="s">
        <v>134</v>
      </c>
      <c r="E1101" s="153" t="s">
        <v>19</v>
      </c>
      <c r="F1101" s="154" t="s">
        <v>1017</v>
      </c>
      <c r="H1101" s="155">
        <v>17.5</v>
      </c>
      <c r="I1101" s="156"/>
      <c r="L1101" s="152"/>
      <c r="M1101" s="157"/>
      <c r="T1101" s="158"/>
      <c r="AT1101" s="153" t="s">
        <v>134</v>
      </c>
      <c r="AU1101" s="153" t="s">
        <v>90</v>
      </c>
      <c r="AV1101" s="13" t="s">
        <v>90</v>
      </c>
      <c r="AW1101" s="13" t="s">
        <v>42</v>
      </c>
      <c r="AX1101" s="13" t="s">
        <v>80</v>
      </c>
      <c r="AY1101" s="153" t="s">
        <v>122</v>
      </c>
    </row>
    <row r="1102" spans="2:65" s="14" customFormat="1" ht="11.25">
      <c r="B1102" s="159"/>
      <c r="D1102" s="146" t="s">
        <v>134</v>
      </c>
      <c r="E1102" s="160" t="s">
        <v>19</v>
      </c>
      <c r="F1102" s="161" t="s">
        <v>140</v>
      </c>
      <c r="H1102" s="162">
        <v>42</v>
      </c>
      <c r="I1102" s="163"/>
      <c r="L1102" s="159"/>
      <c r="M1102" s="164"/>
      <c r="T1102" s="165"/>
      <c r="AT1102" s="160" t="s">
        <v>134</v>
      </c>
      <c r="AU1102" s="160" t="s">
        <v>90</v>
      </c>
      <c r="AV1102" s="14" t="s">
        <v>130</v>
      </c>
      <c r="AW1102" s="14" t="s">
        <v>42</v>
      </c>
      <c r="AX1102" s="14" t="s">
        <v>88</v>
      </c>
      <c r="AY1102" s="160" t="s">
        <v>122</v>
      </c>
    </row>
    <row r="1103" spans="2:65" s="1" customFormat="1" ht="15" customHeight="1">
      <c r="B1103" s="33"/>
      <c r="C1103" s="166" t="s">
        <v>1018</v>
      </c>
      <c r="D1103" s="166" t="s">
        <v>154</v>
      </c>
      <c r="E1103" s="167" t="s">
        <v>1019</v>
      </c>
      <c r="F1103" s="168" t="s">
        <v>1020</v>
      </c>
      <c r="G1103" s="169" t="s">
        <v>157</v>
      </c>
      <c r="H1103" s="170">
        <v>42</v>
      </c>
      <c r="I1103" s="171"/>
      <c r="J1103" s="172">
        <f>ROUND(I1103*H1103,2)</f>
        <v>0</v>
      </c>
      <c r="K1103" s="168" t="s">
        <v>574</v>
      </c>
      <c r="L1103" s="173"/>
      <c r="M1103" s="174" t="s">
        <v>19</v>
      </c>
      <c r="N1103" s="175" t="s">
        <v>51</v>
      </c>
      <c r="P1103" s="137">
        <f>O1103*H1103</f>
        <v>0</v>
      </c>
      <c r="Q1103" s="137">
        <v>1E-4</v>
      </c>
      <c r="R1103" s="137">
        <f>Q1103*H1103</f>
        <v>4.2000000000000006E-3</v>
      </c>
      <c r="S1103" s="137">
        <v>0</v>
      </c>
      <c r="T1103" s="138">
        <f>S1103*H1103</f>
        <v>0</v>
      </c>
      <c r="AR1103" s="139" t="s">
        <v>158</v>
      </c>
      <c r="AT1103" s="139" t="s">
        <v>154</v>
      </c>
      <c r="AU1103" s="139" t="s">
        <v>90</v>
      </c>
      <c r="AY1103" s="17" t="s">
        <v>122</v>
      </c>
      <c r="BE1103" s="140">
        <f>IF(N1103="základní",J1103,0)</f>
        <v>0</v>
      </c>
      <c r="BF1103" s="140">
        <f>IF(N1103="snížená",J1103,0)</f>
        <v>0</v>
      </c>
      <c r="BG1103" s="140">
        <f>IF(N1103="zákl. přenesená",J1103,0)</f>
        <v>0</v>
      </c>
      <c r="BH1103" s="140">
        <f>IF(N1103="sníž. přenesená",J1103,0)</f>
        <v>0</v>
      </c>
      <c r="BI1103" s="140">
        <f>IF(N1103="nulová",J1103,0)</f>
        <v>0</v>
      </c>
      <c r="BJ1103" s="17" t="s">
        <v>88</v>
      </c>
      <c r="BK1103" s="140">
        <f>ROUND(I1103*H1103,2)</f>
        <v>0</v>
      </c>
      <c r="BL1103" s="17" t="s">
        <v>159</v>
      </c>
      <c r="BM1103" s="139" t="s">
        <v>1021</v>
      </c>
    </row>
    <row r="1104" spans="2:65" s="12" customFormat="1" ht="11.25">
      <c r="B1104" s="145"/>
      <c r="D1104" s="146" t="s">
        <v>134</v>
      </c>
      <c r="E1104" s="147" t="s">
        <v>19</v>
      </c>
      <c r="F1104" s="148" t="s">
        <v>941</v>
      </c>
      <c r="H1104" s="147" t="s">
        <v>19</v>
      </c>
      <c r="I1104" s="149"/>
      <c r="L1104" s="145"/>
      <c r="M1104" s="150"/>
      <c r="T1104" s="151"/>
      <c r="AT1104" s="147" t="s">
        <v>134</v>
      </c>
      <c r="AU1104" s="147" t="s">
        <v>90</v>
      </c>
      <c r="AV1104" s="12" t="s">
        <v>88</v>
      </c>
      <c r="AW1104" s="12" t="s">
        <v>42</v>
      </c>
      <c r="AX1104" s="12" t="s">
        <v>80</v>
      </c>
      <c r="AY1104" s="147" t="s">
        <v>122</v>
      </c>
    </row>
    <row r="1105" spans="2:65" s="12" customFormat="1" ht="11.25">
      <c r="B1105" s="145"/>
      <c r="D1105" s="146" t="s">
        <v>134</v>
      </c>
      <c r="E1105" s="147" t="s">
        <v>19</v>
      </c>
      <c r="F1105" s="148" t="s">
        <v>1013</v>
      </c>
      <c r="H1105" s="147" t="s">
        <v>19</v>
      </c>
      <c r="I1105" s="149"/>
      <c r="L1105" s="145"/>
      <c r="M1105" s="150"/>
      <c r="T1105" s="151"/>
      <c r="AT1105" s="147" t="s">
        <v>134</v>
      </c>
      <c r="AU1105" s="147" t="s">
        <v>90</v>
      </c>
      <c r="AV1105" s="12" t="s">
        <v>88</v>
      </c>
      <c r="AW1105" s="12" t="s">
        <v>42</v>
      </c>
      <c r="AX1105" s="12" t="s">
        <v>80</v>
      </c>
      <c r="AY1105" s="147" t="s">
        <v>122</v>
      </c>
    </row>
    <row r="1106" spans="2:65" s="12" customFormat="1" ht="11.25">
      <c r="B1106" s="145"/>
      <c r="D1106" s="146" t="s">
        <v>134</v>
      </c>
      <c r="E1106" s="147" t="s">
        <v>19</v>
      </c>
      <c r="F1106" s="148" t="s">
        <v>1014</v>
      </c>
      <c r="H1106" s="147" t="s">
        <v>19</v>
      </c>
      <c r="I1106" s="149"/>
      <c r="L1106" s="145"/>
      <c r="M1106" s="150"/>
      <c r="T1106" s="151"/>
      <c r="AT1106" s="147" t="s">
        <v>134</v>
      </c>
      <c r="AU1106" s="147" t="s">
        <v>90</v>
      </c>
      <c r="AV1106" s="12" t="s">
        <v>88</v>
      </c>
      <c r="AW1106" s="12" t="s">
        <v>42</v>
      </c>
      <c r="AX1106" s="12" t="s">
        <v>80</v>
      </c>
      <c r="AY1106" s="147" t="s">
        <v>122</v>
      </c>
    </row>
    <row r="1107" spans="2:65" s="13" customFormat="1" ht="11.25">
      <c r="B1107" s="152"/>
      <c r="D1107" s="146" t="s">
        <v>134</v>
      </c>
      <c r="E1107" s="153" t="s">
        <v>19</v>
      </c>
      <c r="F1107" s="154" t="s">
        <v>1015</v>
      </c>
      <c r="H1107" s="155">
        <v>24.5</v>
      </c>
      <c r="I1107" s="156"/>
      <c r="L1107" s="152"/>
      <c r="M1107" s="157"/>
      <c r="T1107" s="158"/>
      <c r="AT1107" s="153" t="s">
        <v>134</v>
      </c>
      <c r="AU1107" s="153" t="s">
        <v>90</v>
      </c>
      <c r="AV1107" s="13" t="s">
        <v>90</v>
      </c>
      <c r="AW1107" s="13" t="s">
        <v>42</v>
      </c>
      <c r="AX1107" s="13" t="s">
        <v>80</v>
      </c>
      <c r="AY1107" s="153" t="s">
        <v>122</v>
      </c>
    </row>
    <row r="1108" spans="2:65" s="12" customFormat="1" ht="11.25">
      <c r="B1108" s="145"/>
      <c r="D1108" s="146" t="s">
        <v>134</v>
      </c>
      <c r="E1108" s="147" t="s">
        <v>19</v>
      </c>
      <c r="F1108" s="148" t="s">
        <v>1016</v>
      </c>
      <c r="H1108" s="147" t="s">
        <v>19</v>
      </c>
      <c r="I1108" s="149"/>
      <c r="L1108" s="145"/>
      <c r="M1108" s="150"/>
      <c r="T1108" s="151"/>
      <c r="AT1108" s="147" t="s">
        <v>134</v>
      </c>
      <c r="AU1108" s="147" t="s">
        <v>90</v>
      </c>
      <c r="AV1108" s="12" t="s">
        <v>88</v>
      </c>
      <c r="AW1108" s="12" t="s">
        <v>42</v>
      </c>
      <c r="AX1108" s="12" t="s">
        <v>80</v>
      </c>
      <c r="AY1108" s="147" t="s">
        <v>122</v>
      </c>
    </row>
    <row r="1109" spans="2:65" s="13" customFormat="1" ht="11.25">
      <c r="B1109" s="152"/>
      <c r="D1109" s="146" t="s">
        <v>134</v>
      </c>
      <c r="E1109" s="153" t="s">
        <v>19</v>
      </c>
      <c r="F1109" s="154" t="s">
        <v>1017</v>
      </c>
      <c r="H1109" s="155">
        <v>17.5</v>
      </c>
      <c r="I1109" s="156"/>
      <c r="L1109" s="152"/>
      <c r="M1109" s="157"/>
      <c r="T1109" s="158"/>
      <c r="AT1109" s="153" t="s">
        <v>134</v>
      </c>
      <c r="AU1109" s="153" t="s">
        <v>90</v>
      </c>
      <c r="AV1109" s="13" t="s">
        <v>90</v>
      </c>
      <c r="AW1109" s="13" t="s">
        <v>42</v>
      </c>
      <c r="AX1109" s="13" t="s">
        <v>80</v>
      </c>
      <c r="AY1109" s="153" t="s">
        <v>122</v>
      </c>
    </row>
    <row r="1110" spans="2:65" s="14" customFormat="1" ht="11.25">
      <c r="B1110" s="159"/>
      <c r="D1110" s="146" t="s">
        <v>134</v>
      </c>
      <c r="E1110" s="160" t="s">
        <v>19</v>
      </c>
      <c r="F1110" s="161" t="s">
        <v>140</v>
      </c>
      <c r="H1110" s="162">
        <v>42</v>
      </c>
      <c r="I1110" s="163"/>
      <c r="L1110" s="159"/>
      <c r="M1110" s="164"/>
      <c r="T1110" s="165"/>
      <c r="AT1110" s="160" t="s">
        <v>134</v>
      </c>
      <c r="AU1110" s="160" t="s">
        <v>90</v>
      </c>
      <c r="AV1110" s="14" t="s">
        <v>130</v>
      </c>
      <c r="AW1110" s="14" t="s">
        <v>42</v>
      </c>
      <c r="AX1110" s="14" t="s">
        <v>88</v>
      </c>
      <c r="AY1110" s="160" t="s">
        <v>122</v>
      </c>
    </row>
    <row r="1111" spans="2:65" s="1" customFormat="1" ht="23.65" customHeight="1">
      <c r="B1111" s="33"/>
      <c r="C1111" s="128" t="s">
        <v>1022</v>
      </c>
      <c r="D1111" s="128" t="s">
        <v>125</v>
      </c>
      <c r="E1111" s="129" t="s">
        <v>1023</v>
      </c>
      <c r="F1111" s="130" t="s">
        <v>1024</v>
      </c>
      <c r="G1111" s="131" t="s">
        <v>157</v>
      </c>
      <c r="H1111" s="132">
        <v>7</v>
      </c>
      <c r="I1111" s="133"/>
      <c r="J1111" s="134">
        <f>ROUND(I1111*H1111,2)</f>
        <v>0</v>
      </c>
      <c r="K1111" s="130" t="s">
        <v>129</v>
      </c>
      <c r="L1111" s="33"/>
      <c r="M1111" s="135" t="s">
        <v>19</v>
      </c>
      <c r="N1111" s="136" t="s">
        <v>51</v>
      </c>
      <c r="P1111" s="137">
        <f>O1111*H1111</f>
        <v>0</v>
      </c>
      <c r="Q1111" s="137">
        <v>0</v>
      </c>
      <c r="R1111" s="137">
        <f>Q1111*H1111</f>
        <v>0</v>
      </c>
      <c r="S1111" s="137">
        <v>0</v>
      </c>
      <c r="T1111" s="138">
        <f>S1111*H1111</f>
        <v>0</v>
      </c>
      <c r="AR1111" s="139" t="s">
        <v>159</v>
      </c>
      <c r="AT1111" s="139" t="s">
        <v>125</v>
      </c>
      <c r="AU1111" s="139" t="s">
        <v>90</v>
      </c>
      <c r="AY1111" s="17" t="s">
        <v>122</v>
      </c>
      <c r="BE1111" s="140">
        <f>IF(N1111="základní",J1111,0)</f>
        <v>0</v>
      </c>
      <c r="BF1111" s="140">
        <f>IF(N1111="snížená",J1111,0)</f>
        <v>0</v>
      </c>
      <c r="BG1111" s="140">
        <f>IF(N1111="zákl. přenesená",J1111,0)</f>
        <v>0</v>
      </c>
      <c r="BH1111" s="140">
        <f>IF(N1111="sníž. přenesená",J1111,0)</f>
        <v>0</v>
      </c>
      <c r="BI1111" s="140">
        <f>IF(N1111="nulová",J1111,0)</f>
        <v>0</v>
      </c>
      <c r="BJ1111" s="17" t="s">
        <v>88</v>
      </c>
      <c r="BK1111" s="140">
        <f>ROUND(I1111*H1111,2)</f>
        <v>0</v>
      </c>
      <c r="BL1111" s="17" t="s">
        <v>159</v>
      </c>
      <c r="BM1111" s="139" t="s">
        <v>1025</v>
      </c>
    </row>
    <row r="1112" spans="2:65" s="1" customFormat="1" ht="11.25">
      <c r="B1112" s="33"/>
      <c r="D1112" s="141" t="s">
        <v>132</v>
      </c>
      <c r="F1112" s="142" t="s">
        <v>1026</v>
      </c>
      <c r="I1112" s="143"/>
      <c r="L1112" s="33"/>
      <c r="M1112" s="144"/>
      <c r="T1112" s="54"/>
      <c r="AT1112" s="17" t="s">
        <v>132</v>
      </c>
      <c r="AU1112" s="17" t="s">
        <v>90</v>
      </c>
    </row>
    <row r="1113" spans="2:65" s="12" customFormat="1" ht="11.25">
      <c r="B1113" s="145"/>
      <c r="D1113" s="146" t="s">
        <v>134</v>
      </c>
      <c r="E1113" s="147" t="s">
        <v>19</v>
      </c>
      <c r="F1113" s="148" t="s">
        <v>941</v>
      </c>
      <c r="H1113" s="147" t="s">
        <v>19</v>
      </c>
      <c r="I1113" s="149"/>
      <c r="L1113" s="145"/>
      <c r="M1113" s="150"/>
      <c r="T1113" s="151"/>
      <c r="AT1113" s="147" t="s">
        <v>134</v>
      </c>
      <c r="AU1113" s="147" t="s">
        <v>90</v>
      </c>
      <c r="AV1113" s="12" t="s">
        <v>88</v>
      </c>
      <c r="AW1113" s="12" t="s">
        <v>42</v>
      </c>
      <c r="AX1113" s="12" t="s">
        <v>80</v>
      </c>
      <c r="AY1113" s="147" t="s">
        <v>122</v>
      </c>
    </row>
    <row r="1114" spans="2:65" s="12" customFormat="1" ht="11.25">
      <c r="B1114" s="145"/>
      <c r="D1114" s="146" t="s">
        <v>134</v>
      </c>
      <c r="E1114" s="147" t="s">
        <v>19</v>
      </c>
      <c r="F1114" s="148" t="s">
        <v>1027</v>
      </c>
      <c r="H1114" s="147" t="s">
        <v>19</v>
      </c>
      <c r="I1114" s="149"/>
      <c r="L1114" s="145"/>
      <c r="M1114" s="150"/>
      <c r="T1114" s="151"/>
      <c r="AT1114" s="147" t="s">
        <v>134</v>
      </c>
      <c r="AU1114" s="147" t="s">
        <v>90</v>
      </c>
      <c r="AV1114" s="12" t="s">
        <v>88</v>
      </c>
      <c r="AW1114" s="12" t="s">
        <v>42</v>
      </c>
      <c r="AX1114" s="12" t="s">
        <v>80</v>
      </c>
      <c r="AY1114" s="147" t="s">
        <v>122</v>
      </c>
    </row>
    <row r="1115" spans="2:65" s="12" customFormat="1" ht="11.25">
      <c r="B1115" s="145"/>
      <c r="D1115" s="146" t="s">
        <v>134</v>
      </c>
      <c r="E1115" s="147" t="s">
        <v>19</v>
      </c>
      <c r="F1115" s="148" t="s">
        <v>1014</v>
      </c>
      <c r="H1115" s="147" t="s">
        <v>19</v>
      </c>
      <c r="I1115" s="149"/>
      <c r="L1115" s="145"/>
      <c r="M1115" s="150"/>
      <c r="T1115" s="151"/>
      <c r="AT1115" s="147" t="s">
        <v>134</v>
      </c>
      <c r="AU1115" s="147" t="s">
        <v>90</v>
      </c>
      <c r="AV1115" s="12" t="s">
        <v>88</v>
      </c>
      <c r="AW1115" s="12" t="s">
        <v>42</v>
      </c>
      <c r="AX1115" s="12" t="s">
        <v>80</v>
      </c>
      <c r="AY1115" s="147" t="s">
        <v>122</v>
      </c>
    </row>
    <row r="1116" spans="2:65" s="13" customFormat="1" ht="11.25">
      <c r="B1116" s="152"/>
      <c r="D1116" s="146" t="s">
        <v>134</v>
      </c>
      <c r="E1116" s="153" t="s">
        <v>19</v>
      </c>
      <c r="F1116" s="154" t="s">
        <v>1028</v>
      </c>
      <c r="H1116" s="155">
        <v>3.5</v>
      </c>
      <c r="I1116" s="156"/>
      <c r="L1116" s="152"/>
      <c r="M1116" s="157"/>
      <c r="T1116" s="158"/>
      <c r="AT1116" s="153" t="s">
        <v>134</v>
      </c>
      <c r="AU1116" s="153" t="s">
        <v>90</v>
      </c>
      <c r="AV1116" s="13" t="s">
        <v>90</v>
      </c>
      <c r="AW1116" s="13" t="s">
        <v>42</v>
      </c>
      <c r="AX1116" s="13" t="s">
        <v>80</v>
      </c>
      <c r="AY1116" s="153" t="s">
        <v>122</v>
      </c>
    </row>
    <row r="1117" spans="2:65" s="12" customFormat="1" ht="11.25">
      <c r="B1117" s="145"/>
      <c r="D1117" s="146" t="s">
        <v>134</v>
      </c>
      <c r="E1117" s="147" t="s">
        <v>19</v>
      </c>
      <c r="F1117" s="148" t="s">
        <v>1016</v>
      </c>
      <c r="H1117" s="147" t="s">
        <v>19</v>
      </c>
      <c r="I1117" s="149"/>
      <c r="L1117" s="145"/>
      <c r="M1117" s="150"/>
      <c r="T1117" s="151"/>
      <c r="AT1117" s="147" t="s">
        <v>134</v>
      </c>
      <c r="AU1117" s="147" t="s">
        <v>90</v>
      </c>
      <c r="AV1117" s="12" t="s">
        <v>88</v>
      </c>
      <c r="AW1117" s="12" t="s">
        <v>42</v>
      </c>
      <c r="AX1117" s="12" t="s">
        <v>80</v>
      </c>
      <c r="AY1117" s="147" t="s">
        <v>122</v>
      </c>
    </row>
    <row r="1118" spans="2:65" s="13" customFormat="1" ht="11.25">
      <c r="B1118" s="152"/>
      <c r="D1118" s="146" t="s">
        <v>134</v>
      </c>
      <c r="E1118" s="153" t="s">
        <v>19</v>
      </c>
      <c r="F1118" s="154" t="s">
        <v>1028</v>
      </c>
      <c r="H1118" s="155">
        <v>3.5</v>
      </c>
      <c r="I1118" s="156"/>
      <c r="L1118" s="152"/>
      <c r="M1118" s="157"/>
      <c r="T1118" s="158"/>
      <c r="AT1118" s="153" t="s">
        <v>134</v>
      </c>
      <c r="AU1118" s="153" t="s">
        <v>90</v>
      </c>
      <c r="AV1118" s="13" t="s">
        <v>90</v>
      </c>
      <c r="AW1118" s="13" t="s">
        <v>42</v>
      </c>
      <c r="AX1118" s="13" t="s">
        <v>80</v>
      </c>
      <c r="AY1118" s="153" t="s">
        <v>122</v>
      </c>
    </row>
    <row r="1119" spans="2:65" s="14" customFormat="1" ht="11.25">
      <c r="B1119" s="159"/>
      <c r="D1119" s="146" t="s">
        <v>134</v>
      </c>
      <c r="E1119" s="160" t="s">
        <v>19</v>
      </c>
      <c r="F1119" s="161" t="s">
        <v>140</v>
      </c>
      <c r="H1119" s="162">
        <v>7</v>
      </c>
      <c r="I1119" s="163"/>
      <c r="L1119" s="159"/>
      <c r="M1119" s="164"/>
      <c r="T1119" s="165"/>
      <c r="AT1119" s="160" t="s">
        <v>134</v>
      </c>
      <c r="AU1119" s="160" t="s">
        <v>90</v>
      </c>
      <c r="AV1119" s="14" t="s">
        <v>130</v>
      </c>
      <c r="AW1119" s="14" t="s">
        <v>42</v>
      </c>
      <c r="AX1119" s="14" t="s">
        <v>88</v>
      </c>
      <c r="AY1119" s="160" t="s">
        <v>122</v>
      </c>
    </row>
    <row r="1120" spans="2:65" s="1" customFormat="1" ht="15" customHeight="1">
      <c r="B1120" s="33"/>
      <c r="C1120" s="166" t="s">
        <v>1029</v>
      </c>
      <c r="D1120" s="166" t="s">
        <v>154</v>
      </c>
      <c r="E1120" s="167" t="s">
        <v>1030</v>
      </c>
      <c r="F1120" s="168" t="s">
        <v>1031</v>
      </c>
      <c r="G1120" s="169" t="s">
        <v>157</v>
      </c>
      <c r="H1120" s="170">
        <v>7</v>
      </c>
      <c r="I1120" s="171"/>
      <c r="J1120" s="172">
        <f>ROUND(I1120*H1120,2)</f>
        <v>0</v>
      </c>
      <c r="K1120" s="168" t="s">
        <v>574</v>
      </c>
      <c r="L1120" s="173"/>
      <c r="M1120" s="174" t="s">
        <v>19</v>
      </c>
      <c r="N1120" s="175" t="s">
        <v>51</v>
      </c>
      <c r="P1120" s="137">
        <f>O1120*H1120</f>
        <v>0</v>
      </c>
      <c r="Q1120" s="137">
        <v>1.7000000000000001E-4</v>
      </c>
      <c r="R1120" s="137">
        <f>Q1120*H1120</f>
        <v>1.1900000000000001E-3</v>
      </c>
      <c r="S1120" s="137">
        <v>0</v>
      </c>
      <c r="T1120" s="138">
        <f>S1120*H1120</f>
        <v>0</v>
      </c>
      <c r="AR1120" s="139" t="s">
        <v>158</v>
      </c>
      <c r="AT1120" s="139" t="s">
        <v>154</v>
      </c>
      <c r="AU1120" s="139" t="s">
        <v>90</v>
      </c>
      <c r="AY1120" s="17" t="s">
        <v>122</v>
      </c>
      <c r="BE1120" s="140">
        <f>IF(N1120="základní",J1120,0)</f>
        <v>0</v>
      </c>
      <c r="BF1120" s="140">
        <f>IF(N1120="snížená",J1120,0)</f>
        <v>0</v>
      </c>
      <c r="BG1120" s="140">
        <f>IF(N1120="zákl. přenesená",J1120,0)</f>
        <v>0</v>
      </c>
      <c r="BH1120" s="140">
        <f>IF(N1120="sníž. přenesená",J1120,0)</f>
        <v>0</v>
      </c>
      <c r="BI1120" s="140">
        <f>IF(N1120="nulová",J1120,0)</f>
        <v>0</v>
      </c>
      <c r="BJ1120" s="17" t="s">
        <v>88</v>
      </c>
      <c r="BK1120" s="140">
        <f>ROUND(I1120*H1120,2)</f>
        <v>0</v>
      </c>
      <c r="BL1120" s="17" t="s">
        <v>159</v>
      </c>
      <c r="BM1120" s="139" t="s">
        <v>1032</v>
      </c>
    </row>
    <row r="1121" spans="2:65" s="12" customFormat="1" ht="11.25">
      <c r="B1121" s="145"/>
      <c r="D1121" s="146" t="s">
        <v>134</v>
      </c>
      <c r="E1121" s="147" t="s">
        <v>19</v>
      </c>
      <c r="F1121" s="148" t="s">
        <v>941</v>
      </c>
      <c r="H1121" s="147" t="s">
        <v>19</v>
      </c>
      <c r="I1121" s="149"/>
      <c r="L1121" s="145"/>
      <c r="M1121" s="150"/>
      <c r="T1121" s="151"/>
      <c r="AT1121" s="147" t="s">
        <v>134</v>
      </c>
      <c r="AU1121" s="147" t="s">
        <v>90</v>
      </c>
      <c r="AV1121" s="12" t="s">
        <v>88</v>
      </c>
      <c r="AW1121" s="12" t="s">
        <v>42</v>
      </c>
      <c r="AX1121" s="12" t="s">
        <v>80</v>
      </c>
      <c r="AY1121" s="147" t="s">
        <v>122</v>
      </c>
    </row>
    <row r="1122" spans="2:65" s="12" customFormat="1" ht="11.25">
      <c r="B1122" s="145"/>
      <c r="D1122" s="146" t="s">
        <v>134</v>
      </c>
      <c r="E1122" s="147" t="s">
        <v>19</v>
      </c>
      <c r="F1122" s="148" t="s">
        <v>1027</v>
      </c>
      <c r="H1122" s="147" t="s">
        <v>19</v>
      </c>
      <c r="I1122" s="149"/>
      <c r="L1122" s="145"/>
      <c r="M1122" s="150"/>
      <c r="T1122" s="151"/>
      <c r="AT1122" s="147" t="s">
        <v>134</v>
      </c>
      <c r="AU1122" s="147" t="s">
        <v>90</v>
      </c>
      <c r="AV1122" s="12" t="s">
        <v>88</v>
      </c>
      <c r="AW1122" s="12" t="s">
        <v>42</v>
      </c>
      <c r="AX1122" s="12" t="s">
        <v>80</v>
      </c>
      <c r="AY1122" s="147" t="s">
        <v>122</v>
      </c>
    </row>
    <row r="1123" spans="2:65" s="12" customFormat="1" ht="11.25">
      <c r="B1123" s="145"/>
      <c r="D1123" s="146" t="s">
        <v>134</v>
      </c>
      <c r="E1123" s="147" t="s">
        <v>19</v>
      </c>
      <c r="F1123" s="148" t="s">
        <v>1014</v>
      </c>
      <c r="H1123" s="147" t="s">
        <v>19</v>
      </c>
      <c r="I1123" s="149"/>
      <c r="L1123" s="145"/>
      <c r="M1123" s="150"/>
      <c r="T1123" s="151"/>
      <c r="AT1123" s="147" t="s">
        <v>134</v>
      </c>
      <c r="AU1123" s="147" t="s">
        <v>90</v>
      </c>
      <c r="AV1123" s="12" t="s">
        <v>88</v>
      </c>
      <c r="AW1123" s="12" t="s">
        <v>42</v>
      </c>
      <c r="AX1123" s="12" t="s">
        <v>80</v>
      </c>
      <c r="AY1123" s="147" t="s">
        <v>122</v>
      </c>
    </row>
    <row r="1124" spans="2:65" s="13" customFormat="1" ht="11.25">
      <c r="B1124" s="152"/>
      <c r="D1124" s="146" t="s">
        <v>134</v>
      </c>
      <c r="E1124" s="153" t="s">
        <v>19</v>
      </c>
      <c r="F1124" s="154" t="s">
        <v>1028</v>
      </c>
      <c r="H1124" s="155">
        <v>3.5</v>
      </c>
      <c r="I1124" s="156"/>
      <c r="L1124" s="152"/>
      <c r="M1124" s="157"/>
      <c r="T1124" s="158"/>
      <c r="AT1124" s="153" t="s">
        <v>134</v>
      </c>
      <c r="AU1124" s="153" t="s">
        <v>90</v>
      </c>
      <c r="AV1124" s="13" t="s">
        <v>90</v>
      </c>
      <c r="AW1124" s="13" t="s">
        <v>42</v>
      </c>
      <c r="AX1124" s="13" t="s">
        <v>80</v>
      </c>
      <c r="AY1124" s="153" t="s">
        <v>122</v>
      </c>
    </row>
    <row r="1125" spans="2:65" s="12" customFormat="1" ht="11.25">
      <c r="B1125" s="145"/>
      <c r="D1125" s="146" t="s">
        <v>134</v>
      </c>
      <c r="E1125" s="147" t="s">
        <v>19</v>
      </c>
      <c r="F1125" s="148" t="s">
        <v>1016</v>
      </c>
      <c r="H1125" s="147" t="s">
        <v>19</v>
      </c>
      <c r="I1125" s="149"/>
      <c r="L1125" s="145"/>
      <c r="M1125" s="150"/>
      <c r="T1125" s="151"/>
      <c r="AT1125" s="147" t="s">
        <v>134</v>
      </c>
      <c r="AU1125" s="147" t="s">
        <v>90</v>
      </c>
      <c r="AV1125" s="12" t="s">
        <v>88</v>
      </c>
      <c r="AW1125" s="12" t="s">
        <v>42</v>
      </c>
      <c r="AX1125" s="12" t="s">
        <v>80</v>
      </c>
      <c r="AY1125" s="147" t="s">
        <v>122</v>
      </c>
    </row>
    <row r="1126" spans="2:65" s="13" customFormat="1" ht="11.25">
      <c r="B1126" s="152"/>
      <c r="D1126" s="146" t="s">
        <v>134</v>
      </c>
      <c r="E1126" s="153" t="s">
        <v>19</v>
      </c>
      <c r="F1126" s="154" t="s">
        <v>1028</v>
      </c>
      <c r="H1126" s="155">
        <v>3.5</v>
      </c>
      <c r="I1126" s="156"/>
      <c r="L1126" s="152"/>
      <c r="M1126" s="157"/>
      <c r="T1126" s="158"/>
      <c r="AT1126" s="153" t="s">
        <v>134</v>
      </c>
      <c r="AU1126" s="153" t="s">
        <v>90</v>
      </c>
      <c r="AV1126" s="13" t="s">
        <v>90</v>
      </c>
      <c r="AW1126" s="13" t="s">
        <v>42</v>
      </c>
      <c r="AX1126" s="13" t="s">
        <v>80</v>
      </c>
      <c r="AY1126" s="153" t="s">
        <v>122</v>
      </c>
    </row>
    <row r="1127" spans="2:65" s="14" customFormat="1" ht="11.25">
      <c r="B1127" s="159"/>
      <c r="D1127" s="146" t="s">
        <v>134</v>
      </c>
      <c r="E1127" s="160" t="s">
        <v>19</v>
      </c>
      <c r="F1127" s="161" t="s">
        <v>140</v>
      </c>
      <c r="H1127" s="162">
        <v>7</v>
      </c>
      <c r="I1127" s="163"/>
      <c r="L1127" s="159"/>
      <c r="M1127" s="164"/>
      <c r="T1127" s="165"/>
      <c r="AT1127" s="160" t="s">
        <v>134</v>
      </c>
      <c r="AU1127" s="160" t="s">
        <v>90</v>
      </c>
      <c r="AV1127" s="14" t="s">
        <v>130</v>
      </c>
      <c r="AW1127" s="14" t="s">
        <v>42</v>
      </c>
      <c r="AX1127" s="14" t="s">
        <v>88</v>
      </c>
      <c r="AY1127" s="160" t="s">
        <v>122</v>
      </c>
    </row>
    <row r="1128" spans="2:65" s="1" customFormat="1" ht="15" customHeight="1">
      <c r="B1128" s="33"/>
      <c r="C1128" s="128" t="s">
        <v>1033</v>
      </c>
      <c r="D1128" s="128" t="s">
        <v>125</v>
      </c>
      <c r="E1128" s="129" t="s">
        <v>1034</v>
      </c>
      <c r="F1128" s="130" t="s">
        <v>1035</v>
      </c>
      <c r="G1128" s="131" t="s">
        <v>128</v>
      </c>
      <c r="H1128" s="132">
        <v>11</v>
      </c>
      <c r="I1128" s="133"/>
      <c r="J1128" s="134">
        <f>ROUND(I1128*H1128,2)</f>
        <v>0</v>
      </c>
      <c r="K1128" s="130" t="s">
        <v>129</v>
      </c>
      <c r="L1128" s="33"/>
      <c r="M1128" s="135" t="s">
        <v>19</v>
      </c>
      <c r="N1128" s="136" t="s">
        <v>51</v>
      </c>
      <c r="P1128" s="137">
        <f>O1128*H1128</f>
        <v>0</v>
      </c>
      <c r="Q1128" s="137">
        <v>0</v>
      </c>
      <c r="R1128" s="137">
        <f>Q1128*H1128</f>
        <v>0</v>
      </c>
      <c r="S1128" s="137">
        <v>0</v>
      </c>
      <c r="T1128" s="138">
        <f>S1128*H1128</f>
        <v>0</v>
      </c>
      <c r="AR1128" s="139" t="s">
        <v>159</v>
      </c>
      <c r="AT1128" s="139" t="s">
        <v>125</v>
      </c>
      <c r="AU1128" s="139" t="s">
        <v>90</v>
      </c>
      <c r="AY1128" s="17" t="s">
        <v>122</v>
      </c>
      <c r="BE1128" s="140">
        <f>IF(N1128="základní",J1128,0)</f>
        <v>0</v>
      </c>
      <c r="BF1128" s="140">
        <f>IF(N1128="snížená",J1128,0)</f>
        <v>0</v>
      </c>
      <c r="BG1128" s="140">
        <f>IF(N1128="zákl. přenesená",J1128,0)</f>
        <v>0</v>
      </c>
      <c r="BH1128" s="140">
        <f>IF(N1128="sníž. přenesená",J1128,0)</f>
        <v>0</v>
      </c>
      <c r="BI1128" s="140">
        <f>IF(N1128="nulová",J1128,0)</f>
        <v>0</v>
      </c>
      <c r="BJ1128" s="17" t="s">
        <v>88</v>
      </c>
      <c r="BK1128" s="140">
        <f>ROUND(I1128*H1128,2)</f>
        <v>0</v>
      </c>
      <c r="BL1128" s="17" t="s">
        <v>159</v>
      </c>
      <c r="BM1128" s="139" t="s">
        <v>1036</v>
      </c>
    </row>
    <row r="1129" spans="2:65" s="1" customFormat="1" ht="11.25">
      <c r="B1129" s="33"/>
      <c r="D1129" s="141" t="s">
        <v>132</v>
      </c>
      <c r="F1129" s="142" t="s">
        <v>1037</v>
      </c>
      <c r="I1129" s="143"/>
      <c r="L1129" s="33"/>
      <c r="M1129" s="144"/>
      <c r="T1129" s="54"/>
      <c r="AT1129" s="17" t="s">
        <v>132</v>
      </c>
      <c r="AU1129" s="17" t="s">
        <v>90</v>
      </c>
    </row>
    <row r="1130" spans="2:65" s="12" customFormat="1" ht="11.25">
      <c r="B1130" s="145"/>
      <c r="D1130" s="146" t="s">
        <v>134</v>
      </c>
      <c r="E1130" s="147" t="s">
        <v>19</v>
      </c>
      <c r="F1130" s="148" t="s">
        <v>941</v>
      </c>
      <c r="H1130" s="147" t="s">
        <v>19</v>
      </c>
      <c r="I1130" s="149"/>
      <c r="L1130" s="145"/>
      <c r="M1130" s="150"/>
      <c r="T1130" s="151"/>
      <c r="AT1130" s="147" t="s">
        <v>134</v>
      </c>
      <c r="AU1130" s="147" t="s">
        <v>90</v>
      </c>
      <c r="AV1130" s="12" t="s">
        <v>88</v>
      </c>
      <c r="AW1130" s="12" t="s">
        <v>42</v>
      </c>
      <c r="AX1130" s="12" t="s">
        <v>80</v>
      </c>
      <c r="AY1130" s="147" t="s">
        <v>122</v>
      </c>
    </row>
    <row r="1131" spans="2:65" s="12" customFormat="1" ht="11.25">
      <c r="B1131" s="145"/>
      <c r="D1131" s="146" t="s">
        <v>134</v>
      </c>
      <c r="E1131" s="147" t="s">
        <v>19</v>
      </c>
      <c r="F1131" s="148" t="s">
        <v>1038</v>
      </c>
      <c r="H1131" s="147" t="s">
        <v>19</v>
      </c>
      <c r="I1131" s="149"/>
      <c r="L1131" s="145"/>
      <c r="M1131" s="150"/>
      <c r="T1131" s="151"/>
      <c r="AT1131" s="147" t="s">
        <v>134</v>
      </c>
      <c r="AU1131" s="147" t="s">
        <v>90</v>
      </c>
      <c r="AV1131" s="12" t="s">
        <v>88</v>
      </c>
      <c r="AW1131" s="12" t="s">
        <v>42</v>
      </c>
      <c r="AX1131" s="12" t="s">
        <v>80</v>
      </c>
      <c r="AY1131" s="147" t="s">
        <v>122</v>
      </c>
    </row>
    <row r="1132" spans="2:65" s="13" customFormat="1" ht="11.25">
      <c r="B1132" s="152"/>
      <c r="D1132" s="146" t="s">
        <v>134</v>
      </c>
      <c r="E1132" s="153" t="s">
        <v>19</v>
      </c>
      <c r="F1132" s="154" t="s">
        <v>1039</v>
      </c>
      <c r="H1132" s="155">
        <v>11</v>
      </c>
      <c r="I1132" s="156"/>
      <c r="L1132" s="152"/>
      <c r="M1132" s="157"/>
      <c r="T1132" s="158"/>
      <c r="AT1132" s="153" t="s">
        <v>134</v>
      </c>
      <c r="AU1132" s="153" t="s">
        <v>90</v>
      </c>
      <c r="AV1132" s="13" t="s">
        <v>90</v>
      </c>
      <c r="AW1132" s="13" t="s">
        <v>42</v>
      </c>
      <c r="AX1132" s="13" t="s">
        <v>80</v>
      </c>
      <c r="AY1132" s="153" t="s">
        <v>122</v>
      </c>
    </row>
    <row r="1133" spans="2:65" s="14" customFormat="1" ht="11.25">
      <c r="B1133" s="159"/>
      <c r="D1133" s="146" t="s">
        <v>134</v>
      </c>
      <c r="E1133" s="160" t="s">
        <v>19</v>
      </c>
      <c r="F1133" s="161" t="s">
        <v>140</v>
      </c>
      <c r="H1133" s="162">
        <v>11</v>
      </c>
      <c r="I1133" s="163"/>
      <c r="L1133" s="159"/>
      <c r="M1133" s="164"/>
      <c r="T1133" s="165"/>
      <c r="AT1133" s="160" t="s">
        <v>134</v>
      </c>
      <c r="AU1133" s="160" t="s">
        <v>90</v>
      </c>
      <c r="AV1133" s="14" t="s">
        <v>130</v>
      </c>
      <c r="AW1133" s="14" t="s">
        <v>42</v>
      </c>
      <c r="AX1133" s="14" t="s">
        <v>88</v>
      </c>
      <c r="AY1133" s="160" t="s">
        <v>122</v>
      </c>
    </row>
    <row r="1134" spans="2:65" s="1" customFormat="1" ht="15" customHeight="1">
      <c r="B1134" s="33"/>
      <c r="C1134" s="166" t="s">
        <v>1040</v>
      </c>
      <c r="D1134" s="166" t="s">
        <v>154</v>
      </c>
      <c r="E1134" s="167" t="s">
        <v>1041</v>
      </c>
      <c r="F1134" s="168" t="s">
        <v>1042</v>
      </c>
      <c r="G1134" s="169" t="s">
        <v>128</v>
      </c>
      <c r="H1134" s="170">
        <v>22</v>
      </c>
      <c r="I1134" s="171"/>
      <c r="J1134" s="172">
        <f>ROUND(I1134*H1134,2)</f>
        <v>0</v>
      </c>
      <c r="K1134" s="168" t="s">
        <v>574</v>
      </c>
      <c r="L1134" s="173"/>
      <c r="M1134" s="174" t="s">
        <v>19</v>
      </c>
      <c r="N1134" s="175" t="s">
        <v>51</v>
      </c>
      <c r="P1134" s="137">
        <f>O1134*H1134</f>
        <v>0</v>
      </c>
      <c r="Q1134" s="137">
        <v>0</v>
      </c>
      <c r="R1134" s="137">
        <f>Q1134*H1134</f>
        <v>0</v>
      </c>
      <c r="S1134" s="137">
        <v>0</v>
      </c>
      <c r="T1134" s="138">
        <f>S1134*H1134</f>
        <v>0</v>
      </c>
      <c r="AR1134" s="139" t="s">
        <v>158</v>
      </c>
      <c r="AT1134" s="139" t="s">
        <v>154</v>
      </c>
      <c r="AU1134" s="139" t="s">
        <v>90</v>
      </c>
      <c r="AY1134" s="17" t="s">
        <v>122</v>
      </c>
      <c r="BE1134" s="140">
        <f>IF(N1134="základní",J1134,0)</f>
        <v>0</v>
      </c>
      <c r="BF1134" s="140">
        <f>IF(N1134="snížená",J1134,0)</f>
        <v>0</v>
      </c>
      <c r="BG1134" s="140">
        <f>IF(N1134="zákl. přenesená",J1134,0)</f>
        <v>0</v>
      </c>
      <c r="BH1134" s="140">
        <f>IF(N1134="sníž. přenesená",J1134,0)</f>
        <v>0</v>
      </c>
      <c r="BI1134" s="140">
        <f>IF(N1134="nulová",J1134,0)</f>
        <v>0</v>
      </c>
      <c r="BJ1134" s="17" t="s">
        <v>88</v>
      </c>
      <c r="BK1134" s="140">
        <f>ROUND(I1134*H1134,2)</f>
        <v>0</v>
      </c>
      <c r="BL1134" s="17" t="s">
        <v>159</v>
      </c>
      <c r="BM1134" s="139" t="s">
        <v>1043</v>
      </c>
    </row>
    <row r="1135" spans="2:65" s="12" customFormat="1" ht="11.25">
      <c r="B1135" s="145"/>
      <c r="D1135" s="146" t="s">
        <v>134</v>
      </c>
      <c r="E1135" s="147" t="s">
        <v>19</v>
      </c>
      <c r="F1135" s="148" t="s">
        <v>941</v>
      </c>
      <c r="H1135" s="147" t="s">
        <v>19</v>
      </c>
      <c r="I1135" s="149"/>
      <c r="L1135" s="145"/>
      <c r="M1135" s="150"/>
      <c r="T1135" s="151"/>
      <c r="AT1135" s="147" t="s">
        <v>134</v>
      </c>
      <c r="AU1135" s="147" t="s">
        <v>90</v>
      </c>
      <c r="AV1135" s="12" t="s">
        <v>88</v>
      </c>
      <c r="AW1135" s="12" t="s">
        <v>42</v>
      </c>
      <c r="AX1135" s="12" t="s">
        <v>80</v>
      </c>
      <c r="AY1135" s="147" t="s">
        <v>122</v>
      </c>
    </row>
    <row r="1136" spans="2:65" s="12" customFormat="1" ht="11.25">
      <c r="B1136" s="145"/>
      <c r="D1136" s="146" t="s">
        <v>134</v>
      </c>
      <c r="E1136" s="147" t="s">
        <v>19</v>
      </c>
      <c r="F1136" s="148" t="s">
        <v>1038</v>
      </c>
      <c r="H1136" s="147" t="s">
        <v>19</v>
      </c>
      <c r="I1136" s="149"/>
      <c r="L1136" s="145"/>
      <c r="M1136" s="150"/>
      <c r="T1136" s="151"/>
      <c r="AT1136" s="147" t="s">
        <v>134</v>
      </c>
      <c r="AU1136" s="147" t="s">
        <v>90</v>
      </c>
      <c r="AV1136" s="12" t="s">
        <v>88</v>
      </c>
      <c r="AW1136" s="12" t="s">
        <v>42</v>
      </c>
      <c r="AX1136" s="12" t="s">
        <v>80</v>
      </c>
      <c r="AY1136" s="147" t="s">
        <v>122</v>
      </c>
    </row>
    <row r="1137" spans="2:65" s="13" customFormat="1" ht="11.25">
      <c r="B1137" s="152"/>
      <c r="D1137" s="146" t="s">
        <v>134</v>
      </c>
      <c r="E1137" s="153" t="s">
        <v>19</v>
      </c>
      <c r="F1137" s="154" t="s">
        <v>1044</v>
      </c>
      <c r="H1137" s="155">
        <v>22</v>
      </c>
      <c r="I1137" s="156"/>
      <c r="L1137" s="152"/>
      <c r="M1137" s="157"/>
      <c r="T1137" s="158"/>
      <c r="AT1137" s="153" t="s">
        <v>134</v>
      </c>
      <c r="AU1137" s="153" t="s">
        <v>90</v>
      </c>
      <c r="AV1137" s="13" t="s">
        <v>90</v>
      </c>
      <c r="AW1137" s="13" t="s">
        <v>42</v>
      </c>
      <c r="AX1137" s="13" t="s">
        <v>80</v>
      </c>
      <c r="AY1137" s="153" t="s">
        <v>122</v>
      </c>
    </row>
    <row r="1138" spans="2:65" s="14" customFormat="1" ht="11.25">
      <c r="B1138" s="159"/>
      <c r="D1138" s="146" t="s">
        <v>134</v>
      </c>
      <c r="E1138" s="160" t="s">
        <v>19</v>
      </c>
      <c r="F1138" s="161" t="s">
        <v>140</v>
      </c>
      <c r="H1138" s="162">
        <v>22</v>
      </c>
      <c r="I1138" s="163"/>
      <c r="L1138" s="159"/>
      <c r="M1138" s="164"/>
      <c r="T1138" s="165"/>
      <c r="AT1138" s="160" t="s">
        <v>134</v>
      </c>
      <c r="AU1138" s="160" t="s">
        <v>90</v>
      </c>
      <c r="AV1138" s="14" t="s">
        <v>130</v>
      </c>
      <c r="AW1138" s="14" t="s">
        <v>42</v>
      </c>
      <c r="AX1138" s="14" t="s">
        <v>88</v>
      </c>
      <c r="AY1138" s="160" t="s">
        <v>122</v>
      </c>
    </row>
    <row r="1139" spans="2:65" s="1" customFormat="1" ht="15" customHeight="1">
      <c r="B1139" s="33"/>
      <c r="C1139" s="128" t="s">
        <v>1045</v>
      </c>
      <c r="D1139" s="128" t="s">
        <v>125</v>
      </c>
      <c r="E1139" s="129" t="s">
        <v>1046</v>
      </c>
      <c r="F1139" s="130" t="s">
        <v>1047</v>
      </c>
      <c r="G1139" s="131" t="s">
        <v>157</v>
      </c>
      <c r="H1139" s="132">
        <v>74</v>
      </c>
      <c r="I1139" s="133"/>
      <c r="J1139" s="134">
        <f>ROUND(I1139*H1139,2)</f>
        <v>0</v>
      </c>
      <c r="K1139" s="130" t="s">
        <v>129</v>
      </c>
      <c r="L1139" s="33"/>
      <c r="M1139" s="135" t="s">
        <v>19</v>
      </c>
      <c r="N1139" s="136" t="s">
        <v>51</v>
      </c>
      <c r="P1139" s="137">
        <f>O1139*H1139</f>
        <v>0</v>
      </c>
      <c r="Q1139" s="137">
        <v>0</v>
      </c>
      <c r="R1139" s="137">
        <f>Q1139*H1139</f>
        <v>0</v>
      </c>
      <c r="S1139" s="137">
        <v>0</v>
      </c>
      <c r="T1139" s="138">
        <f>S1139*H1139</f>
        <v>0</v>
      </c>
      <c r="AR1139" s="139" t="s">
        <v>249</v>
      </c>
      <c r="AT1139" s="139" t="s">
        <v>125</v>
      </c>
      <c r="AU1139" s="139" t="s">
        <v>90</v>
      </c>
      <c r="AY1139" s="17" t="s">
        <v>122</v>
      </c>
      <c r="BE1139" s="140">
        <f>IF(N1139="základní",J1139,0)</f>
        <v>0</v>
      </c>
      <c r="BF1139" s="140">
        <f>IF(N1139="snížená",J1139,0)</f>
        <v>0</v>
      </c>
      <c r="BG1139" s="140">
        <f>IF(N1139="zákl. přenesená",J1139,0)</f>
        <v>0</v>
      </c>
      <c r="BH1139" s="140">
        <f>IF(N1139="sníž. přenesená",J1139,0)</f>
        <v>0</v>
      </c>
      <c r="BI1139" s="140">
        <f>IF(N1139="nulová",J1139,0)</f>
        <v>0</v>
      </c>
      <c r="BJ1139" s="17" t="s">
        <v>88</v>
      </c>
      <c r="BK1139" s="140">
        <f>ROUND(I1139*H1139,2)</f>
        <v>0</v>
      </c>
      <c r="BL1139" s="17" t="s">
        <v>249</v>
      </c>
      <c r="BM1139" s="139" t="s">
        <v>1048</v>
      </c>
    </row>
    <row r="1140" spans="2:65" s="1" customFormat="1" ht="11.25">
      <c r="B1140" s="33"/>
      <c r="D1140" s="141" t="s">
        <v>132</v>
      </c>
      <c r="F1140" s="142" t="s">
        <v>1049</v>
      </c>
      <c r="I1140" s="143"/>
      <c r="L1140" s="33"/>
      <c r="M1140" s="144"/>
      <c r="T1140" s="54"/>
      <c r="AT1140" s="17" t="s">
        <v>132</v>
      </c>
      <c r="AU1140" s="17" t="s">
        <v>90</v>
      </c>
    </row>
    <row r="1141" spans="2:65" s="12" customFormat="1" ht="11.25">
      <c r="B1141" s="145"/>
      <c r="D1141" s="146" t="s">
        <v>134</v>
      </c>
      <c r="E1141" s="147" t="s">
        <v>19</v>
      </c>
      <c r="F1141" s="148" t="s">
        <v>941</v>
      </c>
      <c r="H1141" s="147" t="s">
        <v>19</v>
      </c>
      <c r="I1141" s="149"/>
      <c r="L1141" s="145"/>
      <c r="M1141" s="150"/>
      <c r="T1141" s="151"/>
      <c r="AT1141" s="147" t="s">
        <v>134</v>
      </c>
      <c r="AU1141" s="147" t="s">
        <v>90</v>
      </c>
      <c r="AV1141" s="12" t="s">
        <v>88</v>
      </c>
      <c r="AW1141" s="12" t="s">
        <v>42</v>
      </c>
      <c r="AX1141" s="12" t="s">
        <v>80</v>
      </c>
      <c r="AY1141" s="147" t="s">
        <v>122</v>
      </c>
    </row>
    <row r="1142" spans="2:65" s="12" customFormat="1" ht="11.25">
      <c r="B1142" s="145"/>
      <c r="D1142" s="146" t="s">
        <v>134</v>
      </c>
      <c r="E1142" s="147" t="s">
        <v>19</v>
      </c>
      <c r="F1142" s="148" t="s">
        <v>1050</v>
      </c>
      <c r="H1142" s="147" t="s">
        <v>19</v>
      </c>
      <c r="I1142" s="149"/>
      <c r="L1142" s="145"/>
      <c r="M1142" s="150"/>
      <c r="T1142" s="151"/>
      <c r="AT1142" s="147" t="s">
        <v>134</v>
      </c>
      <c r="AU1142" s="147" t="s">
        <v>90</v>
      </c>
      <c r="AV1142" s="12" t="s">
        <v>88</v>
      </c>
      <c r="AW1142" s="12" t="s">
        <v>42</v>
      </c>
      <c r="AX1142" s="12" t="s">
        <v>80</v>
      </c>
      <c r="AY1142" s="147" t="s">
        <v>122</v>
      </c>
    </row>
    <row r="1143" spans="2:65" s="13" customFormat="1" ht="11.25">
      <c r="B1143" s="152"/>
      <c r="D1143" s="146" t="s">
        <v>134</v>
      </c>
      <c r="E1143" s="153" t="s">
        <v>19</v>
      </c>
      <c r="F1143" s="154" t="s">
        <v>992</v>
      </c>
      <c r="H1143" s="155">
        <v>74</v>
      </c>
      <c r="I1143" s="156"/>
      <c r="L1143" s="152"/>
      <c r="M1143" s="157"/>
      <c r="T1143" s="158"/>
      <c r="AT1143" s="153" t="s">
        <v>134</v>
      </c>
      <c r="AU1143" s="153" t="s">
        <v>90</v>
      </c>
      <c r="AV1143" s="13" t="s">
        <v>90</v>
      </c>
      <c r="AW1143" s="13" t="s">
        <v>42</v>
      </c>
      <c r="AX1143" s="13" t="s">
        <v>80</v>
      </c>
      <c r="AY1143" s="153" t="s">
        <v>122</v>
      </c>
    </row>
    <row r="1144" spans="2:65" s="14" customFormat="1" ht="11.25">
      <c r="B1144" s="159"/>
      <c r="D1144" s="146" t="s">
        <v>134</v>
      </c>
      <c r="E1144" s="160" t="s">
        <v>19</v>
      </c>
      <c r="F1144" s="161" t="s">
        <v>140</v>
      </c>
      <c r="H1144" s="162">
        <v>74</v>
      </c>
      <c r="I1144" s="163"/>
      <c r="L1144" s="159"/>
      <c r="M1144" s="164"/>
      <c r="T1144" s="165"/>
      <c r="AT1144" s="160" t="s">
        <v>134</v>
      </c>
      <c r="AU1144" s="160" t="s">
        <v>90</v>
      </c>
      <c r="AV1144" s="14" t="s">
        <v>130</v>
      </c>
      <c r="AW1144" s="14" t="s">
        <v>42</v>
      </c>
      <c r="AX1144" s="14" t="s">
        <v>88</v>
      </c>
      <c r="AY1144" s="160" t="s">
        <v>122</v>
      </c>
    </row>
    <row r="1145" spans="2:65" s="1" customFormat="1" ht="15" customHeight="1">
      <c r="B1145" s="33"/>
      <c r="C1145" s="166" t="s">
        <v>1051</v>
      </c>
      <c r="D1145" s="166" t="s">
        <v>154</v>
      </c>
      <c r="E1145" s="167" t="s">
        <v>1052</v>
      </c>
      <c r="F1145" s="168" t="s">
        <v>1053</v>
      </c>
      <c r="G1145" s="169" t="s">
        <v>157</v>
      </c>
      <c r="H1145" s="170">
        <v>74</v>
      </c>
      <c r="I1145" s="171"/>
      <c r="J1145" s="172">
        <f>ROUND(I1145*H1145,2)</f>
        <v>0</v>
      </c>
      <c r="K1145" s="168" t="s">
        <v>129</v>
      </c>
      <c r="L1145" s="173"/>
      <c r="M1145" s="174" t="s">
        <v>19</v>
      </c>
      <c r="N1145" s="175" t="s">
        <v>51</v>
      </c>
      <c r="P1145" s="137">
        <f>O1145*H1145</f>
        <v>0</v>
      </c>
      <c r="Q1145" s="137">
        <v>5.0000000000000002E-5</v>
      </c>
      <c r="R1145" s="137">
        <f>Q1145*H1145</f>
        <v>3.7000000000000002E-3</v>
      </c>
      <c r="S1145" s="137">
        <v>0</v>
      </c>
      <c r="T1145" s="138">
        <f>S1145*H1145</f>
        <v>0</v>
      </c>
      <c r="AR1145" s="139" t="s">
        <v>158</v>
      </c>
      <c r="AT1145" s="139" t="s">
        <v>154</v>
      </c>
      <c r="AU1145" s="139" t="s">
        <v>90</v>
      </c>
      <c r="AY1145" s="17" t="s">
        <v>122</v>
      </c>
      <c r="BE1145" s="140">
        <f>IF(N1145="základní",J1145,0)</f>
        <v>0</v>
      </c>
      <c r="BF1145" s="140">
        <f>IF(N1145="snížená",J1145,0)</f>
        <v>0</v>
      </c>
      <c r="BG1145" s="140">
        <f>IF(N1145="zákl. přenesená",J1145,0)</f>
        <v>0</v>
      </c>
      <c r="BH1145" s="140">
        <f>IF(N1145="sníž. přenesená",J1145,0)</f>
        <v>0</v>
      </c>
      <c r="BI1145" s="140">
        <f>IF(N1145="nulová",J1145,0)</f>
        <v>0</v>
      </c>
      <c r="BJ1145" s="17" t="s">
        <v>88</v>
      </c>
      <c r="BK1145" s="140">
        <f>ROUND(I1145*H1145,2)</f>
        <v>0</v>
      </c>
      <c r="BL1145" s="17" t="s">
        <v>159</v>
      </c>
      <c r="BM1145" s="139" t="s">
        <v>1054</v>
      </c>
    </row>
    <row r="1146" spans="2:65" s="12" customFormat="1" ht="11.25">
      <c r="B1146" s="145"/>
      <c r="D1146" s="146" t="s">
        <v>134</v>
      </c>
      <c r="E1146" s="147" t="s">
        <v>19</v>
      </c>
      <c r="F1146" s="148" t="s">
        <v>941</v>
      </c>
      <c r="H1146" s="147" t="s">
        <v>19</v>
      </c>
      <c r="I1146" s="149"/>
      <c r="L1146" s="145"/>
      <c r="M1146" s="150"/>
      <c r="T1146" s="151"/>
      <c r="AT1146" s="147" t="s">
        <v>134</v>
      </c>
      <c r="AU1146" s="147" t="s">
        <v>90</v>
      </c>
      <c r="AV1146" s="12" t="s">
        <v>88</v>
      </c>
      <c r="AW1146" s="12" t="s">
        <v>42</v>
      </c>
      <c r="AX1146" s="12" t="s">
        <v>80</v>
      </c>
      <c r="AY1146" s="147" t="s">
        <v>122</v>
      </c>
    </row>
    <row r="1147" spans="2:65" s="12" customFormat="1" ht="11.25">
      <c r="B1147" s="145"/>
      <c r="D1147" s="146" t="s">
        <v>134</v>
      </c>
      <c r="E1147" s="147" t="s">
        <v>19</v>
      </c>
      <c r="F1147" s="148" t="s">
        <v>1055</v>
      </c>
      <c r="H1147" s="147" t="s">
        <v>19</v>
      </c>
      <c r="I1147" s="149"/>
      <c r="L1147" s="145"/>
      <c r="M1147" s="150"/>
      <c r="T1147" s="151"/>
      <c r="AT1147" s="147" t="s">
        <v>134</v>
      </c>
      <c r="AU1147" s="147" t="s">
        <v>90</v>
      </c>
      <c r="AV1147" s="12" t="s">
        <v>88</v>
      </c>
      <c r="AW1147" s="12" t="s">
        <v>42</v>
      </c>
      <c r="AX1147" s="12" t="s">
        <v>80</v>
      </c>
      <c r="AY1147" s="147" t="s">
        <v>122</v>
      </c>
    </row>
    <row r="1148" spans="2:65" s="13" customFormat="1" ht="11.25">
      <c r="B1148" s="152"/>
      <c r="D1148" s="146" t="s">
        <v>134</v>
      </c>
      <c r="E1148" s="153" t="s">
        <v>19</v>
      </c>
      <c r="F1148" s="154" t="s">
        <v>992</v>
      </c>
      <c r="H1148" s="155">
        <v>74</v>
      </c>
      <c r="I1148" s="156"/>
      <c r="L1148" s="152"/>
      <c r="M1148" s="157"/>
      <c r="T1148" s="158"/>
      <c r="AT1148" s="153" t="s">
        <v>134</v>
      </c>
      <c r="AU1148" s="153" t="s">
        <v>90</v>
      </c>
      <c r="AV1148" s="13" t="s">
        <v>90</v>
      </c>
      <c r="AW1148" s="13" t="s">
        <v>42</v>
      </c>
      <c r="AX1148" s="13" t="s">
        <v>80</v>
      </c>
      <c r="AY1148" s="153" t="s">
        <v>122</v>
      </c>
    </row>
    <row r="1149" spans="2:65" s="14" customFormat="1" ht="11.25">
      <c r="B1149" s="159"/>
      <c r="D1149" s="146" t="s">
        <v>134</v>
      </c>
      <c r="E1149" s="160" t="s">
        <v>19</v>
      </c>
      <c r="F1149" s="161" t="s">
        <v>140</v>
      </c>
      <c r="H1149" s="162">
        <v>74</v>
      </c>
      <c r="I1149" s="163"/>
      <c r="L1149" s="159"/>
      <c r="M1149" s="164"/>
      <c r="T1149" s="165"/>
      <c r="AT1149" s="160" t="s">
        <v>134</v>
      </c>
      <c r="AU1149" s="160" t="s">
        <v>90</v>
      </c>
      <c r="AV1149" s="14" t="s">
        <v>130</v>
      </c>
      <c r="AW1149" s="14" t="s">
        <v>42</v>
      </c>
      <c r="AX1149" s="14" t="s">
        <v>88</v>
      </c>
      <c r="AY1149" s="160" t="s">
        <v>122</v>
      </c>
    </row>
    <row r="1150" spans="2:65" s="1" customFormat="1" ht="15" customHeight="1">
      <c r="B1150" s="33"/>
      <c r="C1150" s="128" t="s">
        <v>1056</v>
      </c>
      <c r="D1150" s="128" t="s">
        <v>125</v>
      </c>
      <c r="E1150" s="129" t="s">
        <v>1057</v>
      </c>
      <c r="F1150" s="130" t="s">
        <v>1058</v>
      </c>
      <c r="G1150" s="131" t="s">
        <v>128</v>
      </c>
      <c r="H1150" s="132">
        <v>4</v>
      </c>
      <c r="I1150" s="133"/>
      <c r="J1150" s="134">
        <f>ROUND(I1150*H1150,2)</f>
        <v>0</v>
      </c>
      <c r="K1150" s="130" t="s">
        <v>129</v>
      </c>
      <c r="L1150" s="33"/>
      <c r="M1150" s="135" t="s">
        <v>19</v>
      </c>
      <c r="N1150" s="136" t="s">
        <v>51</v>
      </c>
      <c r="P1150" s="137">
        <f>O1150*H1150</f>
        <v>0</v>
      </c>
      <c r="Q1150" s="137">
        <v>0</v>
      </c>
      <c r="R1150" s="137">
        <f>Q1150*H1150</f>
        <v>0</v>
      </c>
      <c r="S1150" s="137">
        <v>0</v>
      </c>
      <c r="T1150" s="138">
        <f>S1150*H1150</f>
        <v>0</v>
      </c>
      <c r="AR1150" s="139" t="s">
        <v>249</v>
      </c>
      <c r="AT1150" s="139" t="s">
        <v>125</v>
      </c>
      <c r="AU1150" s="139" t="s">
        <v>90</v>
      </c>
      <c r="AY1150" s="17" t="s">
        <v>122</v>
      </c>
      <c r="BE1150" s="140">
        <f>IF(N1150="základní",J1150,0)</f>
        <v>0</v>
      </c>
      <c r="BF1150" s="140">
        <f>IF(N1150="snížená",J1150,0)</f>
        <v>0</v>
      </c>
      <c r="BG1150" s="140">
        <f>IF(N1150="zákl. přenesená",J1150,0)</f>
        <v>0</v>
      </c>
      <c r="BH1150" s="140">
        <f>IF(N1150="sníž. přenesená",J1150,0)</f>
        <v>0</v>
      </c>
      <c r="BI1150" s="140">
        <f>IF(N1150="nulová",J1150,0)</f>
        <v>0</v>
      </c>
      <c r="BJ1150" s="17" t="s">
        <v>88</v>
      </c>
      <c r="BK1150" s="140">
        <f>ROUND(I1150*H1150,2)</f>
        <v>0</v>
      </c>
      <c r="BL1150" s="17" t="s">
        <v>249</v>
      </c>
      <c r="BM1150" s="139" t="s">
        <v>1059</v>
      </c>
    </row>
    <row r="1151" spans="2:65" s="1" customFormat="1" ht="11.25">
      <c r="B1151" s="33"/>
      <c r="D1151" s="141" t="s">
        <v>132</v>
      </c>
      <c r="F1151" s="142" t="s">
        <v>1060</v>
      </c>
      <c r="I1151" s="143"/>
      <c r="L1151" s="33"/>
      <c r="M1151" s="144"/>
      <c r="T1151" s="54"/>
      <c r="AT1151" s="17" t="s">
        <v>132</v>
      </c>
      <c r="AU1151" s="17" t="s">
        <v>90</v>
      </c>
    </row>
    <row r="1152" spans="2:65" s="12" customFormat="1" ht="11.25">
      <c r="B1152" s="145"/>
      <c r="D1152" s="146" t="s">
        <v>134</v>
      </c>
      <c r="E1152" s="147" t="s">
        <v>19</v>
      </c>
      <c r="F1152" s="148" t="s">
        <v>941</v>
      </c>
      <c r="H1152" s="147" t="s">
        <v>19</v>
      </c>
      <c r="I1152" s="149"/>
      <c r="L1152" s="145"/>
      <c r="M1152" s="150"/>
      <c r="T1152" s="151"/>
      <c r="AT1152" s="147" t="s">
        <v>134</v>
      </c>
      <c r="AU1152" s="147" t="s">
        <v>90</v>
      </c>
      <c r="AV1152" s="12" t="s">
        <v>88</v>
      </c>
      <c r="AW1152" s="12" t="s">
        <v>42</v>
      </c>
      <c r="AX1152" s="12" t="s">
        <v>80</v>
      </c>
      <c r="AY1152" s="147" t="s">
        <v>122</v>
      </c>
    </row>
    <row r="1153" spans="2:65" s="13" customFormat="1" ht="11.25">
      <c r="B1153" s="152"/>
      <c r="D1153" s="146" t="s">
        <v>134</v>
      </c>
      <c r="E1153" s="153" t="s">
        <v>19</v>
      </c>
      <c r="F1153" s="154" t="s">
        <v>962</v>
      </c>
      <c r="H1153" s="155">
        <v>4</v>
      </c>
      <c r="I1153" s="156"/>
      <c r="L1153" s="152"/>
      <c r="M1153" s="157"/>
      <c r="T1153" s="158"/>
      <c r="AT1153" s="153" t="s">
        <v>134</v>
      </c>
      <c r="AU1153" s="153" t="s">
        <v>90</v>
      </c>
      <c r="AV1153" s="13" t="s">
        <v>90</v>
      </c>
      <c r="AW1153" s="13" t="s">
        <v>42</v>
      </c>
      <c r="AX1153" s="13" t="s">
        <v>80</v>
      </c>
      <c r="AY1153" s="153" t="s">
        <v>122</v>
      </c>
    </row>
    <row r="1154" spans="2:65" s="14" customFormat="1" ht="11.25">
      <c r="B1154" s="159"/>
      <c r="D1154" s="146" t="s">
        <v>134</v>
      </c>
      <c r="E1154" s="160" t="s">
        <v>19</v>
      </c>
      <c r="F1154" s="161" t="s">
        <v>140</v>
      </c>
      <c r="H1154" s="162">
        <v>4</v>
      </c>
      <c r="I1154" s="163"/>
      <c r="L1154" s="159"/>
      <c r="M1154" s="164"/>
      <c r="T1154" s="165"/>
      <c r="AT1154" s="160" t="s">
        <v>134</v>
      </c>
      <c r="AU1154" s="160" t="s">
        <v>90</v>
      </c>
      <c r="AV1154" s="14" t="s">
        <v>130</v>
      </c>
      <c r="AW1154" s="14" t="s">
        <v>42</v>
      </c>
      <c r="AX1154" s="14" t="s">
        <v>88</v>
      </c>
      <c r="AY1154" s="160" t="s">
        <v>122</v>
      </c>
    </row>
    <row r="1155" spans="2:65" s="1" customFormat="1" ht="15" customHeight="1">
      <c r="B1155" s="33"/>
      <c r="C1155" s="166" t="s">
        <v>1061</v>
      </c>
      <c r="D1155" s="166" t="s">
        <v>154</v>
      </c>
      <c r="E1155" s="167" t="s">
        <v>1062</v>
      </c>
      <c r="F1155" s="168" t="s">
        <v>1063</v>
      </c>
      <c r="G1155" s="169" t="s">
        <v>128</v>
      </c>
      <c r="H1155" s="170">
        <v>4</v>
      </c>
      <c r="I1155" s="171"/>
      <c r="J1155" s="172">
        <f>ROUND(I1155*H1155,2)</f>
        <v>0</v>
      </c>
      <c r="K1155" s="168" t="s">
        <v>129</v>
      </c>
      <c r="L1155" s="173"/>
      <c r="M1155" s="174" t="s">
        <v>19</v>
      </c>
      <c r="N1155" s="175" t="s">
        <v>51</v>
      </c>
      <c r="P1155" s="137">
        <f>O1155*H1155</f>
        <v>0</v>
      </c>
      <c r="Q1155" s="137">
        <v>5.0000000000000002E-5</v>
      </c>
      <c r="R1155" s="137">
        <f>Q1155*H1155</f>
        <v>2.0000000000000001E-4</v>
      </c>
      <c r="S1155" s="137">
        <v>0</v>
      </c>
      <c r="T1155" s="138">
        <f>S1155*H1155</f>
        <v>0</v>
      </c>
      <c r="AR1155" s="139" t="s">
        <v>158</v>
      </c>
      <c r="AT1155" s="139" t="s">
        <v>154</v>
      </c>
      <c r="AU1155" s="139" t="s">
        <v>90</v>
      </c>
      <c r="AY1155" s="17" t="s">
        <v>122</v>
      </c>
      <c r="BE1155" s="140">
        <f>IF(N1155="základní",J1155,0)</f>
        <v>0</v>
      </c>
      <c r="BF1155" s="140">
        <f>IF(N1155="snížená",J1155,0)</f>
        <v>0</v>
      </c>
      <c r="BG1155" s="140">
        <f>IF(N1155="zákl. přenesená",J1155,0)</f>
        <v>0</v>
      </c>
      <c r="BH1155" s="140">
        <f>IF(N1155="sníž. přenesená",J1155,0)</f>
        <v>0</v>
      </c>
      <c r="BI1155" s="140">
        <f>IF(N1155="nulová",J1155,0)</f>
        <v>0</v>
      </c>
      <c r="BJ1155" s="17" t="s">
        <v>88</v>
      </c>
      <c r="BK1155" s="140">
        <f>ROUND(I1155*H1155,2)</f>
        <v>0</v>
      </c>
      <c r="BL1155" s="17" t="s">
        <v>159</v>
      </c>
      <c r="BM1155" s="139" t="s">
        <v>1064</v>
      </c>
    </row>
    <row r="1156" spans="2:65" s="12" customFormat="1" ht="11.25">
      <c r="B1156" s="145"/>
      <c r="D1156" s="146" t="s">
        <v>134</v>
      </c>
      <c r="E1156" s="147" t="s">
        <v>19</v>
      </c>
      <c r="F1156" s="148" t="s">
        <v>941</v>
      </c>
      <c r="H1156" s="147" t="s">
        <v>19</v>
      </c>
      <c r="I1156" s="149"/>
      <c r="L1156" s="145"/>
      <c r="M1156" s="150"/>
      <c r="T1156" s="151"/>
      <c r="AT1156" s="147" t="s">
        <v>134</v>
      </c>
      <c r="AU1156" s="147" t="s">
        <v>90</v>
      </c>
      <c r="AV1156" s="12" t="s">
        <v>88</v>
      </c>
      <c r="AW1156" s="12" t="s">
        <v>42</v>
      </c>
      <c r="AX1156" s="12" t="s">
        <v>80</v>
      </c>
      <c r="AY1156" s="147" t="s">
        <v>122</v>
      </c>
    </row>
    <row r="1157" spans="2:65" s="12" customFormat="1" ht="11.25">
      <c r="B1157" s="145"/>
      <c r="D1157" s="146" t="s">
        <v>134</v>
      </c>
      <c r="E1157" s="147" t="s">
        <v>19</v>
      </c>
      <c r="F1157" s="148" t="s">
        <v>1065</v>
      </c>
      <c r="H1157" s="147" t="s">
        <v>19</v>
      </c>
      <c r="I1157" s="149"/>
      <c r="L1157" s="145"/>
      <c r="M1157" s="150"/>
      <c r="T1157" s="151"/>
      <c r="AT1157" s="147" t="s">
        <v>134</v>
      </c>
      <c r="AU1157" s="147" t="s">
        <v>90</v>
      </c>
      <c r="AV1157" s="12" t="s">
        <v>88</v>
      </c>
      <c r="AW1157" s="12" t="s">
        <v>42</v>
      </c>
      <c r="AX1157" s="12" t="s">
        <v>80</v>
      </c>
      <c r="AY1157" s="147" t="s">
        <v>122</v>
      </c>
    </row>
    <row r="1158" spans="2:65" s="13" customFormat="1" ht="11.25">
      <c r="B1158" s="152"/>
      <c r="D1158" s="146" t="s">
        <v>134</v>
      </c>
      <c r="E1158" s="153" t="s">
        <v>19</v>
      </c>
      <c r="F1158" s="154" t="s">
        <v>962</v>
      </c>
      <c r="H1158" s="155">
        <v>4</v>
      </c>
      <c r="I1158" s="156"/>
      <c r="L1158" s="152"/>
      <c r="M1158" s="157"/>
      <c r="T1158" s="158"/>
      <c r="AT1158" s="153" t="s">
        <v>134</v>
      </c>
      <c r="AU1158" s="153" t="s">
        <v>90</v>
      </c>
      <c r="AV1158" s="13" t="s">
        <v>90</v>
      </c>
      <c r="AW1158" s="13" t="s">
        <v>42</v>
      </c>
      <c r="AX1158" s="13" t="s">
        <v>88</v>
      </c>
      <c r="AY1158" s="153" t="s">
        <v>122</v>
      </c>
    </row>
    <row r="1159" spans="2:65" s="1" customFormat="1" ht="23.65" customHeight="1">
      <c r="B1159" s="33"/>
      <c r="C1159" s="128" t="s">
        <v>1066</v>
      </c>
      <c r="D1159" s="128" t="s">
        <v>125</v>
      </c>
      <c r="E1159" s="129" t="s">
        <v>1067</v>
      </c>
      <c r="F1159" s="130" t="s">
        <v>1068</v>
      </c>
      <c r="G1159" s="131" t="s">
        <v>128</v>
      </c>
      <c r="H1159" s="132">
        <v>33</v>
      </c>
      <c r="I1159" s="133"/>
      <c r="J1159" s="134">
        <f>ROUND(I1159*H1159,2)</f>
        <v>0</v>
      </c>
      <c r="K1159" s="130" t="s">
        <v>129</v>
      </c>
      <c r="L1159" s="33"/>
      <c r="M1159" s="135" t="s">
        <v>19</v>
      </c>
      <c r="N1159" s="136" t="s">
        <v>51</v>
      </c>
      <c r="P1159" s="137">
        <f>O1159*H1159</f>
        <v>0</v>
      </c>
      <c r="Q1159" s="137">
        <v>0</v>
      </c>
      <c r="R1159" s="137">
        <f>Q1159*H1159</f>
        <v>0</v>
      </c>
      <c r="S1159" s="137">
        <v>0</v>
      </c>
      <c r="T1159" s="138">
        <f>S1159*H1159</f>
        <v>0</v>
      </c>
      <c r="AR1159" s="139" t="s">
        <v>159</v>
      </c>
      <c r="AT1159" s="139" t="s">
        <v>125</v>
      </c>
      <c r="AU1159" s="139" t="s">
        <v>90</v>
      </c>
      <c r="AY1159" s="17" t="s">
        <v>122</v>
      </c>
      <c r="BE1159" s="140">
        <f>IF(N1159="základní",J1159,0)</f>
        <v>0</v>
      </c>
      <c r="BF1159" s="140">
        <f>IF(N1159="snížená",J1159,0)</f>
        <v>0</v>
      </c>
      <c r="BG1159" s="140">
        <f>IF(N1159="zákl. přenesená",J1159,0)</f>
        <v>0</v>
      </c>
      <c r="BH1159" s="140">
        <f>IF(N1159="sníž. přenesená",J1159,0)</f>
        <v>0</v>
      </c>
      <c r="BI1159" s="140">
        <f>IF(N1159="nulová",J1159,0)</f>
        <v>0</v>
      </c>
      <c r="BJ1159" s="17" t="s">
        <v>88</v>
      </c>
      <c r="BK1159" s="140">
        <f>ROUND(I1159*H1159,2)</f>
        <v>0</v>
      </c>
      <c r="BL1159" s="17" t="s">
        <v>159</v>
      </c>
      <c r="BM1159" s="139" t="s">
        <v>1069</v>
      </c>
    </row>
    <row r="1160" spans="2:65" s="1" customFormat="1" ht="11.25">
      <c r="B1160" s="33"/>
      <c r="D1160" s="141" t="s">
        <v>132</v>
      </c>
      <c r="F1160" s="142" t="s">
        <v>1070</v>
      </c>
      <c r="I1160" s="143"/>
      <c r="L1160" s="33"/>
      <c r="M1160" s="144"/>
      <c r="T1160" s="54"/>
      <c r="AT1160" s="17" t="s">
        <v>132</v>
      </c>
      <c r="AU1160" s="17" t="s">
        <v>90</v>
      </c>
    </row>
    <row r="1161" spans="2:65" s="12" customFormat="1" ht="11.25">
      <c r="B1161" s="145"/>
      <c r="D1161" s="146" t="s">
        <v>134</v>
      </c>
      <c r="E1161" s="147" t="s">
        <v>19</v>
      </c>
      <c r="F1161" s="148" t="s">
        <v>941</v>
      </c>
      <c r="H1161" s="147" t="s">
        <v>19</v>
      </c>
      <c r="I1161" s="149"/>
      <c r="L1161" s="145"/>
      <c r="M1161" s="150"/>
      <c r="T1161" s="151"/>
      <c r="AT1161" s="147" t="s">
        <v>134</v>
      </c>
      <c r="AU1161" s="147" t="s">
        <v>90</v>
      </c>
      <c r="AV1161" s="12" t="s">
        <v>88</v>
      </c>
      <c r="AW1161" s="12" t="s">
        <v>42</v>
      </c>
      <c r="AX1161" s="12" t="s">
        <v>80</v>
      </c>
      <c r="AY1161" s="147" t="s">
        <v>122</v>
      </c>
    </row>
    <row r="1162" spans="2:65" s="12" customFormat="1" ht="11.25">
      <c r="B1162" s="145"/>
      <c r="D1162" s="146" t="s">
        <v>134</v>
      </c>
      <c r="E1162" s="147" t="s">
        <v>19</v>
      </c>
      <c r="F1162" s="148" t="s">
        <v>1071</v>
      </c>
      <c r="H1162" s="147" t="s">
        <v>19</v>
      </c>
      <c r="I1162" s="149"/>
      <c r="L1162" s="145"/>
      <c r="M1162" s="150"/>
      <c r="T1162" s="151"/>
      <c r="AT1162" s="147" t="s">
        <v>134</v>
      </c>
      <c r="AU1162" s="147" t="s">
        <v>90</v>
      </c>
      <c r="AV1162" s="12" t="s">
        <v>88</v>
      </c>
      <c r="AW1162" s="12" t="s">
        <v>42</v>
      </c>
      <c r="AX1162" s="12" t="s">
        <v>80</v>
      </c>
      <c r="AY1162" s="147" t="s">
        <v>122</v>
      </c>
    </row>
    <row r="1163" spans="2:65" s="13" customFormat="1" ht="11.25">
      <c r="B1163" s="152"/>
      <c r="D1163" s="146" t="s">
        <v>134</v>
      </c>
      <c r="E1163" s="153" t="s">
        <v>19</v>
      </c>
      <c r="F1163" s="154" t="s">
        <v>1072</v>
      </c>
      <c r="H1163" s="155">
        <v>33</v>
      </c>
      <c r="I1163" s="156"/>
      <c r="L1163" s="152"/>
      <c r="M1163" s="157"/>
      <c r="T1163" s="158"/>
      <c r="AT1163" s="153" t="s">
        <v>134</v>
      </c>
      <c r="AU1163" s="153" t="s">
        <v>90</v>
      </c>
      <c r="AV1163" s="13" t="s">
        <v>90</v>
      </c>
      <c r="AW1163" s="13" t="s">
        <v>42</v>
      </c>
      <c r="AX1163" s="13" t="s">
        <v>80</v>
      </c>
      <c r="AY1163" s="153" t="s">
        <v>122</v>
      </c>
    </row>
    <row r="1164" spans="2:65" s="14" customFormat="1" ht="11.25">
      <c r="B1164" s="159"/>
      <c r="D1164" s="146" t="s">
        <v>134</v>
      </c>
      <c r="E1164" s="160" t="s">
        <v>19</v>
      </c>
      <c r="F1164" s="161" t="s">
        <v>140</v>
      </c>
      <c r="H1164" s="162">
        <v>33</v>
      </c>
      <c r="I1164" s="163"/>
      <c r="L1164" s="159"/>
      <c r="M1164" s="164"/>
      <c r="T1164" s="165"/>
      <c r="AT1164" s="160" t="s">
        <v>134</v>
      </c>
      <c r="AU1164" s="160" t="s">
        <v>90</v>
      </c>
      <c r="AV1164" s="14" t="s">
        <v>130</v>
      </c>
      <c r="AW1164" s="14" t="s">
        <v>42</v>
      </c>
      <c r="AX1164" s="14" t="s">
        <v>88</v>
      </c>
      <c r="AY1164" s="160" t="s">
        <v>122</v>
      </c>
    </row>
    <row r="1165" spans="2:65" s="1" customFormat="1" ht="15" customHeight="1">
      <c r="B1165" s="33"/>
      <c r="C1165" s="166" t="s">
        <v>1073</v>
      </c>
      <c r="D1165" s="166" t="s">
        <v>154</v>
      </c>
      <c r="E1165" s="167" t="s">
        <v>1074</v>
      </c>
      <c r="F1165" s="168" t="s">
        <v>1075</v>
      </c>
      <c r="G1165" s="169" t="s">
        <v>128</v>
      </c>
      <c r="H1165" s="170">
        <v>33</v>
      </c>
      <c r="I1165" s="171"/>
      <c r="J1165" s="172">
        <f>ROUND(I1165*H1165,2)</f>
        <v>0</v>
      </c>
      <c r="K1165" s="168" t="s">
        <v>129</v>
      </c>
      <c r="L1165" s="173"/>
      <c r="M1165" s="174" t="s">
        <v>19</v>
      </c>
      <c r="N1165" s="175" t="s">
        <v>51</v>
      </c>
      <c r="P1165" s="137">
        <f>O1165*H1165</f>
        <v>0</v>
      </c>
      <c r="Q1165" s="137">
        <v>0</v>
      </c>
      <c r="R1165" s="137">
        <f>Q1165*H1165</f>
        <v>0</v>
      </c>
      <c r="S1165" s="137">
        <v>0</v>
      </c>
      <c r="T1165" s="138">
        <f>S1165*H1165</f>
        <v>0</v>
      </c>
      <c r="AR1165" s="139" t="s">
        <v>158</v>
      </c>
      <c r="AT1165" s="139" t="s">
        <v>154</v>
      </c>
      <c r="AU1165" s="139" t="s">
        <v>90</v>
      </c>
      <c r="AY1165" s="17" t="s">
        <v>122</v>
      </c>
      <c r="BE1165" s="140">
        <f>IF(N1165="základní",J1165,0)</f>
        <v>0</v>
      </c>
      <c r="BF1165" s="140">
        <f>IF(N1165="snížená",J1165,0)</f>
        <v>0</v>
      </c>
      <c r="BG1165" s="140">
        <f>IF(N1165="zákl. přenesená",J1165,0)</f>
        <v>0</v>
      </c>
      <c r="BH1165" s="140">
        <f>IF(N1165="sníž. přenesená",J1165,0)</f>
        <v>0</v>
      </c>
      <c r="BI1165" s="140">
        <f>IF(N1165="nulová",J1165,0)</f>
        <v>0</v>
      </c>
      <c r="BJ1165" s="17" t="s">
        <v>88</v>
      </c>
      <c r="BK1165" s="140">
        <f>ROUND(I1165*H1165,2)</f>
        <v>0</v>
      </c>
      <c r="BL1165" s="17" t="s">
        <v>159</v>
      </c>
      <c r="BM1165" s="139" t="s">
        <v>1076</v>
      </c>
    </row>
    <row r="1166" spans="2:65" s="12" customFormat="1" ht="11.25">
      <c r="B1166" s="145"/>
      <c r="D1166" s="146" t="s">
        <v>134</v>
      </c>
      <c r="E1166" s="147" t="s">
        <v>19</v>
      </c>
      <c r="F1166" s="148" t="s">
        <v>941</v>
      </c>
      <c r="H1166" s="147" t="s">
        <v>19</v>
      </c>
      <c r="I1166" s="149"/>
      <c r="L1166" s="145"/>
      <c r="M1166" s="150"/>
      <c r="T1166" s="151"/>
      <c r="AT1166" s="147" t="s">
        <v>134</v>
      </c>
      <c r="AU1166" s="147" t="s">
        <v>90</v>
      </c>
      <c r="AV1166" s="12" t="s">
        <v>88</v>
      </c>
      <c r="AW1166" s="12" t="s">
        <v>42</v>
      </c>
      <c r="AX1166" s="12" t="s">
        <v>80</v>
      </c>
      <c r="AY1166" s="147" t="s">
        <v>122</v>
      </c>
    </row>
    <row r="1167" spans="2:65" s="12" customFormat="1" ht="11.25">
      <c r="B1167" s="145"/>
      <c r="D1167" s="146" t="s">
        <v>134</v>
      </c>
      <c r="E1167" s="147" t="s">
        <v>19</v>
      </c>
      <c r="F1167" s="148" t="s">
        <v>1071</v>
      </c>
      <c r="H1167" s="147" t="s">
        <v>19</v>
      </c>
      <c r="I1167" s="149"/>
      <c r="L1167" s="145"/>
      <c r="M1167" s="150"/>
      <c r="T1167" s="151"/>
      <c r="AT1167" s="147" t="s">
        <v>134</v>
      </c>
      <c r="AU1167" s="147" t="s">
        <v>90</v>
      </c>
      <c r="AV1167" s="12" t="s">
        <v>88</v>
      </c>
      <c r="AW1167" s="12" t="s">
        <v>42</v>
      </c>
      <c r="AX1167" s="12" t="s">
        <v>80</v>
      </c>
      <c r="AY1167" s="147" t="s">
        <v>122</v>
      </c>
    </row>
    <row r="1168" spans="2:65" s="13" customFormat="1" ht="11.25">
      <c r="B1168" s="152"/>
      <c r="D1168" s="146" t="s">
        <v>134</v>
      </c>
      <c r="E1168" s="153" t="s">
        <v>19</v>
      </c>
      <c r="F1168" s="154" t="s">
        <v>1072</v>
      </c>
      <c r="H1168" s="155">
        <v>33</v>
      </c>
      <c r="I1168" s="156"/>
      <c r="L1168" s="152"/>
      <c r="M1168" s="157"/>
      <c r="T1168" s="158"/>
      <c r="AT1168" s="153" t="s">
        <v>134</v>
      </c>
      <c r="AU1168" s="153" t="s">
        <v>90</v>
      </c>
      <c r="AV1168" s="13" t="s">
        <v>90</v>
      </c>
      <c r="AW1168" s="13" t="s">
        <v>42</v>
      </c>
      <c r="AX1168" s="13" t="s">
        <v>80</v>
      </c>
      <c r="AY1168" s="153" t="s">
        <v>122</v>
      </c>
    </row>
    <row r="1169" spans="2:65" s="14" customFormat="1" ht="11.25">
      <c r="B1169" s="159"/>
      <c r="D1169" s="146" t="s">
        <v>134</v>
      </c>
      <c r="E1169" s="160" t="s">
        <v>19</v>
      </c>
      <c r="F1169" s="161" t="s">
        <v>140</v>
      </c>
      <c r="H1169" s="162">
        <v>33</v>
      </c>
      <c r="I1169" s="163"/>
      <c r="L1169" s="159"/>
      <c r="M1169" s="164"/>
      <c r="T1169" s="165"/>
      <c r="AT1169" s="160" t="s">
        <v>134</v>
      </c>
      <c r="AU1169" s="160" t="s">
        <v>90</v>
      </c>
      <c r="AV1169" s="14" t="s">
        <v>130</v>
      </c>
      <c r="AW1169" s="14" t="s">
        <v>42</v>
      </c>
      <c r="AX1169" s="14" t="s">
        <v>88</v>
      </c>
      <c r="AY1169" s="160" t="s">
        <v>122</v>
      </c>
    </row>
    <row r="1170" spans="2:65" s="11" customFormat="1" ht="22.9" customHeight="1">
      <c r="B1170" s="116"/>
      <c r="D1170" s="117" t="s">
        <v>79</v>
      </c>
      <c r="E1170" s="126" t="s">
        <v>1077</v>
      </c>
      <c r="F1170" s="126" t="s">
        <v>1078</v>
      </c>
      <c r="I1170" s="119"/>
      <c r="J1170" s="127">
        <f>BK1170</f>
        <v>0</v>
      </c>
      <c r="L1170" s="116"/>
      <c r="M1170" s="121"/>
      <c r="P1170" s="122">
        <f>SUM(P1171:P1631)</f>
        <v>0</v>
      </c>
      <c r="R1170" s="122">
        <f>SUM(R1171:R1631)</f>
        <v>5.5434300000000007</v>
      </c>
      <c r="T1170" s="123">
        <f>SUM(T1171:T1631)</f>
        <v>0</v>
      </c>
      <c r="AR1170" s="117" t="s">
        <v>145</v>
      </c>
      <c r="AT1170" s="124" t="s">
        <v>79</v>
      </c>
      <c r="AU1170" s="124" t="s">
        <v>88</v>
      </c>
      <c r="AY1170" s="117" t="s">
        <v>122</v>
      </c>
      <c r="BK1170" s="125">
        <f>SUM(BK1171:BK1631)</f>
        <v>0</v>
      </c>
    </row>
    <row r="1171" spans="2:65" s="1" customFormat="1" ht="15" customHeight="1">
      <c r="B1171" s="33"/>
      <c r="C1171" s="128" t="s">
        <v>1079</v>
      </c>
      <c r="D1171" s="128" t="s">
        <v>125</v>
      </c>
      <c r="E1171" s="129" t="s">
        <v>1080</v>
      </c>
      <c r="F1171" s="130" t="s">
        <v>1081</v>
      </c>
      <c r="G1171" s="131" t="s">
        <v>128</v>
      </c>
      <c r="H1171" s="132">
        <v>2</v>
      </c>
      <c r="I1171" s="133"/>
      <c r="J1171" s="134">
        <f>ROUND(I1171*H1171,2)</f>
        <v>0</v>
      </c>
      <c r="K1171" s="130" t="s">
        <v>129</v>
      </c>
      <c r="L1171" s="33"/>
      <c r="M1171" s="135" t="s">
        <v>19</v>
      </c>
      <c r="N1171" s="136" t="s">
        <v>51</v>
      </c>
      <c r="P1171" s="137">
        <f>O1171*H1171</f>
        <v>0</v>
      </c>
      <c r="Q1171" s="137">
        <v>0</v>
      </c>
      <c r="R1171" s="137">
        <f>Q1171*H1171</f>
        <v>0</v>
      </c>
      <c r="S1171" s="137">
        <v>0</v>
      </c>
      <c r="T1171" s="138">
        <f>S1171*H1171</f>
        <v>0</v>
      </c>
      <c r="AR1171" s="139" t="s">
        <v>159</v>
      </c>
      <c r="AT1171" s="139" t="s">
        <v>125</v>
      </c>
      <c r="AU1171" s="139" t="s">
        <v>90</v>
      </c>
      <c r="AY1171" s="17" t="s">
        <v>122</v>
      </c>
      <c r="BE1171" s="140">
        <f>IF(N1171="základní",J1171,0)</f>
        <v>0</v>
      </c>
      <c r="BF1171" s="140">
        <f>IF(N1171="snížená",J1171,0)</f>
        <v>0</v>
      </c>
      <c r="BG1171" s="140">
        <f>IF(N1171="zákl. přenesená",J1171,0)</f>
        <v>0</v>
      </c>
      <c r="BH1171" s="140">
        <f>IF(N1171="sníž. přenesená",J1171,0)</f>
        <v>0</v>
      </c>
      <c r="BI1171" s="140">
        <f>IF(N1171="nulová",J1171,0)</f>
        <v>0</v>
      </c>
      <c r="BJ1171" s="17" t="s">
        <v>88</v>
      </c>
      <c r="BK1171" s="140">
        <f>ROUND(I1171*H1171,2)</f>
        <v>0</v>
      </c>
      <c r="BL1171" s="17" t="s">
        <v>159</v>
      </c>
      <c r="BM1171" s="139" t="s">
        <v>1082</v>
      </c>
    </row>
    <row r="1172" spans="2:65" s="1" customFormat="1" ht="11.25">
      <c r="B1172" s="33"/>
      <c r="D1172" s="141" t="s">
        <v>132</v>
      </c>
      <c r="F1172" s="142" t="s">
        <v>1083</v>
      </c>
      <c r="I1172" s="143"/>
      <c r="L1172" s="33"/>
      <c r="M1172" s="144"/>
      <c r="T1172" s="54"/>
      <c r="AT1172" s="17" t="s">
        <v>132</v>
      </c>
      <c r="AU1172" s="17" t="s">
        <v>90</v>
      </c>
    </row>
    <row r="1173" spans="2:65" s="12" customFormat="1" ht="11.25">
      <c r="B1173" s="145"/>
      <c r="D1173" s="146" t="s">
        <v>134</v>
      </c>
      <c r="E1173" s="147" t="s">
        <v>19</v>
      </c>
      <c r="F1173" s="148" t="s">
        <v>869</v>
      </c>
      <c r="H1173" s="147" t="s">
        <v>19</v>
      </c>
      <c r="I1173" s="149"/>
      <c r="L1173" s="145"/>
      <c r="M1173" s="150"/>
      <c r="T1173" s="151"/>
      <c r="AT1173" s="147" t="s">
        <v>134</v>
      </c>
      <c r="AU1173" s="147" t="s">
        <v>90</v>
      </c>
      <c r="AV1173" s="12" t="s">
        <v>88</v>
      </c>
      <c r="AW1173" s="12" t="s">
        <v>42</v>
      </c>
      <c r="AX1173" s="12" t="s">
        <v>80</v>
      </c>
      <c r="AY1173" s="147" t="s">
        <v>122</v>
      </c>
    </row>
    <row r="1174" spans="2:65" s="13" customFormat="1" ht="11.25">
      <c r="B1174" s="152"/>
      <c r="D1174" s="146" t="s">
        <v>134</v>
      </c>
      <c r="E1174" s="153" t="s">
        <v>19</v>
      </c>
      <c r="F1174" s="154" t="s">
        <v>90</v>
      </c>
      <c r="H1174" s="155">
        <v>2</v>
      </c>
      <c r="I1174" s="156"/>
      <c r="L1174" s="152"/>
      <c r="M1174" s="157"/>
      <c r="T1174" s="158"/>
      <c r="AT1174" s="153" t="s">
        <v>134</v>
      </c>
      <c r="AU1174" s="153" t="s">
        <v>90</v>
      </c>
      <c r="AV1174" s="13" t="s">
        <v>90</v>
      </c>
      <c r="AW1174" s="13" t="s">
        <v>42</v>
      </c>
      <c r="AX1174" s="13" t="s">
        <v>80</v>
      </c>
      <c r="AY1174" s="153" t="s">
        <v>122</v>
      </c>
    </row>
    <row r="1175" spans="2:65" s="14" customFormat="1" ht="11.25">
      <c r="B1175" s="159"/>
      <c r="D1175" s="146" t="s">
        <v>134</v>
      </c>
      <c r="E1175" s="160" t="s">
        <v>19</v>
      </c>
      <c r="F1175" s="161" t="s">
        <v>140</v>
      </c>
      <c r="H1175" s="162">
        <v>2</v>
      </c>
      <c r="I1175" s="163"/>
      <c r="L1175" s="159"/>
      <c r="M1175" s="164"/>
      <c r="T1175" s="165"/>
      <c r="AT1175" s="160" t="s">
        <v>134</v>
      </c>
      <c r="AU1175" s="160" t="s">
        <v>90</v>
      </c>
      <c r="AV1175" s="14" t="s">
        <v>130</v>
      </c>
      <c r="AW1175" s="14" t="s">
        <v>42</v>
      </c>
      <c r="AX1175" s="14" t="s">
        <v>88</v>
      </c>
      <c r="AY1175" s="160" t="s">
        <v>122</v>
      </c>
    </row>
    <row r="1176" spans="2:65" s="1" customFormat="1" ht="15" customHeight="1">
      <c r="B1176" s="33"/>
      <c r="C1176" s="128" t="s">
        <v>1084</v>
      </c>
      <c r="D1176" s="128" t="s">
        <v>125</v>
      </c>
      <c r="E1176" s="129" t="s">
        <v>1085</v>
      </c>
      <c r="F1176" s="130" t="s">
        <v>1086</v>
      </c>
      <c r="G1176" s="131" t="s">
        <v>128</v>
      </c>
      <c r="H1176" s="132">
        <v>2</v>
      </c>
      <c r="I1176" s="133"/>
      <c r="J1176" s="134">
        <f>ROUND(I1176*H1176,2)</f>
        <v>0</v>
      </c>
      <c r="K1176" s="130" t="s">
        <v>129</v>
      </c>
      <c r="L1176" s="33"/>
      <c r="M1176" s="135" t="s">
        <v>19</v>
      </c>
      <c r="N1176" s="136" t="s">
        <v>51</v>
      </c>
      <c r="P1176" s="137">
        <f>O1176*H1176</f>
        <v>0</v>
      </c>
      <c r="Q1176" s="137">
        <v>0</v>
      </c>
      <c r="R1176" s="137">
        <f>Q1176*H1176</f>
        <v>0</v>
      </c>
      <c r="S1176" s="137">
        <v>0</v>
      </c>
      <c r="T1176" s="138">
        <f>S1176*H1176</f>
        <v>0</v>
      </c>
      <c r="AR1176" s="139" t="s">
        <v>159</v>
      </c>
      <c r="AT1176" s="139" t="s">
        <v>125</v>
      </c>
      <c r="AU1176" s="139" t="s">
        <v>90</v>
      </c>
      <c r="AY1176" s="17" t="s">
        <v>122</v>
      </c>
      <c r="BE1176" s="140">
        <f>IF(N1176="základní",J1176,0)</f>
        <v>0</v>
      </c>
      <c r="BF1176" s="140">
        <f>IF(N1176="snížená",J1176,0)</f>
        <v>0</v>
      </c>
      <c r="BG1176" s="140">
        <f>IF(N1176="zákl. přenesená",J1176,0)</f>
        <v>0</v>
      </c>
      <c r="BH1176" s="140">
        <f>IF(N1176="sníž. přenesená",J1176,0)</f>
        <v>0</v>
      </c>
      <c r="BI1176" s="140">
        <f>IF(N1176="nulová",J1176,0)</f>
        <v>0</v>
      </c>
      <c r="BJ1176" s="17" t="s">
        <v>88</v>
      </c>
      <c r="BK1176" s="140">
        <f>ROUND(I1176*H1176,2)</f>
        <v>0</v>
      </c>
      <c r="BL1176" s="17" t="s">
        <v>159</v>
      </c>
      <c r="BM1176" s="139" t="s">
        <v>1087</v>
      </c>
    </row>
    <row r="1177" spans="2:65" s="1" customFormat="1" ht="11.25">
      <c r="B1177" s="33"/>
      <c r="D1177" s="141" t="s">
        <v>132</v>
      </c>
      <c r="F1177" s="142" t="s">
        <v>1088</v>
      </c>
      <c r="I1177" s="143"/>
      <c r="L1177" s="33"/>
      <c r="M1177" s="144"/>
      <c r="T1177" s="54"/>
      <c r="AT1177" s="17" t="s">
        <v>132</v>
      </c>
      <c r="AU1177" s="17" t="s">
        <v>90</v>
      </c>
    </row>
    <row r="1178" spans="2:65" s="12" customFormat="1" ht="11.25">
      <c r="B1178" s="145"/>
      <c r="D1178" s="146" t="s">
        <v>134</v>
      </c>
      <c r="E1178" s="147" t="s">
        <v>19</v>
      </c>
      <c r="F1178" s="148" t="s">
        <v>869</v>
      </c>
      <c r="H1178" s="147" t="s">
        <v>19</v>
      </c>
      <c r="I1178" s="149"/>
      <c r="L1178" s="145"/>
      <c r="M1178" s="150"/>
      <c r="T1178" s="151"/>
      <c r="AT1178" s="147" t="s">
        <v>134</v>
      </c>
      <c r="AU1178" s="147" t="s">
        <v>90</v>
      </c>
      <c r="AV1178" s="12" t="s">
        <v>88</v>
      </c>
      <c r="AW1178" s="12" t="s">
        <v>42</v>
      </c>
      <c r="AX1178" s="12" t="s">
        <v>80</v>
      </c>
      <c r="AY1178" s="147" t="s">
        <v>122</v>
      </c>
    </row>
    <row r="1179" spans="2:65" s="13" customFormat="1" ht="11.25">
      <c r="B1179" s="152"/>
      <c r="D1179" s="146" t="s">
        <v>134</v>
      </c>
      <c r="E1179" s="153" t="s">
        <v>19</v>
      </c>
      <c r="F1179" s="154" t="s">
        <v>90</v>
      </c>
      <c r="H1179" s="155">
        <v>2</v>
      </c>
      <c r="I1179" s="156"/>
      <c r="L1179" s="152"/>
      <c r="M1179" s="157"/>
      <c r="T1179" s="158"/>
      <c r="AT1179" s="153" t="s">
        <v>134</v>
      </c>
      <c r="AU1179" s="153" t="s">
        <v>90</v>
      </c>
      <c r="AV1179" s="13" t="s">
        <v>90</v>
      </c>
      <c r="AW1179" s="13" t="s">
        <v>42</v>
      </c>
      <c r="AX1179" s="13" t="s">
        <v>80</v>
      </c>
      <c r="AY1179" s="153" t="s">
        <v>122</v>
      </c>
    </row>
    <row r="1180" spans="2:65" s="14" customFormat="1" ht="11.25">
      <c r="B1180" s="159"/>
      <c r="D1180" s="146" t="s">
        <v>134</v>
      </c>
      <c r="E1180" s="160" t="s">
        <v>19</v>
      </c>
      <c r="F1180" s="161" t="s">
        <v>140</v>
      </c>
      <c r="H1180" s="162">
        <v>2</v>
      </c>
      <c r="I1180" s="163"/>
      <c r="L1180" s="159"/>
      <c r="M1180" s="164"/>
      <c r="T1180" s="165"/>
      <c r="AT1180" s="160" t="s">
        <v>134</v>
      </c>
      <c r="AU1180" s="160" t="s">
        <v>90</v>
      </c>
      <c r="AV1180" s="14" t="s">
        <v>130</v>
      </c>
      <c r="AW1180" s="14" t="s">
        <v>42</v>
      </c>
      <c r="AX1180" s="14" t="s">
        <v>88</v>
      </c>
      <c r="AY1180" s="160" t="s">
        <v>122</v>
      </c>
    </row>
    <row r="1181" spans="2:65" s="1" customFormat="1" ht="15" customHeight="1">
      <c r="B1181" s="33"/>
      <c r="C1181" s="128" t="s">
        <v>1089</v>
      </c>
      <c r="D1181" s="128" t="s">
        <v>125</v>
      </c>
      <c r="E1181" s="129" t="s">
        <v>1090</v>
      </c>
      <c r="F1181" s="130" t="s">
        <v>1091</v>
      </c>
      <c r="G1181" s="131" t="s">
        <v>128</v>
      </c>
      <c r="H1181" s="132">
        <v>4</v>
      </c>
      <c r="I1181" s="133"/>
      <c r="J1181" s="134">
        <f>ROUND(I1181*H1181,2)</f>
        <v>0</v>
      </c>
      <c r="K1181" s="130" t="s">
        <v>129</v>
      </c>
      <c r="L1181" s="33"/>
      <c r="M1181" s="135" t="s">
        <v>19</v>
      </c>
      <c r="N1181" s="136" t="s">
        <v>51</v>
      </c>
      <c r="P1181" s="137">
        <f>O1181*H1181</f>
        <v>0</v>
      </c>
      <c r="Q1181" s="137">
        <v>0</v>
      </c>
      <c r="R1181" s="137">
        <f>Q1181*H1181</f>
        <v>0</v>
      </c>
      <c r="S1181" s="137">
        <v>0</v>
      </c>
      <c r="T1181" s="138">
        <f>S1181*H1181</f>
        <v>0</v>
      </c>
      <c r="AR1181" s="139" t="s">
        <v>159</v>
      </c>
      <c r="AT1181" s="139" t="s">
        <v>125</v>
      </c>
      <c r="AU1181" s="139" t="s">
        <v>90</v>
      </c>
      <c r="AY1181" s="17" t="s">
        <v>122</v>
      </c>
      <c r="BE1181" s="140">
        <f>IF(N1181="základní",J1181,0)</f>
        <v>0</v>
      </c>
      <c r="BF1181" s="140">
        <f>IF(N1181="snížená",J1181,0)</f>
        <v>0</v>
      </c>
      <c r="BG1181" s="140">
        <f>IF(N1181="zákl. přenesená",J1181,0)</f>
        <v>0</v>
      </c>
      <c r="BH1181" s="140">
        <f>IF(N1181="sníž. přenesená",J1181,0)</f>
        <v>0</v>
      </c>
      <c r="BI1181" s="140">
        <f>IF(N1181="nulová",J1181,0)</f>
        <v>0</v>
      </c>
      <c r="BJ1181" s="17" t="s">
        <v>88</v>
      </c>
      <c r="BK1181" s="140">
        <f>ROUND(I1181*H1181,2)</f>
        <v>0</v>
      </c>
      <c r="BL1181" s="17" t="s">
        <v>159</v>
      </c>
      <c r="BM1181" s="139" t="s">
        <v>1092</v>
      </c>
    </row>
    <row r="1182" spans="2:65" s="1" customFormat="1" ht="11.25">
      <c r="B1182" s="33"/>
      <c r="D1182" s="141" t="s">
        <v>132</v>
      </c>
      <c r="F1182" s="142" t="s">
        <v>1093</v>
      </c>
      <c r="I1182" s="143"/>
      <c r="L1182" s="33"/>
      <c r="M1182" s="144"/>
      <c r="T1182" s="54"/>
      <c r="AT1182" s="17" t="s">
        <v>132</v>
      </c>
      <c r="AU1182" s="17" t="s">
        <v>90</v>
      </c>
    </row>
    <row r="1183" spans="2:65" s="12" customFormat="1" ht="11.25">
      <c r="B1183" s="145"/>
      <c r="D1183" s="146" t="s">
        <v>134</v>
      </c>
      <c r="E1183" s="147" t="s">
        <v>19</v>
      </c>
      <c r="F1183" s="148" t="s">
        <v>869</v>
      </c>
      <c r="H1183" s="147" t="s">
        <v>19</v>
      </c>
      <c r="I1183" s="149"/>
      <c r="L1183" s="145"/>
      <c r="M1183" s="150"/>
      <c r="T1183" s="151"/>
      <c r="AT1183" s="147" t="s">
        <v>134</v>
      </c>
      <c r="AU1183" s="147" t="s">
        <v>90</v>
      </c>
      <c r="AV1183" s="12" t="s">
        <v>88</v>
      </c>
      <c r="AW1183" s="12" t="s">
        <v>42</v>
      </c>
      <c r="AX1183" s="12" t="s">
        <v>80</v>
      </c>
      <c r="AY1183" s="147" t="s">
        <v>122</v>
      </c>
    </row>
    <row r="1184" spans="2:65" s="13" customFormat="1" ht="11.25">
      <c r="B1184" s="152"/>
      <c r="D1184" s="146" t="s">
        <v>134</v>
      </c>
      <c r="E1184" s="153" t="s">
        <v>19</v>
      </c>
      <c r="F1184" s="154" t="s">
        <v>130</v>
      </c>
      <c r="H1184" s="155">
        <v>4</v>
      </c>
      <c r="I1184" s="156"/>
      <c r="L1184" s="152"/>
      <c r="M1184" s="157"/>
      <c r="T1184" s="158"/>
      <c r="AT1184" s="153" t="s">
        <v>134</v>
      </c>
      <c r="AU1184" s="153" t="s">
        <v>90</v>
      </c>
      <c r="AV1184" s="13" t="s">
        <v>90</v>
      </c>
      <c r="AW1184" s="13" t="s">
        <v>42</v>
      </c>
      <c r="AX1184" s="13" t="s">
        <v>80</v>
      </c>
      <c r="AY1184" s="153" t="s">
        <v>122</v>
      </c>
    </row>
    <row r="1185" spans="2:65" s="14" customFormat="1" ht="11.25">
      <c r="B1185" s="159"/>
      <c r="D1185" s="146" t="s">
        <v>134</v>
      </c>
      <c r="E1185" s="160" t="s">
        <v>19</v>
      </c>
      <c r="F1185" s="161" t="s">
        <v>140</v>
      </c>
      <c r="H1185" s="162">
        <v>4</v>
      </c>
      <c r="I1185" s="163"/>
      <c r="L1185" s="159"/>
      <c r="M1185" s="164"/>
      <c r="T1185" s="165"/>
      <c r="AT1185" s="160" t="s">
        <v>134</v>
      </c>
      <c r="AU1185" s="160" t="s">
        <v>90</v>
      </c>
      <c r="AV1185" s="14" t="s">
        <v>130</v>
      </c>
      <c r="AW1185" s="14" t="s">
        <v>42</v>
      </c>
      <c r="AX1185" s="14" t="s">
        <v>88</v>
      </c>
      <c r="AY1185" s="160" t="s">
        <v>122</v>
      </c>
    </row>
    <row r="1186" spans="2:65" s="1" customFormat="1" ht="23.65" customHeight="1">
      <c r="B1186" s="33"/>
      <c r="C1186" s="128" t="s">
        <v>1094</v>
      </c>
      <c r="D1186" s="128" t="s">
        <v>125</v>
      </c>
      <c r="E1186" s="129" t="s">
        <v>1095</v>
      </c>
      <c r="F1186" s="130" t="s">
        <v>1096</v>
      </c>
      <c r="G1186" s="131" t="s">
        <v>128</v>
      </c>
      <c r="H1186" s="132">
        <v>2</v>
      </c>
      <c r="I1186" s="133"/>
      <c r="J1186" s="134">
        <f>ROUND(I1186*H1186,2)</f>
        <v>0</v>
      </c>
      <c r="K1186" s="130" t="s">
        <v>129</v>
      </c>
      <c r="L1186" s="33"/>
      <c r="M1186" s="135" t="s">
        <v>19</v>
      </c>
      <c r="N1186" s="136" t="s">
        <v>51</v>
      </c>
      <c r="P1186" s="137">
        <f>O1186*H1186</f>
        <v>0</v>
      </c>
      <c r="Q1186" s="137">
        <v>0</v>
      </c>
      <c r="R1186" s="137">
        <f>Q1186*H1186</f>
        <v>0</v>
      </c>
      <c r="S1186" s="137">
        <v>0</v>
      </c>
      <c r="T1186" s="138">
        <f>S1186*H1186</f>
        <v>0</v>
      </c>
      <c r="AR1186" s="139" t="s">
        <v>159</v>
      </c>
      <c r="AT1186" s="139" t="s">
        <v>125</v>
      </c>
      <c r="AU1186" s="139" t="s">
        <v>90</v>
      </c>
      <c r="AY1186" s="17" t="s">
        <v>122</v>
      </c>
      <c r="BE1186" s="140">
        <f>IF(N1186="základní",J1186,0)</f>
        <v>0</v>
      </c>
      <c r="BF1186" s="140">
        <f>IF(N1186="snížená",J1186,0)</f>
        <v>0</v>
      </c>
      <c r="BG1186" s="140">
        <f>IF(N1186="zákl. přenesená",J1186,0)</f>
        <v>0</v>
      </c>
      <c r="BH1186" s="140">
        <f>IF(N1186="sníž. přenesená",J1186,0)</f>
        <v>0</v>
      </c>
      <c r="BI1186" s="140">
        <f>IF(N1186="nulová",J1186,0)</f>
        <v>0</v>
      </c>
      <c r="BJ1186" s="17" t="s">
        <v>88</v>
      </c>
      <c r="BK1186" s="140">
        <f>ROUND(I1186*H1186,2)</f>
        <v>0</v>
      </c>
      <c r="BL1186" s="17" t="s">
        <v>159</v>
      </c>
      <c r="BM1186" s="139" t="s">
        <v>1097</v>
      </c>
    </row>
    <row r="1187" spans="2:65" s="1" customFormat="1" ht="11.25">
      <c r="B1187" s="33"/>
      <c r="D1187" s="141" t="s">
        <v>132</v>
      </c>
      <c r="F1187" s="142" t="s">
        <v>1098</v>
      </c>
      <c r="I1187" s="143"/>
      <c r="L1187" s="33"/>
      <c r="M1187" s="144"/>
      <c r="T1187" s="54"/>
      <c r="AT1187" s="17" t="s">
        <v>132</v>
      </c>
      <c r="AU1187" s="17" t="s">
        <v>90</v>
      </c>
    </row>
    <row r="1188" spans="2:65" s="12" customFormat="1" ht="11.25">
      <c r="B1188" s="145"/>
      <c r="D1188" s="146" t="s">
        <v>134</v>
      </c>
      <c r="E1188" s="147" t="s">
        <v>19</v>
      </c>
      <c r="F1188" s="148" t="s">
        <v>869</v>
      </c>
      <c r="H1188" s="147" t="s">
        <v>19</v>
      </c>
      <c r="I1188" s="149"/>
      <c r="L1188" s="145"/>
      <c r="M1188" s="150"/>
      <c r="T1188" s="151"/>
      <c r="AT1188" s="147" t="s">
        <v>134</v>
      </c>
      <c r="AU1188" s="147" t="s">
        <v>90</v>
      </c>
      <c r="AV1188" s="12" t="s">
        <v>88</v>
      </c>
      <c r="AW1188" s="12" t="s">
        <v>42</v>
      </c>
      <c r="AX1188" s="12" t="s">
        <v>80</v>
      </c>
      <c r="AY1188" s="147" t="s">
        <v>122</v>
      </c>
    </row>
    <row r="1189" spans="2:65" s="13" customFormat="1" ht="11.25">
      <c r="B1189" s="152"/>
      <c r="D1189" s="146" t="s">
        <v>134</v>
      </c>
      <c r="E1189" s="153" t="s">
        <v>19</v>
      </c>
      <c r="F1189" s="154" t="s">
        <v>90</v>
      </c>
      <c r="H1189" s="155">
        <v>2</v>
      </c>
      <c r="I1189" s="156"/>
      <c r="L1189" s="152"/>
      <c r="M1189" s="157"/>
      <c r="T1189" s="158"/>
      <c r="AT1189" s="153" t="s">
        <v>134</v>
      </c>
      <c r="AU1189" s="153" t="s">
        <v>90</v>
      </c>
      <c r="AV1189" s="13" t="s">
        <v>90</v>
      </c>
      <c r="AW1189" s="13" t="s">
        <v>42</v>
      </c>
      <c r="AX1189" s="13" t="s">
        <v>80</v>
      </c>
      <c r="AY1189" s="153" t="s">
        <v>122</v>
      </c>
    </row>
    <row r="1190" spans="2:65" s="14" customFormat="1" ht="11.25">
      <c r="B1190" s="159"/>
      <c r="D1190" s="146" t="s">
        <v>134</v>
      </c>
      <c r="E1190" s="160" t="s">
        <v>19</v>
      </c>
      <c r="F1190" s="161" t="s">
        <v>140</v>
      </c>
      <c r="H1190" s="162">
        <v>2</v>
      </c>
      <c r="I1190" s="163"/>
      <c r="L1190" s="159"/>
      <c r="M1190" s="164"/>
      <c r="T1190" s="165"/>
      <c r="AT1190" s="160" t="s">
        <v>134</v>
      </c>
      <c r="AU1190" s="160" t="s">
        <v>90</v>
      </c>
      <c r="AV1190" s="14" t="s">
        <v>130</v>
      </c>
      <c r="AW1190" s="14" t="s">
        <v>42</v>
      </c>
      <c r="AX1190" s="14" t="s">
        <v>88</v>
      </c>
      <c r="AY1190" s="160" t="s">
        <v>122</v>
      </c>
    </row>
    <row r="1191" spans="2:65" s="1" customFormat="1" ht="23.65" customHeight="1">
      <c r="B1191" s="33"/>
      <c r="C1191" s="128" t="s">
        <v>1099</v>
      </c>
      <c r="D1191" s="128" t="s">
        <v>125</v>
      </c>
      <c r="E1191" s="129" t="s">
        <v>1100</v>
      </c>
      <c r="F1191" s="130" t="s">
        <v>1101</v>
      </c>
      <c r="G1191" s="131" t="s">
        <v>128</v>
      </c>
      <c r="H1191" s="132">
        <v>2</v>
      </c>
      <c r="I1191" s="133"/>
      <c r="J1191" s="134">
        <f>ROUND(I1191*H1191,2)</f>
        <v>0</v>
      </c>
      <c r="K1191" s="130" t="s">
        <v>129</v>
      </c>
      <c r="L1191" s="33"/>
      <c r="M1191" s="135" t="s">
        <v>19</v>
      </c>
      <c r="N1191" s="136" t="s">
        <v>51</v>
      </c>
      <c r="P1191" s="137">
        <f>O1191*H1191</f>
        <v>0</v>
      </c>
      <c r="Q1191" s="137">
        <v>0</v>
      </c>
      <c r="R1191" s="137">
        <f>Q1191*H1191</f>
        <v>0</v>
      </c>
      <c r="S1191" s="137">
        <v>0</v>
      </c>
      <c r="T1191" s="138">
        <f>S1191*H1191</f>
        <v>0</v>
      </c>
      <c r="AR1191" s="139" t="s">
        <v>159</v>
      </c>
      <c r="AT1191" s="139" t="s">
        <v>125</v>
      </c>
      <c r="AU1191" s="139" t="s">
        <v>90</v>
      </c>
      <c r="AY1191" s="17" t="s">
        <v>122</v>
      </c>
      <c r="BE1191" s="140">
        <f>IF(N1191="základní",J1191,0)</f>
        <v>0</v>
      </c>
      <c r="BF1191" s="140">
        <f>IF(N1191="snížená",J1191,0)</f>
        <v>0</v>
      </c>
      <c r="BG1191" s="140">
        <f>IF(N1191="zákl. přenesená",J1191,0)</f>
        <v>0</v>
      </c>
      <c r="BH1191" s="140">
        <f>IF(N1191="sníž. přenesená",J1191,0)</f>
        <v>0</v>
      </c>
      <c r="BI1191" s="140">
        <f>IF(N1191="nulová",J1191,0)</f>
        <v>0</v>
      </c>
      <c r="BJ1191" s="17" t="s">
        <v>88</v>
      </c>
      <c r="BK1191" s="140">
        <f>ROUND(I1191*H1191,2)</f>
        <v>0</v>
      </c>
      <c r="BL1191" s="17" t="s">
        <v>159</v>
      </c>
      <c r="BM1191" s="139" t="s">
        <v>1102</v>
      </c>
    </row>
    <row r="1192" spans="2:65" s="1" customFormat="1" ht="11.25">
      <c r="B1192" s="33"/>
      <c r="D1192" s="141" t="s">
        <v>132</v>
      </c>
      <c r="F1192" s="142" t="s">
        <v>1103</v>
      </c>
      <c r="I1192" s="143"/>
      <c r="L1192" s="33"/>
      <c r="M1192" s="144"/>
      <c r="T1192" s="54"/>
      <c r="AT1192" s="17" t="s">
        <v>132</v>
      </c>
      <c r="AU1192" s="17" t="s">
        <v>90</v>
      </c>
    </row>
    <row r="1193" spans="2:65" s="12" customFormat="1" ht="11.25">
      <c r="B1193" s="145"/>
      <c r="D1193" s="146" t="s">
        <v>134</v>
      </c>
      <c r="E1193" s="147" t="s">
        <v>19</v>
      </c>
      <c r="F1193" s="148" t="s">
        <v>869</v>
      </c>
      <c r="H1193" s="147" t="s">
        <v>19</v>
      </c>
      <c r="I1193" s="149"/>
      <c r="L1193" s="145"/>
      <c r="M1193" s="150"/>
      <c r="T1193" s="151"/>
      <c r="AT1193" s="147" t="s">
        <v>134</v>
      </c>
      <c r="AU1193" s="147" t="s">
        <v>90</v>
      </c>
      <c r="AV1193" s="12" t="s">
        <v>88</v>
      </c>
      <c r="AW1193" s="12" t="s">
        <v>42</v>
      </c>
      <c r="AX1193" s="12" t="s">
        <v>80</v>
      </c>
      <c r="AY1193" s="147" t="s">
        <v>122</v>
      </c>
    </row>
    <row r="1194" spans="2:65" s="13" customFormat="1" ht="11.25">
      <c r="B1194" s="152"/>
      <c r="D1194" s="146" t="s">
        <v>134</v>
      </c>
      <c r="E1194" s="153" t="s">
        <v>19</v>
      </c>
      <c r="F1194" s="154" t="s">
        <v>90</v>
      </c>
      <c r="H1194" s="155">
        <v>2</v>
      </c>
      <c r="I1194" s="156"/>
      <c r="L1194" s="152"/>
      <c r="M1194" s="157"/>
      <c r="T1194" s="158"/>
      <c r="AT1194" s="153" t="s">
        <v>134</v>
      </c>
      <c r="AU1194" s="153" t="s">
        <v>90</v>
      </c>
      <c r="AV1194" s="13" t="s">
        <v>90</v>
      </c>
      <c r="AW1194" s="13" t="s">
        <v>42</v>
      </c>
      <c r="AX1194" s="13" t="s">
        <v>80</v>
      </c>
      <c r="AY1194" s="153" t="s">
        <v>122</v>
      </c>
    </row>
    <row r="1195" spans="2:65" s="14" customFormat="1" ht="11.25">
      <c r="B1195" s="159"/>
      <c r="D1195" s="146" t="s">
        <v>134</v>
      </c>
      <c r="E1195" s="160" t="s">
        <v>19</v>
      </c>
      <c r="F1195" s="161" t="s">
        <v>140</v>
      </c>
      <c r="H1195" s="162">
        <v>2</v>
      </c>
      <c r="I1195" s="163"/>
      <c r="L1195" s="159"/>
      <c r="M1195" s="164"/>
      <c r="T1195" s="165"/>
      <c r="AT1195" s="160" t="s">
        <v>134</v>
      </c>
      <c r="AU1195" s="160" t="s">
        <v>90</v>
      </c>
      <c r="AV1195" s="14" t="s">
        <v>130</v>
      </c>
      <c r="AW1195" s="14" t="s">
        <v>42</v>
      </c>
      <c r="AX1195" s="14" t="s">
        <v>88</v>
      </c>
      <c r="AY1195" s="160" t="s">
        <v>122</v>
      </c>
    </row>
    <row r="1196" spans="2:65" s="1" customFormat="1" ht="23.65" customHeight="1">
      <c r="B1196" s="33"/>
      <c r="C1196" s="128" t="s">
        <v>1104</v>
      </c>
      <c r="D1196" s="128" t="s">
        <v>125</v>
      </c>
      <c r="E1196" s="129" t="s">
        <v>1105</v>
      </c>
      <c r="F1196" s="130" t="s">
        <v>1106</v>
      </c>
      <c r="G1196" s="131" t="s">
        <v>128</v>
      </c>
      <c r="H1196" s="132">
        <v>2</v>
      </c>
      <c r="I1196" s="133"/>
      <c r="J1196" s="134">
        <f>ROUND(I1196*H1196,2)</f>
        <v>0</v>
      </c>
      <c r="K1196" s="130" t="s">
        <v>129</v>
      </c>
      <c r="L1196" s="33"/>
      <c r="M1196" s="135" t="s">
        <v>19</v>
      </c>
      <c r="N1196" s="136" t="s">
        <v>51</v>
      </c>
      <c r="P1196" s="137">
        <f>O1196*H1196</f>
        <v>0</v>
      </c>
      <c r="Q1196" s="137">
        <v>0</v>
      </c>
      <c r="R1196" s="137">
        <f>Q1196*H1196</f>
        <v>0</v>
      </c>
      <c r="S1196" s="137">
        <v>0</v>
      </c>
      <c r="T1196" s="138">
        <f>S1196*H1196</f>
        <v>0</v>
      </c>
      <c r="AR1196" s="139" t="s">
        <v>159</v>
      </c>
      <c r="AT1196" s="139" t="s">
        <v>125</v>
      </c>
      <c r="AU1196" s="139" t="s">
        <v>90</v>
      </c>
      <c r="AY1196" s="17" t="s">
        <v>122</v>
      </c>
      <c r="BE1196" s="140">
        <f>IF(N1196="základní",J1196,0)</f>
        <v>0</v>
      </c>
      <c r="BF1196" s="140">
        <f>IF(N1196="snížená",J1196,0)</f>
        <v>0</v>
      </c>
      <c r="BG1196" s="140">
        <f>IF(N1196="zákl. přenesená",J1196,0)</f>
        <v>0</v>
      </c>
      <c r="BH1196" s="140">
        <f>IF(N1196="sníž. přenesená",J1196,0)</f>
        <v>0</v>
      </c>
      <c r="BI1196" s="140">
        <f>IF(N1196="nulová",J1196,0)</f>
        <v>0</v>
      </c>
      <c r="BJ1196" s="17" t="s">
        <v>88</v>
      </c>
      <c r="BK1196" s="140">
        <f>ROUND(I1196*H1196,2)</f>
        <v>0</v>
      </c>
      <c r="BL1196" s="17" t="s">
        <v>159</v>
      </c>
      <c r="BM1196" s="139" t="s">
        <v>1107</v>
      </c>
    </row>
    <row r="1197" spans="2:65" s="1" customFormat="1" ht="11.25">
      <c r="B1197" s="33"/>
      <c r="D1197" s="141" t="s">
        <v>132</v>
      </c>
      <c r="F1197" s="142" t="s">
        <v>1108</v>
      </c>
      <c r="I1197" s="143"/>
      <c r="L1197" s="33"/>
      <c r="M1197" s="144"/>
      <c r="T1197" s="54"/>
      <c r="AT1197" s="17" t="s">
        <v>132</v>
      </c>
      <c r="AU1197" s="17" t="s">
        <v>90</v>
      </c>
    </row>
    <row r="1198" spans="2:65" s="12" customFormat="1" ht="11.25">
      <c r="B1198" s="145"/>
      <c r="D1198" s="146" t="s">
        <v>134</v>
      </c>
      <c r="E1198" s="147" t="s">
        <v>19</v>
      </c>
      <c r="F1198" s="148" t="s">
        <v>869</v>
      </c>
      <c r="H1198" s="147" t="s">
        <v>19</v>
      </c>
      <c r="I1198" s="149"/>
      <c r="L1198" s="145"/>
      <c r="M1198" s="150"/>
      <c r="T1198" s="151"/>
      <c r="AT1198" s="147" t="s">
        <v>134</v>
      </c>
      <c r="AU1198" s="147" t="s">
        <v>90</v>
      </c>
      <c r="AV1198" s="12" t="s">
        <v>88</v>
      </c>
      <c r="AW1198" s="12" t="s">
        <v>42</v>
      </c>
      <c r="AX1198" s="12" t="s">
        <v>80</v>
      </c>
      <c r="AY1198" s="147" t="s">
        <v>122</v>
      </c>
    </row>
    <row r="1199" spans="2:65" s="13" customFormat="1" ht="11.25">
      <c r="B1199" s="152"/>
      <c r="D1199" s="146" t="s">
        <v>134</v>
      </c>
      <c r="E1199" s="153" t="s">
        <v>19</v>
      </c>
      <c r="F1199" s="154" t="s">
        <v>90</v>
      </c>
      <c r="H1199" s="155">
        <v>2</v>
      </c>
      <c r="I1199" s="156"/>
      <c r="L1199" s="152"/>
      <c r="M1199" s="157"/>
      <c r="T1199" s="158"/>
      <c r="AT1199" s="153" t="s">
        <v>134</v>
      </c>
      <c r="AU1199" s="153" t="s">
        <v>90</v>
      </c>
      <c r="AV1199" s="13" t="s">
        <v>90</v>
      </c>
      <c r="AW1199" s="13" t="s">
        <v>42</v>
      </c>
      <c r="AX1199" s="13" t="s">
        <v>80</v>
      </c>
      <c r="AY1199" s="153" t="s">
        <v>122</v>
      </c>
    </row>
    <row r="1200" spans="2:65" s="14" customFormat="1" ht="11.25">
      <c r="B1200" s="159"/>
      <c r="D1200" s="146" t="s">
        <v>134</v>
      </c>
      <c r="E1200" s="160" t="s">
        <v>19</v>
      </c>
      <c r="F1200" s="161" t="s">
        <v>140</v>
      </c>
      <c r="H1200" s="162">
        <v>2</v>
      </c>
      <c r="I1200" s="163"/>
      <c r="L1200" s="159"/>
      <c r="M1200" s="164"/>
      <c r="T1200" s="165"/>
      <c r="AT1200" s="160" t="s">
        <v>134</v>
      </c>
      <c r="AU1200" s="160" t="s">
        <v>90</v>
      </c>
      <c r="AV1200" s="14" t="s">
        <v>130</v>
      </c>
      <c r="AW1200" s="14" t="s">
        <v>42</v>
      </c>
      <c r="AX1200" s="14" t="s">
        <v>88</v>
      </c>
      <c r="AY1200" s="160" t="s">
        <v>122</v>
      </c>
    </row>
    <row r="1201" spans="2:65" s="1" customFormat="1" ht="31.9" customHeight="1">
      <c r="B1201" s="33"/>
      <c r="C1201" s="128" t="s">
        <v>1109</v>
      </c>
      <c r="D1201" s="128" t="s">
        <v>125</v>
      </c>
      <c r="E1201" s="129" t="s">
        <v>1110</v>
      </c>
      <c r="F1201" s="130" t="s">
        <v>1111</v>
      </c>
      <c r="G1201" s="131" t="s">
        <v>128</v>
      </c>
      <c r="H1201" s="132">
        <v>2</v>
      </c>
      <c r="I1201" s="133"/>
      <c r="J1201" s="134">
        <f>ROUND(I1201*H1201,2)</f>
        <v>0</v>
      </c>
      <c r="K1201" s="130" t="s">
        <v>129</v>
      </c>
      <c r="L1201" s="33"/>
      <c r="M1201" s="135" t="s">
        <v>19</v>
      </c>
      <c r="N1201" s="136" t="s">
        <v>51</v>
      </c>
      <c r="P1201" s="137">
        <f>O1201*H1201</f>
        <v>0</v>
      </c>
      <c r="Q1201" s="137">
        <v>0</v>
      </c>
      <c r="R1201" s="137">
        <f>Q1201*H1201</f>
        <v>0</v>
      </c>
      <c r="S1201" s="137">
        <v>0</v>
      </c>
      <c r="T1201" s="138">
        <f>S1201*H1201</f>
        <v>0</v>
      </c>
      <c r="AR1201" s="139" t="s">
        <v>159</v>
      </c>
      <c r="AT1201" s="139" t="s">
        <v>125</v>
      </c>
      <c r="AU1201" s="139" t="s">
        <v>90</v>
      </c>
      <c r="AY1201" s="17" t="s">
        <v>122</v>
      </c>
      <c r="BE1201" s="140">
        <f>IF(N1201="základní",J1201,0)</f>
        <v>0</v>
      </c>
      <c r="BF1201" s="140">
        <f>IF(N1201="snížená",J1201,0)</f>
        <v>0</v>
      </c>
      <c r="BG1201" s="140">
        <f>IF(N1201="zákl. přenesená",J1201,0)</f>
        <v>0</v>
      </c>
      <c r="BH1201" s="140">
        <f>IF(N1201="sníž. přenesená",J1201,0)</f>
        <v>0</v>
      </c>
      <c r="BI1201" s="140">
        <f>IF(N1201="nulová",J1201,0)</f>
        <v>0</v>
      </c>
      <c r="BJ1201" s="17" t="s">
        <v>88</v>
      </c>
      <c r="BK1201" s="140">
        <f>ROUND(I1201*H1201,2)</f>
        <v>0</v>
      </c>
      <c r="BL1201" s="17" t="s">
        <v>159</v>
      </c>
      <c r="BM1201" s="139" t="s">
        <v>1112</v>
      </c>
    </row>
    <row r="1202" spans="2:65" s="1" customFormat="1" ht="11.25">
      <c r="B1202" s="33"/>
      <c r="D1202" s="141" t="s">
        <v>132</v>
      </c>
      <c r="F1202" s="142" t="s">
        <v>1113</v>
      </c>
      <c r="I1202" s="143"/>
      <c r="L1202" s="33"/>
      <c r="M1202" s="144"/>
      <c r="T1202" s="54"/>
      <c r="AT1202" s="17" t="s">
        <v>132</v>
      </c>
      <c r="AU1202" s="17" t="s">
        <v>90</v>
      </c>
    </row>
    <row r="1203" spans="2:65" s="12" customFormat="1" ht="11.25">
      <c r="B1203" s="145"/>
      <c r="D1203" s="146" t="s">
        <v>134</v>
      </c>
      <c r="E1203" s="147" t="s">
        <v>19</v>
      </c>
      <c r="F1203" s="148" t="s">
        <v>869</v>
      </c>
      <c r="H1203" s="147" t="s">
        <v>19</v>
      </c>
      <c r="I1203" s="149"/>
      <c r="L1203" s="145"/>
      <c r="M1203" s="150"/>
      <c r="T1203" s="151"/>
      <c r="AT1203" s="147" t="s">
        <v>134</v>
      </c>
      <c r="AU1203" s="147" t="s">
        <v>90</v>
      </c>
      <c r="AV1203" s="12" t="s">
        <v>88</v>
      </c>
      <c r="AW1203" s="12" t="s">
        <v>42</v>
      </c>
      <c r="AX1203" s="12" t="s">
        <v>80</v>
      </c>
      <c r="AY1203" s="147" t="s">
        <v>122</v>
      </c>
    </row>
    <row r="1204" spans="2:65" s="13" customFormat="1" ht="11.25">
      <c r="B1204" s="152"/>
      <c r="D1204" s="146" t="s">
        <v>134</v>
      </c>
      <c r="E1204" s="153" t="s">
        <v>19</v>
      </c>
      <c r="F1204" s="154" t="s">
        <v>90</v>
      </c>
      <c r="H1204" s="155">
        <v>2</v>
      </c>
      <c r="I1204" s="156"/>
      <c r="L1204" s="152"/>
      <c r="M1204" s="157"/>
      <c r="T1204" s="158"/>
      <c r="AT1204" s="153" t="s">
        <v>134</v>
      </c>
      <c r="AU1204" s="153" t="s">
        <v>90</v>
      </c>
      <c r="AV1204" s="13" t="s">
        <v>90</v>
      </c>
      <c r="AW1204" s="13" t="s">
        <v>42</v>
      </c>
      <c r="AX1204" s="13" t="s">
        <v>80</v>
      </c>
      <c r="AY1204" s="153" t="s">
        <v>122</v>
      </c>
    </row>
    <row r="1205" spans="2:65" s="14" customFormat="1" ht="11.25">
      <c r="B1205" s="159"/>
      <c r="D1205" s="146" t="s">
        <v>134</v>
      </c>
      <c r="E1205" s="160" t="s">
        <v>19</v>
      </c>
      <c r="F1205" s="161" t="s">
        <v>140</v>
      </c>
      <c r="H1205" s="162">
        <v>2</v>
      </c>
      <c r="I1205" s="163"/>
      <c r="L1205" s="159"/>
      <c r="M1205" s="164"/>
      <c r="T1205" s="165"/>
      <c r="AT1205" s="160" t="s">
        <v>134</v>
      </c>
      <c r="AU1205" s="160" t="s">
        <v>90</v>
      </c>
      <c r="AV1205" s="14" t="s">
        <v>130</v>
      </c>
      <c r="AW1205" s="14" t="s">
        <v>42</v>
      </c>
      <c r="AX1205" s="14" t="s">
        <v>88</v>
      </c>
      <c r="AY1205" s="160" t="s">
        <v>122</v>
      </c>
    </row>
    <row r="1206" spans="2:65" s="1" customFormat="1" ht="31.9" customHeight="1">
      <c r="B1206" s="33"/>
      <c r="C1206" s="128" t="s">
        <v>1114</v>
      </c>
      <c r="D1206" s="128" t="s">
        <v>125</v>
      </c>
      <c r="E1206" s="129" t="s">
        <v>1115</v>
      </c>
      <c r="F1206" s="130" t="s">
        <v>1116</v>
      </c>
      <c r="G1206" s="131" t="s">
        <v>128</v>
      </c>
      <c r="H1206" s="132">
        <v>2</v>
      </c>
      <c r="I1206" s="133"/>
      <c r="J1206" s="134">
        <f>ROUND(I1206*H1206,2)</f>
        <v>0</v>
      </c>
      <c r="K1206" s="130" t="s">
        <v>129</v>
      </c>
      <c r="L1206" s="33"/>
      <c r="M1206" s="135" t="s">
        <v>19</v>
      </c>
      <c r="N1206" s="136" t="s">
        <v>51</v>
      </c>
      <c r="P1206" s="137">
        <f>O1206*H1206</f>
        <v>0</v>
      </c>
      <c r="Q1206" s="137">
        <v>0</v>
      </c>
      <c r="R1206" s="137">
        <f>Q1206*H1206</f>
        <v>0</v>
      </c>
      <c r="S1206" s="137">
        <v>0</v>
      </c>
      <c r="T1206" s="138">
        <f>S1206*H1206</f>
        <v>0</v>
      </c>
      <c r="AR1206" s="139" t="s">
        <v>159</v>
      </c>
      <c r="AT1206" s="139" t="s">
        <v>125</v>
      </c>
      <c r="AU1206" s="139" t="s">
        <v>90</v>
      </c>
      <c r="AY1206" s="17" t="s">
        <v>122</v>
      </c>
      <c r="BE1206" s="140">
        <f>IF(N1206="základní",J1206,0)</f>
        <v>0</v>
      </c>
      <c r="BF1206" s="140">
        <f>IF(N1206="snížená",J1206,0)</f>
        <v>0</v>
      </c>
      <c r="BG1206" s="140">
        <f>IF(N1206="zákl. přenesená",J1206,0)</f>
        <v>0</v>
      </c>
      <c r="BH1206" s="140">
        <f>IF(N1206="sníž. přenesená",J1206,0)</f>
        <v>0</v>
      </c>
      <c r="BI1206" s="140">
        <f>IF(N1206="nulová",J1206,0)</f>
        <v>0</v>
      </c>
      <c r="BJ1206" s="17" t="s">
        <v>88</v>
      </c>
      <c r="BK1206" s="140">
        <f>ROUND(I1206*H1206,2)</f>
        <v>0</v>
      </c>
      <c r="BL1206" s="17" t="s">
        <v>159</v>
      </c>
      <c r="BM1206" s="139" t="s">
        <v>1117</v>
      </c>
    </row>
    <row r="1207" spans="2:65" s="1" customFormat="1" ht="11.25">
      <c r="B1207" s="33"/>
      <c r="D1207" s="141" t="s">
        <v>132</v>
      </c>
      <c r="F1207" s="142" t="s">
        <v>1118</v>
      </c>
      <c r="I1207" s="143"/>
      <c r="L1207" s="33"/>
      <c r="M1207" s="144"/>
      <c r="T1207" s="54"/>
      <c r="AT1207" s="17" t="s">
        <v>132</v>
      </c>
      <c r="AU1207" s="17" t="s">
        <v>90</v>
      </c>
    </row>
    <row r="1208" spans="2:65" s="12" customFormat="1" ht="11.25">
      <c r="B1208" s="145"/>
      <c r="D1208" s="146" t="s">
        <v>134</v>
      </c>
      <c r="E1208" s="147" t="s">
        <v>19</v>
      </c>
      <c r="F1208" s="148" t="s">
        <v>869</v>
      </c>
      <c r="H1208" s="147" t="s">
        <v>19</v>
      </c>
      <c r="I1208" s="149"/>
      <c r="L1208" s="145"/>
      <c r="M1208" s="150"/>
      <c r="T1208" s="151"/>
      <c r="AT1208" s="147" t="s">
        <v>134</v>
      </c>
      <c r="AU1208" s="147" t="s">
        <v>90</v>
      </c>
      <c r="AV1208" s="12" t="s">
        <v>88</v>
      </c>
      <c r="AW1208" s="12" t="s">
        <v>42</v>
      </c>
      <c r="AX1208" s="12" t="s">
        <v>80</v>
      </c>
      <c r="AY1208" s="147" t="s">
        <v>122</v>
      </c>
    </row>
    <row r="1209" spans="2:65" s="13" customFormat="1" ht="11.25">
      <c r="B1209" s="152"/>
      <c r="D1209" s="146" t="s">
        <v>134</v>
      </c>
      <c r="E1209" s="153" t="s">
        <v>19</v>
      </c>
      <c r="F1209" s="154" t="s">
        <v>90</v>
      </c>
      <c r="H1209" s="155">
        <v>2</v>
      </c>
      <c r="I1209" s="156"/>
      <c r="L1209" s="152"/>
      <c r="M1209" s="157"/>
      <c r="T1209" s="158"/>
      <c r="AT1209" s="153" t="s">
        <v>134</v>
      </c>
      <c r="AU1209" s="153" t="s">
        <v>90</v>
      </c>
      <c r="AV1209" s="13" t="s">
        <v>90</v>
      </c>
      <c r="AW1209" s="13" t="s">
        <v>42</v>
      </c>
      <c r="AX1209" s="13" t="s">
        <v>80</v>
      </c>
      <c r="AY1209" s="153" t="s">
        <v>122</v>
      </c>
    </row>
    <row r="1210" spans="2:65" s="14" customFormat="1" ht="11.25">
      <c r="B1210" s="159"/>
      <c r="D1210" s="146" t="s">
        <v>134</v>
      </c>
      <c r="E1210" s="160" t="s">
        <v>19</v>
      </c>
      <c r="F1210" s="161" t="s">
        <v>140</v>
      </c>
      <c r="H1210" s="162">
        <v>2</v>
      </c>
      <c r="I1210" s="163"/>
      <c r="L1210" s="159"/>
      <c r="M1210" s="164"/>
      <c r="T1210" s="165"/>
      <c r="AT1210" s="160" t="s">
        <v>134</v>
      </c>
      <c r="AU1210" s="160" t="s">
        <v>90</v>
      </c>
      <c r="AV1210" s="14" t="s">
        <v>130</v>
      </c>
      <c r="AW1210" s="14" t="s">
        <v>42</v>
      </c>
      <c r="AX1210" s="14" t="s">
        <v>88</v>
      </c>
      <c r="AY1210" s="160" t="s">
        <v>122</v>
      </c>
    </row>
    <row r="1211" spans="2:65" s="1" customFormat="1" ht="31.9" customHeight="1">
      <c r="B1211" s="33"/>
      <c r="C1211" s="128" t="s">
        <v>1119</v>
      </c>
      <c r="D1211" s="128" t="s">
        <v>125</v>
      </c>
      <c r="E1211" s="129" t="s">
        <v>1120</v>
      </c>
      <c r="F1211" s="130" t="s">
        <v>1121</v>
      </c>
      <c r="G1211" s="131" t="s">
        <v>128</v>
      </c>
      <c r="H1211" s="132">
        <v>2</v>
      </c>
      <c r="I1211" s="133"/>
      <c r="J1211" s="134">
        <f>ROUND(I1211*H1211,2)</f>
        <v>0</v>
      </c>
      <c r="K1211" s="130" t="s">
        <v>129</v>
      </c>
      <c r="L1211" s="33"/>
      <c r="M1211" s="135" t="s">
        <v>19</v>
      </c>
      <c r="N1211" s="136" t="s">
        <v>51</v>
      </c>
      <c r="P1211" s="137">
        <f>O1211*H1211</f>
        <v>0</v>
      </c>
      <c r="Q1211" s="137">
        <v>0</v>
      </c>
      <c r="R1211" s="137">
        <f>Q1211*H1211</f>
        <v>0</v>
      </c>
      <c r="S1211" s="137">
        <v>0</v>
      </c>
      <c r="T1211" s="138">
        <f>S1211*H1211</f>
        <v>0</v>
      </c>
      <c r="AR1211" s="139" t="s">
        <v>159</v>
      </c>
      <c r="AT1211" s="139" t="s">
        <v>125</v>
      </c>
      <c r="AU1211" s="139" t="s">
        <v>90</v>
      </c>
      <c r="AY1211" s="17" t="s">
        <v>122</v>
      </c>
      <c r="BE1211" s="140">
        <f>IF(N1211="základní",J1211,0)</f>
        <v>0</v>
      </c>
      <c r="BF1211" s="140">
        <f>IF(N1211="snížená",J1211,0)</f>
        <v>0</v>
      </c>
      <c r="BG1211" s="140">
        <f>IF(N1211="zákl. přenesená",J1211,0)</f>
        <v>0</v>
      </c>
      <c r="BH1211" s="140">
        <f>IF(N1211="sníž. přenesená",J1211,0)</f>
        <v>0</v>
      </c>
      <c r="BI1211" s="140">
        <f>IF(N1211="nulová",J1211,0)</f>
        <v>0</v>
      </c>
      <c r="BJ1211" s="17" t="s">
        <v>88</v>
      </c>
      <c r="BK1211" s="140">
        <f>ROUND(I1211*H1211,2)</f>
        <v>0</v>
      </c>
      <c r="BL1211" s="17" t="s">
        <v>159</v>
      </c>
      <c r="BM1211" s="139" t="s">
        <v>1122</v>
      </c>
    </row>
    <row r="1212" spans="2:65" s="1" customFormat="1" ht="11.25">
      <c r="B1212" s="33"/>
      <c r="D1212" s="141" t="s">
        <v>132</v>
      </c>
      <c r="F1212" s="142" t="s">
        <v>1123</v>
      </c>
      <c r="I1212" s="143"/>
      <c r="L1212" s="33"/>
      <c r="M1212" s="144"/>
      <c r="T1212" s="54"/>
      <c r="AT1212" s="17" t="s">
        <v>132</v>
      </c>
      <c r="AU1212" s="17" t="s">
        <v>90</v>
      </c>
    </row>
    <row r="1213" spans="2:65" s="12" customFormat="1" ht="11.25">
      <c r="B1213" s="145"/>
      <c r="D1213" s="146" t="s">
        <v>134</v>
      </c>
      <c r="E1213" s="147" t="s">
        <v>19</v>
      </c>
      <c r="F1213" s="148" t="s">
        <v>869</v>
      </c>
      <c r="H1213" s="147" t="s">
        <v>19</v>
      </c>
      <c r="I1213" s="149"/>
      <c r="L1213" s="145"/>
      <c r="M1213" s="150"/>
      <c r="T1213" s="151"/>
      <c r="AT1213" s="147" t="s">
        <v>134</v>
      </c>
      <c r="AU1213" s="147" t="s">
        <v>90</v>
      </c>
      <c r="AV1213" s="12" t="s">
        <v>88</v>
      </c>
      <c r="AW1213" s="12" t="s">
        <v>42</v>
      </c>
      <c r="AX1213" s="12" t="s">
        <v>80</v>
      </c>
      <c r="AY1213" s="147" t="s">
        <v>122</v>
      </c>
    </row>
    <row r="1214" spans="2:65" s="13" customFormat="1" ht="11.25">
      <c r="B1214" s="152"/>
      <c r="D1214" s="146" t="s">
        <v>134</v>
      </c>
      <c r="E1214" s="153" t="s">
        <v>19</v>
      </c>
      <c r="F1214" s="154" t="s">
        <v>90</v>
      </c>
      <c r="H1214" s="155">
        <v>2</v>
      </c>
      <c r="I1214" s="156"/>
      <c r="L1214" s="152"/>
      <c r="M1214" s="157"/>
      <c r="T1214" s="158"/>
      <c r="AT1214" s="153" t="s">
        <v>134</v>
      </c>
      <c r="AU1214" s="153" t="s">
        <v>90</v>
      </c>
      <c r="AV1214" s="13" t="s">
        <v>90</v>
      </c>
      <c r="AW1214" s="13" t="s">
        <v>42</v>
      </c>
      <c r="AX1214" s="13" t="s">
        <v>80</v>
      </c>
      <c r="AY1214" s="153" t="s">
        <v>122</v>
      </c>
    </row>
    <row r="1215" spans="2:65" s="14" customFormat="1" ht="11.25">
      <c r="B1215" s="159"/>
      <c r="D1215" s="146" t="s">
        <v>134</v>
      </c>
      <c r="E1215" s="160" t="s">
        <v>19</v>
      </c>
      <c r="F1215" s="161" t="s">
        <v>140</v>
      </c>
      <c r="H1215" s="162">
        <v>2</v>
      </c>
      <c r="I1215" s="163"/>
      <c r="L1215" s="159"/>
      <c r="M1215" s="164"/>
      <c r="T1215" s="165"/>
      <c r="AT1215" s="160" t="s">
        <v>134</v>
      </c>
      <c r="AU1215" s="160" t="s">
        <v>90</v>
      </c>
      <c r="AV1215" s="14" t="s">
        <v>130</v>
      </c>
      <c r="AW1215" s="14" t="s">
        <v>42</v>
      </c>
      <c r="AX1215" s="14" t="s">
        <v>88</v>
      </c>
      <c r="AY1215" s="160" t="s">
        <v>122</v>
      </c>
    </row>
    <row r="1216" spans="2:65" s="1" customFormat="1" ht="31.9" customHeight="1">
      <c r="B1216" s="33"/>
      <c r="C1216" s="128" t="s">
        <v>1124</v>
      </c>
      <c r="D1216" s="128" t="s">
        <v>125</v>
      </c>
      <c r="E1216" s="129" t="s">
        <v>1125</v>
      </c>
      <c r="F1216" s="130" t="s">
        <v>1126</v>
      </c>
      <c r="G1216" s="131" t="s">
        <v>128</v>
      </c>
      <c r="H1216" s="132">
        <v>2</v>
      </c>
      <c r="I1216" s="133"/>
      <c r="J1216" s="134">
        <f>ROUND(I1216*H1216,2)</f>
        <v>0</v>
      </c>
      <c r="K1216" s="130" t="s">
        <v>129</v>
      </c>
      <c r="L1216" s="33"/>
      <c r="M1216" s="135" t="s">
        <v>19</v>
      </c>
      <c r="N1216" s="136" t="s">
        <v>51</v>
      </c>
      <c r="P1216" s="137">
        <f>O1216*H1216</f>
        <v>0</v>
      </c>
      <c r="Q1216" s="137">
        <v>0</v>
      </c>
      <c r="R1216" s="137">
        <f>Q1216*H1216</f>
        <v>0</v>
      </c>
      <c r="S1216" s="137">
        <v>0</v>
      </c>
      <c r="T1216" s="138">
        <f>S1216*H1216</f>
        <v>0</v>
      </c>
      <c r="AR1216" s="139" t="s">
        <v>159</v>
      </c>
      <c r="AT1216" s="139" t="s">
        <v>125</v>
      </c>
      <c r="AU1216" s="139" t="s">
        <v>90</v>
      </c>
      <c r="AY1216" s="17" t="s">
        <v>122</v>
      </c>
      <c r="BE1216" s="140">
        <f>IF(N1216="základní",J1216,0)</f>
        <v>0</v>
      </c>
      <c r="BF1216" s="140">
        <f>IF(N1216="snížená",J1216,0)</f>
        <v>0</v>
      </c>
      <c r="BG1216" s="140">
        <f>IF(N1216="zákl. přenesená",J1216,0)</f>
        <v>0</v>
      </c>
      <c r="BH1216" s="140">
        <f>IF(N1216="sníž. přenesená",J1216,0)</f>
        <v>0</v>
      </c>
      <c r="BI1216" s="140">
        <f>IF(N1216="nulová",J1216,0)</f>
        <v>0</v>
      </c>
      <c r="BJ1216" s="17" t="s">
        <v>88</v>
      </c>
      <c r="BK1216" s="140">
        <f>ROUND(I1216*H1216,2)</f>
        <v>0</v>
      </c>
      <c r="BL1216" s="17" t="s">
        <v>159</v>
      </c>
      <c r="BM1216" s="139" t="s">
        <v>1127</v>
      </c>
    </row>
    <row r="1217" spans="2:65" s="1" customFormat="1" ht="11.25">
      <c r="B1217" s="33"/>
      <c r="D1217" s="141" t="s">
        <v>132</v>
      </c>
      <c r="F1217" s="142" t="s">
        <v>1128</v>
      </c>
      <c r="I1217" s="143"/>
      <c r="L1217" s="33"/>
      <c r="M1217" s="144"/>
      <c r="T1217" s="54"/>
      <c r="AT1217" s="17" t="s">
        <v>132</v>
      </c>
      <c r="AU1217" s="17" t="s">
        <v>90</v>
      </c>
    </row>
    <row r="1218" spans="2:65" s="12" customFormat="1" ht="11.25">
      <c r="B1218" s="145"/>
      <c r="D1218" s="146" t="s">
        <v>134</v>
      </c>
      <c r="E1218" s="147" t="s">
        <v>19</v>
      </c>
      <c r="F1218" s="148" t="s">
        <v>869</v>
      </c>
      <c r="H1218" s="147" t="s">
        <v>19</v>
      </c>
      <c r="I1218" s="149"/>
      <c r="L1218" s="145"/>
      <c r="M1218" s="150"/>
      <c r="T1218" s="151"/>
      <c r="AT1218" s="147" t="s">
        <v>134</v>
      </c>
      <c r="AU1218" s="147" t="s">
        <v>90</v>
      </c>
      <c r="AV1218" s="12" t="s">
        <v>88</v>
      </c>
      <c r="AW1218" s="12" t="s">
        <v>42</v>
      </c>
      <c r="AX1218" s="12" t="s">
        <v>80</v>
      </c>
      <c r="AY1218" s="147" t="s">
        <v>122</v>
      </c>
    </row>
    <row r="1219" spans="2:65" s="13" customFormat="1" ht="11.25">
      <c r="B1219" s="152"/>
      <c r="D1219" s="146" t="s">
        <v>134</v>
      </c>
      <c r="E1219" s="153" t="s">
        <v>19</v>
      </c>
      <c r="F1219" s="154" t="s">
        <v>90</v>
      </c>
      <c r="H1219" s="155">
        <v>2</v>
      </c>
      <c r="I1219" s="156"/>
      <c r="L1219" s="152"/>
      <c r="M1219" s="157"/>
      <c r="T1219" s="158"/>
      <c r="AT1219" s="153" t="s">
        <v>134</v>
      </c>
      <c r="AU1219" s="153" t="s">
        <v>90</v>
      </c>
      <c r="AV1219" s="13" t="s">
        <v>90</v>
      </c>
      <c r="AW1219" s="13" t="s">
        <v>42</v>
      </c>
      <c r="AX1219" s="13" t="s">
        <v>80</v>
      </c>
      <c r="AY1219" s="153" t="s">
        <v>122</v>
      </c>
    </row>
    <row r="1220" spans="2:65" s="14" customFormat="1" ht="11.25">
      <c r="B1220" s="159"/>
      <c r="D1220" s="146" t="s">
        <v>134</v>
      </c>
      <c r="E1220" s="160" t="s">
        <v>19</v>
      </c>
      <c r="F1220" s="161" t="s">
        <v>140</v>
      </c>
      <c r="H1220" s="162">
        <v>2</v>
      </c>
      <c r="I1220" s="163"/>
      <c r="L1220" s="159"/>
      <c r="M1220" s="164"/>
      <c r="T1220" s="165"/>
      <c r="AT1220" s="160" t="s">
        <v>134</v>
      </c>
      <c r="AU1220" s="160" t="s">
        <v>90</v>
      </c>
      <c r="AV1220" s="14" t="s">
        <v>130</v>
      </c>
      <c r="AW1220" s="14" t="s">
        <v>42</v>
      </c>
      <c r="AX1220" s="14" t="s">
        <v>88</v>
      </c>
      <c r="AY1220" s="160" t="s">
        <v>122</v>
      </c>
    </row>
    <row r="1221" spans="2:65" s="1" customFormat="1" ht="15" customHeight="1">
      <c r="B1221" s="33"/>
      <c r="C1221" s="128" t="s">
        <v>870</v>
      </c>
      <c r="D1221" s="128" t="s">
        <v>125</v>
      </c>
      <c r="E1221" s="129" t="s">
        <v>1129</v>
      </c>
      <c r="F1221" s="130" t="s">
        <v>1130</v>
      </c>
      <c r="G1221" s="131" t="s">
        <v>128</v>
      </c>
      <c r="H1221" s="132">
        <v>2</v>
      </c>
      <c r="I1221" s="133"/>
      <c r="J1221" s="134">
        <f>ROUND(I1221*H1221,2)</f>
        <v>0</v>
      </c>
      <c r="K1221" s="130" t="s">
        <v>129</v>
      </c>
      <c r="L1221" s="33"/>
      <c r="M1221" s="135" t="s">
        <v>19</v>
      </c>
      <c r="N1221" s="136" t="s">
        <v>51</v>
      </c>
      <c r="P1221" s="137">
        <f>O1221*H1221</f>
        <v>0</v>
      </c>
      <c r="Q1221" s="137">
        <v>0</v>
      </c>
      <c r="R1221" s="137">
        <f>Q1221*H1221</f>
        <v>0</v>
      </c>
      <c r="S1221" s="137">
        <v>0</v>
      </c>
      <c r="T1221" s="138">
        <f>S1221*H1221</f>
        <v>0</v>
      </c>
      <c r="AR1221" s="139" t="s">
        <v>159</v>
      </c>
      <c r="AT1221" s="139" t="s">
        <v>125</v>
      </c>
      <c r="AU1221" s="139" t="s">
        <v>90</v>
      </c>
      <c r="AY1221" s="17" t="s">
        <v>122</v>
      </c>
      <c r="BE1221" s="140">
        <f>IF(N1221="základní",J1221,0)</f>
        <v>0</v>
      </c>
      <c r="BF1221" s="140">
        <f>IF(N1221="snížená",J1221,0)</f>
        <v>0</v>
      </c>
      <c r="BG1221" s="140">
        <f>IF(N1221="zákl. přenesená",J1221,0)</f>
        <v>0</v>
      </c>
      <c r="BH1221" s="140">
        <f>IF(N1221="sníž. přenesená",J1221,0)</f>
        <v>0</v>
      </c>
      <c r="BI1221" s="140">
        <f>IF(N1221="nulová",J1221,0)</f>
        <v>0</v>
      </c>
      <c r="BJ1221" s="17" t="s">
        <v>88</v>
      </c>
      <c r="BK1221" s="140">
        <f>ROUND(I1221*H1221,2)</f>
        <v>0</v>
      </c>
      <c r="BL1221" s="17" t="s">
        <v>159</v>
      </c>
      <c r="BM1221" s="139" t="s">
        <v>1131</v>
      </c>
    </row>
    <row r="1222" spans="2:65" s="1" customFormat="1" ht="11.25">
      <c r="B1222" s="33"/>
      <c r="D1222" s="141" t="s">
        <v>132</v>
      </c>
      <c r="F1222" s="142" t="s">
        <v>1132</v>
      </c>
      <c r="I1222" s="143"/>
      <c r="L1222" s="33"/>
      <c r="M1222" s="144"/>
      <c r="T1222" s="54"/>
      <c r="AT1222" s="17" t="s">
        <v>132</v>
      </c>
      <c r="AU1222" s="17" t="s">
        <v>90</v>
      </c>
    </row>
    <row r="1223" spans="2:65" s="12" customFormat="1" ht="11.25">
      <c r="B1223" s="145"/>
      <c r="D1223" s="146" t="s">
        <v>134</v>
      </c>
      <c r="E1223" s="147" t="s">
        <v>19</v>
      </c>
      <c r="F1223" s="148" t="s">
        <v>869</v>
      </c>
      <c r="H1223" s="147" t="s">
        <v>19</v>
      </c>
      <c r="I1223" s="149"/>
      <c r="L1223" s="145"/>
      <c r="M1223" s="150"/>
      <c r="T1223" s="151"/>
      <c r="AT1223" s="147" t="s">
        <v>134</v>
      </c>
      <c r="AU1223" s="147" t="s">
        <v>90</v>
      </c>
      <c r="AV1223" s="12" t="s">
        <v>88</v>
      </c>
      <c r="AW1223" s="12" t="s">
        <v>42</v>
      </c>
      <c r="AX1223" s="12" t="s">
        <v>80</v>
      </c>
      <c r="AY1223" s="147" t="s">
        <v>122</v>
      </c>
    </row>
    <row r="1224" spans="2:65" s="13" customFormat="1" ht="11.25">
      <c r="B1224" s="152"/>
      <c r="D1224" s="146" t="s">
        <v>134</v>
      </c>
      <c r="E1224" s="153" t="s">
        <v>19</v>
      </c>
      <c r="F1224" s="154" t="s">
        <v>90</v>
      </c>
      <c r="H1224" s="155">
        <v>2</v>
      </c>
      <c r="I1224" s="156"/>
      <c r="L1224" s="152"/>
      <c r="M1224" s="157"/>
      <c r="T1224" s="158"/>
      <c r="AT1224" s="153" t="s">
        <v>134</v>
      </c>
      <c r="AU1224" s="153" t="s">
        <v>90</v>
      </c>
      <c r="AV1224" s="13" t="s">
        <v>90</v>
      </c>
      <c r="AW1224" s="13" t="s">
        <v>42</v>
      </c>
      <c r="AX1224" s="13" t="s">
        <v>80</v>
      </c>
      <c r="AY1224" s="153" t="s">
        <v>122</v>
      </c>
    </row>
    <row r="1225" spans="2:65" s="14" customFormat="1" ht="11.25">
      <c r="B1225" s="159"/>
      <c r="D1225" s="146" t="s">
        <v>134</v>
      </c>
      <c r="E1225" s="160" t="s">
        <v>19</v>
      </c>
      <c r="F1225" s="161" t="s">
        <v>140</v>
      </c>
      <c r="H1225" s="162">
        <v>2</v>
      </c>
      <c r="I1225" s="163"/>
      <c r="L1225" s="159"/>
      <c r="M1225" s="164"/>
      <c r="T1225" s="165"/>
      <c r="AT1225" s="160" t="s">
        <v>134</v>
      </c>
      <c r="AU1225" s="160" t="s">
        <v>90</v>
      </c>
      <c r="AV1225" s="14" t="s">
        <v>130</v>
      </c>
      <c r="AW1225" s="14" t="s">
        <v>42</v>
      </c>
      <c r="AX1225" s="14" t="s">
        <v>88</v>
      </c>
      <c r="AY1225" s="160" t="s">
        <v>122</v>
      </c>
    </row>
    <row r="1226" spans="2:65" s="1" customFormat="1" ht="23.65" customHeight="1">
      <c r="B1226" s="33"/>
      <c r="C1226" s="128" t="s">
        <v>1133</v>
      </c>
      <c r="D1226" s="128" t="s">
        <v>125</v>
      </c>
      <c r="E1226" s="129" t="s">
        <v>1134</v>
      </c>
      <c r="F1226" s="130" t="s">
        <v>1135</v>
      </c>
      <c r="G1226" s="131" t="s">
        <v>128</v>
      </c>
      <c r="H1226" s="132">
        <v>2</v>
      </c>
      <c r="I1226" s="133"/>
      <c r="J1226" s="134">
        <f>ROUND(I1226*H1226,2)</f>
        <v>0</v>
      </c>
      <c r="K1226" s="130" t="s">
        <v>129</v>
      </c>
      <c r="L1226" s="33"/>
      <c r="M1226" s="135" t="s">
        <v>19</v>
      </c>
      <c r="N1226" s="136" t="s">
        <v>51</v>
      </c>
      <c r="P1226" s="137">
        <f>O1226*H1226</f>
        <v>0</v>
      </c>
      <c r="Q1226" s="137">
        <v>0</v>
      </c>
      <c r="R1226" s="137">
        <f>Q1226*H1226</f>
        <v>0</v>
      </c>
      <c r="S1226" s="137">
        <v>0</v>
      </c>
      <c r="T1226" s="138">
        <f>S1226*H1226</f>
        <v>0</v>
      </c>
      <c r="AR1226" s="139" t="s">
        <v>159</v>
      </c>
      <c r="AT1226" s="139" t="s">
        <v>125</v>
      </c>
      <c r="AU1226" s="139" t="s">
        <v>90</v>
      </c>
      <c r="AY1226" s="17" t="s">
        <v>122</v>
      </c>
      <c r="BE1226" s="140">
        <f>IF(N1226="základní",J1226,0)</f>
        <v>0</v>
      </c>
      <c r="BF1226" s="140">
        <f>IF(N1226="snížená",J1226,0)</f>
        <v>0</v>
      </c>
      <c r="BG1226" s="140">
        <f>IF(N1226="zákl. přenesená",J1226,0)</f>
        <v>0</v>
      </c>
      <c r="BH1226" s="140">
        <f>IF(N1226="sníž. přenesená",J1226,0)</f>
        <v>0</v>
      </c>
      <c r="BI1226" s="140">
        <f>IF(N1226="nulová",J1226,0)</f>
        <v>0</v>
      </c>
      <c r="BJ1226" s="17" t="s">
        <v>88</v>
      </c>
      <c r="BK1226" s="140">
        <f>ROUND(I1226*H1226,2)</f>
        <v>0</v>
      </c>
      <c r="BL1226" s="17" t="s">
        <v>159</v>
      </c>
      <c r="BM1226" s="139" t="s">
        <v>1136</v>
      </c>
    </row>
    <row r="1227" spans="2:65" s="1" customFormat="1" ht="11.25">
      <c r="B1227" s="33"/>
      <c r="D1227" s="141" t="s">
        <v>132</v>
      </c>
      <c r="F1227" s="142" t="s">
        <v>1137</v>
      </c>
      <c r="I1227" s="143"/>
      <c r="L1227" s="33"/>
      <c r="M1227" s="144"/>
      <c r="T1227" s="54"/>
      <c r="AT1227" s="17" t="s">
        <v>132</v>
      </c>
      <c r="AU1227" s="17" t="s">
        <v>90</v>
      </c>
    </row>
    <row r="1228" spans="2:65" s="12" customFormat="1" ht="11.25">
      <c r="B1228" s="145"/>
      <c r="D1228" s="146" t="s">
        <v>134</v>
      </c>
      <c r="E1228" s="147" t="s">
        <v>19</v>
      </c>
      <c r="F1228" s="148" t="s">
        <v>869</v>
      </c>
      <c r="H1228" s="147" t="s">
        <v>19</v>
      </c>
      <c r="I1228" s="149"/>
      <c r="L1228" s="145"/>
      <c r="M1228" s="150"/>
      <c r="T1228" s="151"/>
      <c r="AT1228" s="147" t="s">
        <v>134</v>
      </c>
      <c r="AU1228" s="147" t="s">
        <v>90</v>
      </c>
      <c r="AV1228" s="12" t="s">
        <v>88</v>
      </c>
      <c r="AW1228" s="12" t="s">
        <v>42</v>
      </c>
      <c r="AX1228" s="12" t="s">
        <v>80</v>
      </c>
      <c r="AY1228" s="147" t="s">
        <v>122</v>
      </c>
    </row>
    <row r="1229" spans="2:65" s="13" customFormat="1" ht="11.25">
      <c r="B1229" s="152"/>
      <c r="D1229" s="146" t="s">
        <v>134</v>
      </c>
      <c r="E1229" s="153" t="s">
        <v>19</v>
      </c>
      <c r="F1229" s="154" t="s">
        <v>90</v>
      </c>
      <c r="H1229" s="155">
        <v>2</v>
      </c>
      <c r="I1229" s="156"/>
      <c r="L1229" s="152"/>
      <c r="M1229" s="157"/>
      <c r="T1229" s="158"/>
      <c r="AT1229" s="153" t="s">
        <v>134</v>
      </c>
      <c r="AU1229" s="153" t="s">
        <v>90</v>
      </c>
      <c r="AV1229" s="13" t="s">
        <v>90</v>
      </c>
      <c r="AW1229" s="13" t="s">
        <v>42</v>
      </c>
      <c r="AX1229" s="13" t="s">
        <v>80</v>
      </c>
      <c r="AY1229" s="153" t="s">
        <v>122</v>
      </c>
    </row>
    <row r="1230" spans="2:65" s="14" customFormat="1" ht="11.25">
      <c r="B1230" s="159"/>
      <c r="D1230" s="146" t="s">
        <v>134</v>
      </c>
      <c r="E1230" s="160" t="s">
        <v>19</v>
      </c>
      <c r="F1230" s="161" t="s">
        <v>140</v>
      </c>
      <c r="H1230" s="162">
        <v>2</v>
      </c>
      <c r="I1230" s="163"/>
      <c r="L1230" s="159"/>
      <c r="M1230" s="164"/>
      <c r="T1230" s="165"/>
      <c r="AT1230" s="160" t="s">
        <v>134</v>
      </c>
      <c r="AU1230" s="160" t="s">
        <v>90</v>
      </c>
      <c r="AV1230" s="14" t="s">
        <v>130</v>
      </c>
      <c r="AW1230" s="14" t="s">
        <v>42</v>
      </c>
      <c r="AX1230" s="14" t="s">
        <v>88</v>
      </c>
      <c r="AY1230" s="160" t="s">
        <v>122</v>
      </c>
    </row>
    <row r="1231" spans="2:65" s="1" customFormat="1" ht="15" customHeight="1">
      <c r="B1231" s="33"/>
      <c r="C1231" s="128" t="s">
        <v>1138</v>
      </c>
      <c r="D1231" s="128" t="s">
        <v>125</v>
      </c>
      <c r="E1231" s="129" t="s">
        <v>1139</v>
      </c>
      <c r="F1231" s="130" t="s">
        <v>1140</v>
      </c>
      <c r="G1231" s="131" t="s">
        <v>128</v>
      </c>
      <c r="H1231" s="132">
        <v>4</v>
      </c>
      <c r="I1231" s="133"/>
      <c r="J1231" s="134">
        <f>ROUND(I1231*H1231,2)</f>
        <v>0</v>
      </c>
      <c r="K1231" s="130" t="s">
        <v>129</v>
      </c>
      <c r="L1231" s="33"/>
      <c r="M1231" s="135" t="s">
        <v>19</v>
      </c>
      <c r="N1231" s="136" t="s">
        <v>51</v>
      </c>
      <c r="P1231" s="137">
        <f>O1231*H1231</f>
        <v>0</v>
      </c>
      <c r="Q1231" s="137">
        <v>0</v>
      </c>
      <c r="R1231" s="137">
        <f>Q1231*H1231</f>
        <v>0</v>
      </c>
      <c r="S1231" s="137">
        <v>0</v>
      </c>
      <c r="T1231" s="138">
        <f>S1231*H1231</f>
        <v>0</v>
      </c>
      <c r="AR1231" s="139" t="s">
        <v>159</v>
      </c>
      <c r="AT1231" s="139" t="s">
        <v>125</v>
      </c>
      <c r="AU1231" s="139" t="s">
        <v>90</v>
      </c>
      <c r="AY1231" s="17" t="s">
        <v>122</v>
      </c>
      <c r="BE1231" s="140">
        <f>IF(N1231="základní",J1231,0)</f>
        <v>0</v>
      </c>
      <c r="BF1231" s="140">
        <f>IF(N1231="snížená",J1231,0)</f>
        <v>0</v>
      </c>
      <c r="BG1231" s="140">
        <f>IF(N1231="zákl. přenesená",J1231,0)</f>
        <v>0</v>
      </c>
      <c r="BH1231" s="140">
        <f>IF(N1231="sníž. přenesená",J1231,0)</f>
        <v>0</v>
      </c>
      <c r="BI1231" s="140">
        <f>IF(N1231="nulová",J1231,0)</f>
        <v>0</v>
      </c>
      <c r="BJ1231" s="17" t="s">
        <v>88</v>
      </c>
      <c r="BK1231" s="140">
        <f>ROUND(I1231*H1231,2)</f>
        <v>0</v>
      </c>
      <c r="BL1231" s="17" t="s">
        <v>159</v>
      </c>
      <c r="BM1231" s="139" t="s">
        <v>1141</v>
      </c>
    </row>
    <row r="1232" spans="2:65" s="1" customFormat="1" ht="11.25">
      <c r="B1232" s="33"/>
      <c r="D1232" s="141" t="s">
        <v>132</v>
      </c>
      <c r="F1232" s="142" t="s">
        <v>1142</v>
      </c>
      <c r="I1232" s="143"/>
      <c r="L1232" s="33"/>
      <c r="M1232" s="144"/>
      <c r="T1232" s="54"/>
      <c r="AT1232" s="17" t="s">
        <v>132</v>
      </c>
      <c r="AU1232" s="17" t="s">
        <v>90</v>
      </c>
    </row>
    <row r="1233" spans="2:65" s="12" customFormat="1" ht="11.25">
      <c r="B1233" s="145"/>
      <c r="D1233" s="146" t="s">
        <v>134</v>
      </c>
      <c r="E1233" s="147" t="s">
        <v>19</v>
      </c>
      <c r="F1233" s="148" t="s">
        <v>869</v>
      </c>
      <c r="H1233" s="147" t="s">
        <v>19</v>
      </c>
      <c r="I1233" s="149"/>
      <c r="L1233" s="145"/>
      <c r="M1233" s="150"/>
      <c r="T1233" s="151"/>
      <c r="AT1233" s="147" t="s">
        <v>134</v>
      </c>
      <c r="AU1233" s="147" t="s">
        <v>90</v>
      </c>
      <c r="AV1233" s="12" t="s">
        <v>88</v>
      </c>
      <c r="AW1233" s="12" t="s">
        <v>42</v>
      </c>
      <c r="AX1233" s="12" t="s">
        <v>80</v>
      </c>
      <c r="AY1233" s="147" t="s">
        <v>122</v>
      </c>
    </row>
    <row r="1234" spans="2:65" s="13" customFormat="1" ht="11.25">
      <c r="B1234" s="152"/>
      <c r="D1234" s="146" t="s">
        <v>134</v>
      </c>
      <c r="E1234" s="153" t="s">
        <v>19</v>
      </c>
      <c r="F1234" s="154" t="s">
        <v>130</v>
      </c>
      <c r="H1234" s="155">
        <v>4</v>
      </c>
      <c r="I1234" s="156"/>
      <c r="L1234" s="152"/>
      <c r="M1234" s="157"/>
      <c r="T1234" s="158"/>
      <c r="AT1234" s="153" t="s">
        <v>134</v>
      </c>
      <c r="AU1234" s="153" t="s">
        <v>90</v>
      </c>
      <c r="AV1234" s="13" t="s">
        <v>90</v>
      </c>
      <c r="AW1234" s="13" t="s">
        <v>42</v>
      </c>
      <c r="AX1234" s="13" t="s">
        <v>88</v>
      </c>
      <c r="AY1234" s="153" t="s">
        <v>122</v>
      </c>
    </row>
    <row r="1235" spans="2:65" s="1" customFormat="1" ht="15" customHeight="1">
      <c r="B1235" s="33"/>
      <c r="C1235" s="128" t="s">
        <v>1143</v>
      </c>
      <c r="D1235" s="128" t="s">
        <v>125</v>
      </c>
      <c r="E1235" s="129" t="s">
        <v>1144</v>
      </c>
      <c r="F1235" s="130" t="s">
        <v>1145</v>
      </c>
      <c r="G1235" s="131" t="s">
        <v>128</v>
      </c>
      <c r="H1235" s="132">
        <v>1</v>
      </c>
      <c r="I1235" s="133"/>
      <c r="J1235" s="134">
        <f>ROUND(I1235*H1235,2)</f>
        <v>0</v>
      </c>
      <c r="K1235" s="130" t="s">
        <v>129</v>
      </c>
      <c r="L1235" s="33"/>
      <c r="M1235" s="135" t="s">
        <v>19</v>
      </c>
      <c r="N1235" s="136" t="s">
        <v>51</v>
      </c>
      <c r="P1235" s="137">
        <f>O1235*H1235</f>
        <v>0</v>
      </c>
      <c r="Q1235" s="137">
        <v>0</v>
      </c>
      <c r="R1235" s="137">
        <f>Q1235*H1235</f>
        <v>0</v>
      </c>
      <c r="S1235" s="137">
        <v>0</v>
      </c>
      <c r="T1235" s="138">
        <f>S1235*H1235</f>
        <v>0</v>
      </c>
      <c r="AR1235" s="139" t="s">
        <v>159</v>
      </c>
      <c r="AT1235" s="139" t="s">
        <v>125</v>
      </c>
      <c r="AU1235" s="139" t="s">
        <v>90</v>
      </c>
      <c r="AY1235" s="17" t="s">
        <v>122</v>
      </c>
      <c r="BE1235" s="140">
        <f>IF(N1235="základní",J1235,0)</f>
        <v>0</v>
      </c>
      <c r="BF1235" s="140">
        <f>IF(N1235="snížená",J1235,0)</f>
        <v>0</v>
      </c>
      <c r="BG1235" s="140">
        <f>IF(N1235="zákl. přenesená",J1235,0)</f>
        <v>0</v>
      </c>
      <c r="BH1235" s="140">
        <f>IF(N1235="sníž. přenesená",J1235,0)</f>
        <v>0</v>
      </c>
      <c r="BI1235" s="140">
        <f>IF(N1235="nulová",J1235,0)</f>
        <v>0</v>
      </c>
      <c r="BJ1235" s="17" t="s">
        <v>88</v>
      </c>
      <c r="BK1235" s="140">
        <f>ROUND(I1235*H1235,2)</f>
        <v>0</v>
      </c>
      <c r="BL1235" s="17" t="s">
        <v>159</v>
      </c>
      <c r="BM1235" s="139" t="s">
        <v>1146</v>
      </c>
    </row>
    <row r="1236" spans="2:65" s="1" customFormat="1" ht="11.25">
      <c r="B1236" s="33"/>
      <c r="D1236" s="141" t="s">
        <v>132</v>
      </c>
      <c r="F1236" s="142" t="s">
        <v>1147</v>
      </c>
      <c r="I1236" s="143"/>
      <c r="L1236" s="33"/>
      <c r="M1236" s="144"/>
      <c r="T1236" s="54"/>
      <c r="AT1236" s="17" t="s">
        <v>132</v>
      </c>
      <c r="AU1236" s="17" t="s">
        <v>90</v>
      </c>
    </row>
    <row r="1237" spans="2:65" s="12" customFormat="1" ht="11.25">
      <c r="B1237" s="145"/>
      <c r="D1237" s="146" t="s">
        <v>134</v>
      </c>
      <c r="E1237" s="147" t="s">
        <v>19</v>
      </c>
      <c r="F1237" s="148" t="s">
        <v>869</v>
      </c>
      <c r="H1237" s="147" t="s">
        <v>19</v>
      </c>
      <c r="I1237" s="149"/>
      <c r="L1237" s="145"/>
      <c r="M1237" s="150"/>
      <c r="T1237" s="151"/>
      <c r="AT1237" s="147" t="s">
        <v>134</v>
      </c>
      <c r="AU1237" s="147" t="s">
        <v>90</v>
      </c>
      <c r="AV1237" s="12" t="s">
        <v>88</v>
      </c>
      <c r="AW1237" s="12" t="s">
        <v>42</v>
      </c>
      <c r="AX1237" s="12" t="s">
        <v>80</v>
      </c>
      <c r="AY1237" s="147" t="s">
        <v>122</v>
      </c>
    </row>
    <row r="1238" spans="2:65" s="13" customFormat="1" ht="11.25">
      <c r="B1238" s="152"/>
      <c r="D1238" s="146" t="s">
        <v>134</v>
      </c>
      <c r="E1238" s="153" t="s">
        <v>19</v>
      </c>
      <c r="F1238" s="154" t="s">
        <v>88</v>
      </c>
      <c r="H1238" s="155">
        <v>1</v>
      </c>
      <c r="I1238" s="156"/>
      <c r="L1238" s="152"/>
      <c r="M1238" s="157"/>
      <c r="T1238" s="158"/>
      <c r="AT1238" s="153" t="s">
        <v>134</v>
      </c>
      <c r="AU1238" s="153" t="s">
        <v>90</v>
      </c>
      <c r="AV1238" s="13" t="s">
        <v>90</v>
      </c>
      <c r="AW1238" s="13" t="s">
        <v>42</v>
      </c>
      <c r="AX1238" s="13" t="s">
        <v>80</v>
      </c>
      <c r="AY1238" s="153" t="s">
        <v>122</v>
      </c>
    </row>
    <row r="1239" spans="2:65" s="14" customFormat="1" ht="11.25">
      <c r="B1239" s="159"/>
      <c r="D1239" s="146" t="s">
        <v>134</v>
      </c>
      <c r="E1239" s="160" t="s">
        <v>19</v>
      </c>
      <c r="F1239" s="161" t="s">
        <v>140</v>
      </c>
      <c r="H1239" s="162">
        <v>1</v>
      </c>
      <c r="I1239" s="163"/>
      <c r="L1239" s="159"/>
      <c r="M1239" s="164"/>
      <c r="T1239" s="165"/>
      <c r="AT1239" s="160" t="s">
        <v>134</v>
      </c>
      <c r="AU1239" s="160" t="s">
        <v>90</v>
      </c>
      <c r="AV1239" s="14" t="s">
        <v>130</v>
      </c>
      <c r="AW1239" s="14" t="s">
        <v>42</v>
      </c>
      <c r="AX1239" s="14" t="s">
        <v>88</v>
      </c>
      <c r="AY1239" s="160" t="s">
        <v>122</v>
      </c>
    </row>
    <row r="1240" spans="2:65" s="1" customFormat="1" ht="23.65" customHeight="1">
      <c r="B1240" s="33"/>
      <c r="C1240" s="128" t="s">
        <v>1148</v>
      </c>
      <c r="D1240" s="128" t="s">
        <v>125</v>
      </c>
      <c r="E1240" s="129" t="s">
        <v>1149</v>
      </c>
      <c r="F1240" s="130" t="s">
        <v>1150</v>
      </c>
      <c r="G1240" s="131" t="s">
        <v>128</v>
      </c>
      <c r="H1240" s="132">
        <v>2</v>
      </c>
      <c r="I1240" s="133"/>
      <c r="J1240" s="134">
        <f>ROUND(I1240*H1240,2)</f>
        <v>0</v>
      </c>
      <c r="K1240" s="130" t="s">
        <v>129</v>
      </c>
      <c r="L1240" s="33"/>
      <c r="M1240" s="135" t="s">
        <v>19</v>
      </c>
      <c r="N1240" s="136" t="s">
        <v>51</v>
      </c>
      <c r="P1240" s="137">
        <f>O1240*H1240</f>
        <v>0</v>
      </c>
      <c r="Q1240" s="137">
        <v>0.57027000000000005</v>
      </c>
      <c r="R1240" s="137">
        <f>Q1240*H1240</f>
        <v>1.1405400000000001</v>
      </c>
      <c r="S1240" s="137">
        <v>0</v>
      </c>
      <c r="T1240" s="138">
        <f>S1240*H1240</f>
        <v>0</v>
      </c>
      <c r="AR1240" s="139" t="s">
        <v>159</v>
      </c>
      <c r="AT1240" s="139" t="s">
        <v>125</v>
      </c>
      <c r="AU1240" s="139" t="s">
        <v>90</v>
      </c>
      <c r="AY1240" s="17" t="s">
        <v>122</v>
      </c>
      <c r="BE1240" s="140">
        <f>IF(N1240="základní",J1240,0)</f>
        <v>0</v>
      </c>
      <c r="BF1240" s="140">
        <f>IF(N1240="snížená",J1240,0)</f>
        <v>0</v>
      </c>
      <c r="BG1240" s="140">
        <f>IF(N1240="zákl. přenesená",J1240,0)</f>
        <v>0</v>
      </c>
      <c r="BH1240" s="140">
        <f>IF(N1240="sníž. přenesená",J1240,0)</f>
        <v>0</v>
      </c>
      <c r="BI1240" s="140">
        <f>IF(N1240="nulová",J1240,0)</f>
        <v>0</v>
      </c>
      <c r="BJ1240" s="17" t="s">
        <v>88</v>
      </c>
      <c r="BK1240" s="140">
        <f>ROUND(I1240*H1240,2)</f>
        <v>0</v>
      </c>
      <c r="BL1240" s="17" t="s">
        <v>159</v>
      </c>
      <c r="BM1240" s="139" t="s">
        <v>1151</v>
      </c>
    </row>
    <row r="1241" spans="2:65" s="1" customFormat="1" ht="11.25">
      <c r="B1241" s="33"/>
      <c r="D1241" s="141" t="s">
        <v>132</v>
      </c>
      <c r="F1241" s="142" t="s">
        <v>1152</v>
      </c>
      <c r="I1241" s="143"/>
      <c r="L1241" s="33"/>
      <c r="M1241" s="144"/>
      <c r="T1241" s="54"/>
      <c r="AT1241" s="17" t="s">
        <v>132</v>
      </c>
      <c r="AU1241" s="17" t="s">
        <v>90</v>
      </c>
    </row>
    <row r="1242" spans="2:65" s="12" customFormat="1" ht="11.25">
      <c r="B1242" s="145"/>
      <c r="D1242" s="146" t="s">
        <v>134</v>
      </c>
      <c r="E1242" s="147" t="s">
        <v>19</v>
      </c>
      <c r="F1242" s="148" t="s">
        <v>161</v>
      </c>
      <c r="H1242" s="147" t="s">
        <v>19</v>
      </c>
      <c r="I1242" s="149"/>
      <c r="L1242" s="145"/>
      <c r="M1242" s="150"/>
      <c r="T1242" s="151"/>
      <c r="AT1242" s="147" t="s">
        <v>134</v>
      </c>
      <c r="AU1242" s="147" t="s">
        <v>90</v>
      </c>
      <c r="AV1242" s="12" t="s">
        <v>88</v>
      </c>
      <c r="AW1242" s="12" t="s">
        <v>42</v>
      </c>
      <c r="AX1242" s="12" t="s">
        <v>80</v>
      </c>
      <c r="AY1242" s="147" t="s">
        <v>122</v>
      </c>
    </row>
    <row r="1243" spans="2:65" s="12" customFormat="1" ht="11.25">
      <c r="B1243" s="145"/>
      <c r="D1243" s="146" t="s">
        <v>134</v>
      </c>
      <c r="E1243" s="147" t="s">
        <v>19</v>
      </c>
      <c r="F1243" s="148" t="s">
        <v>1153</v>
      </c>
      <c r="H1243" s="147" t="s">
        <v>19</v>
      </c>
      <c r="I1243" s="149"/>
      <c r="L1243" s="145"/>
      <c r="M1243" s="150"/>
      <c r="T1243" s="151"/>
      <c r="AT1243" s="147" t="s">
        <v>134</v>
      </c>
      <c r="AU1243" s="147" t="s">
        <v>90</v>
      </c>
      <c r="AV1243" s="12" t="s">
        <v>88</v>
      </c>
      <c r="AW1243" s="12" t="s">
        <v>42</v>
      </c>
      <c r="AX1243" s="12" t="s">
        <v>80</v>
      </c>
      <c r="AY1243" s="147" t="s">
        <v>122</v>
      </c>
    </row>
    <row r="1244" spans="2:65" s="13" customFormat="1" ht="11.25">
      <c r="B1244" s="152"/>
      <c r="D1244" s="146" t="s">
        <v>134</v>
      </c>
      <c r="E1244" s="153" t="s">
        <v>19</v>
      </c>
      <c r="F1244" s="154" t="s">
        <v>90</v>
      </c>
      <c r="H1244" s="155">
        <v>2</v>
      </c>
      <c r="I1244" s="156"/>
      <c r="L1244" s="152"/>
      <c r="M1244" s="157"/>
      <c r="T1244" s="158"/>
      <c r="AT1244" s="153" t="s">
        <v>134</v>
      </c>
      <c r="AU1244" s="153" t="s">
        <v>90</v>
      </c>
      <c r="AV1244" s="13" t="s">
        <v>90</v>
      </c>
      <c r="AW1244" s="13" t="s">
        <v>42</v>
      </c>
      <c r="AX1244" s="13" t="s">
        <v>80</v>
      </c>
      <c r="AY1244" s="153" t="s">
        <v>122</v>
      </c>
    </row>
    <row r="1245" spans="2:65" s="14" customFormat="1" ht="11.25">
      <c r="B1245" s="159"/>
      <c r="D1245" s="146" t="s">
        <v>134</v>
      </c>
      <c r="E1245" s="160" t="s">
        <v>19</v>
      </c>
      <c r="F1245" s="161" t="s">
        <v>140</v>
      </c>
      <c r="H1245" s="162">
        <v>2</v>
      </c>
      <c r="I1245" s="163"/>
      <c r="L1245" s="159"/>
      <c r="M1245" s="164"/>
      <c r="T1245" s="165"/>
      <c r="AT1245" s="160" t="s">
        <v>134</v>
      </c>
      <c r="AU1245" s="160" t="s">
        <v>90</v>
      </c>
      <c r="AV1245" s="14" t="s">
        <v>130</v>
      </c>
      <c r="AW1245" s="14" t="s">
        <v>42</v>
      </c>
      <c r="AX1245" s="14" t="s">
        <v>88</v>
      </c>
      <c r="AY1245" s="160" t="s">
        <v>122</v>
      </c>
    </row>
    <row r="1246" spans="2:65" s="1" customFormat="1" ht="15" customHeight="1">
      <c r="B1246" s="33"/>
      <c r="C1246" s="166" t="s">
        <v>1154</v>
      </c>
      <c r="D1246" s="166" t="s">
        <v>154</v>
      </c>
      <c r="E1246" s="167" t="s">
        <v>1155</v>
      </c>
      <c r="F1246" s="168" t="s">
        <v>1156</v>
      </c>
      <c r="G1246" s="169" t="s">
        <v>128</v>
      </c>
      <c r="H1246" s="170">
        <v>2</v>
      </c>
      <c r="I1246" s="171"/>
      <c r="J1246" s="172">
        <f>ROUND(I1246*H1246,2)</f>
        <v>0</v>
      </c>
      <c r="K1246" s="168" t="s">
        <v>574</v>
      </c>
      <c r="L1246" s="173"/>
      <c r="M1246" s="174" t="s">
        <v>19</v>
      </c>
      <c r="N1246" s="175" t="s">
        <v>51</v>
      </c>
      <c r="P1246" s="137">
        <f>O1246*H1246</f>
        <v>0</v>
      </c>
      <c r="Q1246" s="137">
        <v>0</v>
      </c>
      <c r="R1246" s="137">
        <f>Q1246*H1246</f>
        <v>0</v>
      </c>
      <c r="S1246" s="137">
        <v>0</v>
      </c>
      <c r="T1246" s="138">
        <f>S1246*H1246</f>
        <v>0</v>
      </c>
      <c r="AR1246" s="139" t="s">
        <v>158</v>
      </c>
      <c r="AT1246" s="139" t="s">
        <v>154</v>
      </c>
      <c r="AU1246" s="139" t="s">
        <v>90</v>
      </c>
      <c r="AY1246" s="17" t="s">
        <v>122</v>
      </c>
      <c r="BE1246" s="140">
        <f>IF(N1246="základní",J1246,0)</f>
        <v>0</v>
      </c>
      <c r="BF1246" s="140">
        <f>IF(N1246="snížená",J1246,0)</f>
        <v>0</v>
      </c>
      <c r="BG1246" s="140">
        <f>IF(N1246="zákl. přenesená",J1246,0)</f>
        <v>0</v>
      </c>
      <c r="BH1246" s="140">
        <f>IF(N1246="sníž. přenesená",J1246,0)</f>
        <v>0</v>
      </c>
      <c r="BI1246" s="140">
        <f>IF(N1246="nulová",J1246,0)</f>
        <v>0</v>
      </c>
      <c r="BJ1246" s="17" t="s">
        <v>88</v>
      </c>
      <c r="BK1246" s="140">
        <f>ROUND(I1246*H1246,2)</f>
        <v>0</v>
      </c>
      <c r="BL1246" s="17" t="s">
        <v>159</v>
      </c>
      <c r="BM1246" s="139" t="s">
        <v>1157</v>
      </c>
    </row>
    <row r="1247" spans="2:65" s="1" customFormat="1" ht="19.5">
      <c r="B1247" s="33"/>
      <c r="D1247" s="146" t="s">
        <v>1158</v>
      </c>
      <c r="F1247" s="176" t="s">
        <v>1159</v>
      </c>
      <c r="I1247" s="143"/>
      <c r="L1247" s="33"/>
      <c r="M1247" s="144"/>
      <c r="T1247" s="54"/>
      <c r="AT1247" s="17" t="s">
        <v>1158</v>
      </c>
      <c r="AU1247" s="17" t="s">
        <v>90</v>
      </c>
    </row>
    <row r="1248" spans="2:65" s="12" customFormat="1" ht="11.25">
      <c r="B1248" s="145"/>
      <c r="D1248" s="146" t="s">
        <v>134</v>
      </c>
      <c r="E1248" s="147" t="s">
        <v>19</v>
      </c>
      <c r="F1248" s="148" t="s">
        <v>161</v>
      </c>
      <c r="H1248" s="147" t="s">
        <v>19</v>
      </c>
      <c r="I1248" s="149"/>
      <c r="L1248" s="145"/>
      <c r="M1248" s="150"/>
      <c r="T1248" s="151"/>
      <c r="AT1248" s="147" t="s">
        <v>134</v>
      </c>
      <c r="AU1248" s="147" t="s">
        <v>90</v>
      </c>
      <c r="AV1248" s="12" t="s">
        <v>88</v>
      </c>
      <c r="AW1248" s="12" t="s">
        <v>42</v>
      </c>
      <c r="AX1248" s="12" t="s">
        <v>80</v>
      </c>
      <c r="AY1248" s="147" t="s">
        <v>122</v>
      </c>
    </row>
    <row r="1249" spans="2:65" s="12" customFormat="1" ht="11.25">
      <c r="B1249" s="145"/>
      <c r="D1249" s="146" t="s">
        <v>134</v>
      </c>
      <c r="E1249" s="147" t="s">
        <v>19</v>
      </c>
      <c r="F1249" s="148" t="s">
        <v>1153</v>
      </c>
      <c r="H1249" s="147" t="s">
        <v>19</v>
      </c>
      <c r="I1249" s="149"/>
      <c r="L1249" s="145"/>
      <c r="M1249" s="150"/>
      <c r="T1249" s="151"/>
      <c r="AT1249" s="147" t="s">
        <v>134</v>
      </c>
      <c r="AU1249" s="147" t="s">
        <v>90</v>
      </c>
      <c r="AV1249" s="12" t="s">
        <v>88</v>
      </c>
      <c r="AW1249" s="12" t="s">
        <v>42</v>
      </c>
      <c r="AX1249" s="12" t="s">
        <v>80</v>
      </c>
      <c r="AY1249" s="147" t="s">
        <v>122</v>
      </c>
    </row>
    <row r="1250" spans="2:65" s="13" customFormat="1" ht="11.25">
      <c r="B1250" s="152"/>
      <c r="D1250" s="146" t="s">
        <v>134</v>
      </c>
      <c r="E1250" s="153" t="s">
        <v>19</v>
      </c>
      <c r="F1250" s="154" t="s">
        <v>90</v>
      </c>
      <c r="H1250" s="155">
        <v>2</v>
      </c>
      <c r="I1250" s="156"/>
      <c r="L1250" s="152"/>
      <c r="M1250" s="157"/>
      <c r="T1250" s="158"/>
      <c r="AT1250" s="153" t="s">
        <v>134</v>
      </c>
      <c r="AU1250" s="153" t="s">
        <v>90</v>
      </c>
      <c r="AV1250" s="13" t="s">
        <v>90</v>
      </c>
      <c r="AW1250" s="13" t="s">
        <v>42</v>
      </c>
      <c r="AX1250" s="13" t="s">
        <v>80</v>
      </c>
      <c r="AY1250" s="153" t="s">
        <v>122</v>
      </c>
    </row>
    <row r="1251" spans="2:65" s="14" customFormat="1" ht="11.25">
      <c r="B1251" s="159"/>
      <c r="D1251" s="146" t="s">
        <v>134</v>
      </c>
      <c r="E1251" s="160" t="s">
        <v>19</v>
      </c>
      <c r="F1251" s="161" t="s">
        <v>140</v>
      </c>
      <c r="H1251" s="162">
        <v>2</v>
      </c>
      <c r="I1251" s="163"/>
      <c r="L1251" s="159"/>
      <c r="M1251" s="164"/>
      <c r="T1251" s="165"/>
      <c r="AT1251" s="160" t="s">
        <v>134</v>
      </c>
      <c r="AU1251" s="160" t="s">
        <v>90</v>
      </c>
      <c r="AV1251" s="14" t="s">
        <v>130</v>
      </c>
      <c r="AW1251" s="14" t="s">
        <v>42</v>
      </c>
      <c r="AX1251" s="14" t="s">
        <v>88</v>
      </c>
      <c r="AY1251" s="160" t="s">
        <v>122</v>
      </c>
    </row>
    <row r="1252" spans="2:65" s="1" customFormat="1" ht="15" customHeight="1">
      <c r="B1252" s="33"/>
      <c r="C1252" s="166" t="s">
        <v>1160</v>
      </c>
      <c r="D1252" s="166" t="s">
        <v>154</v>
      </c>
      <c r="E1252" s="167" t="s">
        <v>1161</v>
      </c>
      <c r="F1252" s="168" t="s">
        <v>1162</v>
      </c>
      <c r="G1252" s="169" t="s">
        <v>128</v>
      </c>
      <c r="H1252" s="170">
        <v>2</v>
      </c>
      <c r="I1252" s="171"/>
      <c r="J1252" s="172">
        <f>ROUND(I1252*H1252,2)</f>
        <v>0</v>
      </c>
      <c r="K1252" s="168" t="s">
        <v>574</v>
      </c>
      <c r="L1252" s="173"/>
      <c r="M1252" s="174" t="s">
        <v>19</v>
      </c>
      <c r="N1252" s="175" t="s">
        <v>51</v>
      </c>
      <c r="P1252" s="137">
        <f>O1252*H1252</f>
        <v>0</v>
      </c>
      <c r="Q1252" s="137">
        <v>0</v>
      </c>
      <c r="R1252" s="137">
        <f>Q1252*H1252</f>
        <v>0</v>
      </c>
      <c r="S1252" s="137">
        <v>0</v>
      </c>
      <c r="T1252" s="138">
        <f>S1252*H1252</f>
        <v>0</v>
      </c>
      <c r="AR1252" s="139" t="s">
        <v>158</v>
      </c>
      <c r="AT1252" s="139" t="s">
        <v>154</v>
      </c>
      <c r="AU1252" s="139" t="s">
        <v>90</v>
      </c>
      <c r="AY1252" s="17" t="s">
        <v>122</v>
      </c>
      <c r="BE1252" s="140">
        <f>IF(N1252="základní",J1252,0)</f>
        <v>0</v>
      </c>
      <c r="BF1252" s="140">
        <f>IF(N1252="snížená",J1252,0)</f>
        <v>0</v>
      </c>
      <c r="BG1252" s="140">
        <f>IF(N1252="zákl. přenesená",J1252,0)</f>
        <v>0</v>
      </c>
      <c r="BH1252" s="140">
        <f>IF(N1252="sníž. přenesená",J1252,0)</f>
        <v>0</v>
      </c>
      <c r="BI1252" s="140">
        <f>IF(N1252="nulová",J1252,0)</f>
        <v>0</v>
      </c>
      <c r="BJ1252" s="17" t="s">
        <v>88</v>
      </c>
      <c r="BK1252" s="140">
        <f>ROUND(I1252*H1252,2)</f>
        <v>0</v>
      </c>
      <c r="BL1252" s="17" t="s">
        <v>159</v>
      </c>
      <c r="BM1252" s="139" t="s">
        <v>1163</v>
      </c>
    </row>
    <row r="1253" spans="2:65" s="12" customFormat="1" ht="11.25">
      <c r="B1253" s="145"/>
      <c r="D1253" s="146" t="s">
        <v>134</v>
      </c>
      <c r="E1253" s="147" t="s">
        <v>19</v>
      </c>
      <c r="F1253" s="148" t="s">
        <v>161</v>
      </c>
      <c r="H1253" s="147" t="s">
        <v>19</v>
      </c>
      <c r="I1253" s="149"/>
      <c r="L1253" s="145"/>
      <c r="M1253" s="150"/>
      <c r="T1253" s="151"/>
      <c r="AT1253" s="147" t="s">
        <v>134</v>
      </c>
      <c r="AU1253" s="147" t="s">
        <v>90</v>
      </c>
      <c r="AV1253" s="12" t="s">
        <v>88</v>
      </c>
      <c r="AW1253" s="12" t="s">
        <v>42</v>
      </c>
      <c r="AX1253" s="12" t="s">
        <v>80</v>
      </c>
      <c r="AY1253" s="147" t="s">
        <v>122</v>
      </c>
    </row>
    <row r="1254" spans="2:65" s="12" customFormat="1" ht="11.25">
      <c r="B1254" s="145"/>
      <c r="D1254" s="146" t="s">
        <v>134</v>
      </c>
      <c r="E1254" s="147" t="s">
        <v>19</v>
      </c>
      <c r="F1254" s="148" t="s">
        <v>1153</v>
      </c>
      <c r="H1254" s="147" t="s">
        <v>19</v>
      </c>
      <c r="I1254" s="149"/>
      <c r="L1254" s="145"/>
      <c r="M1254" s="150"/>
      <c r="T1254" s="151"/>
      <c r="AT1254" s="147" t="s">
        <v>134</v>
      </c>
      <c r="AU1254" s="147" t="s">
        <v>90</v>
      </c>
      <c r="AV1254" s="12" t="s">
        <v>88</v>
      </c>
      <c r="AW1254" s="12" t="s">
        <v>42</v>
      </c>
      <c r="AX1254" s="12" t="s">
        <v>80</v>
      </c>
      <c r="AY1254" s="147" t="s">
        <v>122</v>
      </c>
    </row>
    <row r="1255" spans="2:65" s="13" customFormat="1" ht="11.25">
      <c r="B1255" s="152"/>
      <c r="D1255" s="146" t="s">
        <v>134</v>
      </c>
      <c r="E1255" s="153" t="s">
        <v>19</v>
      </c>
      <c r="F1255" s="154" t="s">
        <v>90</v>
      </c>
      <c r="H1255" s="155">
        <v>2</v>
      </c>
      <c r="I1255" s="156"/>
      <c r="L1255" s="152"/>
      <c r="M1255" s="157"/>
      <c r="T1255" s="158"/>
      <c r="AT1255" s="153" t="s">
        <v>134</v>
      </c>
      <c r="AU1255" s="153" t="s">
        <v>90</v>
      </c>
      <c r="AV1255" s="13" t="s">
        <v>90</v>
      </c>
      <c r="AW1255" s="13" t="s">
        <v>42</v>
      </c>
      <c r="AX1255" s="13" t="s">
        <v>80</v>
      </c>
      <c r="AY1255" s="153" t="s">
        <v>122</v>
      </c>
    </row>
    <row r="1256" spans="2:65" s="14" customFormat="1" ht="11.25">
      <c r="B1256" s="159"/>
      <c r="D1256" s="146" t="s">
        <v>134</v>
      </c>
      <c r="E1256" s="160" t="s">
        <v>19</v>
      </c>
      <c r="F1256" s="161" t="s">
        <v>140</v>
      </c>
      <c r="H1256" s="162">
        <v>2</v>
      </c>
      <c r="I1256" s="163"/>
      <c r="L1256" s="159"/>
      <c r="M1256" s="164"/>
      <c r="T1256" s="165"/>
      <c r="AT1256" s="160" t="s">
        <v>134</v>
      </c>
      <c r="AU1256" s="160" t="s">
        <v>90</v>
      </c>
      <c r="AV1256" s="14" t="s">
        <v>130</v>
      </c>
      <c r="AW1256" s="14" t="s">
        <v>42</v>
      </c>
      <c r="AX1256" s="14" t="s">
        <v>88</v>
      </c>
      <c r="AY1256" s="160" t="s">
        <v>122</v>
      </c>
    </row>
    <row r="1257" spans="2:65" s="1" customFormat="1" ht="23.65" customHeight="1">
      <c r="B1257" s="33"/>
      <c r="C1257" s="128" t="s">
        <v>1164</v>
      </c>
      <c r="D1257" s="128" t="s">
        <v>125</v>
      </c>
      <c r="E1257" s="129" t="s">
        <v>1165</v>
      </c>
      <c r="F1257" s="130" t="s">
        <v>1166</v>
      </c>
      <c r="G1257" s="131" t="s">
        <v>128</v>
      </c>
      <c r="H1257" s="132">
        <v>2</v>
      </c>
      <c r="I1257" s="133"/>
      <c r="J1257" s="134">
        <f>ROUND(I1257*H1257,2)</f>
        <v>0</v>
      </c>
      <c r="K1257" s="130" t="s">
        <v>129</v>
      </c>
      <c r="L1257" s="33"/>
      <c r="M1257" s="135" t="s">
        <v>19</v>
      </c>
      <c r="N1257" s="136" t="s">
        <v>51</v>
      </c>
      <c r="P1257" s="137">
        <f>O1257*H1257</f>
        <v>0</v>
      </c>
      <c r="Q1257" s="137">
        <v>2.2004199999999998</v>
      </c>
      <c r="R1257" s="137">
        <f>Q1257*H1257</f>
        <v>4.4008399999999996</v>
      </c>
      <c r="S1257" s="137">
        <v>0</v>
      </c>
      <c r="T1257" s="138">
        <f>S1257*H1257</f>
        <v>0</v>
      </c>
      <c r="AR1257" s="139" t="s">
        <v>159</v>
      </c>
      <c r="AT1257" s="139" t="s">
        <v>125</v>
      </c>
      <c r="AU1257" s="139" t="s">
        <v>90</v>
      </c>
      <c r="AY1257" s="17" t="s">
        <v>122</v>
      </c>
      <c r="BE1257" s="140">
        <f>IF(N1257="základní",J1257,0)</f>
        <v>0</v>
      </c>
      <c r="BF1257" s="140">
        <f>IF(N1257="snížená",J1257,0)</f>
        <v>0</v>
      </c>
      <c r="BG1257" s="140">
        <f>IF(N1257="zákl. přenesená",J1257,0)</f>
        <v>0</v>
      </c>
      <c r="BH1257" s="140">
        <f>IF(N1257="sníž. přenesená",J1257,0)</f>
        <v>0</v>
      </c>
      <c r="BI1257" s="140">
        <f>IF(N1257="nulová",J1257,0)</f>
        <v>0</v>
      </c>
      <c r="BJ1257" s="17" t="s">
        <v>88</v>
      </c>
      <c r="BK1257" s="140">
        <f>ROUND(I1257*H1257,2)</f>
        <v>0</v>
      </c>
      <c r="BL1257" s="17" t="s">
        <v>159</v>
      </c>
      <c r="BM1257" s="139" t="s">
        <v>1167</v>
      </c>
    </row>
    <row r="1258" spans="2:65" s="1" customFormat="1" ht="11.25">
      <c r="B1258" s="33"/>
      <c r="D1258" s="141" t="s">
        <v>132</v>
      </c>
      <c r="F1258" s="142" t="s">
        <v>1168</v>
      </c>
      <c r="I1258" s="143"/>
      <c r="L1258" s="33"/>
      <c r="M1258" s="144"/>
      <c r="T1258" s="54"/>
      <c r="AT1258" s="17" t="s">
        <v>132</v>
      </c>
      <c r="AU1258" s="17" t="s">
        <v>90</v>
      </c>
    </row>
    <row r="1259" spans="2:65" s="12" customFormat="1" ht="11.25">
      <c r="B1259" s="145"/>
      <c r="D1259" s="146" t="s">
        <v>134</v>
      </c>
      <c r="E1259" s="147" t="s">
        <v>19</v>
      </c>
      <c r="F1259" s="148" t="s">
        <v>161</v>
      </c>
      <c r="H1259" s="147" t="s">
        <v>19</v>
      </c>
      <c r="I1259" s="149"/>
      <c r="L1259" s="145"/>
      <c r="M1259" s="150"/>
      <c r="T1259" s="151"/>
      <c r="AT1259" s="147" t="s">
        <v>134</v>
      </c>
      <c r="AU1259" s="147" t="s">
        <v>90</v>
      </c>
      <c r="AV1259" s="12" t="s">
        <v>88</v>
      </c>
      <c r="AW1259" s="12" t="s">
        <v>42</v>
      </c>
      <c r="AX1259" s="12" t="s">
        <v>80</v>
      </c>
      <c r="AY1259" s="147" t="s">
        <v>122</v>
      </c>
    </row>
    <row r="1260" spans="2:65" s="12" customFormat="1" ht="11.25">
      <c r="B1260" s="145"/>
      <c r="D1260" s="146" t="s">
        <v>134</v>
      </c>
      <c r="E1260" s="147" t="s">
        <v>19</v>
      </c>
      <c r="F1260" s="148" t="s">
        <v>1169</v>
      </c>
      <c r="H1260" s="147" t="s">
        <v>19</v>
      </c>
      <c r="I1260" s="149"/>
      <c r="L1260" s="145"/>
      <c r="M1260" s="150"/>
      <c r="T1260" s="151"/>
      <c r="AT1260" s="147" t="s">
        <v>134</v>
      </c>
      <c r="AU1260" s="147" t="s">
        <v>90</v>
      </c>
      <c r="AV1260" s="12" t="s">
        <v>88</v>
      </c>
      <c r="AW1260" s="12" t="s">
        <v>42</v>
      </c>
      <c r="AX1260" s="12" t="s">
        <v>80</v>
      </c>
      <c r="AY1260" s="147" t="s">
        <v>122</v>
      </c>
    </row>
    <row r="1261" spans="2:65" s="13" customFormat="1" ht="11.25">
      <c r="B1261" s="152"/>
      <c r="D1261" s="146" t="s">
        <v>134</v>
      </c>
      <c r="E1261" s="153" t="s">
        <v>19</v>
      </c>
      <c r="F1261" s="154" t="s">
        <v>90</v>
      </c>
      <c r="H1261" s="155">
        <v>2</v>
      </c>
      <c r="I1261" s="156"/>
      <c r="L1261" s="152"/>
      <c r="M1261" s="157"/>
      <c r="T1261" s="158"/>
      <c r="AT1261" s="153" t="s">
        <v>134</v>
      </c>
      <c r="AU1261" s="153" t="s">
        <v>90</v>
      </c>
      <c r="AV1261" s="13" t="s">
        <v>90</v>
      </c>
      <c r="AW1261" s="13" t="s">
        <v>42</v>
      </c>
      <c r="AX1261" s="13" t="s">
        <v>80</v>
      </c>
      <c r="AY1261" s="153" t="s">
        <v>122</v>
      </c>
    </row>
    <row r="1262" spans="2:65" s="14" customFormat="1" ht="11.25">
      <c r="B1262" s="159"/>
      <c r="D1262" s="146" t="s">
        <v>134</v>
      </c>
      <c r="E1262" s="160" t="s">
        <v>19</v>
      </c>
      <c r="F1262" s="161" t="s">
        <v>140</v>
      </c>
      <c r="H1262" s="162">
        <v>2</v>
      </c>
      <c r="I1262" s="163"/>
      <c r="L1262" s="159"/>
      <c r="M1262" s="164"/>
      <c r="T1262" s="165"/>
      <c r="AT1262" s="160" t="s">
        <v>134</v>
      </c>
      <c r="AU1262" s="160" t="s">
        <v>90</v>
      </c>
      <c r="AV1262" s="14" t="s">
        <v>130</v>
      </c>
      <c r="AW1262" s="14" t="s">
        <v>42</v>
      </c>
      <c r="AX1262" s="14" t="s">
        <v>88</v>
      </c>
      <c r="AY1262" s="160" t="s">
        <v>122</v>
      </c>
    </row>
    <row r="1263" spans="2:65" s="1" customFormat="1" ht="15" customHeight="1">
      <c r="B1263" s="33"/>
      <c r="C1263" s="166" t="s">
        <v>1170</v>
      </c>
      <c r="D1263" s="166" t="s">
        <v>154</v>
      </c>
      <c r="E1263" s="167" t="s">
        <v>1171</v>
      </c>
      <c r="F1263" s="168" t="s">
        <v>1172</v>
      </c>
      <c r="G1263" s="169" t="s">
        <v>128</v>
      </c>
      <c r="H1263" s="170">
        <v>2</v>
      </c>
      <c r="I1263" s="171"/>
      <c r="J1263" s="172">
        <f>ROUND(I1263*H1263,2)</f>
        <v>0</v>
      </c>
      <c r="K1263" s="168" t="s">
        <v>574</v>
      </c>
      <c r="L1263" s="173"/>
      <c r="M1263" s="174" t="s">
        <v>19</v>
      </c>
      <c r="N1263" s="175" t="s">
        <v>51</v>
      </c>
      <c r="P1263" s="137">
        <f>O1263*H1263</f>
        <v>0</v>
      </c>
      <c r="Q1263" s="137">
        <v>0</v>
      </c>
      <c r="R1263" s="137">
        <f>Q1263*H1263</f>
        <v>0</v>
      </c>
      <c r="S1263" s="137">
        <v>0</v>
      </c>
      <c r="T1263" s="138">
        <f>S1263*H1263</f>
        <v>0</v>
      </c>
      <c r="AR1263" s="139" t="s">
        <v>158</v>
      </c>
      <c r="AT1263" s="139" t="s">
        <v>154</v>
      </c>
      <c r="AU1263" s="139" t="s">
        <v>90</v>
      </c>
      <c r="AY1263" s="17" t="s">
        <v>122</v>
      </c>
      <c r="BE1263" s="140">
        <f>IF(N1263="základní",J1263,0)</f>
        <v>0</v>
      </c>
      <c r="BF1263" s="140">
        <f>IF(N1263="snížená",J1263,0)</f>
        <v>0</v>
      </c>
      <c r="BG1263" s="140">
        <f>IF(N1263="zákl. přenesená",J1263,0)</f>
        <v>0</v>
      </c>
      <c r="BH1263" s="140">
        <f>IF(N1263="sníž. přenesená",J1263,0)</f>
        <v>0</v>
      </c>
      <c r="BI1263" s="140">
        <f>IF(N1263="nulová",J1263,0)</f>
        <v>0</v>
      </c>
      <c r="BJ1263" s="17" t="s">
        <v>88</v>
      </c>
      <c r="BK1263" s="140">
        <f>ROUND(I1263*H1263,2)</f>
        <v>0</v>
      </c>
      <c r="BL1263" s="17" t="s">
        <v>159</v>
      </c>
      <c r="BM1263" s="139" t="s">
        <v>1173</v>
      </c>
    </row>
    <row r="1264" spans="2:65" s="1" customFormat="1" ht="19.5">
      <c r="B1264" s="33"/>
      <c r="D1264" s="146" t="s">
        <v>1158</v>
      </c>
      <c r="F1264" s="176" t="s">
        <v>1159</v>
      </c>
      <c r="I1264" s="143"/>
      <c r="L1264" s="33"/>
      <c r="M1264" s="144"/>
      <c r="T1264" s="54"/>
      <c r="AT1264" s="17" t="s">
        <v>1158</v>
      </c>
      <c r="AU1264" s="17" t="s">
        <v>90</v>
      </c>
    </row>
    <row r="1265" spans="2:65" s="12" customFormat="1" ht="11.25">
      <c r="B1265" s="145"/>
      <c r="D1265" s="146" t="s">
        <v>134</v>
      </c>
      <c r="E1265" s="147" t="s">
        <v>19</v>
      </c>
      <c r="F1265" s="148" t="s">
        <v>161</v>
      </c>
      <c r="H1265" s="147" t="s">
        <v>19</v>
      </c>
      <c r="I1265" s="149"/>
      <c r="L1265" s="145"/>
      <c r="M1265" s="150"/>
      <c r="T1265" s="151"/>
      <c r="AT1265" s="147" t="s">
        <v>134</v>
      </c>
      <c r="AU1265" s="147" t="s">
        <v>90</v>
      </c>
      <c r="AV1265" s="12" t="s">
        <v>88</v>
      </c>
      <c r="AW1265" s="12" t="s">
        <v>42</v>
      </c>
      <c r="AX1265" s="12" t="s">
        <v>80</v>
      </c>
      <c r="AY1265" s="147" t="s">
        <v>122</v>
      </c>
    </row>
    <row r="1266" spans="2:65" s="12" customFormat="1" ht="11.25">
      <c r="B1266" s="145"/>
      <c r="D1266" s="146" t="s">
        <v>134</v>
      </c>
      <c r="E1266" s="147" t="s">
        <v>19</v>
      </c>
      <c r="F1266" s="148" t="s">
        <v>1169</v>
      </c>
      <c r="H1266" s="147" t="s">
        <v>19</v>
      </c>
      <c r="I1266" s="149"/>
      <c r="L1266" s="145"/>
      <c r="M1266" s="150"/>
      <c r="T1266" s="151"/>
      <c r="AT1266" s="147" t="s">
        <v>134</v>
      </c>
      <c r="AU1266" s="147" t="s">
        <v>90</v>
      </c>
      <c r="AV1266" s="12" t="s">
        <v>88</v>
      </c>
      <c r="AW1266" s="12" t="s">
        <v>42</v>
      </c>
      <c r="AX1266" s="12" t="s">
        <v>80</v>
      </c>
      <c r="AY1266" s="147" t="s">
        <v>122</v>
      </c>
    </row>
    <row r="1267" spans="2:65" s="13" customFormat="1" ht="11.25">
      <c r="B1267" s="152"/>
      <c r="D1267" s="146" t="s">
        <v>134</v>
      </c>
      <c r="E1267" s="153" t="s">
        <v>19</v>
      </c>
      <c r="F1267" s="154" t="s">
        <v>90</v>
      </c>
      <c r="H1267" s="155">
        <v>2</v>
      </c>
      <c r="I1267" s="156"/>
      <c r="L1267" s="152"/>
      <c r="M1267" s="157"/>
      <c r="T1267" s="158"/>
      <c r="AT1267" s="153" t="s">
        <v>134</v>
      </c>
      <c r="AU1267" s="153" t="s">
        <v>90</v>
      </c>
      <c r="AV1267" s="13" t="s">
        <v>90</v>
      </c>
      <c r="AW1267" s="13" t="s">
        <v>42</v>
      </c>
      <c r="AX1267" s="13" t="s">
        <v>80</v>
      </c>
      <c r="AY1267" s="153" t="s">
        <v>122</v>
      </c>
    </row>
    <row r="1268" spans="2:65" s="14" customFormat="1" ht="11.25">
      <c r="B1268" s="159"/>
      <c r="D1268" s="146" t="s">
        <v>134</v>
      </c>
      <c r="E1268" s="160" t="s">
        <v>19</v>
      </c>
      <c r="F1268" s="161" t="s">
        <v>140</v>
      </c>
      <c r="H1268" s="162">
        <v>2</v>
      </c>
      <c r="I1268" s="163"/>
      <c r="L1268" s="159"/>
      <c r="M1268" s="164"/>
      <c r="T1268" s="165"/>
      <c r="AT1268" s="160" t="s">
        <v>134</v>
      </c>
      <c r="AU1268" s="160" t="s">
        <v>90</v>
      </c>
      <c r="AV1268" s="14" t="s">
        <v>130</v>
      </c>
      <c r="AW1268" s="14" t="s">
        <v>42</v>
      </c>
      <c r="AX1268" s="14" t="s">
        <v>88</v>
      </c>
      <c r="AY1268" s="160" t="s">
        <v>122</v>
      </c>
    </row>
    <row r="1269" spans="2:65" s="1" customFormat="1" ht="23.65" customHeight="1">
      <c r="B1269" s="33"/>
      <c r="C1269" s="128" t="s">
        <v>1174</v>
      </c>
      <c r="D1269" s="128" t="s">
        <v>125</v>
      </c>
      <c r="E1269" s="129" t="s">
        <v>1175</v>
      </c>
      <c r="F1269" s="130" t="s">
        <v>1176</v>
      </c>
      <c r="G1269" s="131" t="s">
        <v>128</v>
      </c>
      <c r="H1269" s="132">
        <v>2</v>
      </c>
      <c r="I1269" s="133"/>
      <c r="J1269" s="134">
        <f>ROUND(I1269*H1269,2)</f>
        <v>0</v>
      </c>
      <c r="K1269" s="130" t="s">
        <v>129</v>
      </c>
      <c r="L1269" s="33"/>
      <c r="M1269" s="135" t="s">
        <v>19</v>
      </c>
      <c r="N1269" s="136" t="s">
        <v>51</v>
      </c>
      <c r="P1269" s="137">
        <f>O1269*H1269</f>
        <v>0</v>
      </c>
      <c r="Q1269" s="137">
        <v>0</v>
      </c>
      <c r="R1269" s="137">
        <f>Q1269*H1269</f>
        <v>0</v>
      </c>
      <c r="S1269" s="137">
        <v>0</v>
      </c>
      <c r="T1269" s="138">
        <f>S1269*H1269</f>
        <v>0</v>
      </c>
      <c r="AR1269" s="139" t="s">
        <v>159</v>
      </c>
      <c r="AT1269" s="139" t="s">
        <v>125</v>
      </c>
      <c r="AU1269" s="139" t="s">
        <v>90</v>
      </c>
      <c r="AY1269" s="17" t="s">
        <v>122</v>
      </c>
      <c r="BE1269" s="140">
        <f>IF(N1269="základní",J1269,0)</f>
        <v>0</v>
      </c>
      <c r="BF1269" s="140">
        <f>IF(N1269="snížená",J1269,0)</f>
        <v>0</v>
      </c>
      <c r="BG1269" s="140">
        <f>IF(N1269="zákl. přenesená",J1269,0)</f>
        <v>0</v>
      </c>
      <c r="BH1269" s="140">
        <f>IF(N1269="sníž. přenesená",J1269,0)</f>
        <v>0</v>
      </c>
      <c r="BI1269" s="140">
        <f>IF(N1269="nulová",J1269,0)</f>
        <v>0</v>
      </c>
      <c r="BJ1269" s="17" t="s">
        <v>88</v>
      </c>
      <c r="BK1269" s="140">
        <f>ROUND(I1269*H1269,2)</f>
        <v>0</v>
      </c>
      <c r="BL1269" s="17" t="s">
        <v>159</v>
      </c>
      <c r="BM1269" s="139" t="s">
        <v>1177</v>
      </c>
    </row>
    <row r="1270" spans="2:65" s="1" customFormat="1" ht="11.25">
      <c r="B1270" s="33"/>
      <c r="D1270" s="141" t="s">
        <v>132</v>
      </c>
      <c r="F1270" s="142" t="s">
        <v>1178</v>
      </c>
      <c r="I1270" s="143"/>
      <c r="L1270" s="33"/>
      <c r="M1270" s="144"/>
      <c r="T1270" s="54"/>
      <c r="AT1270" s="17" t="s">
        <v>132</v>
      </c>
      <c r="AU1270" s="17" t="s">
        <v>90</v>
      </c>
    </row>
    <row r="1271" spans="2:65" s="12" customFormat="1" ht="11.25">
      <c r="B1271" s="145"/>
      <c r="D1271" s="146" t="s">
        <v>134</v>
      </c>
      <c r="E1271" s="147" t="s">
        <v>19</v>
      </c>
      <c r="F1271" s="148" t="s">
        <v>161</v>
      </c>
      <c r="H1271" s="147" t="s">
        <v>19</v>
      </c>
      <c r="I1271" s="149"/>
      <c r="L1271" s="145"/>
      <c r="M1271" s="150"/>
      <c r="T1271" s="151"/>
      <c r="AT1271" s="147" t="s">
        <v>134</v>
      </c>
      <c r="AU1271" s="147" t="s">
        <v>90</v>
      </c>
      <c r="AV1271" s="12" t="s">
        <v>88</v>
      </c>
      <c r="AW1271" s="12" t="s">
        <v>42</v>
      </c>
      <c r="AX1271" s="12" t="s">
        <v>80</v>
      </c>
      <c r="AY1271" s="147" t="s">
        <v>122</v>
      </c>
    </row>
    <row r="1272" spans="2:65" s="12" customFormat="1" ht="11.25">
      <c r="B1272" s="145"/>
      <c r="D1272" s="146" t="s">
        <v>134</v>
      </c>
      <c r="E1272" s="147" t="s">
        <v>19</v>
      </c>
      <c r="F1272" s="148" t="s">
        <v>1169</v>
      </c>
      <c r="H1272" s="147" t="s">
        <v>19</v>
      </c>
      <c r="I1272" s="149"/>
      <c r="L1272" s="145"/>
      <c r="M1272" s="150"/>
      <c r="T1272" s="151"/>
      <c r="AT1272" s="147" t="s">
        <v>134</v>
      </c>
      <c r="AU1272" s="147" t="s">
        <v>90</v>
      </c>
      <c r="AV1272" s="12" t="s">
        <v>88</v>
      </c>
      <c r="AW1272" s="12" t="s">
        <v>42</v>
      </c>
      <c r="AX1272" s="12" t="s">
        <v>80</v>
      </c>
      <c r="AY1272" s="147" t="s">
        <v>122</v>
      </c>
    </row>
    <row r="1273" spans="2:65" s="13" customFormat="1" ht="11.25">
      <c r="B1273" s="152"/>
      <c r="D1273" s="146" t="s">
        <v>134</v>
      </c>
      <c r="E1273" s="153" t="s">
        <v>19</v>
      </c>
      <c r="F1273" s="154" t="s">
        <v>90</v>
      </c>
      <c r="H1273" s="155">
        <v>2</v>
      </c>
      <c r="I1273" s="156"/>
      <c r="L1273" s="152"/>
      <c r="M1273" s="157"/>
      <c r="T1273" s="158"/>
      <c r="AT1273" s="153" t="s">
        <v>134</v>
      </c>
      <c r="AU1273" s="153" t="s">
        <v>90</v>
      </c>
      <c r="AV1273" s="13" t="s">
        <v>90</v>
      </c>
      <c r="AW1273" s="13" t="s">
        <v>42</v>
      </c>
      <c r="AX1273" s="13" t="s">
        <v>80</v>
      </c>
      <c r="AY1273" s="153" t="s">
        <v>122</v>
      </c>
    </row>
    <row r="1274" spans="2:65" s="14" customFormat="1" ht="11.25">
      <c r="B1274" s="159"/>
      <c r="D1274" s="146" t="s">
        <v>134</v>
      </c>
      <c r="E1274" s="160" t="s">
        <v>19</v>
      </c>
      <c r="F1274" s="161" t="s">
        <v>140</v>
      </c>
      <c r="H1274" s="162">
        <v>2</v>
      </c>
      <c r="I1274" s="163"/>
      <c r="L1274" s="159"/>
      <c r="M1274" s="164"/>
      <c r="T1274" s="165"/>
      <c r="AT1274" s="160" t="s">
        <v>134</v>
      </c>
      <c r="AU1274" s="160" t="s">
        <v>90</v>
      </c>
      <c r="AV1274" s="14" t="s">
        <v>130</v>
      </c>
      <c r="AW1274" s="14" t="s">
        <v>42</v>
      </c>
      <c r="AX1274" s="14" t="s">
        <v>88</v>
      </c>
      <c r="AY1274" s="160" t="s">
        <v>122</v>
      </c>
    </row>
    <row r="1275" spans="2:65" s="1" customFormat="1" ht="15" customHeight="1">
      <c r="B1275" s="33"/>
      <c r="C1275" s="128" t="s">
        <v>1179</v>
      </c>
      <c r="D1275" s="128" t="s">
        <v>125</v>
      </c>
      <c r="E1275" s="129" t="s">
        <v>1180</v>
      </c>
      <c r="F1275" s="130" t="s">
        <v>1181</v>
      </c>
      <c r="G1275" s="131" t="s">
        <v>128</v>
      </c>
      <c r="H1275" s="132">
        <v>4</v>
      </c>
      <c r="I1275" s="133"/>
      <c r="J1275" s="134">
        <f>ROUND(I1275*H1275,2)</f>
        <v>0</v>
      </c>
      <c r="K1275" s="130" t="s">
        <v>129</v>
      </c>
      <c r="L1275" s="33"/>
      <c r="M1275" s="135" t="s">
        <v>19</v>
      </c>
      <c r="N1275" s="136" t="s">
        <v>51</v>
      </c>
      <c r="P1275" s="137">
        <f>O1275*H1275</f>
        <v>0</v>
      </c>
      <c r="Q1275" s="137">
        <v>0</v>
      </c>
      <c r="R1275" s="137">
        <f>Q1275*H1275</f>
        <v>0</v>
      </c>
      <c r="S1275" s="137">
        <v>0</v>
      </c>
      <c r="T1275" s="138">
        <f>S1275*H1275</f>
        <v>0</v>
      </c>
      <c r="AR1275" s="139" t="s">
        <v>159</v>
      </c>
      <c r="AT1275" s="139" t="s">
        <v>125</v>
      </c>
      <c r="AU1275" s="139" t="s">
        <v>90</v>
      </c>
      <c r="AY1275" s="17" t="s">
        <v>122</v>
      </c>
      <c r="BE1275" s="140">
        <f>IF(N1275="základní",J1275,0)</f>
        <v>0</v>
      </c>
      <c r="BF1275" s="140">
        <f>IF(N1275="snížená",J1275,0)</f>
        <v>0</v>
      </c>
      <c r="BG1275" s="140">
        <f>IF(N1275="zákl. přenesená",J1275,0)</f>
        <v>0</v>
      </c>
      <c r="BH1275" s="140">
        <f>IF(N1275="sníž. přenesená",J1275,0)</f>
        <v>0</v>
      </c>
      <c r="BI1275" s="140">
        <f>IF(N1275="nulová",J1275,0)</f>
        <v>0</v>
      </c>
      <c r="BJ1275" s="17" t="s">
        <v>88</v>
      </c>
      <c r="BK1275" s="140">
        <f>ROUND(I1275*H1275,2)</f>
        <v>0</v>
      </c>
      <c r="BL1275" s="17" t="s">
        <v>159</v>
      </c>
      <c r="BM1275" s="139" t="s">
        <v>1182</v>
      </c>
    </row>
    <row r="1276" spans="2:65" s="1" customFormat="1" ht="11.25">
      <c r="B1276" s="33"/>
      <c r="D1276" s="141" t="s">
        <v>132</v>
      </c>
      <c r="F1276" s="142" t="s">
        <v>1183</v>
      </c>
      <c r="I1276" s="143"/>
      <c r="L1276" s="33"/>
      <c r="M1276" s="144"/>
      <c r="T1276" s="54"/>
      <c r="AT1276" s="17" t="s">
        <v>132</v>
      </c>
      <c r="AU1276" s="17" t="s">
        <v>90</v>
      </c>
    </row>
    <row r="1277" spans="2:65" s="12" customFormat="1" ht="11.25">
      <c r="B1277" s="145"/>
      <c r="D1277" s="146" t="s">
        <v>134</v>
      </c>
      <c r="E1277" s="147" t="s">
        <v>19</v>
      </c>
      <c r="F1277" s="148" t="s">
        <v>1184</v>
      </c>
      <c r="H1277" s="147" t="s">
        <v>19</v>
      </c>
      <c r="I1277" s="149"/>
      <c r="L1277" s="145"/>
      <c r="M1277" s="150"/>
      <c r="T1277" s="151"/>
      <c r="AT1277" s="147" t="s">
        <v>134</v>
      </c>
      <c r="AU1277" s="147" t="s">
        <v>90</v>
      </c>
      <c r="AV1277" s="12" t="s">
        <v>88</v>
      </c>
      <c r="AW1277" s="12" t="s">
        <v>42</v>
      </c>
      <c r="AX1277" s="12" t="s">
        <v>80</v>
      </c>
      <c r="AY1277" s="147" t="s">
        <v>122</v>
      </c>
    </row>
    <row r="1278" spans="2:65" s="12" customFormat="1" ht="11.25">
      <c r="B1278" s="145"/>
      <c r="D1278" s="146" t="s">
        <v>134</v>
      </c>
      <c r="E1278" s="147" t="s">
        <v>19</v>
      </c>
      <c r="F1278" s="148" t="s">
        <v>1185</v>
      </c>
      <c r="H1278" s="147" t="s">
        <v>19</v>
      </c>
      <c r="I1278" s="149"/>
      <c r="L1278" s="145"/>
      <c r="M1278" s="150"/>
      <c r="T1278" s="151"/>
      <c r="AT1278" s="147" t="s">
        <v>134</v>
      </c>
      <c r="AU1278" s="147" t="s">
        <v>90</v>
      </c>
      <c r="AV1278" s="12" t="s">
        <v>88</v>
      </c>
      <c r="AW1278" s="12" t="s">
        <v>42</v>
      </c>
      <c r="AX1278" s="12" t="s">
        <v>80</v>
      </c>
      <c r="AY1278" s="147" t="s">
        <v>122</v>
      </c>
    </row>
    <row r="1279" spans="2:65" s="13" customFormat="1" ht="11.25">
      <c r="B1279" s="152"/>
      <c r="D1279" s="146" t="s">
        <v>134</v>
      </c>
      <c r="E1279" s="153" t="s">
        <v>19</v>
      </c>
      <c r="F1279" s="154" t="s">
        <v>130</v>
      </c>
      <c r="H1279" s="155">
        <v>4</v>
      </c>
      <c r="I1279" s="156"/>
      <c r="L1279" s="152"/>
      <c r="M1279" s="157"/>
      <c r="T1279" s="158"/>
      <c r="AT1279" s="153" t="s">
        <v>134</v>
      </c>
      <c r="AU1279" s="153" t="s">
        <v>90</v>
      </c>
      <c r="AV1279" s="13" t="s">
        <v>90</v>
      </c>
      <c r="AW1279" s="13" t="s">
        <v>42</v>
      </c>
      <c r="AX1279" s="13" t="s">
        <v>80</v>
      </c>
      <c r="AY1279" s="153" t="s">
        <v>122</v>
      </c>
    </row>
    <row r="1280" spans="2:65" s="14" customFormat="1" ht="11.25">
      <c r="B1280" s="159"/>
      <c r="D1280" s="146" t="s">
        <v>134</v>
      </c>
      <c r="E1280" s="160" t="s">
        <v>19</v>
      </c>
      <c r="F1280" s="161" t="s">
        <v>140</v>
      </c>
      <c r="H1280" s="162">
        <v>4</v>
      </c>
      <c r="I1280" s="163"/>
      <c r="L1280" s="159"/>
      <c r="M1280" s="164"/>
      <c r="T1280" s="165"/>
      <c r="AT1280" s="160" t="s">
        <v>134</v>
      </c>
      <c r="AU1280" s="160" t="s">
        <v>90</v>
      </c>
      <c r="AV1280" s="14" t="s">
        <v>130</v>
      </c>
      <c r="AW1280" s="14" t="s">
        <v>42</v>
      </c>
      <c r="AX1280" s="14" t="s">
        <v>88</v>
      </c>
      <c r="AY1280" s="160" t="s">
        <v>122</v>
      </c>
    </row>
    <row r="1281" spans="2:65" s="1" customFormat="1" ht="15" customHeight="1">
      <c r="B1281" s="33"/>
      <c r="C1281" s="166" t="s">
        <v>1186</v>
      </c>
      <c r="D1281" s="166" t="s">
        <v>154</v>
      </c>
      <c r="E1281" s="167" t="s">
        <v>1187</v>
      </c>
      <c r="F1281" s="168" t="s">
        <v>1188</v>
      </c>
      <c r="G1281" s="169" t="s">
        <v>128</v>
      </c>
      <c r="H1281" s="170">
        <v>4</v>
      </c>
      <c r="I1281" s="171"/>
      <c r="J1281" s="172">
        <f>ROUND(I1281*H1281,2)</f>
        <v>0</v>
      </c>
      <c r="K1281" s="168" t="s">
        <v>574</v>
      </c>
      <c r="L1281" s="173"/>
      <c r="M1281" s="174" t="s">
        <v>19</v>
      </c>
      <c r="N1281" s="175" t="s">
        <v>51</v>
      </c>
      <c r="P1281" s="137">
        <f>O1281*H1281</f>
        <v>0</v>
      </c>
      <c r="Q1281" s="137">
        <v>0</v>
      </c>
      <c r="R1281" s="137">
        <f>Q1281*H1281</f>
        <v>0</v>
      </c>
      <c r="S1281" s="137">
        <v>0</v>
      </c>
      <c r="T1281" s="138">
        <f>S1281*H1281</f>
        <v>0</v>
      </c>
      <c r="AR1281" s="139" t="s">
        <v>158</v>
      </c>
      <c r="AT1281" s="139" t="s">
        <v>154</v>
      </c>
      <c r="AU1281" s="139" t="s">
        <v>90</v>
      </c>
      <c r="AY1281" s="17" t="s">
        <v>122</v>
      </c>
      <c r="BE1281" s="140">
        <f>IF(N1281="základní",J1281,0)</f>
        <v>0</v>
      </c>
      <c r="BF1281" s="140">
        <f>IF(N1281="snížená",J1281,0)</f>
        <v>0</v>
      </c>
      <c r="BG1281" s="140">
        <f>IF(N1281="zákl. přenesená",J1281,0)</f>
        <v>0</v>
      </c>
      <c r="BH1281" s="140">
        <f>IF(N1281="sníž. přenesená",J1281,0)</f>
        <v>0</v>
      </c>
      <c r="BI1281" s="140">
        <f>IF(N1281="nulová",J1281,0)</f>
        <v>0</v>
      </c>
      <c r="BJ1281" s="17" t="s">
        <v>88</v>
      </c>
      <c r="BK1281" s="140">
        <f>ROUND(I1281*H1281,2)</f>
        <v>0</v>
      </c>
      <c r="BL1281" s="17" t="s">
        <v>159</v>
      </c>
      <c r="BM1281" s="139" t="s">
        <v>1189</v>
      </c>
    </row>
    <row r="1282" spans="2:65" s="12" customFormat="1" ht="11.25">
      <c r="B1282" s="145"/>
      <c r="D1282" s="146" t="s">
        <v>134</v>
      </c>
      <c r="E1282" s="147" t="s">
        <v>19</v>
      </c>
      <c r="F1282" s="148" t="s">
        <v>1184</v>
      </c>
      <c r="H1282" s="147" t="s">
        <v>19</v>
      </c>
      <c r="I1282" s="149"/>
      <c r="L1282" s="145"/>
      <c r="M1282" s="150"/>
      <c r="T1282" s="151"/>
      <c r="AT1282" s="147" t="s">
        <v>134</v>
      </c>
      <c r="AU1282" s="147" t="s">
        <v>90</v>
      </c>
      <c r="AV1282" s="12" t="s">
        <v>88</v>
      </c>
      <c r="AW1282" s="12" t="s">
        <v>42</v>
      </c>
      <c r="AX1282" s="12" t="s">
        <v>80</v>
      </c>
      <c r="AY1282" s="147" t="s">
        <v>122</v>
      </c>
    </row>
    <row r="1283" spans="2:65" s="12" customFormat="1" ht="11.25">
      <c r="B1283" s="145"/>
      <c r="D1283" s="146" t="s">
        <v>134</v>
      </c>
      <c r="E1283" s="147" t="s">
        <v>19</v>
      </c>
      <c r="F1283" s="148" t="s">
        <v>1185</v>
      </c>
      <c r="H1283" s="147" t="s">
        <v>19</v>
      </c>
      <c r="I1283" s="149"/>
      <c r="L1283" s="145"/>
      <c r="M1283" s="150"/>
      <c r="T1283" s="151"/>
      <c r="AT1283" s="147" t="s">
        <v>134</v>
      </c>
      <c r="AU1283" s="147" t="s">
        <v>90</v>
      </c>
      <c r="AV1283" s="12" t="s">
        <v>88</v>
      </c>
      <c r="AW1283" s="12" t="s">
        <v>42</v>
      </c>
      <c r="AX1283" s="12" t="s">
        <v>80</v>
      </c>
      <c r="AY1283" s="147" t="s">
        <v>122</v>
      </c>
    </row>
    <row r="1284" spans="2:65" s="13" customFormat="1" ht="11.25">
      <c r="B1284" s="152"/>
      <c r="D1284" s="146" t="s">
        <v>134</v>
      </c>
      <c r="E1284" s="153" t="s">
        <v>19</v>
      </c>
      <c r="F1284" s="154" t="s">
        <v>130</v>
      </c>
      <c r="H1284" s="155">
        <v>4</v>
      </c>
      <c r="I1284" s="156"/>
      <c r="L1284" s="152"/>
      <c r="M1284" s="157"/>
      <c r="T1284" s="158"/>
      <c r="AT1284" s="153" t="s">
        <v>134</v>
      </c>
      <c r="AU1284" s="153" t="s">
        <v>90</v>
      </c>
      <c r="AV1284" s="13" t="s">
        <v>90</v>
      </c>
      <c r="AW1284" s="13" t="s">
        <v>42</v>
      </c>
      <c r="AX1284" s="13" t="s">
        <v>80</v>
      </c>
      <c r="AY1284" s="153" t="s">
        <v>122</v>
      </c>
    </row>
    <row r="1285" spans="2:65" s="14" customFormat="1" ht="11.25">
      <c r="B1285" s="159"/>
      <c r="D1285" s="146" t="s">
        <v>134</v>
      </c>
      <c r="E1285" s="160" t="s">
        <v>19</v>
      </c>
      <c r="F1285" s="161" t="s">
        <v>140</v>
      </c>
      <c r="H1285" s="162">
        <v>4</v>
      </c>
      <c r="I1285" s="163"/>
      <c r="L1285" s="159"/>
      <c r="M1285" s="164"/>
      <c r="T1285" s="165"/>
      <c r="AT1285" s="160" t="s">
        <v>134</v>
      </c>
      <c r="AU1285" s="160" t="s">
        <v>90</v>
      </c>
      <c r="AV1285" s="14" t="s">
        <v>130</v>
      </c>
      <c r="AW1285" s="14" t="s">
        <v>42</v>
      </c>
      <c r="AX1285" s="14" t="s">
        <v>88</v>
      </c>
      <c r="AY1285" s="160" t="s">
        <v>122</v>
      </c>
    </row>
    <row r="1286" spans="2:65" s="1" customFormat="1" ht="15" customHeight="1">
      <c r="B1286" s="33"/>
      <c r="C1286" s="128" t="s">
        <v>1190</v>
      </c>
      <c r="D1286" s="128" t="s">
        <v>125</v>
      </c>
      <c r="E1286" s="129" t="s">
        <v>1191</v>
      </c>
      <c r="F1286" s="130" t="s">
        <v>1192</v>
      </c>
      <c r="G1286" s="131" t="s">
        <v>128</v>
      </c>
      <c r="H1286" s="132">
        <v>4</v>
      </c>
      <c r="I1286" s="133"/>
      <c r="J1286" s="134">
        <f>ROUND(I1286*H1286,2)</f>
        <v>0</v>
      </c>
      <c r="K1286" s="130" t="s">
        <v>129</v>
      </c>
      <c r="L1286" s="33"/>
      <c r="M1286" s="135" t="s">
        <v>19</v>
      </c>
      <c r="N1286" s="136" t="s">
        <v>51</v>
      </c>
      <c r="P1286" s="137">
        <f>O1286*H1286</f>
        <v>0</v>
      </c>
      <c r="Q1286" s="137">
        <v>0</v>
      </c>
      <c r="R1286" s="137">
        <f>Q1286*H1286</f>
        <v>0</v>
      </c>
      <c r="S1286" s="137">
        <v>0</v>
      </c>
      <c r="T1286" s="138">
        <f>S1286*H1286</f>
        <v>0</v>
      </c>
      <c r="AR1286" s="139" t="s">
        <v>159</v>
      </c>
      <c r="AT1286" s="139" t="s">
        <v>125</v>
      </c>
      <c r="AU1286" s="139" t="s">
        <v>90</v>
      </c>
      <c r="AY1286" s="17" t="s">
        <v>122</v>
      </c>
      <c r="BE1286" s="140">
        <f>IF(N1286="základní",J1286,0)</f>
        <v>0</v>
      </c>
      <c r="BF1286" s="140">
        <f>IF(N1286="snížená",J1286,0)</f>
        <v>0</v>
      </c>
      <c r="BG1286" s="140">
        <f>IF(N1286="zákl. přenesená",J1286,0)</f>
        <v>0</v>
      </c>
      <c r="BH1286" s="140">
        <f>IF(N1286="sníž. přenesená",J1286,0)</f>
        <v>0</v>
      </c>
      <c r="BI1286" s="140">
        <f>IF(N1286="nulová",J1286,0)</f>
        <v>0</v>
      </c>
      <c r="BJ1286" s="17" t="s">
        <v>88</v>
      </c>
      <c r="BK1286" s="140">
        <f>ROUND(I1286*H1286,2)</f>
        <v>0</v>
      </c>
      <c r="BL1286" s="17" t="s">
        <v>159</v>
      </c>
      <c r="BM1286" s="139" t="s">
        <v>1193</v>
      </c>
    </row>
    <row r="1287" spans="2:65" s="1" customFormat="1" ht="11.25">
      <c r="B1287" s="33"/>
      <c r="D1287" s="141" t="s">
        <v>132</v>
      </c>
      <c r="F1287" s="142" t="s">
        <v>1194</v>
      </c>
      <c r="I1287" s="143"/>
      <c r="L1287" s="33"/>
      <c r="M1287" s="144"/>
      <c r="T1287" s="54"/>
      <c r="AT1287" s="17" t="s">
        <v>132</v>
      </c>
      <c r="AU1287" s="17" t="s">
        <v>90</v>
      </c>
    </row>
    <row r="1288" spans="2:65" s="12" customFormat="1" ht="11.25">
      <c r="B1288" s="145"/>
      <c r="D1288" s="146" t="s">
        <v>134</v>
      </c>
      <c r="E1288" s="147" t="s">
        <v>19</v>
      </c>
      <c r="F1288" s="148" t="s">
        <v>161</v>
      </c>
      <c r="H1288" s="147" t="s">
        <v>19</v>
      </c>
      <c r="I1288" s="149"/>
      <c r="L1288" s="145"/>
      <c r="M1288" s="150"/>
      <c r="T1288" s="151"/>
      <c r="AT1288" s="147" t="s">
        <v>134</v>
      </c>
      <c r="AU1288" s="147" t="s">
        <v>90</v>
      </c>
      <c r="AV1288" s="12" t="s">
        <v>88</v>
      </c>
      <c r="AW1288" s="12" t="s">
        <v>42</v>
      </c>
      <c r="AX1288" s="12" t="s">
        <v>80</v>
      </c>
      <c r="AY1288" s="147" t="s">
        <v>122</v>
      </c>
    </row>
    <row r="1289" spans="2:65" s="12" customFormat="1" ht="11.25">
      <c r="B1289" s="145"/>
      <c r="D1289" s="146" t="s">
        <v>134</v>
      </c>
      <c r="E1289" s="147" t="s">
        <v>19</v>
      </c>
      <c r="F1289" s="148" t="s">
        <v>1195</v>
      </c>
      <c r="H1289" s="147" t="s">
        <v>19</v>
      </c>
      <c r="I1289" s="149"/>
      <c r="L1289" s="145"/>
      <c r="M1289" s="150"/>
      <c r="T1289" s="151"/>
      <c r="AT1289" s="147" t="s">
        <v>134</v>
      </c>
      <c r="AU1289" s="147" t="s">
        <v>90</v>
      </c>
      <c r="AV1289" s="12" t="s">
        <v>88</v>
      </c>
      <c r="AW1289" s="12" t="s">
        <v>42</v>
      </c>
      <c r="AX1289" s="12" t="s">
        <v>80</v>
      </c>
      <c r="AY1289" s="147" t="s">
        <v>122</v>
      </c>
    </row>
    <row r="1290" spans="2:65" s="13" customFormat="1" ht="11.25">
      <c r="B1290" s="152"/>
      <c r="D1290" s="146" t="s">
        <v>134</v>
      </c>
      <c r="E1290" s="153" t="s">
        <v>19</v>
      </c>
      <c r="F1290" s="154" t="s">
        <v>130</v>
      </c>
      <c r="H1290" s="155">
        <v>4</v>
      </c>
      <c r="I1290" s="156"/>
      <c r="L1290" s="152"/>
      <c r="M1290" s="157"/>
      <c r="T1290" s="158"/>
      <c r="AT1290" s="153" t="s">
        <v>134</v>
      </c>
      <c r="AU1290" s="153" t="s">
        <v>90</v>
      </c>
      <c r="AV1290" s="13" t="s">
        <v>90</v>
      </c>
      <c r="AW1290" s="13" t="s">
        <v>42</v>
      </c>
      <c r="AX1290" s="13" t="s">
        <v>80</v>
      </c>
      <c r="AY1290" s="153" t="s">
        <v>122</v>
      </c>
    </row>
    <row r="1291" spans="2:65" s="14" customFormat="1" ht="11.25">
      <c r="B1291" s="159"/>
      <c r="D1291" s="146" t="s">
        <v>134</v>
      </c>
      <c r="E1291" s="160" t="s">
        <v>19</v>
      </c>
      <c r="F1291" s="161" t="s">
        <v>140</v>
      </c>
      <c r="H1291" s="162">
        <v>4</v>
      </c>
      <c r="I1291" s="163"/>
      <c r="L1291" s="159"/>
      <c r="M1291" s="164"/>
      <c r="T1291" s="165"/>
      <c r="AT1291" s="160" t="s">
        <v>134</v>
      </c>
      <c r="AU1291" s="160" t="s">
        <v>90</v>
      </c>
      <c r="AV1291" s="14" t="s">
        <v>130</v>
      </c>
      <c r="AW1291" s="14" t="s">
        <v>42</v>
      </c>
      <c r="AX1291" s="14" t="s">
        <v>88</v>
      </c>
      <c r="AY1291" s="160" t="s">
        <v>122</v>
      </c>
    </row>
    <row r="1292" spans="2:65" s="1" customFormat="1" ht="15" customHeight="1">
      <c r="B1292" s="33"/>
      <c r="C1292" s="166" t="s">
        <v>1196</v>
      </c>
      <c r="D1292" s="166" t="s">
        <v>154</v>
      </c>
      <c r="E1292" s="167" t="s">
        <v>1197</v>
      </c>
      <c r="F1292" s="168" t="s">
        <v>1198</v>
      </c>
      <c r="G1292" s="169" t="s">
        <v>128</v>
      </c>
      <c r="H1292" s="170">
        <v>4</v>
      </c>
      <c r="I1292" s="171"/>
      <c r="J1292" s="172">
        <f>ROUND(I1292*H1292,2)</f>
        <v>0</v>
      </c>
      <c r="K1292" s="168" t="s">
        <v>574</v>
      </c>
      <c r="L1292" s="173"/>
      <c r="M1292" s="174" t="s">
        <v>19</v>
      </c>
      <c r="N1292" s="175" t="s">
        <v>51</v>
      </c>
      <c r="P1292" s="137">
        <f>O1292*H1292</f>
        <v>0</v>
      </c>
      <c r="Q1292" s="137">
        <v>0</v>
      </c>
      <c r="R1292" s="137">
        <f>Q1292*H1292</f>
        <v>0</v>
      </c>
      <c r="S1292" s="137">
        <v>0</v>
      </c>
      <c r="T1292" s="138">
        <f>S1292*H1292</f>
        <v>0</v>
      </c>
      <c r="AR1292" s="139" t="s">
        <v>158</v>
      </c>
      <c r="AT1292" s="139" t="s">
        <v>154</v>
      </c>
      <c r="AU1292" s="139" t="s">
        <v>90</v>
      </c>
      <c r="AY1292" s="17" t="s">
        <v>122</v>
      </c>
      <c r="BE1292" s="140">
        <f>IF(N1292="základní",J1292,0)</f>
        <v>0</v>
      </c>
      <c r="BF1292" s="140">
        <f>IF(N1292="snížená",J1292,0)</f>
        <v>0</v>
      </c>
      <c r="BG1292" s="140">
        <f>IF(N1292="zákl. přenesená",J1292,0)</f>
        <v>0</v>
      </c>
      <c r="BH1292" s="140">
        <f>IF(N1292="sníž. přenesená",J1292,0)</f>
        <v>0</v>
      </c>
      <c r="BI1292" s="140">
        <f>IF(N1292="nulová",J1292,0)</f>
        <v>0</v>
      </c>
      <c r="BJ1292" s="17" t="s">
        <v>88</v>
      </c>
      <c r="BK1292" s="140">
        <f>ROUND(I1292*H1292,2)</f>
        <v>0</v>
      </c>
      <c r="BL1292" s="17" t="s">
        <v>159</v>
      </c>
      <c r="BM1292" s="139" t="s">
        <v>1199</v>
      </c>
    </row>
    <row r="1293" spans="2:65" s="12" customFormat="1" ht="11.25">
      <c r="B1293" s="145"/>
      <c r="D1293" s="146" t="s">
        <v>134</v>
      </c>
      <c r="E1293" s="147" t="s">
        <v>19</v>
      </c>
      <c r="F1293" s="148" t="s">
        <v>161</v>
      </c>
      <c r="H1293" s="147" t="s">
        <v>19</v>
      </c>
      <c r="I1293" s="149"/>
      <c r="L1293" s="145"/>
      <c r="M1293" s="150"/>
      <c r="T1293" s="151"/>
      <c r="AT1293" s="147" t="s">
        <v>134</v>
      </c>
      <c r="AU1293" s="147" t="s">
        <v>90</v>
      </c>
      <c r="AV1293" s="12" t="s">
        <v>88</v>
      </c>
      <c r="AW1293" s="12" t="s">
        <v>42</v>
      </c>
      <c r="AX1293" s="12" t="s">
        <v>80</v>
      </c>
      <c r="AY1293" s="147" t="s">
        <v>122</v>
      </c>
    </row>
    <row r="1294" spans="2:65" s="12" customFormat="1" ht="11.25">
      <c r="B1294" s="145"/>
      <c r="D1294" s="146" t="s">
        <v>134</v>
      </c>
      <c r="E1294" s="147" t="s">
        <v>19</v>
      </c>
      <c r="F1294" s="148" t="s">
        <v>1200</v>
      </c>
      <c r="H1294" s="147" t="s">
        <v>19</v>
      </c>
      <c r="I1294" s="149"/>
      <c r="L1294" s="145"/>
      <c r="M1294" s="150"/>
      <c r="T1294" s="151"/>
      <c r="AT1294" s="147" t="s">
        <v>134</v>
      </c>
      <c r="AU1294" s="147" t="s">
        <v>90</v>
      </c>
      <c r="AV1294" s="12" t="s">
        <v>88</v>
      </c>
      <c r="AW1294" s="12" t="s">
        <v>42</v>
      </c>
      <c r="AX1294" s="12" t="s">
        <v>80</v>
      </c>
      <c r="AY1294" s="147" t="s">
        <v>122</v>
      </c>
    </row>
    <row r="1295" spans="2:65" s="13" customFormat="1" ht="11.25">
      <c r="B1295" s="152"/>
      <c r="D1295" s="146" t="s">
        <v>134</v>
      </c>
      <c r="E1295" s="153" t="s">
        <v>19</v>
      </c>
      <c r="F1295" s="154" t="s">
        <v>130</v>
      </c>
      <c r="H1295" s="155">
        <v>4</v>
      </c>
      <c r="I1295" s="156"/>
      <c r="L1295" s="152"/>
      <c r="M1295" s="157"/>
      <c r="T1295" s="158"/>
      <c r="AT1295" s="153" t="s">
        <v>134</v>
      </c>
      <c r="AU1295" s="153" t="s">
        <v>90</v>
      </c>
      <c r="AV1295" s="13" t="s">
        <v>90</v>
      </c>
      <c r="AW1295" s="13" t="s">
        <v>42</v>
      </c>
      <c r="AX1295" s="13" t="s">
        <v>80</v>
      </c>
      <c r="AY1295" s="153" t="s">
        <v>122</v>
      </c>
    </row>
    <row r="1296" spans="2:65" s="14" customFormat="1" ht="11.25">
      <c r="B1296" s="159"/>
      <c r="D1296" s="146" t="s">
        <v>134</v>
      </c>
      <c r="E1296" s="160" t="s">
        <v>19</v>
      </c>
      <c r="F1296" s="161" t="s">
        <v>140</v>
      </c>
      <c r="H1296" s="162">
        <v>4</v>
      </c>
      <c r="I1296" s="163"/>
      <c r="L1296" s="159"/>
      <c r="M1296" s="164"/>
      <c r="T1296" s="165"/>
      <c r="AT1296" s="160" t="s">
        <v>134</v>
      </c>
      <c r="AU1296" s="160" t="s">
        <v>90</v>
      </c>
      <c r="AV1296" s="14" t="s">
        <v>130</v>
      </c>
      <c r="AW1296" s="14" t="s">
        <v>42</v>
      </c>
      <c r="AX1296" s="14" t="s">
        <v>88</v>
      </c>
      <c r="AY1296" s="160" t="s">
        <v>122</v>
      </c>
    </row>
    <row r="1297" spans="2:65" s="1" customFormat="1" ht="15" customHeight="1">
      <c r="B1297" s="33"/>
      <c r="C1297" s="128" t="s">
        <v>1201</v>
      </c>
      <c r="D1297" s="128" t="s">
        <v>125</v>
      </c>
      <c r="E1297" s="129" t="s">
        <v>1202</v>
      </c>
      <c r="F1297" s="130" t="s">
        <v>1203</v>
      </c>
      <c r="G1297" s="131" t="s">
        <v>128</v>
      </c>
      <c r="H1297" s="132">
        <v>2</v>
      </c>
      <c r="I1297" s="133"/>
      <c r="J1297" s="134">
        <f>ROUND(I1297*H1297,2)</f>
        <v>0</v>
      </c>
      <c r="K1297" s="130" t="s">
        <v>129</v>
      </c>
      <c r="L1297" s="33"/>
      <c r="M1297" s="135" t="s">
        <v>19</v>
      </c>
      <c r="N1297" s="136" t="s">
        <v>51</v>
      </c>
      <c r="P1297" s="137">
        <f>O1297*H1297</f>
        <v>0</v>
      </c>
      <c r="Q1297" s="137">
        <v>0</v>
      </c>
      <c r="R1297" s="137">
        <f>Q1297*H1297</f>
        <v>0</v>
      </c>
      <c r="S1297" s="137">
        <v>0</v>
      </c>
      <c r="T1297" s="138">
        <f>S1297*H1297</f>
        <v>0</v>
      </c>
      <c r="AR1297" s="139" t="s">
        <v>159</v>
      </c>
      <c r="AT1297" s="139" t="s">
        <v>125</v>
      </c>
      <c r="AU1297" s="139" t="s">
        <v>90</v>
      </c>
      <c r="AY1297" s="17" t="s">
        <v>122</v>
      </c>
      <c r="BE1297" s="140">
        <f>IF(N1297="základní",J1297,0)</f>
        <v>0</v>
      </c>
      <c r="BF1297" s="140">
        <f>IF(N1297="snížená",J1297,0)</f>
        <v>0</v>
      </c>
      <c r="BG1297" s="140">
        <f>IF(N1297="zákl. přenesená",J1297,0)</f>
        <v>0</v>
      </c>
      <c r="BH1297" s="140">
        <f>IF(N1297="sníž. přenesená",J1297,0)</f>
        <v>0</v>
      </c>
      <c r="BI1297" s="140">
        <f>IF(N1297="nulová",J1297,0)</f>
        <v>0</v>
      </c>
      <c r="BJ1297" s="17" t="s">
        <v>88</v>
      </c>
      <c r="BK1297" s="140">
        <f>ROUND(I1297*H1297,2)</f>
        <v>0</v>
      </c>
      <c r="BL1297" s="17" t="s">
        <v>159</v>
      </c>
      <c r="BM1297" s="139" t="s">
        <v>1204</v>
      </c>
    </row>
    <row r="1298" spans="2:65" s="1" customFormat="1" ht="11.25">
      <c r="B1298" s="33"/>
      <c r="D1298" s="141" t="s">
        <v>132</v>
      </c>
      <c r="F1298" s="142" t="s">
        <v>1205</v>
      </c>
      <c r="I1298" s="143"/>
      <c r="L1298" s="33"/>
      <c r="M1298" s="144"/>
      <c r="T1298" s="54"/>
      <c r="AT1298" s="17" t="s">
        <v>132</v>
      </c>
      <c r="AU1298" s="17" t="s">
        <v>90</v>
      </c>
    </row>
    <row r="1299" spans="2:65" s="12" customFormat="1" ht="11.25">
      <c r="B1299" s="145"/>
      <c r="D1299" s="146" t="s">
        <v>134</v>
      </c>
      <c r="E1299" s="147" t="s">
        <v>19</v>
      </c>
      <c r="F1299" s="148" t="s">
        <v>161</v>
      </c>
      <c r="H1299" s="147" t="s">
        <v>19</v>
      </c>
      <c r="I1299" s="149"/>
      <c r="L1299" s="145"/>
      <c r="M1299" s="150"/>
      <c r="T1299" s="151"/>
      <c r="AT1299" s="147" t="s">
        <v>134</v>
      </c>
      <c r="AU1299" s="147" t="s">
        <v>90</v>
      </c>
      <c r="AV1299" s="12" t="s">
        <v>88</v>
      </c>
      <c r="AW1299" s="12" t="s">
        <v>42</v>
      </c>
      <c r="AX1299" s="12" t="s">
        <v>80</v>
      </c>
      <c r="AY1299" s="147" t="s">
        <v>122</v>
      </c>
    </row>
    <row r="1300" spans="2:65" s="12" customFormat="1" ht="11.25">
      <c r="B1300" s="145"/>
      <c r="D1300" s="146" t="s">
        <v>134</v>
      </c>
      <c r="E1300" s="147" t="s">
        <v>19</v>
      </c>
      <c r="F1300" s="148" t="s">
        <v>1153</v>
      </c>
      <c r="H1300" s="147" t="s">
        <v>19</v>
      </c>
      <c r="I1300" s="149"/>
      <c r="L1300" s="145"/>
      <c r="M1300" s="150"/>
      <c r="T1300" s="151"/>
      <c r="AT1300" s="147" t="s">
        <v>134</v>
      </c>
      <c r="AU1300" s="147" t="s">
        <v>90</v>
      </c>
      <c r="AV1300" s="12" t="s">
        <v>88</v>
      </c>
      <c r="AW1300" s="12" t="s">
        <v>42</v>
      </c>
      <c r="AX1300" s="12" t="s">
        <v>80</v>
      </c>
      <c r="AY1300" s="147" t="s">
        <v>122</v>
      </c>
    </row>
    <row r="1301" spans="2:65" s="13" customFormat="1" ht="11.25">
      <c r="B1301" s="152"/>
      <c r="D1301" s="146" t="s">
        <v>134</v>
      </c>
      <c r="E1301" s="153" t="s">
        <v>19</v>
      </c>
      <c r="F1301" s="154" t="s">
        <v>90</v>
      </c>
      <c r="H1301" s="155">
        <v>2</v>
      </c>
      <c r="I1301" s="156"/>
      <c r="L1301" s="152"/>
      <c r="M1301" s="157"/>
      <c r="T1301" s="158"/>
      <c r="AT1301" s="153" t="s">
        <v>134</v>
      </c>
      <c r="AU1301" s="153" t="s">
        <v>90</v>
      </c>
      <c r="AV1301" s="13" t="s">
        <v>90</v>
      </c>
      <c r="AW1301" s="13" t="s">
        <v>42</v>
      </c>
      <c r="AX1301" s="13" t="s">
        <v>80</v>
      </c>
      <c r="AY1301" s="153" t="s">
        <v>122</v>
      </c>
    </row>
    <row r="1302" spans="2:65" s="14" customFormat="1" ht="11.25">
      <c r="B1302" s="159"/>
      <c r="D1302" s="146" t="s">
        <v>134</v>
      </c>
      <c r="E1302" s="160" t="s">
        <v>19</v>
      </c>
      <c r="F1302" s="161" t="s">
        <v>140</v>
      </c>
      <c r="H1302" s="162">
        <v>2</v>
      </c>
      <c r="I1302" s="163"/>
      <c r="L1302" s="159"/>
      <c r="M1302" s="164"/>
      <c r="T1302" s="165"/>
      <c r="AT1302" s="160" t="s">
        <v>134</v>
      </c>
      <c r="AU1302" s="160" t="s">
        <v>90</v>
      </c>
      <c r="AV1302" s="14" t="s">
        <v>130</v>
      </c>
      <c r="AW1302" s="14" t="s">
        <v>42</v>
      </c>
      <c r="AX1302" s="14" t="s">
        <v>88</v>
      </c>
      <c r="AY1302" s="160" t="s">
        <v>122</v>
      </c>
    </row>
    <row r="1303" spans="2:65" s="1" customFormat="1" ht="15" customHeight="1">
      <c r="B1303" s="33"/>
      <c r="C1303" s="128" t="s">
        <v>1206</v>
      </c>
      <c r="D1303" s="128" t="s">
        <v>125</v>
      </c>
      <c r="E1303" s="129" t="s">
        <v>1207</v>
      </c>
      <c r="F1303" s="130" t="s">
        <v>1208</v>
      </c>
      <c r="G1303" s="131" t="s">
        <v>128</v>
      </c>
      <c r="H1303" s="132">
        <v>2</v>
      </c>
      <c r="I1303" s="133"/>
      <c r="J1303" s="134">
        <f>ROUND(I1303*H1303,2)</f>
        <v>0</v>
      </c>
      <c r="K1303" s="130" t="s">
        <v>129</v>
      </c>
      <c r="L1303" s="33"/>
      <c r="M1303" s="135" t="s">
        <v>19</v>
      </c>
      <c r="N1303" s="136" t="s">
        <v>51</v>
      </c>
      <c r="P1303" s="137">
        <f>O1303*H1303</f>
        <v>0</v>
      </c>
      <c r="Q1303" s="137">
        <v>0</v>
      </c>
      <c r="R1303" s="137">
        <f>Q1303*H1303</f>
        <v>0</v>
      </c>
      <c r="S1303" s="137">
        <v>0</v>
      </c>
      <c r="T1303" s="138">
        <f>S1303*H1303</f>
        <v>0</v>
      </c>
      <c r="AR1303" s="139" t="s">
        <v>159</v>
      </c>
      <c r="AT1303" s="139" t="s">
        <v>125</v>
      </c>
      <c r="AU1303" s="139" t="s">
        <v>90</v>
      </c>
      <c r="AY1303" s="17" t="s">
        <v>122</v>
      </c>
      <c r="BE1303" s="140">
        <f>IF(N1303="základní",J1303,0)</f>
        <v>0</v>
      </c>
      <c r="BF1303" s="140">
        <f>IF(N1303="snížená",J1303,0)</f>
        <v>0</v>
      </c>
      <c r="BG1303" s="140">
        <f>IF(N1303="zákl. přenesená",J1303,0)</f>
        <v>0</v>
      </c>
      <c r="BH1303" s="140">
        <f>IF(N1303="sníž. přenesená",J1303,0)</f>
        <v>0</v>
      </c>
      <c r="BI1303" s="140">
        <f>IF(N1303="nulová",J1303,0)</f>
        <v>0</v>
      </c>
      <c r="BJ1303" s="17" t="s">
        <v>88</v>
      </c>
      <c r="BK1303" s="140">
        <f>ROUND(I1303*H1303,2)</f>
        <v>0</v>
      </c>
      <c r="BL1303" s="17" t="s">
        <v>159</v>
      </c>
      <c r="BM1303" s="139" t="s">
        <v>1209</v>
      </c>
    </row>
    <row r="1304" spans="2:65" s="1" customFormat="1" ht="11.25">
      <c r="B1304" s="33"/>
      <c r="D1304" s="141" t="s">
        <v>132</v>
      </c>
      <c r="F1304" s="142" t="s">
        <v>1210</v>
      </c>
      <c r="I1304" s="143"/>
      <c r="L1304" s="33"/>
      <c r="M1304" s="144"/>
      <c r="T1304" s="54"/>
      <c r="AT1304" s="17" t="s">
        <v>132</v>
      </c>
      <c r="AU1304" s="17" t="s">
        <v>90</v>
      </c>
    </row>
    <row r="1305" spans="2:65" s="12" customFormat="1" ht="11.25">
      <c r="B1305" s="145"/>
      <c r="D1305" s="146" t="s">
        <v>134</v>
      </c>
      <c r="E1305" s="147" t="s">
        <v>19</v>
      </c>
      <c r="F1305" s="148" t="s">
        <v>161</v>
      </c>
      <c r="H1305" s="147" t="s">
        <v>19</v>
      </c>
      <c r="I1305" s="149"/>
      <c r="L1305" s="145"/>
      <c r="M1305" s="150"/>
      <c r="T1305" s="151"/>
      <c r="AT1305" s="147" t="s">
        <v>134</v>
      </c>
      <c r="AU1305" s="147" t="s">
        <v>90</v>
      </c>
      <c r="AV1305" s="12" t="s">
        <v>88</v>
      </c>
      <c r="AW1305" s="12" t="s">
        <v>42</v>
      </c>
      <c r="AX1305" s="12" t="s">
        <v>80</v>
      </c>
      <c r="AY1305" s="147" t="s">
        <v>122</v>
      </c>
    </row>
    <row r="1306" spans="2:65" s="12" customFormat="1" ht="11.25">
      <c r="B1306" s="145"/>
      <c r="D1306" s="146" t="s">
        <v>134</v>
      </c>
      <c r="E1306" s="147" t="s">
        <v>19</v>
      </c>
      <c r="F1306" s="148" t="s">
        <v>1169</v>
      </c>
      <c r="H1306" s="147" t="s">
        <v>19</v>
      </c>
      <c r="I1306" s="149"/>
      <c r="L1306" s="145"/>
      <c r="M1306" s="150"/>
      <c r="T1306" s="151"/>
      <c r="AT1306" s="147" t="s">
        <v>134</v>
      </c>
      <c r="AU1306" s="147" t="s">
        <v>90</v>
      </c>
      <c r="AV1306" s="12" t="s">
        <v>88</v>
      </c>
      <c r="AW1306" s="12" t="s">
        <v>42</v>
      </c>
      <c r="AX1306" s="12" t="s">
        <v>80</v>
      </c>
      <c r="AY1306" s="147" t="s">
        <v>122</v>
      </c>
    </row>
    <row r="1307" spans="2:65" s="13" customFormat="1" ht="11.25">
      <c r="B1307" s="152"/>
      <c r="D1307" s="146" t="s">
        <v>134</v>
      </c>
      <c r="E1307" s="153" t="s">
        <v>19</v>
      </c>
      <c r="F1307" s="154" t="s">
        <v>90</v>
      </c>
      <c r="H1307" s="155">
        <v>2</v>
      </c>
      <c r="I1307" s="156"/>
      <c r="L1307" s="152"/>
      <c r="M1307" s="157"/>
      <c r="T1307" s="158"/>
      <c r="AT1307" s="153" t="s">
        <v>134</v>
      </c>
      <c r="AU1307" s="153" t="s">
        <v>90</v>
      </c>
      <c r="AV1307" s="13" t="s">
        <v>90</v>
      </c>
      <c r="AW1307" s="13" t="s">
        <v>42</v>
      </c>
      <c r="AX1307" s="13" t="s">
        <v>80</v>
      </c>
      <c r="AY1307" s="153" t="s">
        <v>122</v>
      </c>
    </row>
    <row r="1308" spans="2:65" s="14" customFormat="1" ht="11.25">
      <c r="B1308" s="159"/>
      <c r="D1308" s="146" t="s">
        <v>134</v>
      </c>
      <c r="E1308" s="160" t="s">
        <v>19</v>
      </c>
      <c r="F1308" s="161" t="s">
        <v>140</v>
      </c>
      <c r="H1308" s="162">
        <v>2</v>
      </c>
      <c r="I1308" s="163"/>
      <c r="L1308" s="159"/>
      <c r="M1308" s="164"/>
      <c r="T1308" s="165"/>
      <c r="AT1308" s="160" t="s">
        <v>134</v>
      </c>
      <c r="AU1308" s="160" t="s">
        <v>90</v>
      </c>
      <c r="AV1308" s="14" t="s">
        <v>130</v>
      </c>
      <c r="AW1308" s="14" t="s">
        <v>42</v>
      </c>
      <c r="AX1308" s="14" t="s">
        <v>88</v>
      </c>
      <c r="AY1308" s="160" t="s">
        <v>122</v>
      </c>
    </row>
    <row r="1309" spans="2:65" s="1" customFormat="1" ht="36.75" customHeight="1">
      <c r="B1309" s="33"/>
      <c r="C1309" s="128" t="s">
        <v>1211</v>
      </c>
      <c r="D1309" s="128" t="s">
        <v>125</v>
      </c>
      <c r="E1309" s="129" t="s">
        <v>1212</v>
      </c>
      <c r="F1309" s="130" t="s">
        <v>1213</v>
      </c>
      <c r="G1309" s="131" t="s">
        <v>128</v>
      </c>
      <c r="H1309" s="132">
        <v>2</v>
      </c>
      <c r="I1309" s="133"/>
      <c r="J1309" s="134">
        <f>ROUND(I1309*H1309,2)</f>
        <v>0</v>
      </c>
      <c r="K1309" s="130" t="s">
        <v>129</v>
      </c>
      <c r="L1309" s="33"/>
      <c r="M1309" s="135" t="s">
        <v>19</v>
      </c>
      <c r="N1309" s="136" t="s">
        <v>51</v>
      </c>
      <c r="P1309" s="137">
        <f>O1309*H1309</f>
        <v>0</v>
      </c>
      <c r="Q1309" s="137">
        <v>0</v>
      </c>
      <c r="R1309" s="137">
        <f>Q1309*H1309</f>
        <v>0</v>
      </c>
      <c r="S1309" s="137">
        <v>0</v>
      </c>
      <c r="T1309" s="138">
        <f>S1309*H1309</f>
        <v>0</v>
      </c>
      <c r="AR1309" s="139" t="s">
        <v>159</v>
      </c>
      <c r="AT1309" s="139" t="s">
        <v>125</v>
      </c>
      <c r="AU1309" s="139" t="s">
        <v>90</v>
      </c>
      <c r="AY1309" s="17" t="s">
        <v>122</v>
      </c>
      <c r="BE1309" s="140">
        <f>IF(N1309="základní",J1309,0)</f>
        <v>0</v>
      </c>
      <c r="BF1309" s="140">
        <f>IF(N1309="snížená",J1309,0)</f>
        <v>0</v>
      </c>
      <c r="BG1309" s="140">
        <f>IF(N1309="zákl. přenesená",J1309,0)</f>
        <v>0</v>
      </c>
      <c r="BH1309" s="140">
        <f>IF(N1309="sníž. přenesená",J1309,0)</f>
        <v>0</v>
      </c>
      <c r="BI1309" s="140">
        <f>IF(N1309="nulová",J1309,0)</f>
        <v>0</v>
      </c>
      <c r="BJ1309" s="17" t="s">
        <v>88</v>
      </c>
      <c r="BK1309" s="140">
        <f>ROUND(I1309*H1309,2)</f>
        <v>0</v>
      </c>
      <c r="BL1309" s="17" t="s">
        <v>159</v>
      </c>
      <c r="BM1309" s="139" t="s">
        <v>1214</v>
      </c>
    </row>
    <row r="1310" spans="2:65" s="1" customFormat="1" ht="11.25">
      <c r="B1310" s="33"/>
      <c r="D1310" s="141" t="s">
        <v>132</v>
      </c>
      <c r="F1310" s="142" t="s">
        <v>1215</v>
      </c>
      <c r="I1310" s="143"/>
      <c r="L1310" s="33"/>
      <c r="M1310" s="144"/>
      <c r="T1310" s="54"/>
      <c r="AT1310" s="17" t="s">
        <v>132</v>
      </c>
      <c r="AU1310" s="17" t="s">
        <v>90</v>
      </c>
    </row>
    <row r="1311" spans="2:65" s="12" customFormat="1" ht="11.25">
      <c r="B1311" s="145"/>
      <c r="D1311" s="146" t="s">
        <v>134</v>
      </c>
      <c r="E1311" s="147" t="s">
        <v>19</v>
      </c>
      <c r="F1311" s="148" t="s">
        <v>161</v>
      </c>
      <c r="H1311" s="147" t="s">
        <v>19</v>
      </c>
      <c r="I1311" s="149"/>
      <c r="L1311" s="145"/>
      <c r="M1311" s="150"/>
      <c r="T1311" s="151"/>
      <c r="AT1311" s="147" t="s">
        <v>134</v>
      </c>
      <c r="AU1311" s="147" t="s">
        <v>90</v>
      </c>
      <c r="AV1311" s="12" t="s">
        <v>88</v>
      </c>
      <c r="AW1311" s="12" t="s">
        <v>42</v>
      </c>
      <c r="AX1311" s="12" t="s">
        <v>80</v>
      </c>
      <c r="AY1311" s="147" t="s">
        <v>122</v>
      </c>
    </row>
    <row r="1312" spans="2:65" s="12" customFormat="1" ht="11.25">
      <c r="B1312" s="145"/>
      <c r="D1312" s="146" t="s">
        <v>134</v>
      </c>
      <c r="E1312" s="147" t="s">
        <v>19</v>
      </c>
      <c r="F1312" s="148" t="s">
        <v>166</v>
      </c>
      <c r="H1312" s="147" t="s">
        <v>19</v>
      </c>
      <c r="I1312" s="149"/>
      <c r="L1312" s="145"/>
      <c r="M1312" s="150"/>
      <c r="T1312" s="151"/>
      <c r="AT1312" s="147" t="s">
        <v>134</v>
      </c>
      <c r="AU1312" s="147" t="s">
        <v>90</v>
      </c>
      <c r="AV1312" s="12" t="s">
        <v>88</v>
      </c>
      <c r="AW1312" s="12" t="s">
        <v>42</v>
      </c>
      <c r="AX1312" s="12" t="s">
        <v>80</v>
      </c>
      <c r="AY1312" s="147" t="s">
        <v>122</v>
      </c>
    </row>
    <row r="1313" spans="2:65" s="13" customFormat="1" ht="11.25">
      <c r="B1313" s="152"/>
      <c r="D1313" s="146" t="s">
        <v>134</v>
      </c>
      <c r="E1313" s="153" t="s">
        <v>19</v>
      </c>
      <c r="F1313" s="154" t="s">
        <v>88</v>
      </c>
      <c r="H1313" s="155">
        <v>1</v>
      </c>
      <c r="I1313" s="156"/>
      <c r="L1313" s="152"/>
      <c r="M1313" s="157"/>
      <c r="T1313" s="158"/>
      <c r="AT1313" s="153" t="s">
        <v>134</v>
      </c>
      <c r="AU1313" s="153" t="s">
        <v>90</v>
      </c>
      <c r="AV1313" s="13" t="s">
        <v>90</v>
      </c>
      <c r="AW1313" s="13" t="s">
        <v>42</v>
      </c>
      <c r="AX1313" s="13" t="s">
        <v>80</v>
      </c>
      <c r="AY1313" s="153" t="s">
        <v>122</v>
      </c>
    </row>
    <row r="1314" spans="2:65" s="12" customFormat="1" ht="11.25">
      <c r="B1314" s="145"/>
      <c r="D1314" s="146" t="s">
        <v>134</v>
      </c>
      <c r="E1314" s="147" t="s">
        <v>19</v>
      </c>
      <c r="F1314" s="148" t="s">
        <v>167</v>
      </c>
      <c r="H1314" s="147" t="s">
        <v>19</v>
      </c>
      <c r="I1314" s="149"/>
      <c r="L1314" s="145"/>
      <c r="M1314" s="150"/>
      <c r="T1314" s="151"/>
      <c r="AT1314" s="147" t="s">
        <v>134</v>
      </c>
      <c r="AU1314" s="147" t="s">
        <v>90</v>
      </c>
      <c r="AV1314" s="12" t="s">
        <v>88</v>
      </c>
      <c r="AW1314" s="12" t="s">
        <v>42</v>
      </c>
      <c r="AX1314" s="12" t="s">
        <v>80</v>
      </c>
      <c r="AY1314" s="147" t="s">
        <v>122</v>
      </c>
    </row>
    <row r="1315" spans="2:65" s="13" customFormat="1" ht="11.25">
      <c r="B1315" s="152"/>
      <c r="D1315" s="146" t="s">
        <v>134</v>
      </c>
      <c r="E1315" s="153" t="s">
        <v>19</v>
      </c>
      <c r="F1315" s="154" t="s">
        <v>88</v>
      </c>
      <c r="H1315" s="155">
        <v>1</v>
      </c>
      <c r="I1315" s="156"/>
      <c r="L1315" s="152"/>
      <c r="M1315" s="157"/>
      <c r="T1315" s="158"/>
      <c r="AT1315" s="153" t="s">
        <v>134</v>
      </c>
      <c r="AU1315" s="153" t="s">
        <v>90</v>
      </c>
      <c r="AV1315" s="13" t="s">
        <v>90</v>
      </c>
      <c r="AW1315" s="13" t="s">
        <v>42</v>
      </c>
      <c r="AX1315" s="13" t="s">
        <v>80</v>
      </c>
      <c r="AY1315" s="153" t="s">
        <v>122</v>
      </c>
    </row>
    <row r="1316" spans="2:65" s="14" customFormat="1" ht="11.25">
      <c r="B1316" s="159"/>
      <c r="D1316" s="146" t="s">
        <v>134</v>
      </c>
      <c r="E1316" s="160" t="s">
        <v>19</v>
      </c>
      <c r="F1316" s="161" t="s">
        <v>140</v>
      </c>
      <c r="H1316" s="162">
        <v>2</v>
      </c>
      <c r="I1316" s="163"/>
      <c r="L1316" s="159"/>
      <c r="M1316" s="164"/>
      <c r="T1316" s="165"/>
      <c r="AT1316" s="160" t="s">
        <v>134</v>
      </c>
      <c r="AU1316" s="160" t="s">
        <v>90</v>
      </c>
      <c r="AV1316" s="14" t="s">
        <v>130</v>
      </c>
      <c r="AW1316" s="14" t="s">
        <v>42</v>
      </c>
      <c r="AX1316" s="14" t="s">
        <v>88</v>
      </c>
      <c r="AY1316" s="160" t="s">
        <v>122</v>
      </c>
    </row>
    <row r="1317" spans="2:65" s="1" customFormat="1" ht="36.75" customHeight="1">
      <c r="B1317" s="33"/>
      <c r="C1317" s="128" t="s">
        <v>1216</v>
      </c>
      <c r="D1317" s="128" t="s">
        <v>125</v>
      </c>
      <c r="E1317" s="129" t="s">
        <v>1217</v>
      </c>
      <c r="F1317" s="130" t="s">
        <v>1218</v>
      </c>
      <c r="G1317" s="131" t="s">
        <v>128</v>
      </c>
      <c r="H1317" s="132">
        <v>2</v>
      </c>
      <c r="I1317" s="133"/>
      <c r="J1317" s="134">
        <f>ROUND(I1317*H1317,2)</f>
        <v>0</v>
      </c>
      <c r="K1317" s="130" t="s">
        <v>129</v>
      </c>
      <c r="L1317" s="33"/>
      <c r="M1317" s="135" t="s">
        <v>19</v>
      </c>
      <c r="N1317" s="136" t="s">
        <v>51</v>
      </c>
      <c r="P1317" s="137">
        <f>O1317*H1317</f>
        <v>0</v>
      </c>
      <c r="Q1317" s="137">
        <v>0</v>
      </c>
      <c r="R1317" s="137">
        <f>Q1317*H1317</f>
        <v>0</v>
      </c>
      <c r="S1317" s="137">
        <v>0</v>
      </c>
      <c r="T1317" s="138">
        <f>S1317*H1317</f>
        <v>0</v>
      </c>
      <c r="AR1317" s="139" t="s">
        <v>159</v>
      </c>
      <c r="AT1317" s="139" t="s">
        <v>125</v>
      </c>
      <c r="AU1317" s="139" t="s">
        <v>90</v>
      </c>
      <c r="AY1317" s="17" t="s">
        <v>122</v>
      </c>
      <c r="BE1317" s="140">
        <f>IF(N1317="základní",J1317,0)</f>
        <v>0</v>
      </c>
      <c r="BF1317" s="140">
        <f>IF(N1317="snížená",J1317,0)</f>
        <v>0</v>
      </c>
      <c r="BG1317" s="140">
        <f>IF(N1317="zákl. přenesená",J1317,0)</f>
        <v>0</v>
      </c>
      <c r="BH1317" s="140">
        <f>IF(N1317="sníž. přenesená",J1317,0)</f>
        <v>0</v>
      </c>
      <c r="BI1317" s="140">
        <f>IF(N1317="nulová",J1317,0)</f>
        <v>0</v>
      </c>
      <c r="BJ1317" s="17" t="s">
        <v>88</v>
      </c>
      <c r="BK1317" s="140">
        <f>ROUND(I1317*H1317,2)</f>
        <v>0</v>
      </c>
      <c r="BL1317" s="17" t="s">
        <v>159</v>
      </c>
      <c r="BM1317" s="139" t="s">
        <v>1219</v>
      </c>
    </row>
    <row r="1318" spans="2:65" s="1" customFormat="1" ht="11.25">
      <c r="B1318" s="33"/>
      <c r="D1318" s="141" t="s">
        <v>132</v>
      </c>
      <c r="F1318" s="142" t="s">
        <v>1220</v>
      </c>
      <c r="I1318" s="143"/>
      <c r="L1318" s="33"/>
      <c r="M1318" s="144"/>
      <c r="T1318" s="54"/>
      <c r="AT1318" s="17" t="s">
        <v>132</v>
      </c>
      <c r="AU1318" s="17" t="s">
        <v>90</v>
      </c>
    </row>
    <row r="1319" spans="2:65" s="12" customFormat="1" ht="11.25">
      <c r="B1319" s="145"/>
      <c r="D1319" s="146" t="s">
        <v>134</v>
      </c>
      <c r="E1319" s="147" t="s">
        <v>19</v>
      </c>
      <c r="F1319" s="148" t="s">
        <v>161</v>
      </c>
      <c r="H1319" s="147" t="s">
        <v>19</v>
      </c>
      <c r="I1319" s="149"/>
      <c r="L1319" s="145"/>
      <c r="M1319" s="150"/>
      <c r="T1319" s="151"/>
      <c r="AT1319" s="147" t="s">
        <v>134</v>
      </c>
      <c r="AU1319" s="147" t="s">
        <v>90</v>
      </c>
      <c r="AV1319" s="12" t="s">
        <v>88</v>
      </c>
      <c r="AW1319" s="12" t="s">
        <v>42</v>
      </c>
      <c r="AX1319" s="12" t="s">
        <v>80</v>
      </c>
      <c r="AY1319" s="147" t="s">
        <v>122</v>
      </c>
    </row>
    <row r="1320" spans="2:65" s="12" customFormat="1" ht="11.25">
      <c r="B1320" s="145"/>
      <c r="D1320" s="146" t="s">
        <v>134</v>
      </c>
      <c r="E1320" s="147" t="s">
        <v>19</v>
      </c>
      <c r="F1320" s="148" t="s">
        <v>166</v>
      </c>
      <c r="H1320" s="147" t="s">
        <v>19</v>
      </c>
      <c r="I1320" s="149"/>
      <c r="L1320" s="145"/>
      <c r="M1320" s="150"/>
      <c r="T1320" s="151"/>
      <c r="AT1320" s="147" t="s">
        <v>134</v>
      </c>
      <c r="AU1320" s="147" t="s">
        <v>90</v>
      </c>
      <c r="AV1320" s="12" t="s">
        <v>88</v>
      </c>
      <c r="AW1320" s="12" t="s">
        <v>42</v>
      </c>
      <c r="AX1320" s="12" t="s">
        <v>80</v>
      </c>
      <c r="AY1320" s="147" t="s">
        <v>122</v>
      </c>
    </row>
    <row r="1321" spans="2:65" s="13" customFormat="1" ht="11.25">
      <c r="B1321" s="152"/>
      <c r="D1321" s="146" t="s">
        <v>134</v>
      </c>
      <c r="E1321" s="153" t="s">
        <v>19</v>
      </c>
      <c r="F1321" s="154" t="s">
        <v>88</v>
      </c>
      <c r="H1321" s="155">
        <v>1</v>
      </c>
      <c r="I1321" s="156"/>
      <c r="L1321" s="152"/>
      <c r="M1321" s="157"/>
      <c r="T1321" s="158"/>
      <c r="AT1321" s="153" t="s">
        <v>134</v>
      </c>
      <c r="AU1321" s="153" t="s">
        <v>90</v>
      </c>
      <c r="AV1321" s="13" t="s">
        <v>90</v>
      </c>
      <c r="AW1321" s="13" t="s">
        <v>42</v>
      </c>
      <c r="AX1321" s="13" t="s">
        <v>80</v>
      </c>
      <c r="AY1321" s="153" t="s">
        <v>122</v>
      </c>
    </row>
    <row r="1322" spans="2:65" s="12" customFormat="1" ht="11.25">
      <c r="B1322" s="145"/>
      <c r="D1322" s="146" t="s">
        <v>134</v>
      </c>
      <c r="E1322" s="147" t="s">
        <v>19</v>
      </c>
      <c r="F1322" s="148" t="s">
        <v>167</v>
      </c>
      <c r="H1322" s="147" t="s">
        <v>19</v>
      </c>
      <c r="I1322" s="149"/>
      <c r="L1322" s="145"/>
      <c r="M1322" s="150"/>
      <c r="T1322" s="151"/>
      <c r="AT1322" s="147" t="s">
        <v>134</v>
      </c>
      <c r="AU1322" s="147" t="s">
        <v>90</v>
      </c>
      <c r="AV1322" s="12" t="s">
        <v>88</v>
      </c>
      <c r="AW1322" s="12" t="s">
        <v>42</v>
      </c>
      <c r="AX1322" s="12" t="s">
        <v>80</v>
      </c>
      <c r="AY1322" s="147" t="s">
        <v>122</v>
      </c>
    </row>
    <row r="1323" spans="2:65" s="13" customFormat="1" ht="11.25">
      <c r="B1323" s="152"/>
      <c r="D1323" s="146" t="s">
        <v>134</v>
      </c>
      <c r="E1323" s="153" t="s">
        <v>19</v>
      </c>
      <c r="F1323" s="154" t="s">
        <v>88</v>
      </c>
      <c r="H1323" s="155">
        <v>1</v>
      </c>
      <c r="I1323" s="156"/>
      <c r="L1323" s="152"/>
      <c r="M1323" s="157"/>
      <c r="T1323" s="158"/>
      <c r="AT1323" s="153" t="s">
        <v>134</v>
      </c>
      <c r="AU1323" s="153" t="s">
        <v>90</v>
      </c>
      <c r="AV1323" s="13" t="s">
        <v>90</v>
      </c>
      <c r="AW1323" s="13" t="s">
        <v>42</v>
      </c>
      <c r="AX1323" s="13" t="s">
        <v>80</v>
      </c>
      <c r="AY1323" s="153" t="s">
        <v>122</v>
      </c>
    </row>
    <row r="1324" spans="2:65" s="14" customFormat="1" ht="11.25">
      <c r="B1324" s="159"/>
      <c r="D1324" s="146" t="s">
        <v>134</v>
      </c>
      <c r="E1324" s="160" t="s">
        <v>19</v>
      </c>
      <c r="F1324" s="161" t="s">
        <v>140</v>
      </c>
      <c r="H1324" s="162">
        <v>2</v>
      </c>
      <c r="I1324" s="163"/>
      <c r="L1324" s="159"/>
      <c r="M1324" s="164"/>
      <c r="T1324" s="165"/>
      <c r="AT1324" s="160" t="s">
        <v>134</v>
      </c>
      <c r="AU1324" s="160" t="s">
        <v>90</v>
      </c>
      <c r="AV1324" s="14" t="s">
        <v>130</v>
      </c>
      <c r="AW1324" s="14" t="s">
        <v>42</v>
      </c>
      <c r="AX1324" s="14" t="s">
        <v>88</v>
      </c>
      <c r="AY1324" s="160" t="s">
        <v>122</v>
      </c>
    </row>
    <row r="1325" spans="2:65" s="1" customFormat="1" ht="15" customHeight="1">
      <c r="B1325" s="33"/>
      <c r="C1325" s="166" t="s">
        <v>1221</v>
      </c>
      <c r="D1325" s="166" t="s">
        <v>154</v>
      </c>
      <c r="E1325" s="167" t="s">
        <v>1222</v>
      </c>
      <c r="F1325" s="168" t="s">
        <v>1223</v>
      </c>
      <c r="G1325" s="169" t="s">
        <v>128</v>
      </c>
      <c r="H1325" s="170">
        <v>2</v>
      </c>
      <c r="I1325" s="171"/>
      <c r="J1325" s="172">
        <f>ROUND(I1325*H1325,2)</f>
        <v>0</v>
      </c>
      <c r="K1325" s="168" t="s">
        <v>574</v>
      </c>
      <c r="L1325" s="173"/>
      <c r="M1325" s="174" t="s">
        <v>19</v>
      </c>
      <c r="N1325" s="175" t="s">
        <v>51</v>
      </c>
      <c r="P1325" s="137">
        <f>O1325*H1325</f>
        <v>0</v>
      </c>
      <c r="Q1325" s="137">
        <v>0</v>
      </c>
      <c r="R1325" s="137">
        <f>Q1325*H1325</f>
        <v>0</v>
      </c>
      <c r="S1325" s="137">
        <v>0</v>
      </c>
      <c r="T1325" s="138">
        <f>S1325*H1325</f>
        <v>0</v>
      </c>
      <c r="AR1325" s="139" t="s">
        <v>158</v>
      </c>
      <c r="AT1325" s="139" t="s">
        <v>154</v>
      </c>
      <c r="AU1325" s="139" t="s">
        <v>90</v>
      </c>
      <c r="AY1325" s="17" t="s">
        <v>122</v>
      </c>
      <c r="BE1325" s="140">
        <f>IF(N1325="základní",J1325,0)</f>
        <v>0</v>
      </c>
      <c r="BF1325" s="140">
        <f>IF(N1325="snížená",J1325,0)</f>
        <v>0</v>
      </c>
      <c r="BG1325" s="140">
        <f>IF(N1325="zákl. přenesená",J1325,0)</f>
        <v>0</v>
      </c>
      <c r="BH1325" s="140">
        <f>IF(N1325="sníž. přenesená",J1325,0)</f>
        <v>0</v>
      </c>
      <c r="BI1325" s="140">
        <f>IF(N1325="nulová",J1325,0)</f>
        <v>0</v>
      </c>
      <c r="BJ1325" s="17" t="s">
        <v>88</v>
      </c>
      <c r="BK1325" s="140">
        <f>ROUND(I1325*H1325,2)</f>
        <v>0</v>
      </c>
      <c r="BL1325" s="17" t="s">
        <v>159</v>
      </c>
      <c r="BM1325" s="139" t="s">
        <v>1224</v>
      </c>
    </row>
    <row r="1326" spans="2:65" s="12" customFormat="1" ht="11.25">
      <c r="B1326" s="145"/>
      <c r="D1326" s="146" t="s">
        <v>134</v>
      </c>
      <c r="E1326" s="147" t="s">
        <v>19</v>
      </c>
      <c r="F1326" s="148" t="s">
        <v>161</v>
      </c>
      <c r="H1326" s="147" t="s">
        <v>19</v>
      </c>
      <c r="I1326" s="149"/>
      <c r="L1326" s="145"/>
      <c r="M1326" s="150"/>
      <c r="T1326" s="151"/>
      <c r="AT1326" s="147" t="s">
        <v>134</v>
      </c>
      <c r="AU1326" s="147" t="s">
        <v>90</v>
      </c>
      <c r="AV1326" s="12" t="s">
        <v>88</v>
      </c>
      <c r="AW1326" s="12" t="s">
        <v>42</v>
      </c>
      <c r="AX1326" s="12" t="s">
        <v>80</v>
      </c>
      <c r="AY1326" s="147" t="s">
        <v>122</v>
      </c>
    </row>
    <row r="1327" spans="2:65" s="12" customFormat="1" ht="11.25">
      <c r="B1327" s="145"/>
      <c r="D1327" s="146" t="s">
        <v>134</v>
      </c>
      <c r="E1327" s="147" t="s">
        <v>19</v>
      </c>
      <c r="F1327" s="148" t="s">
        <v>166</v>
      </c>
      <c r="H1327" s="147" t="s">
        <v>19</v>
      </c>
      <c r="I1327" s="149"/>
      <c r="L1327" s="145"/>
      <c r="M1327" s="150"/>
      <c r="T1327" s="151"/>
      <c r="AT1327" s="147" t="s">
        <v>134</v>
      </c>
      <c r="AU1327" s="147" t="s">
        <v>90</v>
      </c>
      <c r="AV1327" s="12" t="s">
        <v>88</v>
      </c>
      <c r="AW1327" s="12" t="s">
        <v>42</v>
      </c>
      <c r="AX1327" s="12" t="s">
        <v>80</v>
      </c>
      <c r="AY1327" s="147" t="s">
        <v>122</v>
      </c>
    </row>
    <row r="1328" spans="2:65" s="13" customFormat="1" ht="11.25">
      <c r="B1328" s="152"/>
      <c r="D1328" s="146" t="s">
        <v>134</v>
      </c>
      <c r="E1328" s="153" t="s">
        <v>19</v>
      </c>
      <c r="F1328" s="154" t="s">
        <v>88</v>
      </c>
      <c r="H1328" s="155">
        <v>1</v>
      </c>
      <c r="I1328" s="156"/>
      <c r="L1328" s="152"/>
      <c r="M1328" s="157"/>
      <c r="T1328" s="158"/>
      <c r="AT1328" s="153" t="s">
        <v>134</v>
      </c>
      <c r="AU1328" s="153" t="s">
        <v>90</v>
      </c>
      <c r="AV1328" s="13" t="s">
        <v>90</v>
      </c>
      <c r="AW1328" s="13" t="s">
        <v>42</v>
      </c>
      <c r="AX1328" s="13" t="s">
        <v>80</v>
      </c>
      <c r="AY1328" s="153" t="s">
        <v>122</v>
      </c>
    </row>
    <row r="1329" spans="2:65" s="12" customFormat="1" ht="11.25">
      <c r="B1329" s="145"/>
      <c r="D1329" s="146" t="s">
        <v>134</v>
      </c>
      <c r="E1329" s="147" t="s">
        <v>19</v>
      </c>
      <c r="F1329" s="148" t="s">
        <v>167</v>
      </c>
      <c r="H1329" s="147" t="s">
        <v>19</v>
      </c>
      <c r="I1329" s="149"/>
      <c r="L1329" s="145"/>
      <c r="M1329" s="150"/>
      <c r="T1329" s="151"/>
      <c r="AT1329" s="147" t="s">
        <v>134</v>
      </c>
      <c r="AU1329" s="147" t="s">
        <v>90</v>
      </c>
      <c r="AV1329" s="12" t="s">
        <v>88</v>
      </c>
      <c r="AW1329" s="12" t="s">
        <v>42</v>
      </c>
      <c r="AX1329" s="12" t="s">
        <v>80</v>
      </c>
      <c r="AY1329" s="147" t="s">
        <v>122</v>
      </c>
    </row>
    <row r="1330" spans="2:65" s="13" customFormat="1" ht="11.25">
      <c r="B1330" s="152"/>
      <c r="D1330" s="146" t="s">
        <v>134</v>
      </c>
      <c r="E1330" s="153" t="s">
        <v>19</v>
      </c>
      <c r="F1330" s="154" t="s">
        <v>88</v>
      </c>
      <c r="H1330" s="155">
        <v>1</v>
      </c>
      <c r="I1330" s="156"/>
      <c r="L1330" s="152"/>
      <c r="M1330" s="157"/>
      <c r="T1330" s="158"/>
      <c r="AT1330" s="153" t="s">
        <v>134</v>
      </c>
      <c r="AU1330" s="153" t="s">
        <v>90</v>
      </c>
      <c r="AV1330" s="13" t="s">
        <v>90</v>
      </c>
      <c r="AW1330" s="13" t="s">
        <v>42</v>
      </c>
      <c r="AX1330" s="13" t="s">
        <v>80</v>
      </c>
      <c r="AY1330" s="153" t="s">
        <v>122</v>
      </c>
    </row>
    <row r="1331" spans="2:65" s="14" customFormat="1" ht="11.25">
      <c r="B1331" s="159"/>
      <c r="D1331" s="146" t="s">
        <v>134</v>
      </c>
      <c r="E1331" s="160" t="s">
        <v>19</v>
      </c>
      <c r="F1331" s="161" t="s">
        <v>140</v>
      </c>
      <c r="H1331" s="162">
        <v>2</v>
      </c>
      <c r="I1331" s="163"/>
      <c r="L1331" s="159"/>
      <c r="M1331" s="164"/>
      <c r="T1331" s="165"/>
      <c r="AT1331" s="160" t="s">
        <v>134</v>
      </c>
      <c r="AU1331" s="160" t="s">
        <v>90</v>
      </c>
      <c r="AV1331" s="14" t="s">
        <v>130</v>
      </c>
      <c r="AW1331" s="14" t="s">
        <v>42</v>
      </c>
      <c r="AX1331" s="14" t="s">
        <v>88</v>
      </c>
      <c r="AY1331" s="160" t="s">
        <v>122</v>
      </c>
    </row>
    <row r="1332" spans="2:65" s="1" customFormat="1" ht="36.75" customHeight="1">
      <c r="B1332" s="33"/>
      <c r="C1332" s="128" t="s">
        <v>1225</v>
      </c>
      <c r="D1332" s="128" t="s">
        <v>125</v>
      </c>
      <c r="E1332" s="129" t="s">
        <v>1226</v>
      </c>
      <c r="F1332" s="130" t="s">
        <v>1227</v>
      </c>
      <c r="G1332" s="131" t="s">
        <v>128</v>
      </c>
      <c r="H1332" s="132">
        <v>2</v>
      </c>
      <c r="I1332" s="133"/>
      <c r="J1332" s="134">
        <f>ROUND(I1332*H1332,2)</f>
        <v>0</v>
      </c>
      <c r="K1332" s="130" t="s">
        <v>129</v>
      </c>
      <c r="L1332" s="33"/>
      <c r="M1332" s="135" t="s">
        <v>19</v>
      </c>
      <c r="N1332" s="136" t="s">
        <v>51</v>
      </c>
      <c r="P1332" s="137">
        <f>O1332*H1332</f>
        <v>0</v>
      </c>
      <c r="Q1332" s="137">
        <v>0</v>
      </c>
      <c r="R1332" s="137">
        <f>Q1332*H1332</f>
        <v>0</v>
      </c>
      <c r="S1332" s="137">
        <v>0</v>
      </c>
      <c r="T1332" s="138">
        <f>S1332*H1332</f>
        <v>0</v>
      </c>
      <c r="AR1332" s="139" t="s">
        <v>159</v>
      </c>
      <c r="AT1332" s="139" t="s">
        <v>125</v>
      </c>
      <c r="AU1332" s="139" t="s">
        <v>90</v>
      </c>
      <c r="AY1332" s="17" t="s">
        <v>122</v>
      </c>
      <c r="BE1332" s="140">
        <f>IF(N1332="základní",J1332,0)</f>
        <v>0</v>
      </c>
      <c r="BF1332" s="140">
        <f>IF(N1332="snížená",J1332,0)</f>
        <v>0</v>
      </c>
      <c r="BG1332" s="140">
        <f>IF(N1332="zákl. přenesená",J1332,0)</f>
        <v>0</v>
      </c>
      <c r="BH1332" s="140">
        <f>IF(N1332="sníž. přenesená",J1332,0)</f>
        <v>0</v>
      </c>
      <c r="BI1332" s="140">
        <f>IF(N1332="nulová",J1332,0)</f>
        <v>0</v>
      </c>
      <c r="BJ1332" s="17" t="s">
        <v>88</v>
      </c>
      <c r="BK1332" s="140">
        <f>ROUND(I1332*H1332,2)</f>
        <v>0</v>
      </c>
      <c r="BL1332" s="17" t="s">
        <v>159</v>
      </c>
      <c r="BM1332" s="139" t="s">
        <v>1228</v>
      </c>
    </row>
    <row r="1333" spans="2:65" s="1" customFormat="1" ht="11.25">
      <c r="B1333" s="33"/>
      <c r="D1333" s="141" t="s">
        <v>132</v>
      </c>
      <c r="F1333" s="142" t="s">
        <v>1229</v>
      </c>
      <c r="I1333" s="143"/>
      <c r="L1333" s="33"/>
      <c r="M1333" s="144"/>
      <c r="T1333" s="54"/>
      <c r="AT1333" s="17" t="s">
        <v>132</v>
      </c>
      <c r="AU1333" s="17" t="s">
        <v>90</v>
      </c>
    </row>
    <row r="1334" spans="2:65" s="12" customFormat="1" ht="11.25">
      <c r="B1334" s="145"/>
      <c r="D1334" s="146" t="s">
        <v>134</v>
      </c>
      <c r="E1334" s="147" t="s">
        <v>19</v>
      </c>
      <c r="F1334" s="148" t="s">
        <v>161</v>
      </c>
      <c r="H1334" s="147" t="s">
        <v>19</v>
      </c>
      <c r="I1334" s="149"/>
      <c r="L1334" s="145"/>
      <c r="M1334" s="150"/>
      <c r="T1334" s="151"/>
      <c r="AT1334" s="147" t="s">
        <v>134</v>
      </c>
      <c r="AU1334" s="147" t="s">
        <v>90</v>
      </c>
      <c r="AV1334" s="12" t="s">
        <v>88</v>
      </c>
      <c r="AW1334" s="12" t="s">
        <v>42</v>
      </c>
      <c r="AX1334" s="12" t="s">
        <v>80</v>
      </c>
      <c r="AY1334" s="147" t="s">
        <v>122</v>
      </c>
    </row>
    <row r="1335" spans="2:65" s="12" customFormat="1" ht="11.25">
      <c r="B1335" s="145"/>
      <c r="D1335" s="146" t="s">
        <v>134</v>
      </c>
      <c r="E1335" s="147" t="s">
        <v>19</v>
      </c>
      <c r="F1335" s="148" t="s">
        <v>163</v>
      </c>
      <c r="H1335" s="147" t="s">
        <v>19</v>
      </c>
      <c r="I1335" s="149"/>
      <c r="L1335" s="145"/>
      <c r="M1335" s="150"/>
      <c r="T1335" s="151"/>
      <c r="AT1335" s="147" t="s">
        <v>134</v>
      </c>
      <c r="AU1335" s="147" t="s">
        <v>90</v>
      </c>
      <c r="AV1335" s="12" t="s">
        <v>88</v>
      </c>
      <c r="AW1335" s="12" t="s">
        <v>42</v>
      </c>
      <c r="AX1335" s="12" t="s">
        <v>80</v>
      </c>
      <c r="AY1335" s="147" t="s">
        <v>122</v>
      </c>
    </row>
    <row r="1336" spans="2:65" s="13" customFormat="1" ht="11.25">
      <c r="B1336" s="152"/>
      <c r="D1336" s="146" t="s">
        <v>134</v>
      </c>
      <c r="E1336" s="153" t="s">
        <v>19</v>
      </c>
      <c r="F1336" s="154" t="s">
        <v>88</v>
      </c>
      <c r="H1336" s="155">
        <v>1</v>
      </c>
      <c r="I1336" s="156"/>
      <c r="L1336" s="152"/>
      <c r="M1336" s="157"/>
      <c r="T1336" s="158"/>
      <c r="AT1336" s="153" t="s">
        <v>134</v>
      </c>
      <c r="AU1336" s="153" t="s">
        <v>90</v>
      </c>
      <c r="AV1336" s="13" t="s">
        <v>90</v>
      </c>
      <c r="AW1336" s="13" t="s">
        <v>42</v>
      </c>
      <c r="AX1336" s="13" t="s">
        <v>80</v>
      </c>
      <c r="AY1336" s="153" t="s">
        <v>122</v>
      </c>
    </row>
    <row r="1337" spans="2:65" s="12" customFormat="1" ht="11.25">
      <c r="B1337" s="145"/>
      <c r="D1337" s="146" t="s">
        <v>134</v>
      </c>
      <c r="E1337" s="147" t="s">
        <v>19</v>
      </c>
      <c r="F1337" s="148" t="s">
        <v>165</v>
      </c>
      <c r="H1337" s="147" t="s">
        <v>19</v>
      </c>
      <c r="I1337" s="149"/>
      <c r="L1337" s="145"/>
      <c r="M1337" s="150"/>
      <c r="T1337" s="151"/>
      <c r="AT1337" s="147" t="s">
        <v>134</v>
      </c>
      <c r="AU1337" s="147" t="s">
        <v>90</v>
      </c>
      <c r="AV1337" s="12" t="s">
        <v>88</v>
      </c>
      <c r="AW1337" s="12" t="s">
        <v>42</v>
      </c>
      <c r="AX1337" s="12" t="s">
        <v>80</v>
      </c>
      <c r="AY1337" s="147" t="s">
        <v>122</v>
      </c>
    </row>
    <row r="1338" spans="2:65" s="13" customFormat="1" ht="11.25">
      <c r="B1338" s="152"/>
      <c r="D1338" s="146" t="s">
        <v>134</v>
      </c>
      <c r="E1338" s="153" t="s">
        <v>19</v>
      </c>
      <c r="F1338" s="154" t="s">
        <v>88</v>
      </c>
      <c r="H1338" s="155">
        <v>1</v>
      </c>
      <c r="I1338" s="156"/>
      <c r="L1338" s="152"/>
      <c r="M1338" s="157"/>
      <c r="T1338" s="158"/>
      <c r="AT1338" s="153" t="s">
        <v>134</v>
      </c>
      <c r="AU1338" s="153" t="s">
        <v>90</v>
      </c>
      <c r="AV1338" s="13" t="s">
        <v>90</v>
      </c>
      <c r="AW1338" s="13" t="s">
        <v>42</v>
      </c>
      <c r="AX1338" s="13" t="s">
        <v>80</v>
      </c>
      <c r="AY1338" s="153" t="s">
        <v>122</v>
      </c>
    </row>
    <row r="1339" spans="2:65" s="14" customFormat="1" ht="11.25">
      <c r="B1339" s="159"/>
      <c r="D1339" s="146" t="s">
        <v>134</v>
      </c>
      <c r="E1339" s="160" t="s">
        <v>19</v>
      </c>
      <c r="F1339" s="161" t="s">
        <v>140</v>
      </c>
      <c r="H1339" s="162">
        <v>2</v>
      </c>
      <c r="I1339" s="163"/>
      <c r="L1339" s="159"/>
      <c r="M1339" s="164"/>
      <c r="T1339" s="165"/>
      <c r="AT1339" s="160" t="s">
        <v>134</v>
      </c>
      <c r="AU1339" s="160" t="s">
        <v>90</v>
      </c>
      <c r="AV1339" s="14" t="s">
        <v>130</v>
      </c>
      <c r="AW1339" s="14" t="s">
        <v>42</v>
      </c>
      <c r="AX1339" s="14" t="s">
        <v>88</v>
      </c>
      <c r="AY1339" s="160" t="s">
        <v>122</v>
      </c>
    </row>
    <row r="1340" spans="2:65" s="1" customFormat="1" ht="36.75" customHeight="1">
      <c r="B1340" s="33"/>
      <c r="C1340" s="128" t="s">
        <v>1230</v>
      </c>
      <c r="D1340" s="128" t="s">
        <v>125</v>
      </c>
      <c r="E1340" s="129" t="s">
        <v>1231</v>
      </c>
      <c r="F1340" s="130" t="s">
        <v>1232</v>
      </c>
      <c r="G1340" s="131" t="s">
        <v>128</v>
      </c>
      <c r="H1340" s="132">
        <v>2</v>
      </c>
      <c r="I1340" s="133"/>
      <c r="J1340" s="134">
        <f>ROUND(I1340*H1340,2)</f>
        <v>0</v>
      </c>
      <c r="K1340" s="130" t="s">
        <v>129</v>
      </c>
      <c r="L1340" s="33"/>
      <c r="M1340" s="135" t="s">
        <v>19</v>
      </c>
      <c r="N1340" s="136" t="s">
        <v>51</v>
      </c>
      <c r="P1340" s="137">
        <f>O1340*H1340</f>
        <v>0</v>
      </c>
      <c r="Q1340" s="137">
        <v>0</v>
      </c>
      <c r="R1340" s="137">
        <f>Q1340*H1340</f>
        <v>0</v>
      </c>
      <c r="S1340" s="137">
        <v>0</v>
      </c>
      <c r="T1340" s="138">
        <f>S1340*H1340</f>
        <v>0</v>
      </c>
      <c r="AR1340" s="139" t="s">
        <v>159</v>
      </c>
      <c r="AT1340" s="139" t="s">
        <v>125</v>
      </c>
      <c r="AU1340" s="139" t="s">
        <v>90</v>
      </c>
      <c r="AY1340" s="17" t="s">
        <v>122</v>
      </c>
      <c r="BE1340" s="140">
        <f>IF(N1340="základní",J1340,0)</f>
        <v>0</v>
      </c>
      <c r="BF1340" s="140">
        <f>IF(N1340="snížená",J1340,0)</f>
        <v>0</v>
      </c>
      <c r="BG1340" s="140">
        <f>IF(N1340="zákl. přenesená",J1340,0)</f>
        <v>0</v>
      </c>
      <c r="BH1340" s="140">
        <f>IF(N1340="sníž. přenesená",J1340,0)</f>
        <v>0</v>
      </c>
      <c r="BI1340" s="140">
        <f>IF(N1340="nulová",J1340,0)</f>
        <v>0</v>
      </c>
      <c r="BJ1340" s="17" t="s">
        <v>88</v>
      </c>
      <c r="BK1340" s="140">
        <f>ROUND(I1340*H1340,2)</f>
        <v>0</v>
      </c>
      <c r="BL1340" s="17" t="s">
        <v>159</v>
      </c>
      <c r="BM1340" s="139" t="s">
        <v>1233</v>
      </c>
    </row>
    <row r="1341" spans="2:65" s="1" customFormat="1" ht="11.25">
      <c r="B1341" s="33"/>
      <c r="D1341" s="141" t="s">
        <v>132</v>
      </c>
      <c r="F1341" s="142" t="s">
        <v>1234</v>
      </c>
      <c r="I1341" s="143"/>
      <c r="L1341" s="33"/>
      <c r="M1341" s="144"/>
      <c r="T1341" s="54"/>
      <c r="AT1341" s="17" t="s">
        <v>132</v>
      </c>
      <c r="AU1341" s="17" t="s">
        <v>90</v>
      </c>
    </row>
    <row r="1342" spans="2:65" s="12" customFormat="1" ht="11.25">
      <c r="B1342" s="145"/>
      <c r="D1342" s="146" t="s">
        <v>134</v>
      </c>
      <c r="E1342" s="147" t="s">
        <v>19</v>
      </c>
      <c r="F1342" s="148" t="s">
        <v>161</v>
      </c>
      <c r="H1342" s="147" t="s">
        <v>19</v>
      </c>
      <c r="I1342" s="149"/>
      <c r="L1342" s="145"/>
      <c r="M1342" s="150"/>
      <c r="T1342" s="151"/>
      <c r="AT1342" s="147" t="s">
        <v>134</v>
      </c>
      <c r="AU1342" s="147" t="s">
        <v>90</v>
      </c>
      <c r="AV1342" s="12" t="s">
        <v>88</v>
      </c>
      <c r="AW1342" s="12" t="s">
        <v>42</v>
      </c>
      <c r="AX1342" s="12" t="s">
        <v>80</v>
      </c>
      <c r="AY1342" s="147" t="s">
        <v>122</v>
      </c>
    </row>
    <row r="1343" spans="2:65" s="12" customFormat="1" ht="11.25">
      <c r="B1343" s="145"/>
      <c r="D1343" s="146" t="s">
        <v>134</v>
      </c>
      <c r="E1343" s="147" t="s">
        <v>19</v>
      </c>
      <c r="F1343" s="148" t="s">
        <v>163</v>
      </c>
      <c r="H1343" s="147" t="s">
        <v>19</v>
      </c>
      <c r="I1343" s="149"/>
      <c r="L1343" s="145"/>
      <c r="M1343" s="150"/>
      <c r="T1343" s="151"/>
      <c r="AT1343" s="147" t="s">
        <v>134</v>
      </c>
      <c r="AU1343" s="147" t="s">
        <v>90</v>
      </c>
      <c r="AV1343" s="12" t="s">
        <v>88</v>
      </c>
      <c r="AW1343" s="12" t="s">
        <v>42</v>
      </c>
      <c r="AX1343" s="12" t="s">
        <v>80</v>
      </c>
      <c r="AY1343" s="147" t="s">
        <v>122</v>
      </c>
    </row>
    <row r="1344" spans="2:65" s="13" customFormat="1" ht="11.25">
      <c r="B1344" s="152"/>
      <c r="D1344" s="146" t="s">
        <v>134</v>
      </c>
      <c r="E1344" s="153" t="s">
        <v>19</v>
      </c>
      <c r="F1344" s="154" t="s">
        <v>88</v>
      </c>
      <c r="H1344" s="155">
        <v>1</v>
      </c>
      <c r="I1344" s="156"/>
      <c r="L1344" s="152"/>
      <c r="M1344" s="157"/>
      <c r="T1344" s="158"/>
      <c r="AT1344" s="153" t="s">
        <v>134</v>
      </c>
      <c r="AU1344" s="153" t="s">
        <v>90</v>
      </c>
      <c r="AV1344" s="13" t="s">
        <v>90</v>
      </c>
      <c r="AW1344" s="13" t="s">
        <v>42</v>
      </c>
      <c r="AX1344" s="13" t="s">
        <v>80</v>
      </c>
      <c r="AY1344" s="153" t="s">
        <v>122</v>
      </c>
    </row>
    <row r="1345" spans="2:65" s="12" customFormat="1" ht="11.25">
      <c r="B1345" s="145"/>
      <c r="D1345" s="146" t="s">
        <v>134</v>
      </c>
      <c r="E1345" s="147" t="s">
        <v>19</v>
      </c>
      <c r="F1345" s="148" t="s">
        <v>165</v>
      </c>
      <c r="H1345" s="147" t="s">
        <v>19</v>
      </c>
      <c r="I1345" s="149"/>
      <c r="L1345" s="145"/>
      <c r="M1345" s="150"/>
      <c r="T1345" s="151"/>
      <c r="AT1345" s="147" t="s">
        <v>134</v>
      </c>
      <c r="AU1345" s="147" t="s">
        <v>90</v>
      </c>
      <c r="AV1345" s="12" t="s">
        <v>88</v>
      </c>
      <c r="AW1345" s="12" t="s">
        <v>42</v>
      </c>
      <c r="AX1345" s="12" t="s">
        <v>80</v>
      </c>
      <c r="AY1345" s="147" t="s">
        <v>122</v>
      </c>
    </row>
    <row r="1346" spans="2:65" s="13" customFormat="1" ht="11.25">
      <c r="B1346" s="152"/>
      <c r="D1346" s="146" t="s">
        <v>134</v>
      </c>
      <c r="E1346" s="153" t="s">
        <v>19</v>
      </c>
      <c r="F1346" s="154" t="s">
        <v>88</v>
      </c>
      <c r="H1346" s="155">
        <v>1</v>
      </c>
      <c r="I1346" s="156"/>
      <c r="L1346" s="152"/>
      <c r="M1346" s="157"/>
      <c r="T1346" s="158"/>
      <c r="AT1346" s="153" t="s">
        <v>134</v>
      </c>
      <c r="AU1346" s="153" t="s">
        <v>90</v>
      </c>
      <c r="AV1346" s="13" t="s">
        <v>90</v>
      </c>
      <c r="AW1346" s="13" t="s">
        <v>42</v>
      </c>
      <c r="AX1346" s="13" t="s">
        <v>80</v>
      </c>
      <c r="AY1346" s="153" t="s">
        <v>122</v>
      </c>
    </row>
    <row r="1347" spans="2:65" s="14" customFormat="1" ht="11.25">
      <c r="B1347" s="159"/>
      <c r="D1347" s="146" t="s">
        <v>134</v>
      </c>
      <c r="E1347" s="160" t="s">
        <v>19</v>
      </c>
      <c r="F1347" s="161" t="s">
        <v>140</v>
      </c>
      <c r="H1347" s="162">
        <v>2</v>
      </c>
      <c r="I1347" s="163"/>
      <c r="L1347" s="159"/>
      <c r="M1347" s="164"/>
      <c r="T1347" s="165"/>
      <c r="AT1347" s="160" t="s">
        <v>134</v>
      </c>
      <c r="AU1347" s="160" t="s">
        <v>90</v>
      </c>
      <c r="AV1347" s="14" t="s">
        <v>130</v>
      </c>
      <c r="AW1347" s="14" t="s">
        <v>42</v>
      </c>
      <c r="AX1347" s="14" t="s">
        <v>88</v>
      </c>
      <c r="AY1347" s="160" t="s">
        <v>122</v>
      </c>
    </row>
    <row r="1348" spans="2:65" s="1" customFormat="1" ht="15" customHeight="1">
      <c r="B1348" s="33"/>
      <c r="C1348" s="166" t="s">
        <v>1235</v>
      </c>
      <c r="D1348" s="166" t="s">
        <v>154</v>
      </c>
      <c r="E1348" s="167" t="s">
        <v>1236</v>
      </c>
      <c r="F1348" s="168" t="s">
        <v>1237</v>
      </c>
      <c r="G1348" s="169" t="s">
        <v>128</v>
      </c>
      <c r="H1348" s="170">
        <v>2</v>
      </c>
      <c r="I1348" s="171"/>
      <c r="J1348" s="172">
        <f>ROUND(I1348*H1348,2)</f>
        <v>0</v>
      </c>
      <c r="K1348" s="168" t="s">
        <v>574</v>
      </c>
      <c r="L1348" s="173"/>
      <c r="M1348" s="174" t="s">
        <v>19</v>
      </c>
      <c r="N1348" s="175" t="s">
        <v>51</v>
      </c>
      <c r="P1348" s="137">
        <f>O1348*H1348</f>
        <v>0</v>
      </c>
      <c r="Q1348" s="137">
        <v>0</v>
      </c>
      <c r="R1348" s="137">
        <f>Q1348*H1348</f>
        <v>0</v>
      </c>
      <c r="S1348" s="137">
        <v>0</v>
      </c>
      <c r="T1348" s="138">
        <f>S1348*H1348</f>
        <v>0</v>
      </c>
      <c r="AR1348" s="139" t="s">
        <v>158</v>
      </c>
      <c r="AT1348" s="139" t="s">
        <v>154</v>
      </c>
      <c r="AU1348" s="139" t="s">
        <v>90</v>
      </c>
      <c r="AY1348" s="17" t="s">
        <v>122</v>
      </c>
      <c r="BE1348" s="140">
        <f>IF(N1348="základní",J1348,0)</f>
        <v>0</v>
      </c>
      <c r="BF1348" s="140">
        <f>IF(N1348="snížená",J1348,0)</f>
        <v>0</v>
      </c>
      <c r="BG1348" s="140">
        <f>IF(N1348="zákl. přenesená",J1348,0)</f>
        <v>0</v>
      </c>
      <c r="BH1348" s="140">
        <f>IF(N1348="sníž. přenesená",J1348,0)</f>
        <v>0</v>
      </c>
      <c r="BI1348" s="140">
        <f>IF(N1348="nulová",J1348,0)</f>
        <v>0</v>
      </c>
      <c r="BJ1348" s="17" t="s">
        <v>88</v>
      </c>
      <c r="BK1348" s="140">
        <f>ROUND(I1348*H1348,2)</f>
        <v>0</v>
      </c>
      <c r="BL1348" s="17" t="s">
        <v>159</v>
      </c>
      <c r="BM1348" s="139" t="s">
        <v>1238</v>
      </c>
    </row>
    <row r="1349" spans="2:65" s="12" customFormat="1" ht="11.25">
      <c r="B1349" s="145"/>
      <c r="D1349" s="146" t="s">
        <v>134</v>
      </c>
      <c r="E1349" s="147" t="s">
        <v>19</v>
      </c>
      <c r="F1349" s="148" t="s">
        <v>161</v>
      </c>
      <c r="H1349" s="147" t="s">
        <v>19</v>
      </c>
      <c r="I1349" s="149"/>
      <c r="L1349" s="145"/>
      <c r="M1349" s="150"/>
      <c r="T1349" s="151"/>
      <c r="AT1349" s="147" t="s">
        <v>134</v>
      </c>
      <c r="AU1349" s="147" t="s">
        <v>90</v>
      </c>
      <c r="AV1349" s="12" t="s">
        <v>88</v>
      </c>
      <c r="AW1349" s="12" t="s">
        <v>42</v>
      </c>
      <c r="AX1349" s="12" t="s">
        <v>80</v>
      </c>
      <c r="AY1349" s="147" t="s">
        <v>122</v>
      </c>
    </row>
    <row r="1350" spans="2:65" s="12" customFormat="1" ht="11.25">
      <c r="B1350" s="145"/>
      <c r="D1350" s="146" t="s">
        <v>134</v>
      </c>
      <c r="E1350" s="147" t="s">
        <v>19</v>
      </c>
      <c r="F1350" s="148" t="s">
        <v>163</v>
      </c>
      <c r="H1350" s="147" t="s">
        <v>19</v>
      </c>
      <c r="I1350" s="149"/>
      <c r="L1350" s="145"/>
      <c r="M1350" s="150"/>
      <c r="T1350" s="151"/>
      <c r="AT1350" s="147" t="s">
        <v>134</v>
      </c>
      <c r="AU1350" s="147" t="s">
        <v>90</v>
      </c>
      <c r="AV1350" s="12" t="s">
        <v>88</v>
      </c>
      <c r="AW1350" s="12" t="s">
        <v>42</v>
      </c>
      <c r="AX1350" s="12" t="s">
        <v>80</v>
      </c>
      <c r="AY1350" s="147" t="s">
        <v>122</v>
      </c>
    </row>
    <row r="1351" spans="2:65" s="13" customFormat="1" ht="11.25">
      <c r="B1351" s="152"/>
      <c r="D1351" s="146" t="s">
        <v>134</v>
      </c>
      <c r="E1351" s="153" t="s">
        <v>19</v>
      </c>
      <c r="F1351" s="154" t="s">
        <v>88</v>
      </c>
      <c r="H1351" s="155">
        <v>1</v>
      </c>
      <c r="I1351" s="156"/>
      <c r="L1351" s="152"/>
      <c r="M1351" s="157"/>
      <c r="T1351" s="158"/>
      <c r="AT1351" s="153" t="s">
        <v>134</v>
      </c>
      <c r="AU1351" s="153" t="s">
        <v>90</v>
      </c>
      <c r="AV1351" s="13" t="s">
        <v>90</v>
      </c>
      <c r="AW1351" s="13" t="s">
        <v>42</v>
      </c>
      <c r="AX1351" s="13" t="s">
        <v>80</v>
      </c>
      <c r="AY1351" s="153" t="s">
        <v>122</v>
      </c>
    </row>
    <row r="1352" spans="2:65" s="12" customFormat="1" ht="11.25">
      <c r="B1352" s="145"/>
      <c r="D1352" s="146" t="s">
        <v>134</v>
      </c>
      <c r="E1352" s="147" t="s">
        <v>19</v>
      </c>
      <c r="F1352" s="148" t="s">
        <v>165</v>
      </c>
      <c r="H1352" s="147" t="s">
        <v>19</v>
      </c>
      <c r="I1352" s="149"/>
      <c r="L1352" s="145"/>
      <c r="M1352" s="150"/>
      <c r="T1352" s="151"/>
      <c r="AT1352" s="147" t="s">
        <v>134</v>
      </c>
      <c r="AU1352" s="147" t="s">
        <v>90</v>
      </c>
      <c r="AV1352" s="12" t="s">
        <v>88</v>
      </c>
      <c r="AW1352" s="12" t="s">
        <v>42</v>
      </c>
      <c r="AX1352" s="12" t="s">
        <v>80</v>
      </c>
      <c r="AY1352" s="147" t="s">
        <v>122</v>
      </c>
    </row>
    <row r="1353" spans="2:65" s="13" customFormat="1" ht="11.25">
      <c r="B1353" s="152"/>
      <c r="D1353" s="146" t="s">
        <v>134</v>
      </c>
      <c r="E1353" s="153" t="s">
        <v>19</v>
      </c>
      <c r="F1353" s="154" t="s">
        <v>88</v>
      </c>
      <c r="H1353" s="155">
        <v>1</v>
      </c>
      <c r="I1353" s="156"/>
      <c r="L1353" s="152"/>
      <c r="M1353" s="157"/>
      <c r="T1353" s="158"/>
      <c r="AT1353" s="153" t="s">
        <v>134</v>
      </c>
      <c r="AU1353" s="153" t="s">
        <v>90</v>
      </c>
      <c r="AV1353" s="13" t="s">
        <v>90</v>
      </c>
      <c r="AW1353" s="13" t="s">
        <v>42</v>
      </c>
      <c r="AX1353" s="13" t="s">
        <v>80</v>
      </c>
      <c r="AY1353" s="153" t="s">
        <v>122</v>
      </c>
    </row>
    <row r="1354" spans="2:65" s="14" customFormat="1" ht="11.25">
      <c r="B1354" s="159"/>
      <c r="D1354" s="146" t="s">
        <v>134</v>
      </c>
      <c r="E1354" s="160" t="s">
        <v>19</v>
      </c>
      <c r="F1354" s="161" t="s">
        <v>140</v>
      </c>
      <c r="H1354" s="162">
        <v>2</v>
      </c>
      <c r="I1354" s="163"/>
      <c r="L1354" s="159"/>
      <c r="M1354" s="164"/>
      <c r="T1354" s="165"/>
      <c r="AT1354" s="160" t="s">
        <v>134</v>
      </c>
      <c r="AU1354" s="160" t="s">
        <v>90</v>
      </c>
      <c r="AV1354" s="14" t="s">
        <v>130</v>
      </c>
      <c r="AW1354" s="14" t="s">
        <v>42</v>
      </c>
      <c r="AX1354" s="14" t="s">
        <v>88</v>
      </c>
      <c r="AY1354" s="160" t="s">
        <v>122</v>
      </c>
    </row>
    <row r="1355" spans="2:65" s="1" customFormat="1" ht="15" customHeight="1">
      <c r="B1355" s="33"/>
      <c r="C1355" s="166" t="s">
        <v>1239</v>
      </c>
      <c r="D1355" s="166" t="s">
        <v>154</v>
      </c>
      <c r="E1355" s="167" t="s">
        <v>1240</v>
      </c>
      <c r="F1355" s="168" t="s">
        <v>1241</v>
      </c>
      <c r="G1355" s="169" t="s">
        <v>128</v>
      </c>
      <c r="H1355" s="170">
        <v>2</v>
      </c>
      <c r="I1355" s="171"/>
      <c r="J1355" s="172">
        <f>ROUND(I1355*H1355,2)</f>
        <v>0</v>
      </c>
      <c r="K1355" s="168" t="s">
        <v>574</v>
      </c>
      <c r="L1355" s="173"/>
      <c r="M1355" s="174" t="s">
        <v>19</v>
      </c>
      <c r="N1355" s="175" t="s">
        <v>51</v>
      </c>
      <c r="P1355" s="137">
        <f>O1355*H1355</f>
        <v>0</v>
      </c>
      <c r="Q1355" s="137">
        <v>0</v>
      </c>
      <c r="R1355" s="137">
        <f>Q1355*H1355</f>
        <v>0</v>
      </c>
      <c r="S1355" s="137">
        <v>0</v>
      </c>
      <c r="T1355" s="138">
        <f>S1355*H1355</f>
        <v>0</v>
      </c>
      <c r="AR1355" s="139" t="s">
        <v>158</v>
      </c>
      <c r="AT1355" s="139" t="s">
        <v>154</v>
      </c>
      <c r="AU1355" s="139" t="s">
        <v>90</v>
      </c>
      <c r="AY1355" s="17" t="s">
        <v>122</v>
      </c>
      <c r="BE1355" s="140">
        <f>IF(N1355="základní",J1355,0)</f>
        <v>0</v>
      </c>
      <c r="BF1355" s="140">
        <f>IF(N1355="snížená",J1355,0)</f>
        <v>0</v>
      </c>
      <c r="BG1355" s="140">
        <f>IF(N1355="zákl. přenesená",J1355,0)</f>
        <v>0</v>
      </c>
      <c r="BH1355" s="140">
        <f>IF(N1355="sníž. přenesená",J1355,0)</f>
        <v>0</v>
      </c>
      <c r="BI1355" s="140">
        <f>IF(N1355="nulová",J1355,0)</f>
        <v>0</v>
      </c>
      <c r="BJ1355" s="17" t="s">
        <v>88</v>
      </c>
      <c r="BK1355" s="140">
        <f>ROUND(I1355*H1355,2)</f>
        <v>0</v>
      </c>
      <c r="BL1355" s="17" t="s">
        <v>159</v>
      </c>
      <c r="BM1355" s="139" t="s">
        <v>1242</v>
      </c>
    </row>
    <row r="1356" spans="2:65" s="12" customFormat="1" ht="11.25">
      <c r="B1356" s="145"/>
      <c r="D1356" s="146" t="s">
        <v>134</v>
      </c>
      <c r="E1356" s="147" t="s">
        <v>19</v>
      </c>
      <c r="F1356" s="148" t="s">
        <v>161</v>
      </c>
      <c r="H1356" s="147" t="s">
        <v>19</v>
      </c>
      <c r="I1356" s="149"/>
      <c r="L1356" s="145"/>
      <c r="M1356" s="150"/>
      <c r="T1356" s="151"/>
      <c r="AT1356" s="147" t="s">
        <v>134</v>
      </c>
      <c r="AU1356" s="147" t="s">
        <v>90</v>
      </c>
      <c r="AV1356" s="12" t="s">
        <v>88</v>
      </c>
      <c r="AW1356" s="12" t="s">
        <v>42</v>
      </c>
      <c r="AX1356" s="12" t="s">
        <v>80</v>
      </c>
      <c r="AY1356" s="147" t="s">
        <v>122</v>
      </c>
    </row>
    <row r="1357" spans="2:65" s="12" customFormat="1" ht="11.25">
      <c r="B1357" s="145"/>
      <c r="D1357" s="146" t="s">
        <v>134</v>
      </c>
      <c r="E1357" s="147" t="s">
        <v>19</v>
      </c>
      <c r="F1357" s="148" t="s">
        <v>163</v>
      </c>
      <c r="H1357" s="147" t="s">
        <v>19</v>
      </c>
      <c r="I1357" s="149"/>
      <c r="L1357" s="145"/>
      <c r="M1357" s="150"/>
      <c r="T1357" s="151"/>
      <c r="AT1357" s="147" t="s">
        <v>134</v>
      </c>
      <c r="AU1357" s="147" t="s">
        <v>90</v>
      </c>
      <c r="AV1357" s="12" t="s">
        <v>88</v>
      </c>
      <c r="AW1357" s="12" t="s">
        <v>42</v>
      </c>
      <c r="AX1357" s="12" t="s">
        <v>80</v>
      </c>
      <c r="AY1357" s="147" t="s">
        <v>122</v>
      </c>
    </row>
    <row r="1358" spans="2:65" s="13" customFormat="1" ht="11.25">
      <c r="B1358" s="152"/>
      <c r="D1358" s="146" t="s">
        <v>134</v>
      </c>
      <c r="E1358" s="153" t="s">
        <v>19</v>
      </c>
      <c r="F1358" s="154" t="s">
        <v>88</v>
      </c>
      <c r="H1358" s="155">
        <v>1</v>
      </c>
      <c r="I1358" s="156"/>
      <c r="L1358" s="152"/>
      <c r="M1358" s="157"/>
      <c r="T1358" s="158"/>
      <c r="AT1358" s="153" t="s">
        <v>134</v>
      </c>
      <c r="AU1358" s="153" t="s">
        <v>90</v>
      </c>
      <c r="AV1358" s="13" t="s">
        <v>90</v>
      </c>
      <c r="AW1358" s="13" t="s">
        <v>42</v>
      </c>
      <c r="AX1358" s="13" t="s">
        <v>80</v>
      </c>
      <c r="AY1358" s="153" t="s">
        <v>122</v>
      </c>
    </row>
    <row r="1359" spans="2:65" s="12" customFormat="1" ht="11.25">
      <c r="B1359" s="145"/>
      <c r="D1359" s="146" t="s">
        <v>134</v>
      </c>
      <c r="E1359" s="147" t="s">
        <v>19</v>
      </c>
      <c r="F1359" s="148" t="s">
        <v>165</v>
      </c>
      <c r="H1359" s="147" t="s">
        <v>19</v>
      </c>
      <c r="I1359" s="149"/>
      <c r="L1359" s="145"/>
      <c r="M1359" s="150"/>
      <c r="T1359" s="151"/>
      <c r="AT1359" s="147" t="s">
        <v>134</v>
      </c>
      <c r="AU1359" s="147" t="s">
        <v>90</v>
      </c>
      <c r="AV1359" s="12" t="s">
        <v>88</v>
      </c>
      <c r="AW1359" s="12" t="s">
        <v>42</v>
      </c>
      <c r="AX1359" s="12" t="s">
        <v>80</v>
      </c>
      <c r="AY1359" s="147" t="s">
        <v>122</v>
      </c>
    </row>
    <row r="1360" spans="2:65" s="13" customFormat="1" ht="11.25">
      <c r="B1360" s="152"/>
      <c r="D1360" s="146" t="s">
        <v>134</v>
      </c>
      <c r="E1360" s="153" t="s">
        <v>19</v>
      </c>
      <c r="F1360" s="154" t="s">
        <v>88</v>
      </c>
      <c r="H1360" s="155">
        <v>1</v>
      </c>
      <c r="I1360" s="156"/>
      <c r="L1360" s="152"/>
      <c r="M1360" s="157"/>
      <c r="T1360" s="158"/>
      <c r="AT1360" s="153" t="s">
        <v>134</v>
      </c>
      <c r="AU1360" s="153" t="s">
        <v>90</v>
      </c>
      <c r="AV1360" s="13" t="s">
        <v>90</v>
      </c>
      <c r="AW1360" s="13" t="s">
        <v>42</v>
      </c>
      <c r="AX1360" s="13" t="s">
        <v>80</v>
      </c>
      <c r="AY1360" s="153" t="s">
        <v>122</v>
      </c>
    </row>
    <row r="1361" spans="2:65" s="14" customFormat="1" ht="11.25">
      <c r="B1361" s="159"/>
      <c r="D1361" s="146" t="s">
        <v>134</v>
      </c>
      <c r="E1361" s="160" t="s">
        <v>19</v>
      </c>
      <c r="F1361" s="161" t="s">
        <v>140</v>
      </c>
      <c r="H1361" s="162">
        <v>2</v>
      </c>
      <c r="I1361" s="163"/>
      <c r="L1361" s="159"/>
      <c r="M1361" s="164"/>
      <c r="T1361" s="165"/>
      <c r="AT1361" s="160" t="s">
        <v>134</v>
      </c>
      <c r="AU1361" s="160" t="s">
        <v>90</v>
      </c>
      <c r="AV1361" s="14" t="s">
        <v>130</v>
      </c>
      <c r="AW1361" s="14" t="s">
        <v>42</v>
      </c>
      <c r="AX1361" s="14" t="s">
        <v>88</v>
      </c>
      <c r="AY1361" s="160" t="s">
        <v>122</v>
      </c>
    </row>
    <row r="1362" spans="2:65" s="1" customFormat="1" ht="15" customHeight="1">
      <c r="B1362" s="33"/>
      <c r="C1362" s="166" t="s">
        <v>1243</v>
      </c>
      <c r="D1362" s="166" t="s">
        <v>154</v>
      </c>
      <c r="E1362" s="167" t="s">
        <v>1244</v>
      </c>
      <c r="F1362" s="168" t="s">
        <v>1245</v>
      </c>
      <c r="G1362" s="169" t="s">
        <v>128</v>
      </c>
      <c r="H1362" s="170">
        <v>2</v>
      </c>
      <c r="I1362" s="171"/>
      <c r="J1362" s="172">
        <f>ROUND(I1362*H1362,2)</f>
        <v>0</v>
      </c>
      <c r="K1362" s="168" t="s">
        <v>574</v>
      </c>
      <c r="L1362" s="173"/>
      <c r="M1362" s="174" t="s">
        <v>19</v>
      </c>
      <c r="N1362" s="175" t="s">
        <v>51</v>
      </c>
      <c r="P1362" s="137">
        <f>O1362*H1362</f>
        <v>0</v>
      </c>
      <c r="Q1362" s="137">
        <v>0</v>
      </c>
      <c r="R1362" s="137">
        <f>Q1362*H1362</f>
        <v>0</v>
      </c>
      <c r="S1362" s="137">
        <v>0</v>
      </c>
      <c r="T1362" s="138">
        <f>S1362*H1362</f>
        <v>0</v>
      </c>
      <c r="AR1362" s="139" t="s">
        <v>158</v>
      </c>
      <c r="AT1362" s="139" t="s">
        <v>154</v>
      </c>
      <c r="AU1362" s="139" t="s">
        <v>90</v>
      </c>
      <c r="AY1362" s="17" t="s">
        <v>122</v>
      </c>
      <c r="BE1362" s="140">
        <f>IF(N1362="základní",J1362,0)</f>
        <v>0</v>
      </c>
      <c r="BF1362" s="140">
        <f>IF(N1362="snížená",J1362,0)</f>
        <v>0</v>
      </c>
      <c r="BG1362" s="140">
        <f>IF(N1362="zákl. přenesená",J1362,0)</f>
        <v>0</v>
      </c>
      <c r="BH1362" s="140">
        <f>IF(N1362="sníž. přenesená",J1362,0)</f>
        <v>0</v>
      </c>
      <c r="BI1362" s="140">
        <f>IF(N1362="nulová",J1362,0)</f>
        <v>0</v>
      </c>
      <c r="BJ1362" s="17" t="s">
        <v>88</v>
      </c>
      <c r="BK1362" s="140">
        <f>ROUND(I1362*H1362,2)</f>
        <v>0</v>
      </c>
      <c r="BL1362" s="17" t="s">
        <v>159</v>
      </c>
      <c r="BM1362" s="139" t="s">
        <v>1246</v>
      </c>
    </row>
    <row r="1363" spans="2:65" s="12" customFormat="1" ht="11.25">
      <c r="B1363" s="145"/>
      <c r="D1363" s="146" t="s">
        <v>134</v>
      </c>
      <c r="E1363" s="147" t="s">
        <v>19</v>
      </c>
      <c r="F1363" s="148" t="s">
        <v>161</v>
      </c>
      <c r="H1363" s="147" t="s">
        <v>19</v>
      </c>
      <c r="I1363" s="149"/>
      <c r="L1363" s="145"/>
      <c r="M1363" s="150"/>
      <c r="T1363" s="151"/>
      <c r="AT1363" s="147" t="s">
        <v>134</v>
      </c>
      <c r="AU1363" s="147" t="s">
        <v>90</v>
      </c>
      <c r="AV1363" s="12" t="s">
        <v>88</v>
      </c>
      <c r="AW1363" s="12" t="s">
        <v>42</v>
      </c>
      <c r="AX1363" s="12" t="s">
        <v>80</v>
      </c>
      <c r="AY1363" s="147" t="s">
        <v>122</v>
      </c>
    </row>
    <row r="1364" spans="2:65" s="12" customFormat="1" ht="11.25">
      <c r="B1364" s="145"/>
      <c r="D1364" s="146" t="s">
        <v>134</v>
      </c>
      <c r="E1364" s="147" t="s">
        <v>19</v>
      </c>
      <c r="F1364" s="148" t="s">
        <v>163</v>
      </c>
      <c r="H1364" s="147" t="s">
        <v>19</v>
      </c>
      <c r="I1364" s="149"/>
      <c r="L1364" s="145"/>
      <c r="M1364" s="150"/>
      <c r="T1364" s="151"/>
      <c r="AT1364" s="147" t="s">
        <v>134</v>
      </c>
      <c r="AU1364" s="147" t="s">
        <v>90</v>
      </c>
      <c r="AV1364" s="12" t="s">
        <v>88</v>
      </c>
      <c r="AW1364" s="12" t="s">
        <v>42</v>
      </c>
      <c r="AX1364" s="12" t="s">
        <v>80</v>
      </c>
      <c r="AY1364" s="147" t="s">
        <v>122</v>
      </c>
    </row>
    <row r="1365" spans="2:65" s="13" customFormat="1" ht="11.25">
      <c r="B1365" s="152"/>
      <c r="D1365" s="146" t="s">
        <v>134</v>
      </c>
      <c r="E1365" s="153" t="s">
        <v>19</v>
      </c>
      <c r="F1365" s="154" t="s">
        <v>88</v>
      </c>
      <c r="H1365" s="155">
        <v>1</v>
      </c>
      <c r="I1365" s="156"/>
      <c r="L1365" s="152"/>
      <c r="M1365" s="157"/>
      <c r="T1365" s="158"/>
      <c r="AT1365" s="153" t="s">
        <v>134</v>
      </c>
      <c r="AU1365" s="153" t="s">
        <v>90</v>
      </c>
      <c r="AV1365" s="13" t="s">
        <v>90</v>
      </c>
      <c r="AW1365" s="13" t="s">
        <v>42</v>
      </c>
      <c r="AX1365" s="13" t="s">
        <v>80</v>
      </c>
      <c r="AY1365" s="153" t="s">
        <v>122</v>
      </c>
    </row>
    <row r="1366" spans="2:65" s="12" customFormat="1" ht="11.25">
      <c r="B1366" s="145"/>
      <c r="D1366" s="146" t="s">
        <v>134</v>
      </c>
      <c r="E1366" s="147" t="s">
        <v>19</v>
      </c>
      <c r="F1366" s="148" t="s">
        <v>165</v>
      </c>
      <c r="H1366" s="147" t="s">
        <v>19</v>
      </c>
      <c r="I1366" s="149"/>
      <c r="L1366" s="145"/>
      <c r="M1366" s="150"/>
      <c r="T1366" s="151"/>
      <c r="AT1366" s="147" t="s">
        <v>134</v>
      </c>
      <c r="AU1366" s="147" t="s">
        <v>90</v>
      </c>
      <c r="AV1366" s="12" t="s">
        <v>88</v>
      </c>
      <c r="AW1366" s="12" t="s">
        <v>42</v>
      </c>
      <c r="AX1366" s="12" t="s">
        <v>80</v>
      </c>
      <c r="AY1366" s="147" t="s">
        <v>122</v>
      </c>
    </row>
    <row r="1367" spans="2:65" s="13" customFormat="1" ht="11.25">
      <c r="B1367" s="152"/>
      <c r="D1367" s="146" t="s">
        <v>134</v>
      </c>
      <c r="E1367" s="153" t="s">
        <v>19</v>
      </c>
      <c r="F1367" s="154" t="s">
        <v>88</v>
      </c>
      <c r="H1367" s="155">
        <v>1</v>
      </c>
      <c r="I1367" s="156"/>
      <c r="L1367" s="152"/>
      <c r="M1367" s="157"/>
      <c r="T1367" s="158"/>
      <c r="AT1367" s="153" t="s">
        <v>134</v>
      </c>
      <c r="AU1367" s="153" t="s">
        <v>90</v>
      </c>
      <c r="AV1367" s="13" t="s">
        <v>90</v>
      </c>
      <c r="AW1367" s="13" t="s">
        <v>42</v>
      </c>
      <c r="AX1367" s="13" t="s">
        <v>80</v>
      </c>
      <c r="AY1367" s="153" t="s">
        <v>122</v>
      </c>
    </row>
    <row r="1368" spans="2:65" s="14" customFormat="1" ht="11.25">
      <c r="B1368" s="159"/>
      <c r="D1368" s="146" t="s">
        <v>134</v>
      </c>
      <c r="E1368" s="160" t="s">
        <v>19</v>
      </c>
      <c r="F1368" s="161" t="s">
        <v>140</v>
      </c>
      <c r="H1368" s="162">
        <v>2</v>
      </c>
      <c r="I1368" s="163"/>
      <c r="L1368" s="159"/>
      <c r="M1368" s="164"/>
      <c r="T1368" s="165"/>
      <c r="AT1368" s="160" t="s">
        <v>134</v>
      </c>
      <c r="AU1368" s="160" t="s">
        <v>90</v>
      </c>
      <c r="AV1368" s="14" t="s">
        <v>130</v>
      </c>
      <c r="AW1368" s="14" t="s">
        <v>42</v>
      </c>
      <c r="AX1368" s="14" t="s">
        <v>88</v>
      </c>
      <c r="AY1368" s="160" t="s">
        <v>122</v>
      </c>
    </row>
    <row r="1369" spans="2:65" s="1" customFormat="1" ht="36.75" customHeight="1">
      <c r="B1369" s="33"/>
      <c r="C1369" s="128" t="s">
        <v>1247</v>
      </c>
      <c r="D1369" s="128" t="s">
        <v>125</v>
      </c>
      <c r="E1369" s="129" t="s">
        <v>1248</v>
      </c>
      <c r="F1369" s="130" t="s">
        <v>1249</v>
      </c>
      <c r="G1369" s="131" t="s">
        <v>128</v>
      </c>
      <c r="H1369" s="132">
        <v>2</v>
      </c>
      <c r="I1369" s="133"/>
      <c r="J1369" s="134">
        <f>ROUND(I1369*H1369,2)</f>
        <v>0</v>
      </c>
      <c r="K1369" s="130" t="s">
        <v>129</v>
      </c>
      <c r="L1369" s="33"/>
      <c r="M1369" s="135" t="s">
        <v>19</v>
      </c>
      <c r="N1369" s="136" t="s">
        <v>51</v>
      </c>
      <c r="P1369" s="137">
        <f>O1369*H1369</f>
        <v>0</v>
      </c>
      <c r="Q1369" s="137">
        <v>0</v>
      </c>
      <c r="R1369" s="137">
        <f>Q1369*H1369</f>
        <v>0</v>
      </c>
      <c r="S1369" s="137">
        <v>0</v>
      </c>
      <c r="T1369" s="138">
        <f>S1369*H1369</f>
        <v>0</v>
      </c>
      <c r="AR1369" s="139" t="s">
        <v>159</v>
      </c>
      <c r="AT1369" s="139" t="s">
        <v>125</v>
      </c>
      <c r="AU1369" s="139" t="s">
        <v>90</v>
      </c>
      <c r="AY1369" s="17" t="s">
        <v>122</v>
      </c>
      <c r="BE1369" s="140">
        <f>IF(N1369="základní",J1369,0)</f>
        <v>0</v>
      </c>
      <c r="BF1369" s="140">
        <f>IF(N1369="snížená",J1369,0)</f>
        <v>0</v>
      </c>
      <c r="BG1369" s="140">
        <f>IF(N1369="zákl. přenesená",J1369,0)</f>
        <v>0</v>
      </c>
      <c r="BH1369" s="140">
        <f>IF(N1369="sníž. přenesená",J1369,0)</f>
        <v>0</v>
      </c>
      <c r="BI1369" s="140">
        <f>IF(N1369="nulová",J1369,0)</f>
        <v>0</v>
      </c>
      <c r="BJ1369" s="17" t="s">
        <v>88</v>
      </c>
      <c r="BK1369" s="140">
        <f>ROUND(I1369*H1369,2)</f>
        <v>0</v>
      </c>
      <c r="BL1369" s="17" t="s">
        <v>159</v>
      </c>
      <c r="BM1369" s="139" t="s">
        <v>1250</v>
      </c>
    </row>
    <row r="1370" spans="2:65" s="1" customFormat="1" ht="11.25">
      <c r="B1370" s="33"/>
      <c r="D1370" s="141" t="s">
        <v>132</v>
      </c>
      <c r="F1370" s="142" t="s">
        <v>1251</v>
      </c>
      <c r="I1370" s="143"/>
      <c r="L1370" s="33"/>
      <c r="M1370" s="144"/>
      <c r="T1370" s="54"/>
      <c r="AT1370" s="17" t="s">
        <v>132</v>
      </c>
      <c r="AU1370" s="17" t="s">
        <v>90</v>
      </c>
    </row>
    <row r="1371" spans="2:65" s="12" customFormat="1" ht="11.25">
      <c r="B1371" s="145"/>
      <c r="D1371" s="146" t="s">
        <v>134</v>
      </c>
      <c r="E1371" s="147" t="s">
        <v>19</v>
      </c>
      <c r="F1371" s="148" t="s">
        <v>161</v>
      </c>
      <c r="H1371" s="147" t="s">
        <v>19</v>
      </c>
      <c r="I1371" s="149"/>
      <c r="L1371" s="145"/>
      <c r="M1371" s="150"/>
      <c r="T1371" s="151"/>
      <c r="AT1371" s="147" t="s">
        <v>134</v>
      </c>
      <c r="AU1371" s="147" t="s">
        <v>90</v>
      </c>
      <c r="AV1371" s="12" t="s">
        <v>88</v>
      </c>
      <c r="AW1371" s="12" t="s">
        <v>42</v>
      </c>
      <c r="AX1371" s="12" t="s">
        <v>80</v>
      </c>
      <c r="AY1371" s="147" t="s">
        <v>122</v>
      </c>
    </row>
    <row r="1372" spans="2:65" s="12" customFormat="1" ht="11.25">
      <c r="B1372" s="145"/>
      <c r="D1372" s="146" t="s">
        <v>134</v>
      </c>
      <c r="E1372" s="147" t="s">
        <v>19</v>
      </c>
      <c r="F1372" s="148" t="s">
        <v>163</v>
      </c>
      <c r="H1372" s="147" t="s">
        <v>19</v>
      </c>
      <c r="I1372" s="149"/>
      <c r="L1372" s="145"/>
      <c r="M1372" s="150"/>
      <c r="T1372" s="151"/>
      <c r="AT1372" s="147" t="s">
        <v>134</v>
      </c>
      <c r="AU1372" s="147" t="s">
        <v>90</v>
      </c>
      <c r="AV1372" s="12" t="s">
        <v>88</v>
      </c>
      <c r="AW1372" s="12" t="s">
        <v>42</v>
      </c>
      <c r="AX1372" s="12" t="s">
        <v>80</v>
      </c>
      <c r="AY1372" s="147" t="s">
        <v>122</v>
      </c>
    </row>
    <row r="1373" spans="2:65" s="13" customFormat="1" ht="11.25">
      <c r="B1373" s="152"/>
      <c r="D1373" s="146" t="s">
        <v>134</v>
      </c>
      <c r="E1373" s="153" t="s">
        <v>19</v>
      </c>
      <c r="F1373" s="154" t="s">
        <v>88</v>
      </c>
      <c r="H1373" s="155">
        <v>1</v>
      </c>
      <c r="I1373" s="156"/>
      <c r="L1373" s="152"/>
      <c r="M1373" s="157"/>
      <c r="T1373" s="158"/>
      <c r="AT1373" s="153" t="s">
        <v>134</v>
      </c>
      <c r="AU1373" s="153" t="s">
        <v>90</v>
      </c>
      <c r="AV1373" s="13" t="s">
        <v>90</v>
      </c>
      <c r="AW1373" s="13" t="s">
        <v>42</v>
      </c>
      <c r="AX1373" s="13" t="s">
        <v>80</v>
      </c>
      <c r="AY1373" s="153" t="s">
        <v>122</v>
      </c>
    </row>
    <row r="1374" spans="2:65" s="12" customFormat="1" ht="11.25">
      <c r="B1374" s="145"/>
      <c r="D1374" s="146" t="s">
        <v>134</v>
      </c>
      <c r="E1374" s="147" t="s">
        <v>19</v>
      </c>
      <c r="F1374" s="148" t="s">
        <v>165</v>
      </c>
      <c r="H1374" s="147" t="s">
        <v>19</v>
      </c>
      <c r="I1374" s="149"/>
      <c r="L1374" s="145"/>
      <c r="M1374" s="150"/>
      <c r="T1374" s="151"/>
      <c r="AT1374" s="147" t="s">
        <v>134</v>
      </c>
      <c r="AU1374" s="147" t="s">
        <v>90</v>
      </c>
      <c r="AV1374" s="12" t="s">
        <v>88</v>
      </c>
      <c r="AW1374" s="12" t="s">
        <v>42</v>
      </c>
      <c r="AX1374" s="12" t="s">
        <v>80</v>
      </c>
      <c r="AY1374" s="147" t="s">
        <v>122</v>
      </c>
    </row>
    <row r="1375" spans="2:65" s="13" customFormat="1" ht="11.25">
      <c r="B1375" s="152"/>
      <c r="D1375" s="146" t="s">
        <v>134</v>
      </c>
      <c r="E1375" s="153" t="s">
        <v>19</v>
      </c>
      <c r="F1375" s="154" t="s">
        <v>88</v>
      </c>
      <c r="H1375" s="155">
        <v>1</v>
      </c>
      <c r="I1375" s="156"/>
      <c r="L1375" s="152"/>
      <c r="M1375" s="157"/>
      <c r="T1375" s="158"/>
      <c r="AT1375" s="153" t="s">
        <v>134</v>
      </c>
      <c r="AU1375" s="153" t="s">
        <v>90</v>
      </c>
      <c r="AV1375" s="13" t="s">
        <v>90</v>
      </c>
      <c r="AW1375" s="13" t="s">
        <v>42</v>
      </c>
      <c r="AX1375" s="13" t="s">
        <v>80</v>
      </c>
      <c r="AY1375" s="153" t="s">
        <v>122</v>
      </c>
    </row>
    <row r="1376" spans="2:65" s="14" customFormat="1" ht="11.25">
      <c r="B1376" s="159"/>
      <c r="D1376" s="146" t="s">
        <v>134</v>
      </c>
      <c r="E1376" s="160" t="s">
        <v>19</v>
      </c>
      <c r="F1376" s="161" t="s">
        <v>140</v>
      </c>
      <c r="H1376" s="162">
        <v>2</v>
      </c>
      <c r="I1376" s="163"/>
      <c r="L1376" s="159"/>
      <c r="M1376" s="164"/>
      <c r="T1376" s="165"/>
      <c r="AT1376" s="160" t="s">
        <v>134</v>
      </c>
      <c r="AU1376" s="160" t="s">
        <v>90</v>
      </c>
      <c r="AV1376" s="14" t="s">
        <v>130</v>
      </c>
      <c r="AW1376" s="14" t="s">
        <v>42</v>
      </c>
      <c r="AX1376" s="14" t="s">
        <v>88</v>
      </c>
      <c r="AY1376" s="160" t="s">
        <v>122</v>
      </c>
    </row>
    <row r="1377" spans="2:65" s="1" customFormat="1" ht="36.75" customHeight="1">
      <c r="B1377" s="33"/>
      <c r="C1377" s="128" t="s">
        <v>1252</v>
      </c>
      <c r="D1377" s="128" t="s">
        <v>125</v>
      </c>
      <c r="E1377" s="129" t="s">
        <v>1253</v>
      </c>
      <c r="F1377" s="130" t="s">
        <v>1254</v>
      </c>
      <c r="G1377" s="131" t="s">
        <v>128</v>
      </c>
      <c r="H1377" s="132">
        <v>2</v>
      </c>
      <c r="I1377" s="133"/>
      <c r="J1377" s="134">
        <f>ROUND(I1377*H1377,2)</f>
        <v>0</v>
      </c>
      <c r="K1377" s="130" t="s">
        <v>129</v>
      </c>
      <c r="L1377" s="33"/>
      <c r="M1377" s="135" t="s">
        <v>19</v>
      </c>
      <c r="N1377" s="136" t="s">
        <v>51</v>
      </c>
      <c r="P1377" s="137">
        <f>O1377*H1377</f>
        <v>0</v>
      </c>
      <c r="Q1377" s="137">
        <v>0</v>
      </c>
      <c r="R1377" s="137">
        <f>Q1377*H1377</f>
        <v>0</v>
      </c>
      <c r="S1377" s="137">
        <v>0</v>
      </c>
      <c r="T1377" s="138">
        <f>S1377*H1377</f>
        <v>0</v>
      </c>
      <c r="AR1377" s="139" t="s">
        <v>159</v>
      </c>
      <c r="AT1377" s="139" t="s">
        <v>125</v>
      </c>
      <c r="AU1377" s="139" t="s">
        <v>90</v>
      </c>
      <c r="AY1377" s="17" t="s">
        <v>122</v>
      </c>
      <c r="BE1377" s="140">
        <f>IF(N1377="základní",J1377,0)</f>
        <v>0</v>
      </c>
      <c r="BF1377" s="140">
        <f>IF(N1377="snížená",J1377,0)</f>
        <v>0</v>
      </c>
      <c r="BG1377" s="140">
        <f>IF(N1377="zákl. přenesená",J1377,0)</f>
        <v>0</v>
      </c>
      <c r="BH1377" s="140">
        <f>IF(N1377="sníž. přenesená",J1377,0)</f>
        <v>0</v>
      </c>
      <c r="BI1377" s="140">
        <f>IF(N1377="nulová",J1377,0)</f>
        <v>0</v>
      </c>
      <c r="BJ1377" s="17" t="s">
        <v>88</v>
      </c>
      <c r="BK1377" s="140">
        <f>ROUND(I1377*H1377,2)</f>
        <v>0</v>
      </c>
      <c r="BL1377" s="17" t="s">
        <v>159</v>
      </c>
      <c r="BM1377" s="139" t="s">
        <v>1255</v>
      </c>
    </row>
    <row r="1378" spans="2:65" s="1" customFormat="1" ht="11.25">
      <c r="B1378" s="33"/>
      <c r="D1378" s="141" t="s">
        <v>132</v>
      </c>
      <c r="F1378" s="142" t="s">
        <v>1256</v>
      </c>
      <c r="I1378" s="143"/>
      <c r="L1378" s="33"/>
      <c r="M1378" s="144"/>
      <c r="T1378" s="54"/>
      <c r="AT1378" s="17" t="s">
        <v>132</v>
      </c>
      <c r="AU1378" s="17" t="s">
        <v>90</v>
      </c>
    </row>
    <row r="1379" spans="2:65" s="12" customFormat="1" ht="11.25">
      <c r="B1379" s="145"/>
      <c r="D1379" s="146" t="s">
        <v>134</v>
      </c>
      <c r="E1379" s="147" t="s">
        <v>19</v>
      </c>
      <c r="F1379" s="148" t="s">
        <v>161</v>
      </c>
      <c r="H1379" s="147" t="s">
        <v>19</v>
      </c>
      <c r="I1379" s="149"/>
      <c r="L1379" s="145"/>
      <c r="M1379" s="150"/>
      <c r="T1379" s="151"/>
      <c r="AT1379" s="147" t="s">
        <v>134</v>
      </c>
      <c r="AU1379" s="147" t="s">
        <v>90</v>
      </c>
      <c r="AV1379" s="12" t="s">
        <v>88</v>
      </c>
      <c r="AW1379" s="12" t="s">
        <v>42</v>
      </c>
      <c r="AX1379" s="12" t="s">
        <v>80</v>
      </c>
      <c r="AY1379" s="147" t="s">
        <v>122</v>
      </c>
    </row>
    <row r="1380" spans="2:65" s="12" customFormat="1" ht="11.25">
      <c r="B1380" s="145"/>
      <c r="D1380" s="146" t="s">
        <v>134</v>
      </c>
      <c r="E1380" s="147" t="s">
        <v>19</v>
      </c>
      <c r="F1380" s="148" t="s">
        <v>163</v>
      </c>
      <c r="H1380" s="147" t="s">
        <v>19</v>
      </c>
      <c r="I1380" s="149"/>
      <c r="L1380" s="145"/>
      <c r="M1380" s="150"/>
      <c r="T1380" s="151"/>
      <c r="AT1380" s="147" t="s">
        <v>134</v>
      </c>
      <c r="AU1380" s="147" t="s">
        <v>90</v>
      </c>
      <c r="AV1380" s="12" t="s">
        <v>88</v>
      </c>
      <c r="AW1380" s="12" t="s">
        <v>42</v>
      </c>
      <c r="AX1380" s="12" t="s">
        <v>80</v>
      </c>
      <c r="AY1380" s="147" t="s">
        <v>122</v>
      </c>
    </row>
    <row r="1381" spans="2:65" s="13" customFormat="1" ht="11.25">
      <c r="B1381" s="152"/>
      <c r="D1381" s="146" t="s">
        <v>134</v>
      </c>
      <c r="E1381" s="153" t="s">
        <v>19</v>
      </c>
      <c r="F1381" s="154" t="s">
        <v>88</v>
      </c>
      <c r="H1381" s="155">
        <v>1</v>
      </c>
      <c r="I1381" s="156"/>
      <c r="L1381" s="152"/>
      <c r="M1381" s="157"/>
      <c r="T1381" s="158"/>
      <c r="AT1381" s="153" t="s">
        <v>134</v>
      </c>
      <c r="AU1381" s="153" t="s">
        <v>90</v>
      </c>
      <c r="AV1381" s="13" t="s">
        <v>90</v>
      </c>
      <c r="AW1381" s="13" t="s">
        <v>42</v>
      </c>
      <c r="AX1381" s="13" t="s">
        <v>80</v>
      </c>
      <c r="AY1381" s="153" t="s">
        <v>122</v>
      </c>
    </row>
    <row r="1382" spans="2:65" s="12" customFormat="1" ht="11.25">
      <c r="B1382" s="145"/>
      <c r="D1382" s="146" t="s">
        <v>134</v>
      </c>
      <c r="E1382" s="147" t="s">
        <v>19</v>
      </c>
      <c r="F1382" s="148" t="s">
        <v>165</v>
      </c>
      <c r="H1382" s="147" t="s">
        <v>19</v>
      </c>
      <c r="I1382" s="149"/>
      <c r="L1382" s="145"/>
      <c r="M1382" s="150"/>
      <c r="T1382" s="151"/>
      <c r="AT1382" s="147" t="s">
        <v>134</v>
      </c>
      <c r="AU1382" s="147" t="s">
        <v>90</v>
      </c>
      <c r="AV1382" s="12" t="s">
        <v>88</v>
      </c>
      <c r="AW1382" s="12" t="s">
        <v>42</v>
      </c>
      <c r="AX1382" s="12" t="s">
        <v>80</v>
      </c>
      <c r="AY1382" s="147" t="s">
        <v>122</v>
      </c>
    </row>
    <row r="1383" spans="2:65" s="13" customFormat="1" ht="11.25">
      <c r="B1383" s="152"/>
      <c r="D1383" s="146" t="s">
        <v>134</v>
      </c>
      <c r="E1383" s="153" t="s">
        <v>19</v>
      </c>
      <c r="F1383" s="154" t="s">
        <v>88</v>
      </c>
      <c r="H1383" s="155">
        <v>1</v>
      </c>
      <c r="I1383" s="156"/>
      <c r="L1383" s="152"/>
      <c r="M1383" s="157"/>
      <c r="T1383" s="158"/>
      <c r="AT1383" s="153" t="s">
        <v>134</v>
      </c>
      <c r="AU1383" s="153" t="s">
        <v>90</v>
      </c>
      <c r="AV1383" s="13" t="s">
        <v>90</v>
      </c>
      <c r="AW1383" s="13" t="s">
        <v>42</v>
      </c>
      <c r="AX1383" s="13" t="s">
        <v>80</v>
      </c>
      <c r="AY1383" s="153" t="s">
        <v>122</v>
      </c>
    </row>
    <row r="1384" spans="2:65" s="14" customFormat="1" ht="11.25">
      <c r="B1384" s="159"/>
      <c r="D1384" s="146" t="s">
        <v>134</v>
      </c>
      <c r="E1384" s="160" t="s">
        <v>19</v>
      </c>
      <c r="F1384" s="161" t="s">
        <v>140</v>
      </c>
      <c r="H1384" s="162">
        <v>2</v>
      </c>
      <c r="I1384" s="163"/>
      <c r="L1384" s="159"/>
      <c r="M1384" s="164"/>
      <c r="T1384" s="165"/>
      <c r="AT1384" s="160" t="s">
        <v>134</v>
      </c>
      <c r="AU1384" s="160" t="s">
        <v>90</v>
      </c>
      <c r="AV1384" s="14" t="s">
        <v>130</v>
      </c>
      <c r="AW1384" s="14" t="s">
        <v>42</v>
      </c>
      <c r="AX1384" s="14" t="s">
        <v>88</v>
      </c>
      <c r="AY1384" s="160" t="s">
        <v>122</v>
      </c>
    </row>
    <row r="1385" spans="2:65" s="1" customFormat="1" ht="15" customHeight="1">
      <c r="B1385" s="33"/>
      <c r="C1385" s="166" t="s">
        <v>1257</v>
      </c>
      <c r="D1385" s="166" t="s">
        <v>154</v>
      </c>
      <c r="E1385" s="167" t="s">
        <v>1258</v>
      </c>
      <c r="F1385" s="168" t="s">
        <v>1259</v>
      </c>
      <c r="G1385" s="169" t="s">
        <v>128</v>
      </c>
      <c r="H1385" s="170">
        <v>2</v>
      </c>
      <c r="I1385" s="171"/>
      <c r="J1385" s="172">
        <f>ROUND(I1385*H1385,2)</f>
        <v>0</v>
      </c>
      <c r="K1385" s="168" t="s">
        <v>574</v>
      </c>
      <c r="L1385" s="173"/>
      <c r="M1385" s="174" t="s">
        <v>19</v>
      </c>
      <c r="N1385" s="175" t="s">
        <v>51</v>
      </c>
      <c r="P1385" s="137">
        <f>O1385*H1385</f>
        <v>0</v>
      </c>
      <c r="Q1385" s="137">
        <v>0</v>
      </c>
      <c r="R1385" s="137">
        <f>Q1385*H1385</f>
        <v>0</v>
      </c>
      <c r="S1385" s="137">
        <v>0</v>
      </c>
      <c r="T1385" s="138">
        <f>S1385*H1385</f>
        <v>0</v>
      </c>
      <c r="AR1385" s="139" t="s">
        <v>158</v>
      </c>
      <c r="AT1385" s="139" t="s">
        <v>154</v>
      </c>
      <c r="AU1385" s="139" t="s">
        <v>90</v>
      </c>
      <c r="AY1385" s="17" t="s">
        <v>122</v>
      </c>
      <c r="BE1385" s="140">
        <f>IF(N1385="základní",J1385,0)</f>
        <v>0</v>
      </c>
      <c r="BF1385" s="140">
        <f>IF(N1385="snížená",J1385,0)</f>
        <v>0</v>
      </c>
      <c r="BG1385" s="140">
        <f>IF(N1385="zákl. přenesená",J1385,0)</f>
        <v>0</v>
      </c>
      <c r="BH1385" s="140">
        <f>IF(N1385="sníž. přenesená",J1385,0)</f>
        <v>0</v>
      </c>
      <c r="BI1385" s="140">
        <f>IF(N1385="nulová",J1385,0)</f>
        <v>0</v>
      </c>
      <c r="BJ1385" s="17" t="s">
        <v>88</v>
      </c>
      <c r="BK1385" s="140">
        <f>ROUND(I1385*H1385,2)</f>
        <v>0</v>
      </c>
      <c r="BL1385" s="17" t="s">
        <v>159</v>
      </c>
      <c r="BM1385" s="139" t="s">
        <v>1260</v>
      </c>
    </row>
    <row r="1386" spans="2:65" s="12" customFormat="1" ht="11.25">
      <c r="B1386" s="145"/>
      <c r="D1386" s="146" t="s">
        <v>134</v>
      </c>
      <c r="E1386" s="147" t="s">
        <v>19</v>
      </c>
      <c r="F1386" s="148" t="s">
        <v>161</v>
      </c>
      <c r="H1386" s="147" t="s">
        <v>19</v>
      </c>
      <c r="I1386" s="149"/>
      <c r="L1386" s="145"/>
      <c r="M1386" s="150"/>
      <c r="T1386" s="151"/>
      <c r="AT1386" s="147" t="s">
        <v>134</v>
      </c>
      <c r="AU1386" s="147" t="s">
        <v>90</v>
      </c>
      <c r="AV1386" s="12" t="s">
        <v>88</v>
      </c>
      <c r="AW1386" s="12" t="s">
        <v>42</v>
      </c>
      <c r="AX1386" s="12" t="s">
        <v>80</v>
      </c>
      <c r="AY1386" s="147" t="s">
        <v>122</v>
      </c>
    </row>
    <row r="1387" spans="2:65" s="12" customFormat="1" ht="11.25">
      <c r="B1387" s="145"/>
      <c r="D1387" s="146" t="s">
        <v>134</v>
      </c>
      <c r="E1387" s="147" t="s">
        <v>19</v>
      </c>
      <c r="F1387" s="148" t="s">
        <v>163</v>
      </c>
      <c r="H1387" s="147" t="s">
        <v>19</v>
      </c>
      <c r="I1387" s="149"/>
      <c r="L1387" s="145"/>
      <c r="M1387" s="150"/>
      <c r="T1387" s="151"/>
      <c r="AT1387" s="147" t="s">
        <v>134</v>
      </c>
      <c r="AU1387" s="147" t="s">
        <v>90</v>
      </c>
      <c r="AV1387" s="12" t="s">
        <v>88</v>
      </c>
      <c r="AW1387" s="12" t="s">
        <v>42</v>
      </c>
      <c r="AX1387" s="12" t="s">
        <v>80</v>
      </c>
      <c r="AY1387" s="147" t="s">
        <v>122</v>
      </c>
    </row>
    <row r="1388" spans="2:65" s="13" customFormat="1" ht="11.25">
      <c r="B1388" s="152"/>
      <c r="D1388" s="146" t="s">
        <v>134</v>
      </c>
      <c r="E1388" s="153" t="s">
        <v>19</v>
      </c>
      <c r="F1388" s="154" t="s">
        <v>88</v>
      </c>
      <c r="H1388" s="155">
        <v>1</v>
      </c>
      <c r="I1388" s="156"/>
      <c r="L1388" s="152"/>
      <c r="M1388" s="157"/>
      <c r="T1388" s="158"/>
      <c r="AT1388" s="153" t="s">
        <v>134</v>
      </c>
      <c r="AU1388" s="153" t="s">
        <v>90</v>
      </c>
      <c r="AV1388" s="13" t="s">
        <v>90</v>
      </c>
      <c r="AW1388" s="13" t="s">
        <v>42</v>
      </c>
      <c r="AX1388" s="13" t="s">
        <v>80</v>
      </c>
      <c r="AY1388" s="153" t="s">
        <v>122</v>
      </c>
    </row>
    <row r="1389" spans="2:65" s="12" customFormat="1" ht="11.25">
      <c r="B1389" s="145"/>
      <c r="D1389" s="146" t="s">
        <v>134</v>
      </c>
      <c r="E1389" s="147" t="s">
        <v>19</v>
      </c>
      <c r="F1389" s="148" t="s">
        <v>165</v>
      </c>
      <c r="H1389" s="147" t="s">
        <v>19</v>
      </c>
      <c r="I1389" s="149"/>
      <c r="L1389" s="145"/>
      <c r="M1389" s="150"/>
      <c r="T1389" s="151"/>
      <c r="AT1389" s="147" t="s">
        <v>134</v>
      </c>
      <c r="AU1389" s="147" t="s">
        <v>90</v>
      </c>
      <c r="AV1389" s="12" t="s">
        <v>88</v>
      </c>
      <c r="AW1389" s="12" t="s">
        <v>42</v>
      </c>
      <c r="AX1389" s="12" t="s">
        <v>80</v>
      </c>
      <c r="AY1389" s="147" t="s">
        <v>122</v>
      </c>
    </row>
    <row r="1390" spans="2:65" s="13" customFormat="1" ht="11.25">
      <c r="B1390" s="152"/>
      <c r="D1390" s="146" t="s">
        <v>134</v>
      </c>
      <c r="E1390" s="153" t="s">
        <v>19</v>
      </c>
      <c r="F1390" s="154" t="s">
        <v>88</v>
      </c>
      <c r="H1390" s="155">
        <v>1</v>
      </c>
      <c r="I1390" s="156"/>
      <c r="L1390" s="152"/>
      <c r="M1390" s="157"/>
      <c r="T1390" s="158"/>
      <c r="AT1390" s="153" t="s">
        <v>134</v>
      </c>
      <c r="AU1390" s="153" t="s">
        <v>90</v>
      </c>
      <c r="AV1390" s="13" t="s">
        <v>90</v>
      </c>
      <c r="AW1390" s="13" t="s">
        <v>42</v>
      </c>
      <c r="AX1390" s="13" t="s">
        <v>80</v>
      </c>
      <c r="AY1390" s="153" t="s">
        <v>122</v>
      </c>
    </row>
    <row r="1391" spans="2:65" s="14" customFormat="1" ht="11.25">
      <c r="B1391" s="159"/>
      <c r="D1391" s="146" t="s">
        <v>134</v>
      </c>
      <c r="E1391" s="160" t="s">
        <v>19</v>
      </c>
      <c r="F1391" s="161" t="s">
        <v>140</v>
      </c>
      <c r="H1391" s="162">
        <v>2</v>
      </c>
      <c r="I1391" s="163"/>
      <c r="L1391" s="159"/>
      <c r="M1391" s="164"/>
      <c r="T1391" s="165"/>
      <c r="AT1391" s="160" t="s">
        <v>134</v>
      </c>
      <c r="AU1391" s="160" t="s">
        <v>90</v>
      </c>
      <c r="AV1391" s="14" t="s">
        <v>130</v>
      </c>
      <c r="AW1391" s="14" t="s">
        <v>42</v>
      </c>
      <c r="AX1391" s="14" t="s">
        <v>88</v>
      </c>
      <c r="AY1391" s="160" t="s">
        <v>122</v>
      </c>
    </row>
    <row r="1392" spans="2:65" s="1" customFormat="1" ht="36.75" customHeight="1">
      <c r="B1392" s="33"/>
      <c r="C1392" s="128" t="s">
        <v>1261</v>
      </c>
      <c r="D1392" s="128" t="s">
        <v>125</v>
      </c>
      <c r="E1392" s="129" t="s">
        <v>1262</v>
      </c>
      <c r="F1392" s="130" t="s">
        <v>1263</v>
      </c>
      <c r="G1392" s="131" t="s">
        <v>128</v>
      </c>
      <c r="H1392" s="132">
        <v>2</v>
      </c>
      <c r="I1392" s="133"/>
      <c r="J1392" s="134">
        <f>ROUND(I1392*H1392,2)</f>
        <v>0</v>
      </c>
      <c r="K1392" s="130" t="s">
        <v>129</v>
      </c>
      <c r="L1392" s="33"/>
      <c r="M1392" s="135" t="s">
        <v>19</v>
      </c>
      <c r="N1392" s="136" t="s">
        <v>51</v>
      </c>
      <c r="P1392" s="137">
        <f>O1392*H1392</f>
        <v>0</v>
      </c>
      <c r="Q1392" s="137">
        <v>0</v>
      </c>
      <c r="R1392" s="137">
        <f>Q1392*H1392</f>
        <v>0</v>
      </c>
      <c r="S1392" s="137">
        <v>0</v>
      </c>
      <c r="T1392" s="138">
        <f>S1392*H1392</f>
        <v>0</v>
      </c>
      <c r="AR1392" s="139" t="s">
        <v>159</v>
      </c>
      <c r="AT1392" s="139" t="s">
        <v>125</v>
      </c>
      <c r="AU1392" s="139" t="s">
        <v>90</v>
      </c>
      <c r="AY1392" s="17" t="s">
        <v>122</v>
      </c>
      <c r="BE1392" s="140">
        <f>IF(N1392="základní",J1392,0)</f>
        <v>0</v>
      </c>
      <c r="BF1392" s="140">
        <f>IF(N1392="snížená",J1392,0)</f>
        <v>0</v>
      </c>
      <c r="BG1392" s="140">
        <f>IF(N1392="zákl. přenesená",J1392,0)</f>
        <v>0</v>
      </c>
      <c r="BH1392" s="140">
        <f>IF(N1392="sníž. přenesená",J1392,0)</f>
        <v>0</v>
      </c>
      <c r="BI1392" s="140">
        <f>IF(N1392="nulová",J1392,0)</f>
        <v>0</v>
      </c>
      <c r="BJ1392" s="17" t="s">
        <v>88</v>
      </c>
      <c r="BK1392" s="140">
        <f>ROUND(I1392*H1392,2)</f>
        <v>0</v>
      </c>
      <c r="BL1392" s="17" t="s">
        <v>159</v>
      </c>
      <c r="BM1392" s="139" t="s">
        <v>1264</v>
      </c>
    </row>
    <row r="1393" spans="2:65" s="1" customFormat="1" ht="11.25">
      <c r="B1393" s="33"/>
      <c r="D1393" s="141" t="s">
        <v>132</v>
      </c>
      <c r="F1393" s="142" t="s">
        <v>1265</v>
      </c>
      <c r="I1393" s="143"/>
      <c r="L1393" s="33"/>
      <c r="M1393" s="144"/>
      <c r="T1393" s="54"/>
      <c r="AT1393" s="17" t="s">
        <v>132</v>
      </c>
      <c r="AU1393" s="17" t="s">
        <v>90</v>
      </c>
    </row>
    <row r="1394" spans="2:65" s="12" customFormat="1" ht="11.25">
      <c r="B1394" s="145"/>
      <c r="D1394" s="146" t="s">
        <v>134</v>
      </c>
      <c r="E1394" s="147" t="s">
        <v>19</v>
      </c>
      <c r="F1394" s="148" t="s">
        <v>161</v>
      </c>
      <c r="H1394" s="147" t="s">
        <v>19</v>
      </c>
      <c r="I1394" s="149"/>
      <c r="L1394" s="145"/>
      <c r="M1394" s="150"/>
      <c r="T1394" s="151"/>
      <c r="AT1394" s="147" t="s">
        <v>134</v>
      </c>
      <c r="AU1394" s="147" t="s">
        <v>90</v>
      </c>
      <c r="AV1394" s="12" t="s">
        <v>88</v>
      </c>
      <c r="AW1394" s="12" t="s">
        <v>42</v>
      </c>
      <c r="AX1394" s="12" t="s">
        <v>80</v>
      </c>
      <c r="AY1394" s="147" t="s">
        <v>122</v>
      </c>
    </row>
    <row r="1395" spans="2:65" s="12" customFormat="1" ht="11.25">
      <c r="B1395" s="145"/>
      <c r="D1395" s="146" t="s">
        <v>134</v>
      </c>
      <c r="E1395" s="147" t="s">
        <v>19</v>
      </c>
      <c r="F1395" s="148" t="s">
        <v>163</v>
      </c>
      <c r="H1395" s="147" t="s">
        <v>19</v>
      </c>
      <c r="I1395" s="149"/>
      <c r="L1395" s="145"/>
      <c r="M1395" s="150"/>
      <c r="T1395" s="151"/>
      <c r="AT1395" s="147" t="s">
        <v>134</v>
      </c>
      <c r="AU1395" s="147" t="s">
        <v>90</v>
      </c>
      <c r="AV1395" s="12" t="s">
        <v>88</v>
      </c>
      <c r="AW1395" s="12" t="s">
        <v>42</v>
      </c>
      <c r="AX1395" s="12" t="s">
        <v>80</v>
      </c>
      <c r="AY1395" s="147" t="s">
        <v>122</v>
      </c>
    </row>
    <row r="1396" spans="2:65" s="13" customFormat="1" ht="11.25">
      <c r="B1396" s="152"/>
      <c r="D1396" s="146" t="s">
        <v>134</v>
      </c>
      <c r="E1396" s="153" t="s">
        <v>19</v>
      </c>
      <c r="F1396" s="154" t="s">
        <v>88</v>
      </c>
      <c r="H1396" s="155">
        <v>1</v>
      </c>
      <c r="I1396" s="156"/>
      <c r="L1396" s="152"/>
      <c r="M1396" s="157"/>
      <c r="T1396" s="158"/>
      <c r="AT1396" s="153" t="s">
        <v>134</v>
      </c>
      <c r="AU1396" s="153" t="s">
        <v>90</v>
      </c>
      <c r="AV1396" s="13" t="s">
        <v>90</v>
      </c>
      <c r="AW1396" s="13" t="s">
        <v>42</v>
      </c>
      <c r="AX1396" s="13" t="s">
        <v>80</v>
      </c>
      <c r="AY1396" s="153" t="s">
        <v>122</v>
      </c>
    </row>
    <row r="1397" spans="2:65" s="12" customFormat="1" ht="11.25">
      <c r="B1397" s="145"/>
      <c r="D1397" s="146" t="s">
        <v>134</v>
      </c>
      <c r="E1397" s="147" t="s">
        <v>19</v>
      </c>
      <c r="F1397" s="148" t="s">
        <v>165</v>
      </c>
      <c r="H1397" s="147" t="s">
        <v>19</v>
      </c>
      <c r="I1397" s="149"/>
      <c r="L1397" s="145"/>
      <c r="M1397" s="150"/>
      <c r="T1397" s="151"/>
      <c r="AT1397" s="147" t="s">
        <v>134</v>
      </c>
      <c r="AU1397" s="147" t="s">
        <v>90</v>
      </c>
      <c r="AV1397" s="12" t="s">
        <v>88</v>
      </c>
      <c r="AW1397" s="12" t="s">
        <v>42</v>
      </c>
      <c r="AX1397" s="12" t="s">
        <v>80</v>
      </c>
      <c r="AY1397" s="147" t="s">
        <v>122</v>
      </c>
    </row>
    <row r="1398" spans="2:65" s="13" customFormat="1" ht="11.25">
      <c r="B1398" s="152"/>
      <c r="D1398" s="146" t="s">
        <v>134</v>
      </c>
      <c r="E1398" s="153" t="s">
        <v>19</v>
      </c>
      <c r="F1398" s="154" t="s">
        <v>88</v>
      </c>
      <c r="H1398" s="155">
        <v>1</v>
      </c>
      <c r="I1398" s="156"/>
      <c r="L1398" s="152"/>
      <c r="M1398" s="157"/>
      <c r="T1398" s="158"/>
      <c r="AT1398" s="153" t="s">
        <v>134</v>
      </c>
      <c r="AU1398" s="153" t="s">
        <v>90</v>
      </c>
      <c r="AV1398" s="13" t="s">
        <v>90</v>
      </c>
      <c r="AW1398" s="13" t="s">
        <v>42</v>
      </c>
      <c r="AX1398" s="13" t="s">
        <v>80</v>
      </c>
      <c r="AY1398" s="153" t="s">
        <v>122</v>
      </c>
    </row>
    <row r="1399" spans="2:65" s="14" customFormat="1" ht="11.25">
      <c r="B1399" s="159"/>
      <c r="D1399" s="146" t="s">
        <v>134</v>
      </c>
      <c r="E1399" s="160" t="s">
        <v>19</v>
      </c>
      <c r="F1399" s="161" t="s">
        <v>140</v>
      </c>
      <c r="H1399" s="162">
        <v>2</v>
      </c>
      <c r="I1399" s="163"/>
      <c r="L1399" s="159"/>
      <c r="M1399" s="164"/>
      <c r="T1399" s="165"/>
      <c r="AT1399" s="160" t="s">
        <v>134</v>
      </c>
      <c r="AU1399" s="160" t="s">
        <v>90</v>
      </c>
      <c r="AV1399" s="14" t="s">
        <v>130</v>
      </c>
      <c r="AW1399" s="14" t="s">
        <v>42</v>
      </c>
      <c r="AX1399" s="14" t="s">
        <v>88</v>
      </c>
      <c r="AY1399" s="160" t="s">
        <v>122</v>
      </c>
    </row>
    <row r="1400" spans="2:65" s="1" customFormat="1" ht="36.75" customHeight="1">
      <c r="B1400" s="33"/>
      <c r="C1400" s="128" t="s">
        <v>1266</v>
      </c>
      <c r="D1400" s="128" t="s">
        <v>125</v>
      </c>
      <c r="E1400" s="129" t="s">
        <v>1267</v>
      </c>
      <c r="F1400" s="130" t="s">
        <v>1268</v>
      </c>
      <c r="G1400" s="131" t="s">
        <v>128</v>
      </c>
      <c r="H1400" s="132">
        <v>2</v>
      </c>
      <c r="I1400" s="133"/>
      <c r="J1400" s="134">
        <f>ROUND(I1400*H1400,2)</f>
        <v>0</v>
      </c>
      <c r="K1400" s="130" t="s">
        <v>129</v>
      </c>
      <c r="L1400" s="33"/>
      <c r="M1400" s="135" t="s">
        <v>19</v>
      </c>
      <c r="N1400" s="136" t="s">
        <v>51</v>
      </c>
      <c r="P1400" s="137">
        <f>O1400*H1400</f>
        <v>0</v>
      </c>
      <c r="Q1400" s="137">
        <v>0</v>
      </c>
      <c r="R1400" s="137">
        <f>Q1400*H1400</f>
        <v>0</v>
      </c>
      <c r="S1400" s="137">
        <v>0</v>
      </c>
      <c r="T1400" s="138">
        <f>S1400*H1400</f>
        <v>0</v>
      </c>
      <c r="AR1400" s="139" t="s">
        <v>159</v>
      </c>
      <c r="AT1400" s="139" t="s">
        <v>125</v>
      </c>
      <c r="AU1400" s="139" t="s">
        <v>90</v>
      </c>
      <c r="AY1400" s="17" t="s">
        <v>122</v>
      </c>
      <c r="BE1400" s="140">
        <f>IF(N1400="základní",J1400,0)</f>
        <v>0</v>
      </c>
      <c r="BF1400" s="140">
        <f>IF(N1400="snížená",J1400,0)</f>
        <v>0</v>
      </c>
      <c r="BG1400" s="140">
        <f>IF(N1400="zákl. přenesená",J1400,0)</f>
        <v>0</v>
      </c>
      <c r="BH1400" s="140">
        <f>IF(N1400="sníž. přenesená",J1400,0)</f>
        <v>0</v>
      </c>
      <c r="BI1400" s="140">
        <f>IF(N1400="nulová",J1400,0)</f>
        <v>0</v>
      </c>
      <c r="BJ1400" s="17" t="s">
        <v>88</v>
      </c>
      <c r="BK1400" s="140">
        <f>ROUND(I1400*H1400,2)</f>
        <v>0</v>
      </c>
      <c r="BL1400" s="17" t="s">
        <v>159</v>
      </c>
      <c r="BM1400" s="139" t="s">
        <v>1269</v>
      </c>
    </row>
    <row r="1401" spans="2:65" s="1" customFormat="1" ht="11.25">
      <c r="B1401" s="33"/>
      <c r="D1401" s="141" t="s">
        <v>132</v>
      </c>
      <c r="F1401" s="142" t="s">
        <v>1270</v>
      </c>
      <c r="I1401" s="143"/>
      <c r="L1401" s="33"/>
      <c r="M1401" s="144"/>
      <c r="T1401" s="54"/>
      <c r="AT1401" s="17" t="s">
        <v>132</v>
      </c>
      <c r="AU1401" s="17" t="s">
        <v>90</v>
      </c>
    </row>
    <row r="1402" spans="2:65" s="12" customFormat="1" ht="11.25">
      <c r="B1402" s="145"/>
      <c r="D1402" s="146" t="s">
        <v>134</v>
      </c>
      <c r="E1402" s="147" t="s">
        <v>19</v>
      </c>
      <c r="F1402" s="148" t="s">
        <v>161</v>
      </c>
      <c r="H1402" s="147" t="s">
        <v>19</v>
      </c>
      <c r="I1402" s="149"/>
      <c r="L1402" s="145"/>
      <c r="M1402" s="150"/>
      <c r="T1402" s="151"/>
      <c r="AT1402" s="147" t="s">
        <v>134</v>
      </c>
      <c r="AU1402" s="147" t="s">
        <v>90</v>
      </c>
      <c r="AV1402" s="12" t="s">
        <v>88</v>
      </c>
      <c r="AW1402" s="12" t="s">
        <v>42</v>
      </c>
      <c r="AX1402" s="12" t="s">
        <v>80</v>
      </c>
      <c r="AY1402" s="147" t="s">
        <v>122</v>
      </c>
    </row>
    <row r="1403" spans="2:65" s="12" customFormat="1" ht="11.25">
      <c r="B1403" s="145"/>
      <c r="D1403" s="146" t="s">
        <v>134</v>
      </c>
      <c r="E1403" s="147" t="s">
        <v>19</v>
      </c>
      <c r="F1403" s="148" t="s">
        <v>163</v>
      </c>
      <c r="H1403" s="147" t="s">
        <v>19</v>
      </c>
      <c r="I1403" s="149"/>
      <c r="L1403" s="145"/>
      <c r="M1403" s="150"/>
      <c r="T1403" s="151"/>
      <c r="AT1403" s="147" t="s">
        <v>134</v>
      </c>
      <c r="AU1403" s="147" t="s">
        <v>90</v>
      </c>
      <c r="AV1403" s="12" t="s">
        <v>88</v>
      </c>
      <c r="AW1403" s="12" t="s">
        <v>42</v>
      </c>
      <c r="AX1403" s="12" t="s">
        <v>80</v>
      </c>
      <c r="AY1403" s="147" t="s">
        <v>122</v>
      </c>
    </row>
    <row r="1404" spans="2:65" s="13" customFormat="1" ht="11.25">
      <c r="B1404" s="152"/>
      <c r="D1404" s="146" t="s">
        <v>134</v>
      </c>
      <c r="E1404" s="153" t="s">
        <v>19</v>
      </c>
      <c r="F1404" s="154" t="s">
        <v>88</v>
      </c>
      <c r="H1404" s="155">
        <v>1</v>
      </c>
      <c r="I1404" s="156"/>
      <c r="L1404" s="152"/>
      <c r="M1404" s="157"/>
      <c r="T1404" s="158"/>
      <c r="AT1404" s="153" t="s">
        <v>134</v>
      </c>
      <c r="AU1404" s="153" t="s">
        <v>90</v>
      </c>
      <c r="AV1404" s="13" t="s">
        <v>90</v>
      </c>
      <c r="AW1404" s="13" t="s">
        <v>42</v>
      </c>
      <c r="AX1404" s="13" t="s">
        <v>80</v>
      </c>
      <c r="AY1404" s="153" t="s">
        <v>122</v>
      </c>
    </row>
    <row r="1405" spans="2:65" s="12" customFormat="1" ht="11.25">
      <c r="B1405" s="145"/>
      <c r="D1405" s="146" t="s">
        <v>134</v>
      </c>
      <c r="E1405" s="147" t="s">
        <v>19</v>
      </c>
      <c r="F1405" s="148" t="s">
        <v>165</v>
      </c>
      <c r="H1405" s="147" t="s">
        <v>19</v>
      </c>
      <c r="I1405" s="149"/>
      <c r="L1405" s="145"/>
      <c r="M1405" s="150"/>
      <c r="T1405" s="151"/>
      <c r="AT1405" s="147" t="s">
        <v>134</v>
      </c>
      <c r="AU1405" s="147" t="s">
        <v>90</v>
      </c>
      <c r="AV1405" s="12" t="s">
        <v>88</v>
      </c>
      <c r="AW1405" s="12" t="s">
        <v>42</v>
      </c>
      <c r="AX1405" s="12" t="s">
        <v>80</v>
      </c>
      <c r="AY1405" s="147" t="s">
        <v>122</v>
      </c>
    </row>
    <row r="1406" spans="2:65" s="13" customFormat="1" ht="11.25">
      <c r="B1406" s="152"/>
      <c r="D1406" s="146" t="s">
        <v>134</v>
      </c>
      <c r="E1406" s="153" t="s">
        <v>19</v>
      </c>
      <c r="F1406" s="154" t="s">
        <v>88</v>
      </c>
      <c r="H1406" s="155">
        <v>1</v>
      </c>
      <c r="I1406" s="156"/>
      <c r="L1406" s="152"/>
      <c r="M1406" s="157"/>
      <c r="T1406" s="158"/>
      <c r="AT1406" s="153" t="s">
        <v>134</v>
      </c>
      <c r="AU1406" s="153" t="s">
        <v>90</v>
      </c>
      <c r="AV1406" s="13" t="s">
        <v>90</v>
      </c>
      <c r="AW1406" s="13" t="s">
        <v>42</v>
      </c>
      <c r="AX1406" s="13" t="s">
        <v>80</v>
      </c>
      <c r="AY1406" s="153" t="s">
        <v>122</v>
      </c>
    </row>
    <row r="1407" spans="2:65" s="14" customFormat="1" ht="11.25">
      <c r="B1407" s="159"/>
      <c r="D1407" s="146" t="s">
        <v>134</v>
      </c>
      <c r="E1407" s="160" t="s">
        <v>19</v>
      </c>
      <c r="F1407" s="161" t="s">
        <v>140</v>
      </c>
      <c r="H1407" s="162">
        <v>2</v>
      </c>
      <c r="I1407" s="163"/>
      <c r="L1407" s="159"/>
      <c r="M1407" s="164"/>
      <c r="T1407" s="165"/>
      <c r="AT1407" s="160" t="s">
        <v>134</v>
      </c>
      <c r="AU1407" s="160" t="s">
        <v>90</v>
      </c>
      <c r="AV1407" s="14" t="s">
        <v>130</v>
      </c>
      <c r="AW1407" s="14" t="s">
        <v>42</v>
      </c>
      <c r="AX1407" s="14" t="s">
        <v>88</v>
      </c>
      <c r="AY1407" s="160" t="s">
        <v>122</v>
      </c>
    </row>
    <row r="1408" spans="2:65" s="1" customFormat="1" ht="15" customHeight="1">
      <c r="B1408" s="33"/>
      <c r="C1408" s="166" t="s">
        <v>1271</v>
      </c>
      <c r="D1408" s="166" t="s">
        <v>154</v>
      </c>
      <c r="E1408" s="167" t="s">
        <v>1272</v>
      </c>
      <c r="F1408" s="168" t="s">
        <v>1273</v>
      </c>
      <c r="G1408" s="169" t="s">
        <v>128</v>
      </c>
      <c r="H1408" s="170">
        <v>2</v>
      </c>
      <c r="I1408" s="171"/>
      <c r="J1408" s="172">
        <f>ROUND(I1408*H1408,2)</f>
        <v>0</v>
      </c>
      <c r="K1408" s="168" t="s">
        <v>574</v>
      </c>
      <c r="L1408" s="173"/>
      <c r="M1408" s="174" t="s">
        <v>19</v>
      </c>
      <c r="N1408" s="175" t="s">
        <v>51</v>
      </c>
      <c r="P1408" s="137">
        <f>O1408*H1408</f>
        <v>0</v>
      </c>
      <c r="Q1408" s="137">
        <v>0</v>
      </c>
      <c r="R1408" s="137">
        <f>Q1408*H1408</f>
        <v>0</v>
      </c>
      <c r="S1408" s="137">
        <v>0</v>
      </c>
      <c r="T1408" s="138">
        <f>S1408*H1408</f>
        <v>0</v>
      </c>
      <c r="AR1408" s="139" t="s">
        <v>158</v>
      </c>
      <c r="AT1408" s="139" t="s">
        <v>154</v>
      </c>
      <c r="AU1408" s="139" t="s">
        <v>90</v>
      </c>
      <c r="AY1408" s="17" t="s">
        <v>122</v>
      </c>
      <c r="BE1408" s="140">
        <f>IF(N1408="základní",J1408,0)</f>
        <v>0</v>
      </c>
      <c r="BF1408" s="140">
        <f>IF(N1408="snížená",J1408,0)</f>
        <v>0</v>
      </c>
      <c r="BG1408" s="140">
        <f>IF(N1408="zákl. přenesená",J1408,0)</f>
        <v>0</v>
      </c>
      <c r="BH1408" s="140">
        <f>IF(N1408="sníž. přenesená",J1408,0)</f>
        <v>0</v>
      </c>
      <c r="BI1408" s="140">
        <f>IF(N1408="nulová",J1408,0)</f>
        <v>0</v>
      </c>
      <c r="BJ1408" s="17" t="s">
        <v>88</v>
      </c>
      <c r="BK1408" s="140">
        <f>ROUND(I1408*H1408,2)</f>
        <v>0</v>
      </c>
      <c r="BL1408" s="17" t="s">
        <v>159</v>
      </c>
      <c r="BM1408" s="139" t="s">
        <v>1274</v>
      </c>
    </row>
    <row r="1409" spans="2:65" s="12" customFormat="1" ht="11.25">
      <c r="B1409" s="145"/>
      <c r="D1409" s="146" t="s">
        <v>134</v>
      </c>
      <c r="E1409" s="147" t="s">
        <v>19</v>
      </c>
      <c r="F1409" s="148" t="s">
        <v>161</v>
      </c>
      <c r="H1409" s="147" t="s">
        <v>19</v>
      </c>
      <c r="I1409" s="149"/>
      <c r="L1409" s="145"/>
      <c r="M1409" s="150"/>
      <c r="T1409" s="151"/>
      <c r="AT1409" s="147" t="s">
        <v>134</v>
      </c>
      <c r="AU1409" s="147" t="s">
        <v>90</v>
      </c>
      <c r="AV1409" s="12" t="s">
        <v>88</v>
      </c>
      <c r="AW1409" s="12" t="s">
        <v>42</v>
      </c>
      <c r="AX1409" s="12" t="s">
        <v>80</v>
      </c>
      <c r="AY1409" s="147" t="s">
        <v>122</v>
      </c>
    </row>
    <row r="1410" spans="2:65" s="12" customFormat="1" ht="11.25">
      <c r="B1410" s="145"/>
      <c r="D1410" s="146" t="s">
        <v>134</v>
      </c>
      <c r="E1410" s="147" t="s">
        <v>19</v>
      </c>
      <c r="F1410" s="148" t="s">
        <v>163</v>
      </c>
      <c r="H1410" s="147" t="s">
        <v>19</v>
      </c>
      <c r="I1410" s="149"/>
      <c r="L1410" s="145"/>
      <c r="M1410" s="150"/>
      <c r="T1410" s="151"/>
      <c r="AT1410" s="147" t="s">
        <v>134</v>
      </c>
      <c r="AU1410" s="147" t="s">
        <v>90</v>
      </c>
      <c r="AV1410" s="12" t="s">
        <v>88</v>
      </c>
      <c r="AW1410" s="12" t="s">
        <v>42</v>
      </c>
      <c r="AX1410" s="12" t="s">
        <v>80</v>
      </c>
      <c r="AY1410" s="147" t="s">
        <v>122</v>
      </c>
    </row>
    <row r="1411" spans="2:65" s="13" customFormat="1" ht="11.25">
      <c r="B1411" s="152"/>
      <c r="D1411" s="146" t="s">
        <v>134</v>
      </c>
      <c r="E1411" s="153" t="s">
        <v>19</v>
      </c>
      <c r="F1411" s="154" t="s">
        <v>88</v>
      </c>
      <c r="H1411" s="155">
        <v>1</v>
      </c>
      <c r="I1411" s="156"/>
      <c r="L1411" s="152"/>
      <c r="M1411" s="157"/>
      <c r="T1411" s="158"/>
      <c r="AT1411" s="153" t="s">
        <v>134</v>
      </c>
      <c r="AU1411" s="153" t="s">
        <v>90</v>
      </c>
      <c r="AV1411" s="13" t="s">
        <v>90</v>
      </c>
      <c r="AW1411" s="13" t="s">
        <v>42</v>
      </c>
      <c r="AX1411" s="13" t="s">
        <v>80</v>
      </c>
      <c r="AY1411" s="153" t="s">
        <v>122</v>
      </c>
    </row>
    <row r="1412" spans="2:65" s="12" customFormat="1" ht="11.25">
      <c r="B1412" s="145"/>
      <c r="D1412" s="146" t="s">
        <v>134</v>
      </c>
      <c r="E1412" s="147" t="s">
        <v>19</v>
      </c>
      <c r="F1412" s="148" t="s">
        <v>165</v>
      </c>
      <c r="H1412" s="147" t="s">
        <v>19</v>
      </c>
      <c r="I1412" s="149"/>
      <c r="L1412" s="145"/>
      <c r="M1412" s="150"/>
      <c r="T1412" s="151"/>
      <c r="AT1412" s="147" t="s">
        <v>134</v>
      </c>
      <c r="AU1412" s="147" t="s">
        <v>90</v>
      </c>
      <c r="AV1412" s="12" t="s">
        <v>88</v>
      </c>
      <c r="AW1412" s="12" t="s">
        <v>42</v>
      </c>
      <c r="AX1412" s="12" t="s">
        <v>80</v>
      </c>
      <c r="AY1412" s="147" t="s">
        <v>122</v>
      </c>
    </row>
    <row r="1413" spans="2:65" s="13" customFormat="1" ht="11.25">
      <c r="B1413" s="152"/>
      <c r="D1413" s="146" t="s">
        <v>134</v>
      </c>
      <c r="E1413" s="153" t="s">
        <v>19</v>
      </c>
      <c r="F1413" s="154" t="s">
        <v>88</v>
      </c>
      <c r="H1413" s="155">
        <v>1</v>
      </c>
      <c r="I1413" s="156"/>
      <c r="L1413" s="152"/>
      <c r="M1413" s="157"/>
      <c r="T1413" s="158"/>
      <c r="AT1413" s="153" t="s">
        <v>134</v>
      </c>
      <c r="AU1413" s="153" t="s">
        <v>90</v>
      </c>
      <c r="AV1413" s="13" t="s">
        <v>90</v>
      </c>
      <c r="AW1413" s="13" t="s">
        <v>42</v>
      </c>
      <c r="AX1413" s="13" t="s">
        <v>80</v>
      </c>
      <c r="AY1413" s="153" t="s">
        <v>122</v>
      </c>
    </row>
    <row r="1414" spans="2:65" s="14" customFormat="1" ht="11.25">
      <c r="B1414" s="159"/>
      <c r="D1414" s="146" t="s">
        <v>134</v>
      </c>
      <c r="E1414" s="160" t="s">
        <v>19</v>
      </c>
      <c r="F1414" s="161" t="s">
        <v>140</v>
      </c>
      <c r="H1414" s="162">
        <v>2</v>
      </c>
      <c r="I1414" s="163"/>
      <c r="L1414" s="159"/>
      <c r="M1414" s="164"/>
      <c r="T1414" s="165"/>
      <c r="AT1414" s="160" t="s">
        <v>134</v>
      </c>
      <c r="AU1414" s="160" t="s">
        <v>90</v>
      </c>
      <c r="AV1414" s="14" t="s">
        <v>130</v>
      </c>
      <c r="AW1414" s="14" t="s">
        <v>42</v>
      </c>
      <c r="AX1414" s="14" t="s">
        <v>88</v>
      </c>
      <c r="AY1414" s="160" t="s">
        <v>122</v>
      </c>
    </row>
    <row r="1415" spans="2:65" s="1" customFormat="1" ht="15" customHeight="1">
      <c r="B1415" s="33"/>
      <c r="C1415" s="128" t="s">
        <v>1275</v>
      </c>
      <c r="D1415" s="128" t="s">
        <v>125</v>
      </c>
      <c r="E1415" s="129" t="s">
        <v>1276</v>
      </c>
      <c r="F1415" s="130" t="s">
        <v>1277</v>
      </c>
      <c r="G1415" s="131" t="s">
        <v>128</v>
      </c>
      <c r="H1415" s="132">
        <v>2</v>
      </c>
      <c r="I1415" s="133"/>
      <c r="J1415" s="134">
        <f>ROUND(I1415*H1415,2)</f>
        <v>0</v>
      </c>
      <c r="K1415" s="130" t="s">
        <v>129</v>
      </c>
      <c r="L1415" s="33"/>
      <c r="M1415" s="135" t="s">
        <v>19</v>
      </c>
      <c r="N1415" s="136" t="s">
        <v>51</v>
      </c>
      <c r="P1415" s="137">
        <f>O1415*H1415</f>
        <v>0</v>
      </c>
      <c r="Q1415" s="137">
        <v>0</v>
      </c>
      <c r="R1415" s="137">
        <f>Q1415*H1415</f>
        <v>0</v>
      </c>
      <c r="S1415" s="137">
        <v>0</v>
      </c>
      <c r="T1415" s="138">
        <f>S1415*H1415</f>
        <v>0</v>
      </c>
      <c r="AR1415" s="139" t="s">
        <v>159</v>
      </c>
      <c r="AT1415" s="139" t="s">
        <v>125</v>
      </c>
      <c r="AU1415" s="139" t="s">
        <v>90</v>
      </c>
      <c r="AY1415" s="17" t="s">
        <v>122</v>
      </c>
      <c r="BE1415" s="140">
        <f>IF(N1415="základní",J1415,0)</f>
        <v>0</v>
      </c>
      <c r="BF1415" s="140">
        <f>IF(N1415="snížená",J1415,0)</f>
        <v>0</v>
      </c>
      <c r="BG1415" s="140">
        <f>IF(N1415="zákl. přenesená",J1415,0)</f>
        <v>0</v>
      </c>
      <c r="BH1415" s="140">
        <f>IF(N1415="sníž. přenesená",J1415,0)</f>
        <v>0</v>
      </c>
      <c r="BI1415" s="140">
        <f>IF(N1415="nulová",J1415,0)</f>
        <v>0</v>
      </c>
      <c r="BJ1415" s="17" t="s">
        <v>88</v>
      </c>
      <c r="BK1415" s="140">
        <f>ROUND(I1415*H1415,2)</f>
        <v>0</v>
      </c>
      <c r="BL1415" s="17" t="s">
        <v>159</v>
      </c>
      <c r="BM1415" s="139" t="s">
        <v>1278</v>
      </c>
    </row>
    <row r="1416" spans="2:65" s="1" customFormat="1" ht="11.25">
      <c r="B1416" s="33"/>
      <c r="D1416" s="141" t="s">
        <v>132</v>
      </c>
      <c r="F1416" s="142" t="s">
        <v>1279</v>
      </c>
      <c r="I1416" s="143"/>
      <c r="L1416" s="33"/>
      <c r="M1416" s="144"/>
      <c r="T1416" s="54"/>
      <c r="AT1416" s="17" t="s">
        <v>132</v>
      </c>
      <c r="AU1416" s="17" t="s">
        <v>90</v>
      </c>
    </row>
    <row r="1417" spans="2:65" s="12" customFormat="1" ht="11.25">
      <c r="B1417" s="145"/>
      <c r="D1417" s="146" t="s">
        <v>134</v>
      </c>
      <c r="E1417" s="147" t="s">
        <v>19</v>
      </c>
      <c r="F1417" s="148" t="s">
        <v>161</v>
      </c>
      <c r="H1417" s="147" t="s">
        <v>19</v>
      </c>
      <c r="I1417" s="149"/>
      <c r="L1417" s="145"/>
      <c r="M1417" s="150"/>
      <c r="T1417" s="151"/>
      <c r="AT1417" s="147" t="s">
        <v>134</v>
      </c>
      <c r="AU1417" s="147" t="s">
        <v>90</v>
      </c>
      <c r="AV1417" s="12" t="s">
        <v>88</v>
      </c>
      <c r="AW1417" s="12" t="s">
        <v>42</v>
      </c>
      <c r="AX1417" s="12" t="s">
        <v>80</v>
      </c>
      <c r="AY1417" s="147" t="s">
        <v>122</v>
      </c>
    </row>
    <row r="1418" spans="2:65" s="12" customFormat="1" ht="11.25">
      <c r="B1418" s="145"/>
      <c r="D1418" s="146" t="s">
        <v>134</v>
      </c>
      <c r="E1418" s="147" t="s">
        <v>19</v>
      </c>
      <c r="F1418" s="148" t="s">
        <v>1280</v>
      </c>
      <c r="H1418" s="147" t="s">
        <v>19</v>
      </c>
      <c r="I1418" s="149"/>
      <c r="L1418" s="145"/>
      <c r="M1418" s="150"/>
      <c r="T1418" s="151"/>
      <c r="AT1418" s="147" t="s">
        <v>134</v>
      </c>
      <c r="AU1418" s="147" t="s">
        <v>90</v>
      </c>
      <c r="AV1418" s="12" t="s">
        <v>88</v>
      </c>
      <c r="AW1418" s="12" t="s">
        <v>42</v>
      </c>
      <c r="AX1418" s="12" t="s">
        <v>80</v>
      </c>
      <c r="AY1418" s="147" t="s">
        <v>122</v>
      </c>
    </row>
    <row r="1419" spans="2:65" s="13" customFormat="1" ht="11.25">
      <c r="B1419" s="152"/>
      <c r="D1419" s="146" t="s">
        <v>134</v>
      </c>
      <c r="E1419" s="153" t="s">
        <v>19</v>
      </c>
      <c r="F1419" s="154" t="s">
        <v>88</v>
      </c>
      <c r="H1419" s="155">
        <v>1</v>
      </c>
      <c r="I1419" s="156"/>
      <c r="L1419" s="152"/>
      <c r="M1419" s="157"/>
      <c r="T1419" s="158"/>
      <c r="AT1419" s="153" t="s">
        <v>134</v>
      </c>
      <c r="AU1419" s="153" t="s">
        <v>90</v>
      </c>
      <c r="AV1419" s="13" t="s">
        <v>90</v>
      </c>
      <c r="AW1419" s="13" t="s">
        <v>42</v>
      </c>
      <c r="AX1419" s="13" t="s">
        <v>80</v>
      </c>
      <c r="AY1419" s="153" t="s">
        <v>122</v>
      </c>
    </row>
    <row r="1420" spans="2:65" s="12" customFormat="1" ht="11.25">
      <c r="B1420" s="145"/>
      <c r="D1420" s="146" t="s">
        <v>134</v>
      </c>
      <c r="E1420" s="147" t="s">
        <v>19</v>
      </c>
      <c r="F1420" s="148" t="s">
        <v>1281</v>
      </c>
      <c r="H1420" s="147" t="s">
        <v>19</v>
      </c>
      <c r="I1420" s="149"/>
      <c r="L1420" s="145"/>
      <c r="M1420" s="150"/>
      <c r="T1420" s="151"/>
      <c r="AT1420" s="147" t="s">
        <v>134</v>
      </c>
      <c r="AU1420" s="147" t="s">
        <v>90</v>
      </c>
      <c r="AV1420" s="12" t="s">
        <v>88</v>
      </c>
      <c r="AW1420" s="12" t="s">
        <v>42</v>
      </c>
      <c r="AX1420" s="12" t="s">
        <v>80</v>
      </c>
      <c r="AY1420" s="147" t="s">
        <v>122</v>
      </c>
    </row>
    <row r="1421" spans="2:65" s="13" customFormat="1" ht="11.25">
      <c r="B1421" s="152"/>
      <c r="D1421" s="146" t="s">
        <v>134</v>
      </c>
      <c r="E1421" s="153" t="s">
        <v>19</v>
      </c>
      <c r="F1421" s="154" t="s">
        <v>88</v>
      </c>
      <c r="H1421" s="155">
        <v>1</v>
      </c>
      <c r="I1421" s="156"/>
      <c r="L1421" s="152"/>
      <c r="M1421" s="157"/>
      <c r="T1421" s="158"/>
      <c r="AT1421" s="153" t="s">
        <v>134</v>
      </c>
      <c r="AU1421" s="153" t="s">
        <v>90</v>
      </c>
      <c r="AV1421" s="13" t="s">
        <v>90</v>
      </c>
      <c r="AW1421" s="13" t="s">
        <v>42</v>
      </c>
      <c r="AX1421" s="13" t="s">
        <v>80</v>
      </c>
      <c r="AY1421" s="153" t="s">
        <v>122</v>
      </c>
    </row>
    <row r="1422" spans="2:65" s="14" customFormat="1" ht="11.25">
      <c r="B1422" s="159"/>
      <c r="D1422" s="146" t="s">
        <v>134</v>
      </c>
      <c r="E1422" s="160" t="s">
        <v>19</v>
      </c>
      <c r="F1422" s="161" t="s">
        <v>140</v>
      </c>
      <c r="H1422" s="162">
        <v>2</v>
      </c>
      <c r="I1422" s="163"/>
      <c r="L1422" s="159"/>
      <c r="M1422" s="164"/>
      <c r="T1422" s="165"/>
      <c r="AT1422" s="160" t="s">
        <v>134</v>
      </c>
      <c r="AU1422" s="160" t="s">
        <v>90</v>
      </c>
      <c r="AV1422" s="14" t="s">
        <v>130</v>
      </c>
      <c r="AW1422" s="14" t="s">
        <v>42</v>
      </c>
      <c r="AX1422" s="14" t="s">
        <v>88</v>
      </c>
      <c r="AY1422" s="160" t="s">
        <v>122</v>
      </c>
    </row>
    <row r="1423" spans="2:65" s="1" customFormat="1" ht="15" customHeight="1">
      <c r="B1423" s="33"/>
      <c r="C1423" s="166" t="s">
        <v>1282</v>
      </c>
      <c r="D1423" s="166" t="s">
        <v>154</v>
      </c>
      <c r="E1423" s="167" t="s">
        <v>1283</v>
      </c>
      <c r="F1423" s="168" t="s">
        <v>1284</v>
      </c>
      <c r="G1423" s="169" t="s">
        <v>128</v>
      </c>
      <c r="H1423" s="170">
        <v>2</v>
      </c>
      <c r="I1423" s="171"/>
      <c r="J1423" s="172">
        <f>ROUND(I1423*H1423,2)</f>
        <v>0</v>
      </c>
      <c r="K1423" s="168" t="s">
        <v>574</v>
      </c>
      <c r="L1423" s="173"/>
      <c r="M1423" s="174" t="s">
        <v>19</v>
      </c>
      <c r="N1423" s="175" t="s">
        <v>51</v>
      </c>
      <c r="P1423" s="137">
        <f>O1423*H1423</f>
        <v>0</v>
      </c>
      <c r="Q1423" s="137">
        <v>0</v>
      </c>
      <c r="R1423" s="137">
        <f>Q1423*H1423</f>
        <v>0</v>
      </c>
      <c r="S1423" s="137">
        <v>0</v>
      </c>
      <c r="T1423" s="138">
        <f>S1423*H1423</f>
        <v>0</v>
      </c>
      <c r="AR1423" s="139" t="s">
        <v>158</v>
      </c>
      <c r="AT1423" s="139" t="s">
        <v>154</v>
      </c>
      <c r="AU1423" s="139" t="s">
        <v>90</v>
      </c>
      <c r="AY1423" s="17" t="s">
        <v>122</v>
      </c>
      <c r="BE1423" s="140">
        <f>IF(N1423="základní",J1423,0)</f>
        <v>0</v>
      </c>
      <c r="BF1423" s="140">
        <f>IF(N1423="snížená",J1423,0)</f>
        <v>0</v>
      </c>
      <c r="BG1423" s="140">
        <f>IF(N1423="zákl. přenesená",J1423,0)</f>
        <v>0</v>
      </c>
      <c r="BH1423" s="140">
        <f>IF(N1423="sníž. přenesená",J1423,0)</f>
        <v>0</v>
      </c>
      <c r="BI1423" s="140">
        <f>IF(N1423="nulová",J1423,0)</f>
        <v>0</v>
      </c>
      <c r="BJ1423" s="17" t="s">
        <v>88</v>
      </c>
      <c r="BK1423" s="140">
        <f>ROUND(I1423*H1423,2)</f>
        <v>0</v>
      </c>
      <c r="BL1423" s="17" t="s">
        <v>159</v>
      </c>
      <c r="BM1423" s="139" t="s">
        <v>1285</v>
      </c>
    </row>
    <row r="1424" spans="2:65" s="12" customFormat="1" ht="11.25">
      <c r="B1424" s="145"/>
      <c r="D1424" s="146" t="s">
        <v>134</v>
      </c>
      <c r="E1424" s="147" t="s">
        <v>19</v>
      </c>
      <c r="F1424" s="148" t="s">
        <v>161</v>
      </c>
      <c r="H1424" s="147" t="s">
        <v>19</v>
      </c>
      <c r="I1424" s="149"/>
      <c r="L1424" s="145"/>
      <c r="M1424" s="150"/>
      <c r="T1424" s="151"/>
      <c r="AT1424" s="147" t="s">
        <v>134</v>
      </c>
      <c r="AU1424" s="147" t="s">
        <v>90</v>
      </c>
      <c r="AV1424" s="12" t="s">
        <v>88</v>
      </c>
      <c r="AW1424" s="12" t="s">
        <v>42</v>
      </c>
      <c r="AX1424" s="12" t="s">
        <v>80</v>
      </c>
      <c r="AY1424" s="147" t="s">
        <v>122</v>
      </c>
    </row>
    <row r="1425" spans="2:65" s="12" customFormat="1" ht="11.25">
      <c r="B1425" s="145"/>
      <c r="D1425" s="146" t="s">
        <v>134</v>
      </c>
      <c r="E1425" s="147" t="s">
        <v>19</v>
      </c>
      <c r="F1425" s="148" t="s">
        <v>1280</v>
      </c>
      <c r="H1425" s="147" t="s">
        <v>19</v>
      </c>
      <c r="I1425" s="149"/>
      <c r="L1425" s="145"/>
      <c r="M1425" s="150"/>
      <c r="T1425" s="151"/>
      <c r="AT1425" s="147" t="s">
        <v>134</v>
      </c>
      <c r="AU1425" s="147" t="s">
        <v>90</v>
      </c>
      <c r="AV1425" s="12" t="s">
        <v>88</v>
      </c>
      <c r="AW1425" s="12" t="s">
        <v>42</v>
      </c>
      <c r="AX1425" s="12" t="s">
        <v>80</v>
      </c>
      <c r="AY1425" s="147" t="s">
        <v>122</v>
      </c>
    </row>
    <row r="1426" spans="2:65" s="13" customFormat="1" ht="11.25">
      <c r="B1426" s="152"/>
      <c r="D1426" s="146" t="s">
        <v>134</v>
      </c>
      <c r="E1426" s="153" t="s">
        <v>19</v>
      </c>
      <c r="F1426" s="154" t="s">
        <v>88</v>
      </c>
      <c r="H1426" s="155">
        <v>1</v>
      </c>
      <c r="I1426" s="156"/>
      <c r="L1426" s="152"/>
      <c r="M1426" s="157"/>
      <c r="T1426" s="158"/>
      <c r="AT1426" s="153" t="s">
        <v>134</v>
      </c>
      <c r="AU1426" s="153" t="s">
        <v>90</v>
      </c>
      <c r="AV1426" s="13" t="s">
        <v>90</v>
      </c>
      <c r="AW1426" s="13" t="s">
        <v>42</v>
      </c>
      <c r="AX1426" s="13" t="s">
        <v>80</v>
      </c>
      <c r="AY1426" s="153" t="s">
        <v>122</v>
      </c>
    </row>
    <row r="1427" spans="2:65" s="12" customFormat="1" ht="11.25">
      <c r="B1427" s="145"/>
      <c r="D1427" s="146" t="s">
        <v>134</v>
      </c>
      <c r="E1427" s="147" t="s">
        <v>19</v>
      </c>
      <c r="F1427" s="148" t="s">
        <v>1281</v>
      </c>
      <c r="H1427" s="147" t="s">
        <v>19</v>
      </c>
      <c r="I1427" s="149"/>
      <c r="L1427" s="145"/>
      <c r="M1427" s="150"/>
      <c r="T1427" s="151"/>
      <c r="AT1427" s="147" t="s">
        <v>134</v>
      </c>
      <c r="AU1427" s="147" t="s">
        <v>90</v>
      </c>
      <c r="AV1427" s="12" t="s">
        <v>88</v>
      </c>
      <c r="AW1427" s="12" t="s">
        <v>42</v>
      </c>
      <c r="AX1427" s="12" t="s">
        <v>80</v>
      </c>
      <c r="AY1427" s="147" t="s">
        <v>122</v>
      </c>
    </row>
    <row r="1428" spans="2:65" s="13" customFormat="1" ht="11.25">
      <c r="B1428" s="152"/>
      <c r="D1428" s="146" t="s">
        <v>134</v>
      </c>
      <c r="E1428" s="153" t="s">
        <v>19</v>
      </c>
      <c r="F1428" s="154" t="s">
        <v>88</v>
      </c>
      <c r="H1428" s="155">
        <v>1</v>
      </c>
      <c r="I1428" s="156"/>
      <c r="L1428" s="152"/>
      <c r="M1428" s="157"/>
      <c r="T1428" s="158"/>
      <c r="AT1428" s="153" t="s">
        <v>134</v>
      </c>
      <c r="AU1428" s="153" t="s">
        <v>90</v>
      </c>
      <c r="AV1428" s="13" t="s">
        <v>90</v>
      </c>
      <c r="AW1428" s="13" t="s">
        <v>42</v>
      </c>
      <c r="AX1428" s="13" t="s">
        <v>80</v>
      </c>
      <c r="AY1428" s="153" t="s">
        <v>122</v>
      </c>
    </row>
    <row r="1429" spans="2:65" s="14" customFormat="1" ht="11.25">
      <c r="B1429" s="159"/>
      <c r="D1429" s="146" t="s">
        <v>134</v>
      </c>
      <c r="E1429" s="160" t="s">
        <v>19</v>
      </c>
      <c r="F1429" s="161" t="s">
        <v>140</v>
      </c>
      <c r="H1429" s="162">
        <v>2</v>
      </c>
      <c r="I1429" s="163"/>
      <c r="L1429" s="159"/>
      <c r="M1429" s="164"/>
      <c r="T1429" s="165"/>
      <c r="AT1429" s="160" t="s">
        <v>134</v>
      </c>
      <c r="AU1429" s="160" t="s">
        <v>90</v>
      </c>
      <c r="AV1429" s="14" t="s">
        <v>130</v>
      </c>
      <c r="AW1429" s="14" t="s">
        <v>42</v>
      </c>
      <c r="AX1429" s="14" t="s">
        <v>88</v>
      </c>
      <c r="AY1429" s="160" t="s">
        <v>122</v>
      </c>
    </row>
    <row r="1430" spans="2:65" s="1" customFormat="1" ht="15" customHeight="1">
      <c r="B1430" s="33"/>
      <c r="C1430" s="166" t="s">
        <v>1286</v>
      </c>
      <c r="D1430" s="166" t="s">
        <v>154</v>
      </c>
      <c r="E1430" s="167" t="s">
        <v>1287</v>
      </c>
      <c r="F1430" s="168" t="s">
        <v>1288</v>
      </c>
      <c r="G1430" s="169" t="s">
        <v>1289</v>
      </c>
      <c r="H1430" s="170">
        <v>1</v>
      </c>
      <c r="I1430" s="171"/>
      <c r="J1430" s="172">
        <f>ROUND(I1430*H1430,2)</f>
        <v>0</v>
      </c>
      <c r="K1430" s="168" t="s">
        <v>574</v>
      </c>
      <c r="L1430" s="173"/>
      <c r="M1430" s="174" t="s">
        <v>19</v>
      </c>
      <c r="N1430" s="175" t="s">
        <v>51</v>
      </c>
      <c r="P1430" s="137">
        <f>O1430*H1430</f>
        <v>0</v>
      </c>
      <c r="Q1430" s="137">
        <v>0</v>
      </c>
      <c r="R1430" s="137">
        <f>Q1430*H1430</f>
        <v>0</v>
      </c>
      <c r="S1430" s="137">
        <v>0</v>
      </c>
      <c r="T1430" s="138">
        <f>S1430*H1430</f>
        <v>0</v>
      </c>
      <c r="AR1430" s="139" t="s">
        <v>635</v>
      </c>
      <c r="AT1430" s="139" t="s">
        <v>154</v>
      </c>
      <c r="AU1430" s="139" t="s">
        <v>90</v>
      </c>
      <c r="AY1430" s="17" t="s">
        <v>122</v>
      </c>
      <c r="BE1430" s="140">
        <f>IF(N1430="základní",J1430,0)</f>
        <v>0</v>
      </c>
      <c r="BF1430" s="140">
        <f>IF(N1430="snížená",J1430,0)</f>
        <v>0</v>
      </c>
      <c r="BG1430" s="140">
        <f>IF(N1430="zákl. přenesená",J1430,0)</f>
        <v>0</v>
      </c>
      <c r="BH1430" s="140">
        <f>IF(N1430="sníž. přenesená",J1430,0)</f>
        <v>0</v>
      </c>
      <c r="BI1430" s="140">
        <f>IF(N1430="nulová",J1430,0)</f>
        <v>0</v>
      </c>
      <c r="BJ1430" s="17" t="s">
        <v>88</v>
      </c>
      <c r="BK1430" s="140">
        <f>ROUND(I1430*H1430,2)</f>
        <v>0</v>
      </c>
      <c r="BL1430" s="17" t="s">
        <v>635</v>
      </c>
      <c r="BM1430" s="139" t="s">
        <v>1290</v>
      </c>
    </row>
    <row r="1431" spans="2:65" s="12" customFormat="1" ht="11.25">
      <c r="B1431" s="145"/>
      <c r="D1431" s="146" t="s">
        <v>134</v>
      </c>
      <c r="E1431" s="147" t="s">
        <v>19</v>
      </c>
      <c r="F1431" s="148" t="s">
        <v>161</v>
      </c>
      <c r="H1431" s="147" t="s">
        <v>19</v>
      </c>
      <c r="I1431" s="149"/>
      <c r="L1431" s="145"/>
      <c r="M1431" s="150"/>
      <c r="T1431" s="151"/>
      <c r="AT1431" s="147" t="s">
        <v>134</v>
      </c>
      <c r="AU1431" s="147" t="s">
        <v>90</v>
      </c>
      <c r="AV1431" s="12" t="s">
        <v>88</v>
      </c>
      <c r="AW1431" s="12" t="s">
        <v>42</v>
      </c>
      <c r="AX1431" s="12" t="s">
        <v>80</v>
      </c>
      <c r="AY1431" s="147" t="s">
        <v>122</v>
      </c>
    </row>
    <row r="1432" spans="2:65" s="12" customFormat="1" ht="11.25">
      <c r="B1432" s="145"/>
      <c r="D1432" s="146" t="s">
        <v>134</v>
      </c>
      <c r="E1432" s="147" t="s">
        <v>19</v>
      </c>
      <c r="F1432" s="148" t="s">
        <v>1291</v>
      </c>
      <c r="H1432" s="147" t="s">
        <v>19</v>
      </c>
      <c r="I1432" s="149"/>
      <c r="L1432" s="145"/>
      <c r="M1432" s="150"/>
      <c r="T1432" s="151"/>
      <c r="AT1432" s="147" t="s">
        <v>134</v>
      </c>
      <c r="AU1432" s="147" t="s">
        <v>90</v>
      </c>
      <c r="AV1432" s="12" t="s">
        <v>88</v>
      </c>
      <c r="AW1432" s="12" t="s">
        <v>42</v>
      </c>
      <c r="AX1432" s="12" t="s">
        <v>80</v>
      </c>
      <c r="AY1432" s="147" t="s">
        <v>122</v>
      </c>
    </row>
    <row r="1433" spans="2:65" s="12" customFormat="1" ht="11.25">
      <c r="B1433" s="145"/>
      <c r="D1433" s="146" t="s">
        <v>134</v>
      </c>
      <c r="E1433" s="147" t="s">
        <v>19</v>
      </c>
      <c r="F1433" s="148" t="s">
        <v>1292</v>
      </c>
      <c r="H1433" s="147" t="s">
        <v>19</v>
      </c>
      <c r="I1433" s="149"/>
      <c r="L1433" s="145"/>
      <c r="M1433" s="150"/>
      <c r="T1433" s="151"/>
      <c r="AT1433" s="147" t="s">
        <v>134</v>
      </c>
      <c r="AU1433" s="147" t="s">
        <v>90</v>
      </c>
      <c r="AV1433" s="12" t="s">
        <v>88</v>
      </c>
      <c r="AW1433" s="12" t="s">
        <v>42</v>
      </c>
      <c r="AX1433" s="12" t="s">
        <v>80</v>
      </c>
      <c r="AY1433" s="147" t="s">
        <v>122</v>
      </c>
    </row>
    <row r="1434" spans="2:65" s="12" customFormat="1" ht="11.25">
      <c r="B1434" s="145"/>
      <c r="D1434" s="146" t="s">
        <v>134</v>
      </c>
      <c r="E1434" s="147" t="s">
        <v>19</v>
      </c>
      <c r="F1434" s="148" t="s">
        <v>1293</v>
      </c>
      <c r="H1434" s="147" t="s">
        <v>19</v>
      </c>
      <c r="I1434" s="149"/>
      <c r="L1434" s="145"/>
      <c r="M1434" s="150"/>
      <c r="T1434" s="151"/>
      <c r="AT1434" s="147" t="s">
        <v>134</v>
      </c>
      <c r="AU1434" s="147" t="s">
        <v>90</v>
      </c>
      <c r="AV1434" s="12" t="s">
        <v>88</v>
      </c>
      <c r="AW1434" s="12" t="s">
        <v>42</v>
      </c>
      <c r="AX1434" s="12" t="s">
        <v>80</v>
      </c>
      <c r="AY1434" s="147" t="s">
        <v>122</v>
      </c>
    </row>
    <row r="1435" spans="2:65" s="12" customFormat="1" ht="11.25">
      <c r="B1435" s="145"/>
      <c r="D1435" s="146" t="s">
        <v>134</v>
      </c>
      <c r="E1435" s="147" t="s">
        <v>19</v>
      </c>
      <c r="F1435" s="148" t="s">
        <v>1294</v>
      </c>
      <c r="H1435" s="147" t="s">
        <v>19</v>
      </c>
      <c r="I1435" s="149"/>
      <c r="L1435" s="145"/>
      <c r="M1435" s="150"/>
      <c r="T1435" s="151"/>
      <c r="AT1435" s="147" t="s">
        <v>134</v>
      </c>
      <c r="AU1435" s="147" t="s">
        <v>90</v>
      </c>
      <c r="AV1435" s="12" t="s">
        <v>88</v>
      </c>
      <c r="AW1435" s="12" t="s">
        <v>42</v>
      </c>
      <c r="AX1435" s="12" t="s">
        <v>80</v>
      </c>
      <c r="AY1435" s="147" t="s">
        <v>122</v>
      </c>
    </row>
    <row r="1436" spans="2:65" s="12" customFormat="1" ht="11.25">
      <c r="B1436" s="145"/>
      <c r="D1436" s="146" t="s">
        <v>134</v>
      </c>
      <c r="E1436" s="147" t="s">
        <v>19</v>
      </c>
      <c r="F1436" s="148" t="s">
        <v>1295</v>
      </c>
      <c r="H1436" s="147" t="s">
        <v>19</v>
      </c>
      <c r="I1436" s="149"/>
      <c r="L1436" s="145"/>
      <c r="M1436" s="150"/>
      <c r="T1436" s="151"/>
      <c r="AT1436" s="147" t="s">
        <v>134</v>
      </c>
      <c r="AU1436" s="147" t="s">
        <v>90</v>
      </c>
      <c r="AV1436" s="12" t="s">
        <v>88</v>
      </c>
      <c r="AW1436" s="12" t="s">
        <v>42</v>
      </c>
      <c r="AX1436" s="12" t="s">
        <v>80</v>
      </c>
      <c r="AY1436" s="147" t="s">
        <v>122</v>
      </c>
    </row>
    <row r="1437" spans="2:65" s="12" customFormat="1" ht="11.25">
      <c r="B1437" s="145"/>
      <c r="D1437" s="146" t="s">
        <v>134</v>
      </c>
      <c r="E1437" s="147" t="s">
        <v>19</v>
      </c>
      <c r="F1437" s="148" t="s">
        <v>1296</v>
      </c>
      <c r="H1437" s="147" t="s">
        <v>19</v>
      </c>
      <c r="I1437" s="149"/>
      <c r="L1437" s="145"/>
      <c r="M1437" s="150"/>
      <c r="T1437" s="151"/>
      <c r="AT1437" s="147" t="s">
        <v>134</v>
      </c>
      <c r="AU1437" s="147" t="s">
        <v>90</v>
      </c>
      <c r="AV1437" s="12" t="s">
        <v>88</v>
      </c>
      <c r="AW1437" s="12" t="s">
        <v>42</v>
      </c>
      <c r="AX1437" s="12" t="s">
        <v>80</v>
      </c>
      <c r="AY1437" s="147" t="s">
        <v>122</v>
      </c>
    </row>
    <row r="1438" spans="2:65" s="12" customFormat="1" ht="11.25">
      <c r="B1438" s="145"/>
      <c r="D1438" s="146" t="s">
        <v>134</v>
      </c>
      <c r="E1438" s="147" t="s">
        <v>19</v>
      </c>
      <c r="F1438" s="148" t="s">
        <v>1297</v>
      </c>
      <c r="H1438" s="147" t="s">
        <v>19</v>
      </c>
      <c r="I1438" s="149"/>
      <c r="L1438" s="145"/>
      <c r="M1438" s="150"/>
      <c r="T1438" s="151"/>
      <c r="AT1438" s="147" t="s">
        <v>134</v>
      </c>
      <c r="AU1438" s="147" t="s">
        <v>90</v>
      </c>
      <c r="AV1438" s="12" t="s">
        <v>88</v>
      </c>
      <c r="AW1438" s="12" t="s">
        <v>42</v>
      </c>
      <c r="AX1438" s="12" t="s">
        <v>80</v>
      </c>
      <c r="AY1438" s="147" t="s">
        <v>122</v>
      </c>
    </row>
    <row r="1439" spans="2:65" s="12" customFormat="1" ht="11.25">
      <c r="B1439" s="145"/>
      <c r="D1439" s="146" t="s">
        <v>134</v>
      </c>
      <c r="E1439" s="147" t="s">
        <v>19</v>
      </c>
      <c r="F1439" s="148" t="s">
        <v>1298</v>
      </c>
      <c r="H1439" s="147" t="s">
        <v>19</v>
      </c>
      <c r="I1439" s="149"/>
      <c r="L1439" s="145"/>
      <c r="M1439" s="150"/>
      <c r="T1439" s="151"/>
      <c r="AT1439" s="147" t="s">
        <v>134</v>
      </c>
      <c r="AU1439" s="147" t="s">
        <v>90</v>
      </c>
      <c r="AV1439" s="12" t="s">
        <v>88</v>
      </c>
      <c r="AW1439" s="12" t="s">
        <v>42</v>
      </c>
      <c r="AX1439" s="12" t="s">
        <v>80</v>
      </c>
      <c r="AY1439" s="147" t="s">
        <v>122</v>
      </c>
    </row>
    <row r="1440" spans="2:65" s="12" customFormat="1" ht="11.25">
      <c r="B1440" s="145"/>
      <c r="D1440" s="146" t="s">
        <v>134</v>
      </c>
      <c r="E1440" s="147" t="s">
        <v>19</v>
      </c>
      <c r="F1440" s="148" t="s">
        <v>1299</v>
      </c>
      <c r="H1440" s="147" t="s">
        <v>19</v>
      </c>
      <c r="I1440" s="149"/>
      <c r="L1440" s="145"/>
      <c r="M1440" s="150"/>
      <c r="T1440" s="151"/>
      <c r="AT1440" s="147" t="s">
        <v>134</v>
      </c>
      <c r="AU1440" s="147" t="s">
        <v>90</v>
      </c>
      <c r="AV1440" s="12" t="s">
        <v>88</v>
      </c>
      <c r="AW1440" s="12" t="s">
        <v>42</v>
      </c>
      <c r="AX1440" s="12" t="s">
        <v>80</v>
      </c>
      <c r="AY1440" s="147" t="s">
        <v>122</v>
      </c>
    </row>
    <row r="1441" spans="2:65" s="12" customFormat="1" ht="11.25">
      <c r="B1441" s="145"/>
      <c r="D1441" s="146" t="s">
        <v>134</v>
      </c>
      <c r="E1441" s="147" t="s">
        <v>19</v>
      </c>
      <c r="F1441" s="148" t="s">
        <v>1297</v>
      </c>
      <c r="H1441" s="147" t="s">
        <v>19</v>
      </c>
      <c r="I1441" s="149"/>
      <c r="L1441" s="145"/>
      <c r="M1441" s="150"/>
      <c r="T1441" s="151"/>
      <c r="AT1441" s="147" t="s">
        <v>134</v>
      </c>
      <c r="AU1441" s="147" t="s">
        <v>90</v>
      </c>
      <c r="AV1441" s="12" t="s">
        <v>88</v>
      </c>
      <c r="AW1441" s="12" t="s">
        <v>42</v>
      </c>
      <c r="AX1441" s="12" t="s">
        <v>80</v>
      </c>
      <c r="AY1441" s="147" t="s">
        <v>122</v>
      </c>
    </row>
    <row r="1442" spans="2:65" s="12" customFormat="1" ht="11.25">
      <c r="B1442" s="145"/>
      <c r="D1442" s="146" t="s">
        <v>134</v>
      </c>
      <c r="E1442" s="147" t="s">
        <v>19</v>
      </c>
      <c r="F1442" s="148" t="s">
        <v>1300</v>
      </c>
      <c r="H1442" s="147" t="s">
        <v>19</v>
      </c>
      <c r="I1442" s="149"/>
      <c r="L1442" s="145"/>
      <c r="M1442" s="150"/>
      <c r="T1442" s="151"/>
      <c r="AT1442" s="147" t="s">
        <v>134</v>
      </c>
      <c r="AU1442" s="147" t="s">
        <v>90</v>
      </c>
      <c r="AV1442" s="12" t="s">
        <v>88</v>
      </c>
      <c r="AW1442" s="12" t="s">
        <v>4</v>
      </c>
      <c r="AX1442" s="12" t="s">
        <v>80</v>
      </c>
      <c r="AY1442" s="147" t="s">
        <v>122</v>
      </c>
    </row>
    <row r="1443" spans="2:65" s="12" customFormat="1" ht="11.25">
      <c r="B1443" s="145"/>
      <c r="D1443" s="146" t="s">
        <v>134</v>
      </c>
      <c r="E1443" s="147" t="s">
        <v>19</v>
      </c>
      <c r="F1443" s="148" t="s">
        <v>1301</v>
      </c>
      <c r="H1443" s="147" t="s">
        <v>19</v>
      </c>
      <c r="I1443" s="149"/>
      <c r="L1443" s="145"/>
      <c r="M1443" s="150"/>
      <c r="T1443" s="151"/>
      <c r="AT1443" s="147" t="s">
        <v>134</v>
      </c>
      <c r="AU1443" s="147" t="s">
        <v>90</v>
      </c>
      <c r="AV1443" s="12" t="s">
        <v>88</v>
      </c>
      <c r="AW1443" s="12" t="s">
        <v>4</v>
      </c>
      <c r="AX1443" s="12" t="s">
        <v>80</v>
      </c>
      <c r="AY1443" s="147" t="s">
        <v>122</v>
      </c>
    </row>
    <row r="1444" spans="2:65" s="12" customFormat="1" ht="11.25">
      <c r="B1444" s="145"/>
      <c r="D1444" s="146" t="s">
        <v>134</v>
      </c>
      <c r="E1444" s="147" t="s">
        <v>19</v>
      </c>
      <c r="F1444" s="148" t="s">
        <v>1297</v>
      </c>
      <c r="H1444" s="147" t="s">
        <v>19</v>
      </c>
      <c r="I1444" s="149"/>
      <c r="L1444" s="145"/>
      <c r="M1444" s="150"/>
      <c r="T1444" s="151"/>
      <c r="AT1444" s="147" t="s">
        <v>134</v>
      </c>
      <c r="AU1444" s="147" t="s">
        <v>90</v>
      </c>
      <c r="AV1444" s="12" t="s">
        <v>88</v>
      </c>
      <c r="AW1444" s="12" t="s">
        <v>4</v>
      </c>
      <c r="AX1444" s="12" t="s">
        <v>80</v>
      </c>
      <c r="AY1444" s="147" t="s">
        <v>122</v>
      </c>
    </row>
    <row r="1445" spans="2:65" s="12" customFormat="1" ht="11.25">
      <c r="B1445" s="145"/>
      <c r="D1445" s="146" t="s">
        <v>134</v>
      </c>
      <c r="E1445" s="147" t="s">
        <v>19</v>
      </c>
      <c r="F1445" s="148" t="s">
        <v>1302</v>
      </c>
      <c r="H1445" s="147" t="s">
        <v>19</v>
      </c>
      <c r="I1445" s="149"/>
      <c r="L1445" s="145"/>
      <c r="M1445" s="150"/>
      <c r="T1445" s="151"/>
      <c r="AT1445" s="147" t="s">
        <v>134</v>
      </c>
      <c r="AU1445" s="147" t="s">
        <v>90</v>
      </c>
      <c r="AV1445" s="12" t="s">
        <v>88</v>
      </c>
      <c r="AW1445" s="12" t="s">
        <v>42</v>
      </c>
      <c r="AX1445" s="12" t="s">
        <v>80</v>
      </c>
      <c r="AY1445" s="147" t="s">
        <v>122</v>
      </c>
    </row>
    <row r="1446" spans="2:65" s="12" customFormat="1" ht="11.25">
      <c r="B1446" s="145"/>
      <c r="D1446" s="146" t="s">
        <v>134</v>
      </c>
      <c r="E1446" s="147" t="s">
        <v>19</v>
      </c>
      <c r="F1446" s="148" t="s">
        <v>1303</v>
      </c>
      <c r="H1446" s="147" t="s">
        <v>19</v>
      </c>
      <c r="I1446" s="149"/>
      <c r="L1446" s="145"/>
      <c r="M1446" s="150"/>
      <c r="T1446" s="151"/>
      <c r="AT1446" s="147" t="s">
        <v>134</v>
      </c>
      <c r="AU1446" s="147" t="s">
        <v>90</v>
      </c>
      <c r="AV1446" s="12" t="s">
        <v>88</v>
      </c>
      <c r="AW1446" s="12" t="s">
        <v>42</v>
      </c>
      <c r="AX1446" s="12" t="s">
        <v>80</v>
      </c>
      <c r="AY1446" s="147" t="s">
        <v>122</v>
      </c>
    </row>
    <row r="1447" spans="2:65" s="12" customFormat="1" ht="11.25">
      <c r="B1447" s="145"/>
      <c r="D1447" s="146" t="s">
        <v>134</v>
      </c>
      <c r="E1447" s="147" t="s">
        <v>19</v>
      </c>
      <c r="F1447" s="148" t="s">
        <v>1297</v>
      </c>
      <c r="H1447" s="147" t="s">
        <v>19</v>
      </c>
      <c r="I1447" s="149"/>
      <c r="L1447" s="145"/>
      <c r="M1447" s="150"/>
      <c r="T1447" s="151"/>
      <c r="AT1447" s="147" t="s">
        <v>134</v>
      </c>
      <c r="AU1447" s="147" t="s">
        <v>90</v>
      </c>
      <c r="AV1447" s="12" t="s">
        <v>88</v>
      </c>
      <c r="AW1447" s="12" t="s">
        <v>42</v>
      </c>
      <c r="AX1447" s="12" t="s">
        <v>80</v>
      </c>
      <c r="AY1447" s="147" t="s">
        <v>122</v>
      </c>
    </row>
    <row r="1448" spans="2:65" s="12" customFormat="1" ht="11.25">
      <c r="B1448" s="145"/>
      <c r="D1448" s="146" t="s">
        <v>134</v>
      </c>
      <c r="E1448" s="147" t="s">
        <v>19</v>
      </c>
      <c r="F1448" s="148" t="s">
        <v>1304</v>
      </c>
      <c r="H1448" s="147" t="s">
        <v>19</v>
      </c>
      <c r="I1448" s="149"/>
      <c r="L1448" s="145"/>
      <c r="M1448" s="150"/>
      <c r="T1448" s="151"/>
      <c r="AT1448" s="147" t="s">
        <v>134</v>
      </c>
      <c r="AU1448" s="147" t="s">
        <v>90</v>
      </c>
      <c r="AV1448" s="12" t="s">
        <v>88</v>
      </c>
      <c r="AW1448" s="12" t="s">
        <v>4</v>
      </c>
      <c r="AX1448" s="12" t="s">
        <v>80</v>
      </c>
      <c r="AY1448" s="147" t="s">
        <v>122</v>
      </c>
    </row>
    <row r="1449" spans="2:65" s="12" customFormat="1" ht="11.25">
      <c r="B1449" s="145"/>
      <c r="D1449" s="146" t="s">
        <v>134</v>
      </c>
      <c r="E1449" s="147" t="s">
        <v>19</v>
      </c>
      <c r="F1449" s="148" t="s">
        <v>1305</v>
      </c>
      <c r="H1449" s="147" t="s">
        <v>19</v>
      </c>
      <c r="I1449" s="149"/>
      <c r="L1449" s="145"/>
      <c r="M1449" s="150"/>
      <c r="T1449" s="151"/>
      <c r="AT1449" s="147" t="s">
        <v>134</v>
      </c>
      <c r="AU1449" s="147" t="s">
        <v>90</v>
      </c>
      <c r="AV1449" s="12" t="s">
        <v>88</v>
      </c>
      <c r="AW1449" s="12" t="s">
        <v>4</v>
      </c>
      <c r="AX1449" s="12" t="s">
        <v>80</v>
      </c>
      <c r="AY1449" s="147" t="s">
        <v>122</v>
      </c>
    </row>
    <row r="1450" spans="2:65" s="12" customFormat="1" ht="11.25">
      <c r="B1450" s="145"/>
      <c r="D1450" s="146" t="s">
        <v>134</v>
      </c>
      <c r="E1450" s="147" t="s">
        <v>19</v>
      </c>
      <c r="F1450" s="148" t="s">
        <v>1306</v>
      </c>
      <c r="H1450" s="147" t="s">
        <v>19</v>
      </c>
      <c r="I1450" s="149"/>
      <c r="L1450" s="145"/>
      <c r="M1450" s="150"/>
      <c r="T1450" s="151"/>
      <c r="AT1450" s="147" t="s">
        <v>134</v>
      </c>
      <c r="AU1450" s="147" t="s">
        <v>90</v>
      </c>
      <c r="AV1450" s="12" t="s">
        <v>88</v>
      </c>
      <c r="AW1450" s="12" t="s">
        <v>42</v>
      </c>
      <c r="AX1450" s="12" t="s">
        <v>80</v>
      </c>
      <c r="AY1450" s="147" t="s">
        <v>122</v>
      </c>
    </row>
    <row r="1451" spans="2:65" s="13" customFormat="1" ht="11.25">
      <c r="B1451" s="152"/>
      <c r="D1451" s="146" t="s">
        <v>134</v>
      </c>
      <c r="E1451" s="153" t="s">
        <v>19</v>
      </c>
      <c r="F1451" s="154" t="s">
        <v>88</v>
      </c>
      <c r="H1451" s="155">
        <v>1</v>
      </c>
      <c r="I1451" s="156"/>
      <c r="L1451" s="152"/>
      <c r="M1451" s="157"/>
      <c r="T1451" s="158"/>
      <c r="AT1451" s="153" t="s">
        <v>134</v>
      </c>
      <c r="AU1451" s="153" t="s">
        <v>90</v>
      </c>
      <c r="AV1451" s="13" t="s">
        <v>90</v>
      </c>
      <c r="AW1451" s="13" t="s">
        <v>42</v>
      </c>
      <c r="AX1451" s="13" t="s">
        <v>80</v>
      </c>
      <c r="AY1451" s="153" t="s">
        <v>122</v>
      </c>
    </row>
    <row r="1452" spans="2:65" s="14" customFormat="1" ht="11.25">
      <c r="B1452" s="159"/>
      <c r="D1452" s="146" t="s">
        <v>134</v>
      </c>
      <c r="E1452" s="160" t="s">
        <v>19</v>
      </c>
      <c r="F1452" s="161" t="s">
        <v>140</v>
      </c>
      <c r="H1452" s="162">
        <v>1</v>
      </c>
      <c r="I1452" s="163"/>
      <c r="L1452" s="159"/>
      <c r="M1452" s="164"/>
      <c r="T1452" s="165"/>
      <c r="AT1452" s="160" t="s">
        <v>134</v>
      </c>
      <c r="AU1452" s="160" t="s">
        <v>90</v>
      </c>
      <c r="AV1452" s="14" t="s">
        <v>130</v>
      </c>
      <c r="AW1452" s="14" t="s">
        <v>42</v>
      </c>
      <c r="AX1452" s="14" t="s">
        <v>88</v>
      </c>
      <c r="AY1452" s="160" t="s">
        <v>122</v>
      </c>
    </row>
    <row r="1453" spans="2:65" s="1" customFormat="1" ht="31.9" customHeight="1">
      <c r="B1453" s="33"/>
      <c r="C1453" s="128" t="s">
        <v>1307</v>
      </c>
      <c r="D1453" s="128" t="s">
        <v>125</v>
      </c>
      <c r="E1453" s="129" t="s">
        <v>1308</v>
      </c>
      <c r="F1453" s="130" t="s">
        <v>1309</v>
      </c>
      <c r="G1453" s="131" t="s">
        <v>128</v>
      </c>
      <c r="H1453" s="132">
        <v>2</v>
      </c>
      <c r="I1453" s="133"/>
      <c r="J1453" s="134">
        <f>ROUND(I1453*H1453,2)</f>
        <v>0</v>
      </c>
      <c r="K1453" s="130" t="s">
        <v>129</v>
      </c>
      <c r="L1453" s="33"/>
      <c r="M1453" s="135" t="s">
        <v>19</v>
      </c>
      <c r="N1453" s="136" t="s">
        <v>51</v>
      </c>
      <c r="P1453" s="137">
        <f>O1453*H1453</f>
        <v>0</v>
      </c>
      <c r="Q1453" s="137">
        <v>0</v>
      </c>
      <c r="R1453" s="137">
        <f>Q1453*H1453</f>
        <v>0</v>
      </c>
      <c r="S1453" s="137">
        <v>0</v>
      </c>
      <c r="T1453" s="138">
        <f>S1453*H1453</f>
        <v>0</v>
      </c>
      <c r="AR1453" s="139" t="s">
        <v>159</v>
      </c>
      <c r="AT1453" s="139" t="s">
        <v>125</v>
      </c>
      <c r="AU1453" s="139" t="s">
        <v>90</v>
      </c>
      <c r="AY1453" s="17" t="s">
        <v>122</v>
      </c>
      <c r="BE1453" s="140">
        <f>IF(N1453="základní",J1453,0)</f>
        <v>0</v>
      </c>
      <c r="BF1453" s="140">
        <f>IF(N1453="snížená",J1453,0)</f>
        <v>0</v>
      </c>
      <c r="BG1453" s="140">
        <f>IF(N1453="zákl. přenesená",J1453,0)</f>
        <v>0</v>
      </c>
      <c r="BH1453" s="140">
        <f>IF(N1453="sníž. přenesená",J1453,0)</f>
        <v>0</v>
      </c>
      <c r="BI1453" s="140">
        <f>IF(N1453="nulová",J1453,0)</f>
        <v>0</v>
      </c>
      <c r="BJ1453" s="17" t="s">
        <v>88</v>
      </c>
      <c r="BK1453" s="140">
        <f>ROUND(I1453*H1453,2)</f>
        <v>0</v>
      </c>
      <c r="BL1453" s="17" t="s">
        <v>159</v>
      </c>
      <c r="BM1453" s="139" t="s">
        <v>1310</v>
      </c>
    </row>
    <row r="1454" spans="2:65" s="1" customFormat="1" ht="11.25">
      <c r="B1454" s="33"/>
      <c r="D1454" s="141" t="s">
        <v>132</v>
      </c>
      <c r="F1454" s="142" t="s">
        <v>1311</v>
      </c>
      <c r="I1454" s="143"/>
      <c r="L1454" s="33"/>
      <c r="M1454" s="144"/>
      <c r="T1454" s="54"/>
      <c r="AT1454" s="17" t="s">
        <v>132</v>
      </c>
      <c r="AU1454" s="17" t="s">
        <v>90</v>
      </c>
    </row>
    <row r="1455" spans="2:65" s="12" customFormat="1" ht="11.25">
      <c r="B1455" s="145"/>
      <c r="D1455" s="146" t="s">
        <v>134</v>
      </c>
      <c r="E1455" s="147" t="s">
        <v>19</v>
      </c>
      <c r="F1455" s="148" t="s">
        <v>161</v>
      </c>
      <c r="H1455" s="147" t="s">
        <v>19</v>
      </c>
      <c r="I1455" s="149"/>
      <c r="L1455" s="145"/>
      <c r="M1455" s="150"/>
      <c r="T1455" s="151"/>
      <c r="AT1455" s="147" t="s">
        <v>134</v>
      </c>
      <c r="AU1455" s="147" t="s">
        <v>90</v>
      </c>
      <c r="AV1455" s="12" t="s">
        <v>88</v>
      </c>
      <c r="AW1455" s="12" t="s">
        <v>42</v>
      </c>
      <c r="AX1455" s="12" t="s">
        <v>80</v>
      </c>
      <c r="AY1455" s="147" t="s">
        <v>122</v>
      </c>
    </row>
    <row r="1456" spans="2:65" s="12" customFormat="1" ht="11.25">
      <c r="B1456" s="145"/>
      <c r="D1456" s="146" t="s">
        <v>134</v>
      </c>
      <c r="E1456" s="147" t="s">
        <v>19</v>
      </c>
      <c r="F1456" s="148" t="s">
        <v>163</v>
      </c>
      <c r="H1456" s="147" t="s">
        <v>19</v>
      </c>
      <c r="I1456" s="149"/>
      <c r="L1456" s="145"/>
      <c r="M1456" s="150"/>
      <c r="T1456" s="151"/>
      <c r="AT1456" s="147" t="s">
        <v>134</v>
      </c>
      <c r="AU1456" s="147" t="s">
        <v>90</v>
      </c>
      <c r="AV1456" s="12" t="s">
        <v>88</v>
      </c>
      <c r="AW1456" s="12" t="s">
        <v>42</v>
      </c>
      <c r="AX1456" s="12" t="s">
        <v>80</v>
      </c>
      <c r="AY1456" s="147" t="s">
        <v>122</v>
      </c>
    </row>
    <row r="1457" spans="2:65" s="13" customFormat="1" ht="11.25">
      <c r="B1457" s="152"/>
      <c r="D1457" s="146" t="s">
        <v>134</v>
      </c>
      <c r="E1457" s="153" t="s">
        <v>19</v>
      </c>
      <c r="F1457" s="154" t="s">
        <v>88</v>
      </c>
      <c r="H1457" s="155">
        <v>1</v>
      </c>
      <c r="I1457" s="156"/>
      <c r="L1457" s="152"/>
      <c r="M1457" s="157"/>
      <c r="T1457" s="158"/>
      <c r="AT1457" s="153" t="s">
        <v>134</v>
      </c>
      <c r="AU1457" s="153" t="s">
        <v>90</v>
      </c>
      <c r="AV1457" s="13" t="s">
        <v>90</v>
      </c>
      <c r="AW1457" s="13" t="s">
        <v>42</v>
      </c>
      <c r="AX1457" s="13" t="s">
        <v>80</v>
      </c>
      <c r="AY1457" s="153" t="s">
        <v>122</v>
      </c>
    </row>
    <row r="1458" spans="2:65" s="12" customFormat="1" ht="11.25">
      <c r="B1458" s="145"/>
      <c r="D1458" s="146" t="s">
        <v>134</v>
      </c>
      <c r="E1458" s="147" t="s">
        <v>19</v>
      </c>
      <c r="F1458" s="148" t="s">
        <v>165</v>
      </c>
      <c r="H1458" s="147" t="s">
        <v>19</v>
      </c>
      <c r="I1458" s="149"/>
      <c r="L1458" s="145"/>
      <c r="M1458" s="150"/>
      <c r="T1458" s="151"/>
      <c r="AT1458" s="147" t="s">
        <v>134</v>
      </c>
      <c r="AU1458" s="147" t="s">
        <v>90</v>
      </c>
      <c r="AV1458" s="12" t="s">
        <v>88</v>
      </c>
      <c r="AW1458" s="12" t="s">
        <v>42</v>
      </c>
      <c r="AX1458" s="12" t="s">
        <v>80</v>
      </c>
      <c r="AY1458" s="147" t="s">
        <v>122</v>
      </c>
    </row>
    <row r="1459" spans="2:65" s="13" customFormat="1" ht="11.25">
      <c r="B1459" s="152"/>
      <c r="D1459" s="146" t="s">
        <v>134</v>
      </c>
      <c r="E1459" s="153" t="s">
        <v>19</v>
      </c>
      <c r="F1459" s="154" t="s">
        <v>88</v>
      </c>
      <c r="H1459" s="155">
        <v>1</v>
      </c>
      <c r="I1459" s="156"/>
      <c r="L1459" s="152"/>
      <c r="M1459" s="157"/>
      <c r="T1459" s="158"/>
      <c r="AT1459" s="153" t="s">
        <v>134</v>
      </c>
      <c r="AU1459" s="153" t="s">
        <v>90</v>
      </c>
      <c r="AV1459" s="13" t="s">
        <v>90</v>
      </c>
      <c r="AW1459" s="13" t="s">
        <v>42</v>
      </c>
      <c r="AX1459" s="13" t="s">
        <v>80</v>
      </c>
      <c r="AY1459" s="153" t="s">
        <v>122</v>
      </c>
    </row>
    <row r="1460" spans="2:65" s="14" customFormat="1" ht="11.25">
      <c r="B1460" s="159"/>
      <c r="D1460" s="146" t="s">
        <v>134</v>
      </c>
      <c r="E1460" s="160" t="s">
        <v>19</v>
      </c>
      <c r="F1460" s="161" t="s">
        <v>140</v>
      </c>
      <c r="H1460" s="162">
        <v>2</v>
      </c>
      <c r="I1460" s="163"/>
      <c r="L1460" s="159"/>
      <c r="M1460" s="164"/>
      <c r="T1460" s="165"/>
      <c r="AT1460" s="160" t="s">
        <v>134</v>
      </c>
      <c r="AU1460" s="160" t="s">
        <v>90</v>
      </c>
      <c r="AV1460" s="14" t="s">
        <v>130</v>
      </c>
      <c r="AW1460" s="14" t="s">
        <v>42</v>
      </c>
      <c r="AX1460" s="14" t="s">
        <v>88</v>
      </c>
      <c r="AY1460" s="160" t="s">
        <v>122</v>
      </c>
    </row>
    <row r="1461" spans="2:65" s="1" customFormat="1" ht="15" customHeight="1">
      <c r="B1461" s="33"/>
      <c r="C1461" s="166" t="s">
        <v>1312</v>
      </c>
      <c r="D1461" s="166" t="s">
        <v>154</v>
      </c>
      <c r="E1461" s="167" t="s">
        <v>1313</v>
      </c>
      <c r="F1461" s="168" t="s">
        <v>1314</v>
      </c>
      <c r="G1461" s="169" t="s">
        <v>128</v>
      </c>
      <c r="H1461" s="170">
        <v>2</v>
      </c>
      <c r="I1461" s="171"/>
      <c r="J1461" s="172">
        <f>ROUND(I1461*H1461,2)</f>
        <v>0</v>
      </c>
      <c r="K1461" s="168" t="s">
        <v>574</v>
      </c>
      <c r="L1461" s="173"/>
      <c r="M1461" s="174" t="s">
        <v>19</v>
      </c>
      <c r="N1461" s="175" t="s">
        <v>51</v>
      </c>
      <c r="P1461" s="137">
        <f>O1461*H1461</f>
        <v>0</v>
      </c>
      <c r="Q1461" s="137">
        <v>0</v>
      </c>
      <c r="R1461" s="137">
        <f>Q1461*H1461</f>
        <v>0</v>
      </c>
      <c r="S1461" s="137">
        <v>0</v>
      </c>
      <c r="T1461" s="138">
        <f>S1461*H1461</f>
        <v>0</v>
      </c>
      <c r="AR1461" s="139" t="s">
        <v>158</v>
      </c>
      <c r="AT1461" s="139" t="s">
        <v>154</v>
      </c>
      <c r="AU1461" s="139" t="s">
        <v>90</v>
      </c>
      <c r="AY1461" s="17" t="s">
        <v>122</v>
      </c>
      <c r="BE1461" s="140">
        <f>IF(N1461="základní",J1461,0)</f>
        <v>0</v>
      </c>
      <c r="BF1461" s="140">
        <f>IF(N1461="snížená",J1461,0)</f>
        <v>0</v>
      </c>
      <c r="BG1461" s="140">
        <f>IF(N1461="zákl. přenesená",J1461,0)</f>
        <v>0</v>
      </c>
      <c r="BH1461" s="140">
        <f>IF(N1461="sníž. přenesená",J1461,0)</f>
        <v>0</v>
      </c>
      <c r="BI1461" s="140">
        <f>IF(N1461="nulová",J1461,0)</f>
        <v>0</v>
      </c>
      <c r="BJ1461" s="17" t="s">
        <v>88</v>
      </c>
      <c r="BK1461" s="140">
        <f>ROUND(I1461*H1461,2)</f>
        <v>0</v>
      </c>
      <c r="BL1461" s="17" t="s">
        <v>159</v>
      </c>
      <c r="BM1461" s="139" t="s">
        <v>1315</v>
      </c>
    </row>
    <row r="1462" spans="2:65" s="12" customFormat="1" ht="11.25">
      <c r="B1462" s="145"/>
      <c r="D1462" s="146" t="s">
        <v>134</v>
      </c>
      <c r="E1462" s="147" t="s">
        <v>19</v>
      </c>
      <c r="F1462" s="148" t="s">
        <v>161</v>
      </c>
      <c r="H1462" s="147" t="s">
        <v>19</v>
      </c>
      <c r="I1462" s="149"/>
      <c r="L1462" s="145"/>
      <c r="M1462" s="150"/>
      <c r="T1462" s="151"/>
      <c r="AT1462" s="147" t="s">
        <v>134</v>
      </c>
      <c r="AU1462" s="147" t="s">
        <v>90</v>
      </c>
      <c r="AV1462" s="12" t="s">
        <v>88</v>
      </c>
      <c r="AW1462" s="12" t="s">
        <v>42</v>
      </c>
      <c r="AX1462" s="12" t="s">
        <v>80</v>
      </c>
      <c r="AY1462" s="147" t="s">
        <v>122</v>
      </c>
    </row>
    <row r="1463" spans="2:65" s="12" customFormat="1" ht="11.25">
      <c r="B1463" s="145"/>
      <c r="D1463" s="146" t="s">
        <v>134</v>
      </c>
      <c r="E1463" s="147" t="s">
        <v>19</v>
      </c>
      <c r="F1463" s="148" t="s">
        <v>163</v>
      </c>
      <c r="H1463" s="147" t="s">
        <v>19</v>
      </c>
      <c r="I1463" s="149"/>
      <c r="L1463" s="145"/>
      <c r="M1463" s="150"/>
      <c r="T1463" s="151"/>
      <c r="AT1463" s="147" t="s">
        <v>134</v>
      </c>
      <c r="AU1463" s="147" t="s">
        <v>90</v>
      </c>
      <c r="AV1463" s="12" t="s">
        <v>88</v>
      </c>
      <c r="AW1463" s="12" t="s">
        <v>42</v>
      </c>
      <c r="AX1463" s="12" t="s">
        <v>80</v>
      </c>
      <c r="AY1463" s="147" t="s">
        <v>122</v>
      </c>
    </row>
    <row r="1464" spans="2:65" s="13" customFormat="1" ht="11.25">
      <c r="B1464" s="152"/>
      <c r="D1464" s="146" t="s">
        <v>134</v>
      </c>
      <c r="E1464" s="153" t="s">
        <v>19</v>
      </c>
      <c r="F1464" s="154" t="s">
        <v>88</v>
      </c>
      <c r="H1464" s="155">
        <v>1</v>
      </c>
      <c r="I1464" s="156"/>
      <c r="L1464" s="152"/>
      <c r="M1464" s="157"/>
      <c r="T1464" s="158"/>
      <c r="AT1464" s="153" t="s">
        <v>134</v>
      </c>
      <c r="AU1464" s="153" t="s">
        <v>90</v>
      </c>
      <c r="AV1464" s="13" t="s">
        <v>90</v>
      </c>
      <c r="AW1464" s="13" t="s">
        <v>42</v>
      </c>
      <c r="AX1464" s="13" t="s">
        <v>80</v>
      </c>
      <c r="AY1464" s="153" t="s">
        <v>122</v>
      </c>
    </row>
    <row r="1465" spans="2:65" s="12" customFormat="1" ht="11.25">
      <c r="B1465" s="145"/>
      <c r="D1465" s="146" t="s">
        <v>134</v>
      </c>
      <c r="E1465" s="147" t="s">
        <v>19</v>
      </c>
      <c r="F1465" s="148" t="s">
        <v>165</v>
      </c>
      <c r="H1465" s="147" t="s">
        <v>19</v>
      </c>
      <c r="I1465" s="149"/>
      <c r="L1465" s="145"/>
      <c r="M1465" s="150"/>
      <c r="T1465" s="151"/>
      <c r="AT1465" s="147" t="s">
        <v>134</v>
      </c>
      <c r="AU1465" s="147" t="s">
        <v>90</v>
      </c>
      <c r="AV1465" s="12" t="s">
        <v>88</v>
      </c>
      <c r="AW1465" s="12" t="s">
        <v>42</v>
      </c>
      <c r="AX1465" s="12" t="s">
        <v>80</v>
      </c>
      <c r="AY1465" s="147" t="s">
        <v>122</v>
      </c>
    </row>
    <row r="1466" spans="2:65" s="13" customFormat="1" ht="11.25">
      <c r="B1466" s="152"/>
      <c r="D1466" s="146" t="s">
        <v>134</v>
      </c>
      <c r="E1466" s="153" t="s">
        <v>19</v>
      </c>
      <c r="F1466" s="154" t="s">
        <v>88</v>
      </c>
      <c r="H1466" s="155">
        <v>1</v>
      </c>
      <c r="I1466" s="156"/>
      <c r="L1466" s="152"/>
      <c r="M1466" s="157"/>
      <c r="T1466" s="158"/>
      <c r="AT1466" s="153" t="s">
        <v>134</v>
      </c>
      <c r="AU1466" s="153" t="s">
        <v>90</v>
      </c>
      <c r="AV1466" s="13" t="s">
        <v>90</v>
      </c>
      <c r="AW1466" s="13" t="s">
        <v>42</v>
      </c>
      <c r="AX1466" s="13" t="s">
        <v>80</v>
      </c>
      <c r="AY1466" s="153" t="s">
        <v>122</v>
      </c>
    </row>
    <row r="1467" spans="2:65" s="14" customFormat="1" ht="11.25">
      <c r="B1467" s="159"/>
      <c r="D1467" s="146" t="s">
        <v>134</v>
      </c>
      <c r="E1467" s="160" t="s">
        <v>19</v>
      </c>
      <c r="F1467" s="161" t="s">
        <v>140</v>
      </c>
      <c r="H1467" s="162">
        <v>2</v>
      </c>
      <c r="I1467" s="163"/>
      <c r="L1467" s="159"/>
      <c r="M1467" s="164"/>
      <c r="T1467" s="165"/>
      <c r="AT1467" s="160" t="s">
        <v>134</v>
      </c>
      <c r="AU1467" s="160" t="s">
        <v>90</v>
      </c>
      <c r="AV1467" s="14" t="s">
        <v>130</v>
      </c>
      <c r="AW1467" s="14" t="s">
        <v>42</v>
      </c>
      <c r="AX1467" s="14" t="s">
        <v>88</v>
      </c>
      <c r="AY1467" s="160" t="s">
        <v>122</v>
      </c>
    </row>
    <row r="1468" spans="2:65" s="1" customFormat="1" ht="15" customHeight="1">
      <c r="B1468" s="33"/>
      <c r="C1468" s="128" t="s">
        <v>1316</v>
      </c>
      <c r="D1468" s="128" t="s">
        <v>125</v>
      </c>
      <c r="E1468" s="129" t="s">
        <v>1317</v>
      </c>
      <c r="F1468" s="130" t="s">
        <v>1318</v>
      </c>
      <c r="G1468" s="131" t="s">
        <v>128</v>
      </c>
      <c r="H1468" s="132">
        <v>2</v>
      </c>
      <c r="I1468" s="133"/>
      <c r="J1468" s="134">
        <f>ROUND(I1468*H1468,2)</f>
        <v>0</v>
      </c>
      <c r="K1468" s="130" t="s">
        <v>129</v>
      </c>
      <c r="L1468" s="33"/>
      <c r="M1468" s="135" t="s">
        <v>19</v>
      </c>
      <c r="N1468" s="136" t="s">
        <v>51</v>
      </c>
      <c r="P1468" s="137">
        <f>O1468*H1468</f>
        <v>0</v>
      </c>
      <c r="Q1468" s="137">
        <v>0</v>
      </c>
      <c r="R1468" s="137">
        <f>Q1468*H1468</f>
        <v>0</v>
      </c>
      <c r="S1468" s="137">
        <v>0</v>
      </c>
      <c r="T1468" s="138">
        <f>S1468*H1468</f>
        <v>0</v>
      </c>
      <c r="AR1468" s="139" t="s">
        <v>159</v>
      </c>
      <c r="AT1468" s="139" t="s">
        <v>125</v>
      </c>
      <c r="AU1468" s="139" t="s">
        <v>90</v>
      </c>
      <c r="AY1468" s="17" t="s">
        <v>122</v>
      </c>
      <c r="BE1468" s="140">
        <f>IF(N1468="základní",J1468,0)</f>
        <v>0</v>
      </c>
      <c r="BF1468" s="140">
        <f>IF(N1468="snížená",J1468,0)</f>
        <v>0</v>
      </c>
      <c r="BG1468" s="140">
        <f>IF(N1468="zákl. přenesená",J1468,0)</f>
        <v>0</v>
      </c>
      <c r="BH1468" s="140">
        <f>IF(N1468="sníž. přenesená",J1468,0)</f>
        <v>0</v>
      </c>
      <c r="BI1468" s="140">
        <f>IF(N1468="nulová",J1468,0)</f>
        <v>0</v>
      </c>
      <c r="BJ1468" s="17" t="s">
        <v>88</v>
      </c>
      <c r="BK1468" s="140">
        <f>ROUND(I1468*H1468,2)</f>
        <v>0</v>
      </c>
      <c r="BL1468" s="17" t="s">
        <v>159</v>
      </c>
      <c r="BM1468" s="139" t="s">
        <v>1319</v>
      </c>
    </row>
    <row r="1469" spans="2:65" s="1" customFormat="1" ht="11.25">
      <c r="B1469" s="33"/>
      <c r="D1469" s="141" t="s">
        <v>132</v>
      </c>
      <c r="F1469" s="142" t="s">
        <v>1320</v>
      </c>
      <c r="I1469" s="143"/>
      <c r="L1469" s="33"/>
      <c r="M1469" s="144"/>
      <c r="T1469" s="54"/>
      <c r="AT1469" s="17" t="s">
        <v>132</v>
      </c>
      <c r="AU1469" s="17" t="s">
        <v>90</v>
      </c>
    </row>
    <row r="1470" spans="2:65" s="12" customFormat="1" ht="11.25">
      <c r="B1470" s="145"/>
      <c r="D1470" s="146" t="s">
        <v>134</v>
      </c>
      <c r="E1470" s="147" t="s">
        <v>19</v>
      </c>
      <c r="F1470" s="148" t="s">
        <v>161</v>
      </c>
      <c r="H1470" s="147" t="s">
        <v>19</v>
      </c>
      <c r="I1470" s="149"/>
      <c r="L1470" s="145"/>
      <c r="M1470" s="150"/>
      <c r="T1470" s="151"/>
      <c r="AT1470" s="147" t="s">
        <v>134</v>
      </c>
      <c r="AU1470" s="147" t="s">
        <v>90</v>
      </c>
      <c r="AV1470" s="12" t="s">
        <v>88</v>
      </c>
      <c r="AW1470" s="12" t="s">
        <v>42</v>
      </c>
      <c r="AX1470" s="12" t="s">
        <v>80</v>
      </c>
      <c r="AY1470" s="147" t="s">
        <v>122</v>
      </c>
    </row>
    <row r="1471" spans="2:65" s="12" customFormat="1" ht="11.25">
      <c r="B1471" s="145"/>
      <c r="D1471" s="146" t="s">
        <v>134</v>
      </c>
      <c r="E1471" s="147" t="s">
        <v>19</v>
      </c>
      <c r="F1471" s="148" t="s">
        <v>163</v>
      </c>
      <c r="H1471" s="147" t="s">
        <v>19</v>
      </c>
      <c r="I1471" s="149"/>
      <c r="L1471" s="145"/>
      <c r="M1471" s="150"/>
      <c r="T1471" s="151"/>
      <c r="AT1471" s="147" t="s">
        <v>134</v>
      </c>
      <c r="AU1471" s="147" t="s">
        <v>90</v>
      </c>
      <c r="AV1471" s="12" t="s">
        <v>88</v>
      </c>
      <c r="AW1471" s="12" t="s">
        <v>42</v>
      </c>
      <c r="AX1471" s="12" t="s">
        <v>80</v>
      </c>
      <c r="AY1471" s="147" t="s">
        <v>122</v>
      </c>
    </row>
    <row r="1472" spans="2:65" s="13" customFormat="1" ht="11.25">
      <c r="B1472" s="152"/>
      <c r="D1472" s="146" t="s">
        <v>134</v>
      </c>
      <c r="E1472" s="153" t="s">
        <v>19</v>
      </c>
      <c r="F1472" s="154" t="s">
        <v>88</v>
      </c>
      <c r="H1472" s="155">
        <v>1</v>
      </c>
      <c r="I1472" s="156"/>
      <c r="L1472" s="152"/>
      <c r="M1472" s="157"/>
      <c r="T1472" s="158"/>
      <c r="AT1472" s="153" t="s">
        <v>134</v>
      </c>
      <c r="AU1472" s="153" t="s">
        <v>90</v>
      </c>
      <c r="AV1472" s="13" t="s">
        <v>90</v>
      </c>
      <c r="AW1472" s="13" t="s">
        <v>42</v>
      </c>
      <c r="AX1472" s="13" t="s">
        <v>80</v>
      </c>
      <c r="AY1472" s="153" t="s">
        <v>122</v>
      </c>
    </row>
    <row r="1473" spans="2:65" s="12" customFormat="1" ht="11.25">
      <c r="B1473" s="145"/>
      <c r="D1473" s="146" t="s">
        <v>134</v>
      </c>
      <c r="E1473" s="147" t="s">
        <v>19</v>
      </c>
      <c r="F1473" s="148" t="s">
        <v>165</v>
      </c>
      <c r="H1473" s="147" t="s">
        <v>19</v>
      </c>
      <c r="I1473" s="149"/>
      <c r="L1473" s="145"/>
      <c r="M1473" s="150"/>
      <c r="T1473" s="151"/>
      <c r="AT1473" s="147" t="s">
        <v>134</v>
      </c>
      <c r="AU1473" s="147" t="s">
        <v>90</v>
      </c>
      <c r="AV1473" s="12" t="s">
        <v>88</v>
      </c>
      <c r="AW1473" s="12" t="s">
        <v>42</v>
      </c>
      <c r="AX1473" s="12" t="s">
        <v>80</v>
      </c>
      <c r="AY1473" s="147" t="s">
        <v>122</v>
      </c>
    </row>
    <row r="1474" spans="2:65" s="13" customFormat="1" ht="11.25">
      <c r="B1474" s="152"/>
      <c r="D1474" s="146" t="s">
        <v>134</v>
      </c>
      <c r="E1474" s="153" t="s">
        <v>19</v>
      </c>
      <c r="F1474" s="154" t="s">
        <v>88</v>
      </c>
      <c r="H1474" s="155">
        <v>1</v>
      </c>
      <c r="I1474" s="156"/>
      <c r="L1474" s="152"/>
      <c r="M1474" s="157"/>
      <c r="T1474" s="158"/>
      <c r="AT1474" s="153" t="s">
        <v>134</v>
      </c>
      <c r="AU1474" s="153" t="s">
        <v>90</v>
      </c>
      <c r="AV1474" s="13" t="s">
        <v>90</v>
      </c>
      <c r="AW1474" s="13" t="s">
        <v>42</v>
      </c>
      <c r="AX1474" s="13" t="s">
        <v>80</v>
      </c>
      <c r="AY1474" s="153" t="s">
        <v>122</v>
      </c>
    </row>
    <row r="1475" spans="2:65" s="14" customFormat="1" ht="11.25">
      <c r="B1475" s="159"/>
      <c r="D1475" s="146" t="s">
        <v>134</v>
      </c>
      <c r="E1475" s="160" t="s">
        <v>19</v>
      </c>
      <c r="F1475" s="161" t="s">
        <v>140</v>
      </c>
      <c r="H1475" s="162">
        <v>2</v>
      </c>
      <c r="I1475" s="163"/>
      <c r="L1475" s="159"/>
      <c r="M1475" s="164"/>
      <c r="T1475" s="165"/>
      <c r="AT1475" s="160" t="s">
        <v>134</v>
      </c>
      <c r="AU1475" s="160" t="s">
        <v>90</v>
      </c>
      <c r="AV1475" s="14" t="s">
        <v>130</v>
      </c>
      <c r="AW1475" s="14" t="s">
        <v>42</v>
      </c>
      <c r="AX1475" s="14" t="s">
        <v>88</v>
      </c>
      <c r="AY1475" s="160" t="s">
        <v>122</v>
      </c>
    </row>
    <row r="1476" spans="2:65" s="1" customFormat="1" ht="31.9" customHeight="1">
      <c r="B1476" s="33"/>
      <c r="C1476" s="128" t="s">
        <v>1321</v>
      </c>
      <c r="D1476" s="128" t="s">
        <v>125</v>
      </c>
      <c r="E1476" s="129" t="s">
        <v>1322</v>
      </c>
      <c r="F1476" s="130" t="s">
        <v>1323</v>
      </c>
      <c r="G1476" s="131" t="s">
        <v>128</v>
      </c>
      <c r="H1476" s="132">
        <v>1</v>
      </c>
      <c r="I1476" s="133"/>
      <c r="J1476" s="134">
        <f>ROUND(I1476*H1476,2)</f>
        <v>0</v>
      </c>
      <c r="K1476" s="130" t="s">
        <v>574</v>
      </c>
      <c r="L1476" s="33"/>
      <c r="M1476" s="135" t="s">
        <v>19</v>
      </c>
      <c r="N1476" s="136" t="s">
        <v>51</v>
      </c>
      <c r="P1476" s="137">
        <f>O1476*H1476</f>
        <v>0</v>
      </c>
      <c r="Q1476" s="137">
        <v>0</v>
      </c>
      <c r="R1476" s="137">
        <f>Q1476*H1476</f>
        <v>0</v>
      </c>
      <c r="S1476" s="137">
        <v>0</v>
      </c>
      <c r="T1476" s="138">
        <f>S1476*H1476</f>
        <v>0</v>
      </c>
      <c r="AR1476" s="139" t="s">
        <v>159</v>
      </c>
      <c r="AT1476" s="139" t="s">
        <v>125</v>
      </c>
      <c r="AU1476" s="139" t="s">
        <v>90</v>
      </c>
      <c r="AY1476" s="17" t="s">
        <v>122</v>
      </c>
      <c r="BE1476" s="140">
        <f>IF(N1476="základní",J1476,0)</f>
        <v>0</v>
      </c>
      <c r="BF1476" s="140">
        <f>IF(N1476="snížená",J1476,0)</f>
        <v>0</v>
      </c>
      <c r="BG1476" s="140">
        <f>IF(N1476="zákl. přenesená",J1476,0)</f>
        <v>0</v>
      </c>
      <c r="BH1476" s="140">
        <f>IF(N1476="sníž. přenesená",J1476,0)</f>
        <v>0</v>
      </c>
      <c r="BI1476" s="140">
        <f>IF(N1476="nulová",J1476,0)</f>
        <v>0</v>
      </c>
      <c r="BJ1476" s="17" t="s">
        <v>88</v>
      </c>
      <c r="BK1476" s="140">
        <f>ROUND(I1476*H1476,2)</f>
        <v>0</v>
      </c>
      <c r="BL1476" s="17" t="s">
        <v>159</v>
      </c>
      <c r="BM1476" s="139" t="s">
        <v>1324</v>
      </c>
    </row>
    <row r="1477" spans="2:65" s="12" customFormat="1" ht="11.25">
      <c r="B1477" s="145"/>
      <c r="D1477" s="146" t="s">
        <v>134</v>
      </c>
      <c r="E1477" s="147" t="s">
        <v>19</v>
      </c>
      <c r="F1477" s="148" t="s">
        <v>161</v>
      </c>
      <c r="H1477" s="147" t="s">
        <v>19</v>
      </c>
      <c r="I1477" s="149"/>
      <c r="L1477" s="145"/>
      <c r="M1477" s="150"/>
      <c r="T1477" s="151"/>
      <c r="AT1477" s="147" t="s">
        <v>134</v>
      </c>
      <c r="AU1477" s="147" t="s">
        <v>90</v>
      </c>
      <c r="AV1477" s="12" t="s">
        <v>88</v>
      </c>
      <c r="AW1477" s="12" t="s">
        <v>42</v>
      </c>
      <c r="AX1477" s="12" t="s">
        <v>80</v>
      </c>
      <c r="AY1477" s="147" t="s">
        <v>122</v>
      </c>
    </row>
    <row r="1478" spans="2:65" s="12" customFormat="1" ht="11.25">
      <c r="B1478" s="145"/>
      <c r="D1478" s="146" t="s">
        <v>134</v>
      </c>
      <c r="E1478" s="147" t="s">
        <v>19</v>
      </c>
      <c r="F1478" s="148" t="s">
        <v>163</v>
      </c>
      <c r="H1478" s="147" t="s">
        <v>19</v>
      </c>
      <c r="I1478" s="149"/>
      <c r="L1478" s="145"/>
      <c r="M1478" s="150"/>
      <c r="T1478" s="151"/>
      <c r="AT1478" s="147" t="s">
        <v>134</v>
      </c>
      <c r="AU1478" s="147" t="s">
        <v>90</v>
      </c>
      <c r="AV1478" s="12" t="s">
        <v>88</v>
      </c>
      <c r="AW1478" s="12" t="s">
        <v>42</v>
      </c>
      <c r="AX1478" s="12" t="s">
        <v>80</v>
      </c>
      <c r="AY1478" s="147" t="s">
        <v>122</v>
      </c>
    </row>
    <row r="1479" spans="2:65" s="13" customFormat="1" ht="11.25">
      <c r="B1479" s="152"/>
      <c r="D1479" s="146" t="s">
        <v>134</v>
      </c>
      <c r="E1479" s="153" t="s">
        <v>19</v>
      </c>
      <c r="F1479" s="154" t="s">
        <v>88</v>
      </c>
      <c r="H1479" s="155">
        <v>1</v>
      </c>
      <c r="I1479" s="156"/>
      <c r="L1479" s="152"/>
      <c r="M1479" s="157"/>
      <c r="T1479" s="158"/>
      <c r="AT1479" s="153" t="s">
        <v>134</v>
      </c>
      <c r="AU1479" s="153" t="s">
        <v>90</v>
      </c>
      <c r="AV1479" s="13" t="s">
        <v>90</v>
      </c>
      <c r="AW1479" s="13" t="s">
        <v>42</v>
      </c>
      <c r="AX1479" s="13" t="s">
        <v>80</v>
      </c>
      <c r="AY1479" s="153" t="s">
        <v>122</v>
      </c>
    </row>
    <row r="1480" spans="2:65" s="14" customFormat="1" ht="11.25">
      <c r="B1480" s="159"/>
      <c r="D1480" s="146" t="s">
        <v>134</v>
      </c>
      <c r="E1480" s="160" t="s">
        <v>19</v>
      </c>
      <c r="F1480" s="161" t="s">
        <v>140</v>
      </c>
      <c r="H1480" s="162">
        <v>1</v>
      </c>
      <c r="I1480" s="163"/>
      <c r="L1480" s="159"/>
      <c r="M1480" s="164"/>
      <c r="T1480" s="165"/>
      <c r="AT1480" s="160" t="s">
        <v>134</v>
      </c>
      <c r="AU1480" s="160" t="s">
        <v>90</v>
      </c>
      <c r="AV1480" s="14" t="s">
        <v>130</v>
      </c>
      <c r="AW1480" s="14" t="s">
        <v>42</v>
      </c>
      <c r="AX1480" s="14" t="s">
        <v>88</v>
      </c>
      <c r="AY1480" s="160" t="s">
        <v>122</v>
      </c>
    </row>
    <row r="1481" spans="2:65" s="1" customFormat="1" ht="15" customHeight="1">
      <c r="B1481" s="33"/>
      <c r="C1481" s="166" t="s">
        <v>1325</v>
      </c>
      <c r="D1481" s="166" t="s">
        <v>154</v>
      </c>
      <c r="E1481" s="167" t="s">
        <v>1326</v>
      </c>
      <c r="F1481" s="168" t="s">
        <v>1327</v>
      </c>
      <c r="G1481" s="169" t="s">
        <v>128</v>
      </c>
      <c r="H1481" s="170">
        <v>1</v>
      </c>
      <c r="I1481" s="171"/>
      <c r="J1481" s="172">
        <f>ROUND(I1481*H1481,2)</f>
        <v>0</v>
      </c>
      <c r="K1481" s="168" t="s">
        <v>574</v>
      </c>
      <c r="L1481" s="173"/>
      <c r="M1481" s="174" t="s">
        <v>19</v>
      </c>
      <c r="N1481" s="175" t="s">
        <v>51</v>
      </c>
      <c r="P1481" s="137">
        <f>O1481*H1481</f>
        <v>0</v>
      </c>
      <c r="Q1481" s="137">
        <v>0</v>
      </c>
      <c r="R1481" s="137">
        <f>Q1481*H1481</f>
        <v>0</v>
      </c>
      <c r="S1481" s="137">
        <v>0</v>
      </c>
      <c r="T1481" s="138">
        <f>S1481*H1481</f>
        <v>0</v>
      </c>
      <c r="AR1481" s="139" t="s">
        <v>158</v>
      </c>
      <c r="AT1481" s="139" t="s">
        <v>154</v>
      </c>
      <c r="AU1481" s="139" t="s">
        <v>90</v>
      </c>
      <c r="AY1481" s="17" t="s">
        <v>122</v>
      </c>
      <c r="BE1481" s="140">
        <f>IF(N1481="základní",J1481,0)</f>
        <v>0</v>
      </c>
      <c r="BF1481" s="140">
        <f>IF(N1481="snížená",J1481,0)</f>
        <v>0</v>
      </c>
      <c r="BG1481" s="140">
        <f>IF(N1481="zákl. přenesená",J1481,0)</f>
        <v>0</v>
      </c>
      <c r="BH1481" s="140">
        <f>IF(N1481="sníž. přenesená",J1481,0)</f>
        <v>0</v>
      </c>
      <c r="BI1481" s="140">
        <f>IF(N1481="nulová",J1481,0)</f>
        <v>0</v>
      </c>
      <c r="BJ1481" s="17" t="s">
        <v>88</v>
      </c>
      <c r="BK1481" s="140">
        <f>ROUND(I1481*H1481,2)</f>
        <v>0</v>
      </c>
      <c r="BL1481" s="17" t="s">
        <v>159</v>
      </c>
      <c r="BM1481" s="139" t="s">
        <v>1328</v>
      </c>
    </row>
    <row r="1482" spans="2:65" s="12" customFormat="1" ht="11.25">
      <c r="B1482" s="145"/>
      <c r="D1482" s="146" t="s">
        <v>134</v>
      </c>
      <c r="E1482" s="147" t="s">
        <v>19</v>
      </c>
      <c r="F1482" s="148" t="s">
        <v>161</v>
      </c>
      <c r="H1482" s="147" t="s">
        <v>19</v>
      </c>
      <c r="I1482" s="149"/>
      <c r="L1482" s="145"/>
      <c r="M1482" s="150"/>
      <c r="T1482" s="151"/>
      <c r="AT1482" s="147" t="s">
        <v>134</v>
      </c>
      <c r="AU1482" s="147" t="s">
        <v>90</v>
      </c>
      <c r="AV1482" s="12" t="s">
        <v>88</v>
      </c>
      <c r="AW1482" s="12" t="s">
        <v>42</v>
      </c>
      <c r="AX1482" s="12" t="s">
        <v>80</v>
      </c>
      <c r="AY1482" s="147" t="s">
        <v>122</v>
      </c>
    </row>
    <row r="1483" spans="2:65" s="12" customFormat="1" ht="11.25">
      <c r="B1483" s="145"/>
      <c r="D1483" s="146" t="s">
        <v>134</v>
      </c>
      <c r="E1483" s="147" t="s">
        <v>19</v>
      </c>
      <c r="F1483" s="148" t="s">
        <v>163</v>
      </c>
      <c r="H1483" s="147" t="s">
        <v>19</v>
      </c>
      <c r="I1483" s="149"/>
      <c r="L1483" s="145"/>
      <c r="M1483" s="150"/>
      <c r="T1483" s="151"/>
      <c r="AT1483" s="147" t="s">
        <v>134</v>
      </c>
      <c r="AU1483" s="147" t="s">
        <v>90</v>
      </c>
      <c r="AV1483" s="12" t="s">
        <v>88</v>
      </c>
      <c r="AW1483" s="12" t="s">
        <v>42</v>
      </c>
      <c r="AX1483" s="12" t="s">
        <v>80</v>
      </c>
      <c r="AY1483" s="147" t="s">
        <v>122</v>
      </c>
    </row>
    <row r="1484" spans="2:65" s="13" customFormat="1" ht="11.25">
      <c r="B1484" s="152"/>
      <c r="D1484" s="146" t="s">
        <v>134</v>
      </c>
      <c r="E1484" s="153" t="s">
        <v>19</v>
      </c>
      <c r="F1484" s="154" t="s">
        <v>88</v>
      </c>
      <c r="H1484" s="155">
        <v>1</v>
      </c>
      <c r="I1484" s="156"/>
      <c r="L1484" s="152"/>
      <c r="M1484" s="157"/>
      <c r="T1484" s="158"/>
      <c r="AT1484" s="153" t="s">
        <v>134</v>
      </c>
      <c r="AU1484" s="153" t="s">
        <v>90</v>
      </c>
      <c r="AV1484" s="13" t="s">
        <v>90</v>
      </c>
      <c r="AW1484" s="13" t="s">
        <v>42</v>
      </c>
      <c r="AX1484" s="13" t="s">
        <v>80</v>
      </c>
      <c r="AY1484" s="153" t="s">
        <v>122</v>
      </c>
    </row>
    <row r="1485" spans="2:65" s="14" customFormat="1" ht="11.25">
      <c r="B1485" s="159"/>
      <c r="D1485" s="146" t="s">
        <v>134</v>
      </c>
      <c r="E1485" s="160" t="s">
        <v>19</v>
      </c>
      <c r="F1485" s="161" t="s">
        <v>140</v>
      </c>
      <c r="H1485" s="162">
        <v>1</v>
      </c>
      <c r="I1485" s="163"/>
      <c r="L1485" s="159"/>
      <c r="M1485" s="164"/>
      <c r="T1485" s="165"/>
      <c r="AT1485" s="160" t="s">
        <v>134</v>
      </c>
      <c r="AU1485" s="160" t="s">
        <v>90</v>
      </c>
      <c r="AV1485" s="14" t="s">
        <v>130</v>
      </c>
      <c r="AW1485" s="14" t="s">
        <v>42</v>
      </c>
      <c r="AX1485" s="14" t="s">
        <v>88</v>
      </c>
      <c r="AY1485" s="160" t="s">
        <v>122</v>
      </c>
    </row>
    <row r="1486" spans="2:65" s="1" customFormat="1" ht="15" customHeight="1">
      <c r="B1486" s="33"/>
      <c r="C1486" s="128" t="s">
        <v>1329</v>
      </c>
      <c r="D1486" s="128" t="s">
        <v>125</v>
      </c>
      <c r="E1486" s="129" t="s">
        <v>1330</v>
      </c>
      <c r="F1486" s="130" t="s">
        <v>1331</v>
      </c>
      <c r="G1486" s="131" t="s">
        <v>128</v>
      </c>
      <c r="H1486" s="132">
        <v>4</v>
      </c>
      <c r="I1486" s="133"/>
      <c r="J1486" s="134">
        <f>ROUND(I1486*H1486,2)</f>
        <v>0</v>
      </c>
      <c r="K1486" s="130" t="s">
        <v>574</v>
      </c>
      <c r="L1486" s="33"/>
      <c r="M1486" s="135" t="s">
        <v>19</v>
      </c>
      <c r="N1486" s="136" t="s">
        <v>51</v>
      </c>
      <c r="P1486" s="137">
        <f>O1486*H1486</f>
        <v>0</v>
      </c>
      <c r="Q1486" s="137">
        <v>0</v>
      </c>
      <c r="R1486" s="137">
        <f>Q1486*H1486</f>
        <v>0</v>
      </c>
      <c r="S1486" s="137">
        <v>0</v>
      </c>
      <c r="T1486" s="138">
        <f>S1486*H1486</f>
        <v>0</v>
      </c>
      <c r="AR1486" s="139" t="s">
        <v>159</v>
      </c>
      <c r="AT1486" s="139" t="s">
        <v>125</v>
      </c>
      <c r="AU1486" s="139" t="s">
        <v>90</v>
      </c>
      <c r="AY1486" s="17" t="s">
        <v>122</v>
      </c>
      <c r="BE1486" s="140">
        <f>IF(N1486="základní",J1486,0)</f>
        <v>0</v>
      </c>
      <c r="BF1486" s="140">
        <f>IF(N1486="snížená",J1486,0)</f>
        <v>0</v>
      </c>
      <c r="BG1486" s="140">
        <f>IF(N1486="zákl. přenesená",J1486,0)</f>
        <v>0</v>
      </c>
      <c r="BH1486" s="140">
        <f>IF(N1486="sníž. přenesená",J1486,0)</f>
        <v>0</v>
      </c>
      <c r="BI1486" s="140">
        <f>IF(N1486="nulová",J1486,0)</f>
        <v>0</v>
      </c>
      <c r="BJ1486" s="17" t="s">
        <v>88</v>
      </c>
      <c r="BK1486" s="140">
        <f>ROUND(I1486*H1486,2)</f>
        <v>0</v>
      </c>
      <c r="BL1486" s="17" t="s">
        <v>159</v>
      </c>
      <c r="BM1486" s="139" t="s">
        <v>1332</v>
      </c>
    </row>
    <row r="1487" spans="2:65" s="12" customFormat="1" ht="11.25">
      <c r="B1487" s="145"/>
      <c r="D1487" s="146" t="s">
        <v>134</v>
      </c>
      <c r="E1487" s="147" t="s">
        <v>19</v>
      </c>
      <c r="F1487" s="148" t="s">
        <v>161</v>
      </c>
      <c r="H1487" s="147" t="s">
        <v>19</v>
      </c>
      <c r="I1487" s="149"/>
      <c r="L1487" s="145"/>
      <c r="M1487" s="150"/>
      <c r="T1487" s="151"/>
      <c r="AT1487" s="147" t="s">
        <v>134</v>
      </c>
      <c r="AU1487" s="147" t="s">
        <v>90</v>
      </c>
      <c r="AV1487" s="12" t="s">
        <v>88</v>
      </c>
      <c r="AW1487" s="12" t="s">
        <v>42</v>
      </c>
      <c r="AX1487" s="12" t="s">
        <v>80</v>
      </c>
      <c r="AY1487" s="147" t="s">
        <v>122</v>
      </c>
    </row>
    <row r="1488" spans="2:65" s="12" customFormat="1" ht="11.25">
      <c r="B1488" s="145"/>
      <c r="D1488" s="146" t="s">
        <v>134</v>
      </c>
      <c r="E1488" s="147" t="s">
        <v>19</v>
      </c>
      <c r="F1488" s="148" t="s">
        <v>163</v>
      </c>
      <c r="H1488" s="147" t="s">
        <v>19</v>
      </c>
      <c r="I1488" s="149"/>
      <c r="L1488" s="145"/>
      <c r="M1488" s="150"/>
      <c r="T1488" s="151"/>
      <c r="AT1488" s="147" t="s">
        <v>134</v>
      </c>
      <c r="AU1488" s="147" t="s">
        <v>90</v>
      </c>
      <c r="AV1488" s="12" t="s">
        <v>88</v>
      </c>
      <c r="AW1488" s="12" t="s">
        <v>42</v>
      </c>
      <c r="AX1488" s="12" t="s">
        <v>80</v>
      </c>
      <c r="AY1488" s="147" t="s">
        <v>122</v>
      </c>
    </row>
    <row r="1489" spans="2:65" s="13" customFormat="1" ht="11.25">
      <c r="B1489" s="152"/>
      <c r="D1489" s="146" t="s">
        <v>134</v>
      </c>
      <c r="E1489" s="153" t="s">
        <v>19</v>
      </c>
      <c r="F1489" s="154" t="s">
        <v>88</v>
      </c>
      <c r="H1489" s="155">
        <v>1</v>
      </c>
      <c r="I1489" s="156"/>
      <c r="L1489" s="152"/>
      <c r="M1489" s="157"/>
      <c r="T1489" s="158"/>
      <c r="AT1489" s="153" t="s">
        <v>134</v>
      </c>
      <c r="AU1489" s="153" t="s">
        <v>90</v>
      </c>
      <c r="AV1489" s="13" t="s">
        <v>90</v>
      </c>
      <c r="AW1489" s="13" t="s">
        <v>42</v>
      </c>
      <c r="AX1489" s="13" t="s">
        <v>80</v>
      </c>
      <c r="AY1489" s="153" t="s">
        <v>122</v>
      </c>
    </row>
    <row r="1490" spans="2:65" s="12" customFormat="1" ht="11.25">
      <c r="B1490" s="145"/>
      <c r="D1490" s="146" t="s">
        <v>134</v>
      </c>
      <c r="E1490" s="147" t="s">
        <v>19</v>
      </c>
      <c r="F1490" s="148" t="s">
        <v>165</v>
      </c>
      <c r="H1490" s="147" t="s">
        <v>19</v>
      </c>
      <c r="I1490" s="149"/>
      <c r="L1490" s="145"/>
      <c r="M1490" s="150"/>
      <c r="T1490" s="151"/>
      <c r="AT1490" s="147" t="s">
        <v>134</v>
      </c>
      <c r="AU1490" s="147" t="s">
        <v>90</v>
      </c>
      <c r="AV1490" s="12" t="s">
        <v>88</v>
      </c>
      <c r="AW1490" s="12" t="s">
        <v>42</v>
      </c>
      <c r="AX1490" s="12" t="s">
        <v>80</v>
      </c>
      <c r="AY1490" s="147" t="s">
        <v>122</v>
      </c>
    </row>
    <row r="1491" spans="2:65" s="13" customFormat="1" ht="11.25">
      <c r="B1491" s="152"/>
      <c r="D1491" s="146" t="s">
        <v>134</v>
      </c>
      <c r="E1491" s="153" t="s">
        <v>19</v>
      </c>
      <c r="F1491" s="154" t="s">
        <v>88</v>
      </c>
      <c r="H1491" s="155">
        <v>1</v>
      </c>
      <c r="I1491" s="156"/>
      <c r="L1491" s="152"/>
      <c r="M1491" s="157"/>
      <c r="T1491" s="158"/>
      <c r="AT1491" s="153" t="s">
        <v>134</v>
      </c>
      <c r="AU1491" s="153" t="s">
        <v>90</v>
      </c>
      <c r="AV1491" s="13" t="s">
        <v>90</v>
      </c>
      <c r="AW1491" s="13" t="s">
        <v>42</v>
      </c>
      <c r="AX1491" s="13" t="s">
        <v>80</v>
      </c>
      <c r="AY1491" s="153" t="s">
        <v>122</v>
      </c>
    </row>
    <row r="1492" spans="2:65" s="12" customFormat="1" ht="11.25">
      <c r="B1492" s="145"/>
      <c r="D1492" s="146" t="s">
        <v>134</v>
      </c>
      <c r="E1492" s="147" t="s">
        <v>19</v>
      </c>
      <c r="F1492" s="148" t="s">
        <v>166</v>
      </c>
      <c r="H1492" s="147" t="s">
        <v>19</v>
      </c>
      <c r="I1492" s="149"/>
      <c r="L1492" s="145"/>
      <c r="M1492" s="150"/>
      <c r="T1492" s="151"/>
      <c r="AT1492" s="147" t="s">
        <v>134</v>
      </c>
      <c r="AU1492" s="147" t="s">
        <v>90</v>
      </c>
      <c r="AV1492" s="12" t="s">
        <v>88</v>
      </c>
      <c r="AW1492" s="12" t="s">
        <v>42</v>
      </c>
      <c r="AX1492" s="12" t="s">
        <v>80</v>
      </c>
      <c r="AY1492" s="147" t="s">
        <v>122</v>
      </c>
    </row>
    <row r="1493" spans="2:65" s="13" customFormat="1" ht="11.25">
      <c r="B1493" s="152"/>
      <c r="D1493" s="146" t="s">
        <v>134</v>
      </c>
      <c r="E1493" s="153" t="s">
        <v>19</v>
      </c>
      <c r="F1493" s="154" t="s">
        <v>88</v>
      </c>
      <c r="H1493" s="155">
        <v>1</v>
      </c>
      <c r="I1493" s="156"/>
      <c r="L1493" s="152"/>
      <c r="M1493" s="157"/>
      <c r="T1493" s="158"/>
      <c r="AT1493" s="153" t="s">
        <v>134</v>
      </c>
      <c r="AU1493" s="153" t="s">
        <v>90</v>
      </c>
      <c r="AV1493" s="13" t="s">
        <v>90</v>
      </c>
      <c r="AW1493" s="13" t="s">
        <v>42</v>
      </c>
      <c r="AX1493" s="13" t="s">
        <v>80</v>
      </c>
      <c r="AY1493" s="153" t="s">
        <v>122</v>
      </c>
    </row>
    <row r="1494" spans="2:65" s="12" customFormat="1" ht="11.25">
      <c r="B1494" s="145"/>
      <c r="D1494" s="146" t="s">
        <v>134</v>
      </c>
      <c r="E1494" s="147" t="s">
        <v>19</v>
      </c>
      <c r="F1494" s="148" t="s">
        <v>167</v>
      </c>
      <c r="H1494" s="147" t="s">
        <v>19</v>
      </c>
      <c r="I1494" s="149"/>
      <c r="L1494" s="145"/>
      <c r="M1494" s="150"/>
      <c r="T1494" s="151"/>
      <c r="AT1494" s="147" t="s">
        <v>134</v>
      </c>
      <c r="AU1494" s="147" t="s">
        <v>90</v>
      </c>
      <c r="AV1494" s="12" t="s">
        <v>88</v>
      </c>
      <c r="AW1494" s="12" t="s">
        <v>42</v>
      </c>
      <c r="AX1494" s="12" t="s">
        <v>80</v>
      </c>
      <c r="AY1494" s="147" t="s">
        <v>122</v>
      </c>
    </row>
    <row r="1495" spans="2:65" s="13" customFormat="1" ht="11.25">
      <c r="B1495" s="152"/>
      <c r="D1495" s="146" t="s">
        <v>134</v>
      </c>
      <c r="E1495" s="153" t="s">
        <v>19</v>
      </c>
      <c r="F1495" s="154" t="s">
        <v>88</v>
      </c>
      <c r="H1495" s="155">
        <v>1</v>
      </c>
      <c r="I1495" s="156"/>
      <c r="L1495" s="152"/>
      <c r="M1495" s="157"/>
      <c r="T1495" s="158"/>
      <c r="AT1495" s="153" t="s">
        <v>134</v>
      </c>
      <c r="AU1495" s="153" t="s">
        <v>90</v>
      </c>
      <c r="AV1495" s="13" t="s">
        <v>90</v>
      </c>
      <c r="AW1495" s="13" t="s">
        <v>42</v>
      </c>
      <c r="AX1495" s="13" t="s">
        <v>80</v>
      </c>
      <c r="AY1495" s="153" t="s">
        <v>122</v>
      </c>
    </row>
    <row r="1496" spans="2:65" s="14" customFormat="1" ht="11.25">
      <c r="B1496" s="159"/>
      <c r="D1496" s="146" t="s">
        <v>134</v>
      </c>
      <c r="E1496" s="160" t="s">
        <v>19</v>
      </c>
      <c r="F1496" s="161" t="s">
        <v>140</v>
      </c>
      <c r="H1496" s="162">
        <v>4</v>
      </c>
      <c r="I1496" s="163"/>
      <c r="L1496" s="159"/>
      <c r="M1496" s="164"/>
      <c r="T1496" s="165"/>
      <c r="AT1496" s="160" t="s">
        <v>134</v>
      </c>
      <c r="AU1496" s="160" t="s">
        <v>90</v>
      </c>
      <c r="AV1496" s="14" t="s">
        <v>130</v>
      </c>
      <c r="AW1496" s="14" t="s">
        <v>42</v>
      </c>
      <c r="AX1496" s="14" t="s">
        <v>88</v>
      </c>
      <c r="AY1496" s="160" t="s">
        <v>122</v>
      </c>
    </row>
    <row r="1497" spans="2:65" s="1" customFormat="1" ht="15" customHeight="1">
      <c r="B1497" s="33"/>
      <c r="C1497" s="166" t="s">
        <v>1333</v>
      </c>
      <c r="D1497" s="166" t="s">
        <v>154</v>
      </c>
      <c r="E1497" s="167" t="s">
        <v>1334</v>
      </c>
      <c r="F1497" s="168" t="s">
        <v>1335</v>
      </c>
      <c r="G1497" s="169" t="s">
        <v>128</v>
      </c>
      <c r="H1497" s="170">
        <v>4</v>
      </c>
      <c r="I1497" s="171"/>
      <c r="J1497" s="172">
        <f>ROUND(I1497*H1497,2)</f>
        <v>0</v>
      </c>
      <c r="K1497" s="168" t="s">
        <v>574</v>
      </c>
      <c r="L1497" s="173"/>
      <c r="M1497" s="174" t="s">
        <v>19</v>
      </c>
      <c r="N1497" s="175" t="s">
        <v>51</v>
      </c>
      <c r="P1497" s="137">
        <f>O1497*H1497</f>
        <v>0</v>
      </c>
      <c r="Q1497" s="137">
        <v>0</v>
      </c>
      <c r="R1497" s="137">
        <f>Q1497*H1497</f>
        <v>0</v>
      </c>
      <c r="S1497" s="137">
        <v>0</v>
      </c>
      <c r="T1497" s="138">
        <f>S1497*H1497</f>
        <v>0</v>
      </c>
      <c r="AR1497" s="139" t="s">
        <v>158</v>
      </c>
      <c r="AT1497" s="139" t="s">
        <v>154</v>
      </c>
      <c r="AU1497" s="139" t="s">
        <v>90</v>
      </c>
      <c r="AY1497" s="17" t="s">
        <v>122</v>
      </c>
      <c r="BE1497" s="140">
        <f>IF(N1497="základní",J1497,0)</f>
        <v>0</v>
      </c>
      <c r="BF1497" s="140">
        <f>IF(N1497="snížená",J1497,0)</f>
        <v>0</v>
      </c>
      <c r="BG1497" s="140">
        <f>IF(N1497="zákl. přenesená",J1497,0)</f>
        <v>0</v>
      </c>
      <c r="BH1497" s="140">
        <f>IF(N1497="sníž. přenesená",J1497,0)</f>
        <v>0</v>
      </c>
      <c r="BI1497" s="140">
        <f>IF(N1497="nulová",J1497,0)</f>
        <v>0</v>
      </c>
      <c r="BJ1497" s="17" t="s">
        <v>88</v>
      </c>
      <c r="BK1497" s="140">
        <f>ROUND(I1497*H1497,2)</f>
        <v>0</v>
      </c>
      <c r="BL1497" s="17" t="s">
        <v>159</v>
      </c>
      <c r="BM1497" s="139" t="s">
        <v>1336</v>
      </c>
    </row>
    <row r="1498" spans="2:65" s="12" customFormat="1" ht="11.25">
      <c r="B1498" s="145"/>
      <c r="D1498" s="146" t="s">
        <v>134</v>
      </c>
      <c r="E1498" s="147" t="s">
        <v>19</v>
      </c>
      <c r="F1498" s="148" t="s">
        <v>161</v>
      </c>
      <c r="H1498" s="147" t="s">
        <v>19</v>
      </c>
      <c r="I1498" s="149"/>
      <c r="L1498" s="145"/>
      <c r="M1498" s="150"/>
      <c r="T1498" s="151"/>
      <c r="AT1498" s="147" t="s">
        <v>134</v>
      </c>
      <c r="AU1498" s="147" t="s">
        <v>90</v>
      </c>
      <c r="AV1498" s="12" t="s">
        <v>88</v>
      </c>
      <c r="AW1498" s="12" t="s">
        <v>42</v>
      </c>
      <c r="AX1498" s="12" t="s">
        <v>80</v>
      </c>
      <c r="AY1498" s="147" t="s">
        <v>122</v>
      </c>
    </row>
    <row r="1499" spans="2:65" s="12" customFormat="1" ht="11.25">
      <c r="B1499" s="145"/>
      <c r="D1499" s="146" t="s">
        <v>134</v>
      </c>
      <c r="E1499" s="147" t="s">
        <v>19</v>
      </c>
      <c r="F1499" s="148" t="s">
        <v>163</v>
      </c>
      <c r="H1499" s="147" t="s">
        <v>19</v>
      </c>
      <c r="I1499" s="149"/>
      <c r="L1499" s="145"/>
      <c r="M1499" s="150"/>
      <c r="T1499" s="151"/>
      <c r="AT1499" s="147" t="s">
        <v>134</v>
      </c>
      <c r="AU1499" s="147" t="s">
        <v>90</v>
      </c>
      <c r="AV1499" s="12" t="s">
        <v>88</v>
      </c>
      <c r="AW1499" s="12" t="s">
        <v>42</v>
      </c>
      <c r="AX1499" s="12" t="s">
        <v>80</v>
      </c>
      <c r="AY1499" s="147" t="s">
        <v>122</v>
      </c>
    </row>
    <row r="1500" spans="2:65" s="13" customFormat="1" ht="11.25">
      <c r="B1500" s="152"/>
      <c r="D1500" s="146" t="s">
        <v>134</v>
      </c>
      <c r="E1500" s="153" t="s">
        <v>19</v>
      </c>
      <c r="F1500" s="154" t="s">
        <v>88</v>
      </c>
      <c r="H1500" s="155">
        <v>1</v>
      </c>
      <c r="I1500" s="156"/>
      <c r="L1500" s="152"/>
      <c r="M1500" s="157"/>
      <c r="T1500" s="158"/>
      <c r="AT1500" s="153" t="s">
        <v>134</v>
      </c>
      <c r="AU1500" s="153" t="s">
        <v>90</v>
      </c>
      <c r="AV1500" s="13" t="s">
        <v>90</v>
      </c>
      <c r="AW1500" s="13" t="s">
        <v>42</v>
      </c>
      <c r="AX1500" s="13" t="s">
        <v>80</v>
      </c>
      <c r="AY1500" s="153" t="s">
        <v>122</v>
      </c>
    </row>
    <row r="1501" spans="2:65" s="12" customFormat="1" ht="11.25">
      <c r="B1501" s="145"/>
      <c r="D1501" s="146" t="s">
        <v>134</v>
      </c>
      <c r="E1501" s="147" t="s">
        <v>19</v>
      </c>
      <c r="F1501" s="148" t="s">
        <v>165</v>
      </c>
      <c r="H1501" s="147" t="s">
        <v>19</v>
      </c>
      <c r="I1501" s="149"/>
      <c r="L1501" s="145"/>
      <c r="M1501" s="150"/>
      <c r="T1501" s="151"/>
      <c r="AT1501" s="147" t="s">
        <v>134</v>
      </c>
      <c r="AU1501" s="147" t="s">
        <v>90</v>
      </c>
      <c r="AV1501" s="12" t="s">
        <v>88</v>
      </c>
      <c r="AW1501" s="12" t="s">
        <v>42</v>
      </c>
      <c r="AX1501" s="12" t="s">
        <v>80</v>
      </c>
      <c r="AY1501" s="147" t="s">
        <v>122</v>
      </c>
    </row>
    <row r="1502" spans="2:65" s="13" customFormat="1" ht="11.25">
      <c r="B1502" s="152"/>
      <c r="D1502" s="146" t="s">
        <v>134</v>
      </c>
      <c r="E1502" s="153" t="s">
        <v>19</v>
      </c>
      <c r="F1502" s="154" t="s">
        <v>88</v>
      </c>
      <c r="H1502" s="155">
        <v>1</v>
      </c>
      <c r="I1502" s="156"/>
      <c r="L1502" s="152"/>
      <c r="M1502" s="157"/>
      <c r="T1502" s="158"/>
      <c r="AT1502" s="153" t="s">
        <v>134</v>
      </c>
      <c r="AU1502" s="153" t="s">
        <v>90</v>
      </c>
      <c r="AV1502" s="13" t="s">
        <v>90</v>
      </c>
      <c r="AW1502" s="13" t="s">
        <v>42</v>
      </c>
      <c r="AX1502" s="13" t="s">
        <v>80</v>
      </c>
      <c r="AY1502" s="153" t="s">
        <v>122</v>
      </c>
    </row>
    <row r="1503" spans="2:65" s="12" customFormat="1" ht="11.25">
      <c r="B1503" s="145"/>
      <c r="D1503" s="146" t="s">
        <v>134</v>
      </c>
      <c r="E1503" s="147" t="s">
        <v>19</v>
      </c>
      <c r="F1503" s="148" t="s">
        <v>166</v>
      </c>
      <c r="H1503" s="147" t="s">
        <v>19</v>
      </c>
      <c r="I1503" s="149"/>
      <c r="L1503" s="145"/>
      <c r="M1503" s="150"/>
      <c r="T1503" s="151"/>
      <c r="AT1503" s="147" t="s">
        <v>134</v>
      </c>
      <c r="AU1503" s="147" t="s">
        <v>90</v>
      </c>
      <c r="AV1503" s="12" t="s">
        <v>88</v>
      </c>
      <c r="AW1503" s="12" t="s">
        <v>42</v>
      </c>
      <c r="AX1503" s="12" t="s">
        <v>80</v>
      </c>
      <c r="AY1503" s="147" t="s">
        <v>122</v>
      </c>
    </row>
    <row r="1504" spans="2:65" s="13" customFormat="1" ht="11.25">
      <c r="B1504" s="152"/>
      <c r="D1504" s="146" t="s">
        <v>134</v>
      </c>
      <c r="E1504" s="153" t="s">
        <v>19</v>
      </c>
      <c r="F1504" s="154" t="s">
        <v>88</v>
      </c>
      <c r="H1504" s="155">
        <v>1</v>
      </c>
      <c r="I1504" s="156"/>
      <c r="L1504" s="152"/>
      <c r="M1504" s="157"/>
      <c r="T1504" s="158"/>
      <c r="AT1504" s="153" t="s">
        <v>134</v>
      </c>
      <c r="AU1504" s="153" t="s">
        <v>90</v>
      </c>
      <c r="AV1504" s="13" t="s">
        <v>90</v>
      </c>
      <c r="AW1504" s="13" t="s">
        <v>42</v>
      </c>
      <c r="AX1504" s="13" t="s">
        <v>80</v>
      </c>
      <c r="AY1504" s="153" t="s">
        <v>122</v>
      </c>
    </row>
    <row r="1505" spans="2:65" s="12" customFormat="1" ht="11.25">
      <c r="B1505" s="145"/>
      <c r="D1505" s="146" t="s">
        <v>134</v>
      </c>
      <c r="E1505" s="147" t="s">
        <v>19</v>
      </c>
      <c r="F1505" s="148" t="s">
        <v>167</v>
      </c>
      <c r="H1505" s="147" t="s">
        <v>19</v>
      </c>
      <c r="I1505" s="149"/>
      <c r="L1505" s="145"/>
      <c r="M1505" s="150"/>
      <c r="T1505" s="151"/>
      <c r="AT1505" s="147" t="s">
        <v>134</v>
      </c>
      <c r="AU1505" s="147" t="s">
        <v>90</v>
      </c>
      <c r="AV1505" s="12" t="s">
        <v>88</v>
      </c>
      <c r="AW1505" s="12" t="s">
        <v>42</v>
      </c>
      <c r="AX1505" s="12" t="s">
        <v>80</v>
      </c>
      <c r="AY1505" s="147" t="s">
        <v>122</v>
      </c>
    </row>
    <row r="1506" spans="2:65" s="13" customFormat="1" ht="11.25">
      <c r="B1506" s="152"/>
      <c r="D1506" s="146" t="s">
        <v>134</v>
      </c>
      <c r="E1506" s="153" t="s">
        <v>19</v>
      </c>
      <c r="F1506" s="154" t="s">
        <v>88</v>
      </c>
      <c r="H1506" s="155">
        <v>1</v>
      </c>
      <c r="I1506" s="156"/>
      <c r="L1506" s="152"/>
      <c r="M1506" s="157"/>
      <c r="T1506" s="158"/>
      <c r="AT1506" s="153" t="s">
        <v>134</v>
      </c>
      <c r="AU1506" s="153" t="s">
        <v>90</v>
      </c>
      <c r="AV1506" s="13" t="s">
        <v>90</v>
      </c>
      <c r="AW1506" s="13" t="s">
        <v>42</v>
      </c>
      <c r="AX1506" s="13" t="s">
        <v>80</v>
      </c>
      <c r="AY1506" s="153" t="s">
        <v>122</v>
      </c>
    </row>
    <row r="1507" spans="2:65" s="14" customFormat="1" ht="11.25">
      <c r="B1507" s="159"/>
      <c r="D1507" s="146" t="s">
        <v>134</v>
      </c>
      <c r="E1507" s="160" t="s">
        <v>19</v>
      </c>
      <c r="F1507" s="161" t="s">
        <v>140</v>
      </c>
      <c r="H1507" s="162">
        <v>4</v>
      </c>
      <c r="I1507" s="163"/>
      <c r="L1507" s="159"/>
      <c r="M1507" s="164"/>
      <c r="T1507" s="165"/>
      <c r="AT1507" s="160" t="s">
        <v>134</v>
      </c>
      <c r="AU1507" s="160" t="s">
        <v>90</v>
      </c>
      <c r="AV1507" s="14" t="s">
        <v>130</v>
      </c>
      <c r="AW1507" s="14" t="s">
        <v>42</v>
      </c>
      <c r="AX1507" s="14" t="s">
        <v>88</v>
      </c>
      <c r="AY1507" s="160" t="s">
        <v>122</v>
      </c>
    </row>
    <row r="1508" spans="2:65" s="1" customFormat="1" ht="15" customHeight="1">
      <c r="B1508" s="33"/>
      <c r="C1508" s="166" t="s">
        <v>1337</v>
      </c>
      <c r="D1508" s="166" t="s">
        <v>154</v>
      </c>
      <c r="E1508" s="167" t="s">
        <v>1338</v>
      </c>
      <c r="F1508" s="168" t="s">
        <v>1339</v>
      </c>
      <c r="G1508" s="169" t="s">
        <v>128</v>
      </c>
      <c r="H1508" s="170">
        <v>1</v>
      </c>
      <c r="I1508" s="171"/>
      <c r="J1508" s="172">
        <f>ROUND(I1508*H1508,2)</f>
        <v>0</v>
      </c>
      <c r="K1508" s="168" t="s">
        <v>574</v>
      </c>
      <c r="L1508" s="173"/>
      <c r="M1508" s="174" t="s">
        <v>19</v>
      </c>
      <c r="N1508" s="175" t="s">
        <v>51</v>
      </c>
      <c r="P1508" s="137">
        <f>O1508*H1508</f>
        <v>0</v>
      </c>
      <c r="Q1508" s="137">
        <v>0</v>
      </c>
      <c r="R1508" s="137">
        <f>Q1508*H1508</f>
        <v>0</v>
      </c>
      <c r="S1508" s="137">
        <v>0</v>
      </c>
      <c r="T1508" s="138">
        <f>S1508*H1508</f>
        <v>0</v>
      </c>
      <c r="AR1508" s="139" t="s">
        <v>635</v>
      </c>
      <c r="AT1508" s="139" t="s">
        <v>154</v>
      </c>
      <c r="AU1508" s="139" t="s">
        <v>90</v>
      </c>
      <c r="AY1508" s="17" t="s">
        <v>122</v>
      </c>
      <c r="BE1508" s="140">
        <f>IF(N1508="základní",J1508,0)</f>
        <v>0</v>
      </c>
      <c r="BF1508" s="140">
        <f>IF(N1508="snížená",J1508,0)</f>
        <v>0</v>
      </c>
      <c r="BG1508" s="140">
        <f>IF(N1508="zákl. přenesená",J1508,0)</f>
        <v>0</v>
      </c>
      <c r="BH1508" s="140">
        <f>IF(N1508="sníž. přenesená",J1508,0)</f>
        <v>0</v>
      </c>
      <c r="BI1508" s="140">
        <f>IF(N1508="nulová",J1508,0)</f>
        <v>0</v>
      </c>
      <c r="BJ1508" s="17" t="s">
        <v>88</v>
      </c>
      <c r="BK1508" s="140">
        <f>ROUND(I1508*H1508,2)</f>
        <v>0</v>
      </c>
      <c r="BL1508" s="17" t="s">
        <v>635</v>
      </c>
      <c r="BM1508" s="139" t="s">
        <v>1340</v>
      </c>
    </row>
    <row r="1509" spans="2:65" s="12" customFormat="1" ht="11.25">
      <c r="B1509" s="145"/>
      <c r="D1509" s="146" t="s">
        <v>134</v>
      </c>
      <c r="E1509" s="147" t="s">
        <v>19</v>
      </c>
      <c r="F1509" s="148" t="s">
        <v>161</v>
      </c>
      <c r="H1509" s="147" t="s">
        <v>19</v>
      </c>
      <c r="I1509" s="149"/>
      <c r="L1509" s="145"/>
      <c r="M1509" s="150"/>
      <c r="T1509" s="151"/>
      <c r="AT1509" s="147" t="s">
        <v>134</v>
      </c>
      <c r="AU1509" s="147" t="s">
        <v>90</v>
      </c>
      <c r="AV1509" s="12" t="s">
        <v>88</v>
      </c>
      <c r="AW1509" s="12" t="s">
        <v>42</v>
      </c>
      <c r="AX1509" s="12" t="s">
        <v>80</v>
      </c>
      <c r="AY1509" s="147" t="s">
        <v>122</v>
      </c>
    </row>
    <row r="1510" spans="2:65" s="12" customFormat="1" ht="11.25">
      <c r="B1510" s="145"/>
      <c r="D1510" s="146" t="s">
        <v>134</v>
      </c>
      <c r="E1510" s="147" t="s">
        <v>19</v>
      </c>
      <c r="F1510" s="148" t="s">
        <v>1339</v>
      </c>
      <c r="H1510" s="147" t="s">
        <v>19</v>
      </c>
      <c r="I1510" s="149"/>
      <c r="L1510" s="145"/>
      <c r="M1510" s="150"/>
      <c r="T1510" s="151"/>
      <c r="AT1510" s="147" t="s">
        <v>134</v>
      </c>
      <c r="AU1510" s="147" t="s">
        <v>90</v>
      </c>
      <c r="AV1510" s="12" t="s">
        <v>88</v>
      </c>
      <c r="AW1510" s="12" t="s">
        <v>42</v>
      </c>
      <c r="AX1510" s="12" t="s">
        <v>80</v>
      </c>
      <c r="AY1510" s="147" t="s">
        <v>122</v>
      </c>
    </row>
    <row r="1511" spans="2:65" s="13" customFormat="1" ht="11.25">
      <c r="B1511" s="152"/>
      <c r="D1511" s="146" t="s">
        <v>134</v>
      </c>
      <c r="E1511" s="153" t="s">
        <v>19</v>
      </c>
      <c r="F1511" s="154" t="s">
        <v>88</v>
      </c>
      <c r="H1511" s="155">
        <v>1</v>
      </c>
      <c r="I1511" s="156"/>
      <c r="L1511" s="152"/>
      <c r="M1511" s="157"/>
      <c r="T1511" s="158"/>
      <c r="AT1511" s="153" t="s">
        <v>134</v>
      </c>
      <c r="AU1511" s="153" t="s">
        <v>90</v>
      </c>
      <c r="AV1511" s="13" t="s">
        <v>90</v>
      </c>
      <c r="AW1511" s="13" t="s">
        <v>42</v>
      </c>
      <c r="AX1511" s="13" t="s">
        <v>80</v>
      </c>
      <c r="AY1511" s="153" t="s">
        <v>122</v>
      </c>
    </row>
    <row r="1512" spans="2:65" s="14" customFormat="1" ht="11.25">
      <c r="B1512" s="159"/>
      <c r="D1512" s="146" t="s">
        <v>134</v>
      </c>
      <c r="E1512" s="160" t="s">
        <v>19</v>
      </c>
      <c r="F1512" s="161" t="s">
        <v>140</v>
      </c>
      <c r="H1512" s="162">
        <v>1</v>
      </c>
      <c r="I1512" s="163"/>
      <c r="L1512" s="159"/>
      <c r="M1512" s="164"/>
      <c r="T1512" s="165"/>
      <c r="AT1512" s="160" t="s">
        <v>134</v>
      </c>
      <c r="AU1512" s="160" t="s">
        <v>90</v>
      </c>
      <c r="AV1512" s="14" t="s">
        <v>130</v>
      </c>
      <c r="AW1512" s="14" t="s">
        <v>42</v>
      </c>
      <c r="AX1512" s="14" t="s">
        <v>88</v>
      </c>
      <c r="AY1512" s="160" t="s">
        <v>122</v>
      </c>
    </row>
    <row r="1513" spans="2:65" s="1" customFormat="1" ht="31.9" customHeight="1">
      <c r="B1513" s="33"/>
      <c r="C1513" s="128" t="s">
        <v>1341</v>
      </c>
      <c r="D1513" s="128" t="s">
        <v>125</v>
      </c>
      <c r="E1513" s="129" t="s">
        <v>1342</v>
      </c>
      <c r="F1513" s="130" t="s">
        <v>1343</v>
      </c>
      <c r="G1513" s="131" t="s">
        <v>128</v>
      </c>
      <c r="H1513" s="132">
        <v>2</v>
      </c>
      <c r="I1513" s="133"/>
      <c r="J1513" s="134">
        <f>ROUND(I1513*H1513,2)</f>
        <v>0</v>
      </c>
      <c r="K1513" s="130" t="s">
        <v>129</v>
      </c>
      <c r="L1513" s="33"/>
      <c r="M1513" s="135" t="s">
        <v>19</v>
      </c>
      <c r="N1513" s="136" t="s">
        <v>51</v>
      </c>
      <c r="P1513" s="137">
        <f>O1513*H1513</f>
        <v>0</v>
      </c>
      <c r="Q1513" s="137">
        <v>0</v>
      </c>
      <c r="R1513" s="137">
        <f>Q1513*H1513</f>
        <v>0</v>
      </c>
      <c r="S1513" s="137">
        <v>0</v>
      </c>
      <c r="T1513" s="138">
        <f>S1513*H1513</f>
        <v>0</v>
      </c>
      <c r="AR1513" s="139" t="s">
        <v>159</v>
      </c>
      <c r="AT1513" s="139" t="s">
        <v>125</v>
      </c>
      <c r="AU1513" s="139" t="s">
        <v>90</v>
      </c>
      <c r="AY1513" s="17" t="s">
        <v>122</v>
      </c>
      <c r="BE1513" s="140">
        <f>IF(N1513="základní",J1513,0)</f>
        <v>0</v>
      </c>
      <c r="BF1513" s="140">
        <f>IF(N1513="snížená",J1513,0)</f>
        <v>0</v>
      </c>
      <c r="BG1513" s="140">
        <f>IF(N1513="zákl. přenesená",J1513,0)</f>
        <v>0</v>
      </c>
      <c r="BH1513" s="140">
        <f>IF(N1513="sníž. přenesená",J1513,0)</f>
        <v>0</v>
      </c>
      <c r="BI1513" s="140">
        <f>IF(N1513="nulová",J1513,0)</f>
        <v>0</v>
      </c>
      <c r="BJ1513" s="17" t="s">
        <v>88</v>
      </c>
      <c r="BK1513" s="140">
        <f>ROUND(I1513*H1513,2)</f>
        <v>0</v>
      </c>
      <c r="BL1513" s="17" t="s">
        <v>159</v>
      </c>
      <c r="BM1513" s="139" t="s">
        <v>1344</v>
      </c>
    </row>
    <row r="1514" spans="2:65" s="1" customFormat="1" ht="11.25">
      <c r="B1514" s="33"/>
      <c r="D1514" s="141" t="s">
        <v>132</v>
      </c>
      <c r="F1514" s="142" t="s">
        <v>1345</v>
      </c>
      <c r="I1514" s="143"/>
      <c r="L1514" s="33"/>
      <c r="M1514" s="144"/>
      <c r="T1514" s="54"/>
      <c r="AT1514" s="17" t="s">
        <v>132</v>
      </c>
      <c r="AU1514" s="17" t="s">
        <v>90</v>
      </c>
    </row>
    <row r="1515" spans="2:65" s="12" customFormat="1" ht="11.25">
      <c r="B1515" s="145"/>
      <c r="D1515" s="146" t="s">
        <v>134</v>
      </c>
      <c r="E1515" s="147" t="s">
        <v>19</v>
      </c>
      <c r="F1515" s="148" t="s">
        <v>161</v>
      </c>
      <c r="H1515" s="147" t="s">
        <v>19</v>
      </c>
      <c r="I1515" s="149"/>
      <c r="L1515" s="145"/>
      <c r="M1515" s="150"/>
      <c r="T1515" s="151"/>
      <c r="AT1515" s="147" t="s">
        <v>134</v>
      </c>
      <c r="AU1515" s="147" t="s">
        <v>90</v>
      </c>
      <c r="AV1515" s="12" t="s">
        <v>88</v>
      </c>
      <c r="AW1515" s="12" t="s">
        <v>42</v>
      </c>
      <c r="AX1515" s="12" t="s">
        <v>80</v>
      </c>
      <c r="AY1515" s="147" t="s">
        <v>122</v>
      </c>
    </row>
    <row r="1516" spans="2:65" s="12" customFormat="1" ht="11.25">
      <c r="B1516" s="145"/>
      <c r="D1516" s="146" t="s">
        <v>134</v>
      </c>
      <c r="E1516" s="147" t="s">
        <v>19</v>
      </c>
      <c r="F1516" s="148" t="s">
        <v>163</v>
      </c>
      <c r="H1516" s="147" t="s">
        <v>19</v>
      </c>
      <c r="I1516" s="149"/>
      <c r="L1516" s="145"/>
      <c r="M1516" s="150"/>
      <c r="T1516" s="151"/>
      <c r="AT1516" s="147" t="s">
        <v>134</v>
      </c>
      <c r="AU1516" s="147" t="s">
        <v>90</v>
      </c>
      <c r="AV1516" s="12" t="s">
        <v>88</v>
      </c>
      <c r="AW1516" s="12" t="s">
        <v>42</v>
      </c>
      <c r="AX1516" s="12" t="s">
        <v>80</v>
      </c>
      <c r="AY1516" s="147" t="s">
        <v>122</v>
      </c>
    </row>
    <row r="1517" spans="2:65" s="13" customFormat="1" ht="11.25">
      <c r="B1517" s="152"/>
      <c r="D1517" s="146" t="s">
        <v>134</v>
      </c>
      <c r="E1517" s="153" t="s">
        <v>19</v>
      </c>
      <c r="F1517" s="154" t="s">
        <v>88</v>
      </c>
      <c r="H1517" s="155">
        <v>1</v>
      </c>
      <c r="I1517" s="156"/>
      <c r="L1517" s="152"/>
      <c r="M1517" s="157"/>
      <c r="T1517" s="158"/>
      <c r="AT1517" s="153" t="s">
        <v>134</v>
      </c>
      <c r="AU1517" s="153" t="s">
        <v>90</v>
      </c>
      <c r="AV1517" s="13" t="s">
        <v>90</v>
      </c>
      <c r="AW1517" s="13" t="s">
        <v>42</v>
      </c>
      <c r="AX1517" s="13" t="s">
        <v>80</v>
      </c>
      <c r="AY1517" s="153" t="s">
        <v>122</v>
      </c>
    </row>
    <row r="1518" spans="2:65" s="12" customFormat="1" ht="11.25">
      <c r="B1518" s="145"/>
      <c r="D1518" s="146" t="s">
        <v>134</v>
      </c>
      <c r="E1518" s="147" t="s">
        <v>19</v>
      </c>
      <c r="F1518" s="148" t="s">
        <v>165</v>
      </c>
      <c r="H1518" s="147" t="s">
        <v>19</v>
      </c>
      <c r="I1518" s="149"/>
      <c r="L1518" s="145"/>
      <c r="M1518" s="150"/>
      <c r="T1518" s="151"/>
      <c r="AT1518" s="147" t="s">
        <v>134</v>
      </c>
      <c r="AU1518" s="147" t="s">
        <v>90</v>
      </c>
      <c r="AV1518" s="12" t="s">
        <v>88</v>
      </c>
      <c r="AW1518" s="12" t="s">
        <v>42</v>
      </c>
      <c r="AX1518" s="12" t="s">
        <v>80</v>
      </c>
      <c r="AY1518" s="147" t="s">
        <v>122</v>
      </c>
    </row>
    <row r="1519" spans="2:65" s="13" customFormat="1" ht="11.25">
      <c r="B1519" s="152"/>
      <c r="D1519" s="146" t="s">
        <v>134</v>
      </c>
      <c r="E1519" s="153" t="s">
        <v>19</v>
      </c>
      <c r="F1519" s="154" t="s">
        <v>88</v>
      </c>
      <c r="H1519" s="155">
        <v>1</v>
      </c>
      <c r="I1519" s="156"/>
      <c r="L1519" s="152"/>
      <c r="M1519" s="157"/>
      <c r="T1519" s="158"/>
      <c r="AT1519" s="153" t="s">
        <v>134</v>
      </c>
      <c r="AU1519" s="153" t="s">
        <v>90</v>
      </c>
      <c r="AV1519" s="13" t="s">
        <v>90</v>
      </c>
      <c r="AW1519" s="13" t="s">
        <v>42</v>
      </c>
      <c r="AX1519" s="13" t="s">
        <v>80</v>
      </c>
      <c r="AY1519" s="153" t="s">
        <v>122</v>
      </c>
    </row>
    <row r="1520" spans="2:65" s="14" customFormat="1" ht="11.25">
      <c r="B1520" s="159"/>
      <c r="D1520" s="146" t="s">
        <v>134</v>
      </c>
      <c r="E1520" s="160" t="s">
        <v>19</v>
      </c>
      <c r="F1520" s="161" t="s">
        <v>140</v>
      </c>
      <c r="H1520" s="162">
        <v>2</v>
      </c>
      <c r="I1520" s="163"/>
      <c r="L1520" s="159"/>
      <c r="M1520" s="164"/>
      <c r="T1520" s="165"/>
      <c r="AT1520" s="160" t="s">
        <v>134</v>
      </c>
      <c r="AU1520" s="160" t="s">
        <v>90</v>
      </c>
      <c r="AV1520" s="14" t="s">
        <v>130</v>
      </c>
      <c r="AW1520" s="14" t="s">
        <v>42</v>
      </c>
      <c r="AX1520" s="14" t="s">
        <v>88</v>
      </c>
      <c r="AY1520" s="160" t="s">
        <v>122</v>
      </c>
    </row>
    <row r="1521" spans="2:65" s="1" customFormat="1" ht="15" customHeight="1">
      <c r="B1521" s="33"/>
      <c r="C1521" s="166" t="s">
        <v>1346</v>
      </c>
      <c r="D1521" s="166" t="s">
        <v>154</v>
      </c>
      <c r="E1521" s="167" t="s">
        <v>1347</v>
      </c>
      <c r="F1521" s="168" t="s">
        <v>1348</v>
      </c>
      <c r="G1521" s="169" t="s">
        <v>128</v>
      </c>
      <c r="H1521" s="170">
        <v>2</v>
      </c>
      <c r="I1521" s="171"/>
      <c r="J1521" s="172">
        <f>ROUND(I1521*H1521,2)</f>
        <v>0</v>
      </c>
      <c r="K1521" s="168" t="s">
        <v>574</v>
      </c>
      <c r="L1521" s="173"/>
      <c r="M1521" s="174" t="s">
        <v>19</v>
      </c>
      <c r="N1521" s="175" t="s">
        <v>51</v>
      </c>
      <c r="P1521" s="137">
        <f>O1521*H1521</f>
        <v>0</v>
      </c>
      <c r="Q1521" s="137">
        <v>0</v>
      </c>
      <c r="R1521" s="137">
        <f>Q1521*H1521</f>
        <v>0</v>
      </c>
      <c r="S1521" s="137">
        <v>0</v>
      </c>
      <c r="T1521" s="138">
        <f>S1521*H1521</f>
        <v>0</v>
      </c>
      <c r="AR1521" s="139" t="s">
        <v>158</v>
      </c>
      <c r="AT1521" s="139" t="s">
        <v>154</v>
      </c>
      <c r="AU1521" s="139" t="s">
        <v>90</v>
      </c>
      <c r="AY1521" s="17" t="s">
        <v>122</v>
      </c>
      <c r="BE1521" s="140">
        <f>IF(N1521="základní",J1521,0)</f>
        <v>0</v>
      </c>
      <c r="BF1521" s="140">
        <f>IF(N1521="snížená",J1521,0)</f>
        <v>0</v>
      </c>
      <c r="BG1521" s="140">
        <f>IF(N1521="zákl. přenesená",J1521,0)</f>
        <v>0</v>
      </c>
      <c r="BH1521" s="140">
        <f>IF(N1521="sníž. přenesená",J1521,0)</f>
        <v>0</v>
      </c>
      <c r="BI1521" s="140">
        <f>IF(N1521="nulová",J1521,0)</f>
        <v>0</v>
      </c>
      <c r="BJ1521" s="17" t="s">
        <v>88</v>
      </c>
      <c r="BK1521" s="140">
        <f>ROUND(I1521*H1521,2)</f>
        <v>0</v>
      </c>
      <c r="BL1521" s="17" t="s">
        <v>159</v>
      </c>
      <c r="BM1521" s="139" t="s">
        <v>1349</v>
      </c>
    </row>
    <row r="1522" spans="2:65" s="12" customFormat="1" ht="11.25">
      <c r="B1522" s="145"/>
      <c r="D1522" s="146" t="s">
        <v>134</v>
      </c>
      <c r="E1522" s="147" t="s">
        <v>19</v>
      </c>
      <c r="F1522" s="148" t="s">
        <v>161</v>
      </c>
      <c r="H1522" s="147" t="s">
        <v>19</v>
      </c>
      <c r="I1522" s="149"/>
      <c r="L1522" s="145"/>
      <c r="M1522" s="150"/>
      <c r="T1522" s="151"/>
      <c r="AT1522" s="147" t="s">
        <v>134</v>
      </c>
      <c r="AU1522" s="147" t="s">
        <v>90</v>
      </c>
      <c r="AV1522" s="12" t="s">
        <v>88</v>
      </c>
      <c r="AW1522" s="12" t="s">
        <v>42</v>
      </c>
      <c r="AX1522" s="12" t="s">
        <v>80</v>
      </c>
      <c r="AY1522" s="147" t="s">
        <v>122</v>
      </c>
    </row>
    <row r="1523" spans="2:65" s="12" customFormat="1" ht="11.25">
      <c r="B1523" s="145"/>
      <c r="D1523" s="146" t="s">
        <v>134</v>
      </c>
      <c r="E1523" s="147" t="s">
        <v>19</v>
      </c>
      <c r="F1523" s="148" t="s">
        <v>163</v>
      </c>
      <c r="H1523" s="147" t="s">
        <v>19</v>
      </c>
      <c r="I1523" s="149"/>
      <c r="L1523" s="145"/>
      <c r="M1523" s="150"/>
      <c r="T1523" s="151"/>
      <c r="AT1523" s="147" t="s">
        <v>134</v>
      </c>
      <c r="AU1523" s="147" t="s">
        <v>90</v>
      </c>
      <c r="AV1523" s="12" t="s">
        <v>88</v>
      </c>
      <c r="AW1523" s="12" t="s">
        <v>42</v>
      </c>
      <c r="AX1523" s="12" t="s">
        <v>80</v>
      </c>
      <c r="AY1523" s="147" t="s">
        <v>122</v>
      </c>
    </row>
    <row r="1524" spans="2:65" s="13" customFormat="1" ht="11.25">
      <c r="B1524" s="152"/>
      <c r="D1524" s="146" t="s">
        <v>134</v>
      </c>
      <c r="E1524" s="153" t="s">
        <v>19</v>
      </c>
      <c r="F1524" s="154" t="s">
        <v>88</v>
      </c>
      <c r="H1524" s="155">
        <v>1</v>
      </c>
      <c r="I1524" s="156"/>
      <c r="L1524" s="152"/>
      <c r="M1524" s="157"/>
      <c r="T1524" s="158"/>
      <c r="AT1524" s="153" t="s">
        <v>134</v>
      </c>
      <c r="AU1524" s="153" t="s">
        <v>90</v>
      </c>
      <c r="AV1524" s="13" t="s">
        <v>90</v>
      </c>
      <c r="AW1524" s="13" t="s">
        <v>42</v>
      </c>
      <c r="AX1524" s="13" t="s">
        <v>80</v>
      </c>
      <c r="AY1524" s="153" t="s">
        <v>122</v>
      </c>
    </row>
    <row r="1525" spans="2:65" s="12" customFormat="1" ht="11.25">
      <c r="B1525" s="145"/>
      <c r="D1525" s="146" t="s">
        <v>134</v>
      </c>
      <c r="E1525" s="147" t="s">
        <v>19</v>
      </c>
      <c r="F1525" s="148" t="s">
        <v>165</v>
      </c>
      <c r="H1525" s="147" t="s">
        <v>19</v>
      </c>
      <c r="I1525" s="149"/>
      <c r="L1525" s="145"/>
      <c r="M1525" s="150"/>
      <c r="T1525" s="151"/>
      <c r="AT1525" s="147" t="s">
        <v>134</v>
      </c>
      <c r="AU1525" s="147" t="s">
        <v>90</v>
      </c>
      <c r="AV1525" s="12" t="s">
        <v>88</v>
      </c>
      <c r="AW1525" s="12" t="s">
        <v>42</v>
      </c>
      <c r="AX1525" s="12" t="s">
        <v>80</v>
      </c>
      <c r="AY1525" s="147" t="s">
        <v>122</v>
      </c>
    </row>
    <row r="1526" spans="2:65" s="13" customFormat="1" ht="11.25">
      <c r="B1526" s="152"/>
      <c r="D1526" s="146" t="s">
        <v>134</v>
      </c>
      <c r="E1526" s="153" t="s">
        <v>19</v>
      </c>
      <c r="F1526" s="154" t="s">
        <v>88</v>
      </c>
      <c r="H1526" s="155">
        <v>1</v>
      </c>
      <c r="I1526" s="156"/>
      <c r="L1526" s="152"/>
      <c r="M1526" s="157"/>
      <c r="T1526" s="158"/>
      <c r="AT1526" s="153" t="s">
        <v>134</v>
      </c>
      <c r="AU1526" s="153" t="s">
        <v>90</v>
      </c>
      <c r="AV1526" s="13" t="s">
        <v>90</v>
      </c>
      <c r="AW1526" s="13" t="s">
        <v>42</v>
      </c>
      <c r="AX1526" s="13" t="s">
        <v>80</v>
      </c>
      <c r="AY1526" s="153" t="s">
        <v>122</v>
      </c>
    </row>
    <row r="1527" spans="2:65" s="14" customFormat="1" ht="11.25">
      <c r="B1527" s="159"/>
      <c r="D1527" s="146" t="s">
        <v>134</v>
      </c>
      <c r="E1527" s="160" t="s">
        <v>19</v>
      </c>
      <c r="F1527" s="161" t="s">
        <v>140</v>
      </c>
      <c r="H1527" s="162">
        <v>2</v>
      </c>
      <c r="I1527" s="163"/>
      <c r="L1527" s="159"/>
      <c r="M1527" s="164"/>
      <c r="T1527" s="165"/>
      <c r="AT1527" s="160" t="s">
        <v>134</v>
      </c>
      <c r="AU1527" s="160" t="s">
        <v>90</v>
      </c>
      <c r="AV1527" s="14" t="s">
        <v>130</v>
      </c>
      <c r="AW1527" s="14" t="s">
        <v>42</v>
      </c>
      <c r="AX1527" s="14" t="s">
        <v>88</v>
      </c>
      <c r="AY1527" s="160" t="s">
        <v>122</v>
      </c>
    </row>
    <row r="1528" spans="2:65" s="1" customFormat="1" ht="21.2" customHeight="1">
      <c r="B1528" s="33"/>
      <c r="C1528" s="128" t="s">
        <v>1350</v>
      </c>
      <c r="D1528" s="128" t="s">
        <v>125</v>
      </c>
      <c r="E1528" s="129" t="s">
        <v>1351</v>
      </c>
      <c r="F1528" s="130" t="s">
        <v>1352</v>
      </c>
      <c r="G1528" s="131" t="s">
        <v>128</v>
      </c>
      <c r="H1528" s="132">
        <v>1</v>
      </c>
      <c r="I1528" s="133"/>
      <c r="J1528" s="134">
        <f>ROUND(I1528*H1528,2)</f>
        <v>0</v>
      </c>
      <c r="K1528" s="130" t="s">
        <v>129</v>
      </c>
      <c r="L1528" s="33"/>
      <c r="M1528" s="135" t="s">
        <v>19</v>
      </c>
      <c r="N1528" s="136" t="s">
        <v>51</v>
      </c>
      <c r="P1528" s="137">
        <f>O1528*H1528</f>
        <v>0</v>
      </c>
      <c r="Q1528" s="137">
        <v>1.99E-3</v>
      </c>
      <c r="R1528" s="137">
        <f>Q1528*H1528</f>
        <v>1.99E-3</v>
      </c>
      <c r="S1528" s="137">
        <v>0</v>
      </c>
      <c r="T1528" s="138">
        <f>S1528*H1528</f>
        <v>0</v>
      </c>
      <c r="AR1528" s="139" t="s">
        <v>159</v>
      </c>
      <c r="AT1528" s="139" t="s">
        <v>125</v>
      </c>
      <c r="AU1528" s="139" t="s">
        <v>90</v>
      </c>
      <c r="AY1528" s="17" t="s">
        <v>122</v>
      </c>
      <c r="BE1528" s="140">
        <f>IF(N1528="základní",J1528,0)</f>
        <v>0</v>
      </c>
      <c r="BF1528" s="140">
        <f>IF(N1528="snížená",J1528,0)</f>
        <v>0</v>
      </c>
      <c r="BG1528" s="140">
        <f>IF(N1528="zákl. přenesená",J1528,0)</f>
        <v>0</v>
      </c>
      <c r="BH1528" s="140">
        <f>IF(N1528="sníž. přenesená",J1528,0)</f>
        <v>0</v>
      </c>
      <c r="BI1528" s="140">
        <f>IF(N1528="nulová",J1528,0)</f>
        <v>0</v>
      </c>
      <c r="BJ1528" s="17" t="s">
        <v>88</v>
      </c>
      <c r="BK1528" s="140">
        <f>ROUND(I1528*H1528,2)</f>
        <v>0</v>
      </c>
      <c r="BL1528" s="17" t="s">
        <v>159</v>
      </c>
      <c r="BM1528" s="139" t="s">
        <v>1353</v>
      </c>
    </row>
    <row r="1529" spans="2:65" s="1" customFormat="1" ht="11.25">
      <c r="B1529" s="33"/>
      <c r="D1529" s="141" t="s">
        <v>132</v>
      </c>
      <c r="F1529" s="142" t="s">
        <v>1354</v>
      </c>
      <c r="I1529" s="143"/>
      <c r="L1529" s="33"/>
      <c r="M1529" s="144"/>
      <c r="T1529" s="54"/>
      <c r="AT1529" s="17" t="s">
        <v>132</v>
      </c>
      <c r="AU1529" s="17" t="s">
        <v>90</v>
      </c>
    </row>
    <row r="1530" spans="2:65" s="12" customFormat="1" ht="11.25">
      <c r="B1530" s="145"/>
      <c r="D1530" s="146" t="s">
        <v>134</v>
      </c>
      <c r="E1530" s="147" t="s">
        <v>19</v>
      </c>
      <c r="F1530" s="148" t="s">
        <v>260</v>
      </c>
      <c r="H1530" s="147" t="s">
        <v>19</v>
      </c>
      <c r="I1530" s="149"/>
      <c r="L1530" s="145"/>
      <c r="M1530" s="150"/>
      <c r="T1530" s="151"/>
      <c r="AT1530" s="147" t="s">
        <v>134</v>
      </c>
      <c r="AU1530" s="147" t="s">
        <v>90</v>
      </c>
      <c r="AV1530" s="12" t="s">
        <v>88</v>
      </c>
      <c r="AW1530" s="12" t="s">
        <v>42</v>
      </c>
      <c r="AX1530" s="12" t="s">
        <v>80</v>
      </c>
      <c r="AY1530" s="147" t="s">
        <v>122</v>
      </c>
    </row>
    <row r="1531" spans="2:65" s="12" customFormat="1" ht="11.25">
      <c r="B1531" s="145"/>
      <c r="D1531" s="146" t="s">
        <v>134</v>
      </c>
      <c r="E1531" s="147" t="s">
        <v>19</v>
      </c>
      <c r="F1531" s="148" t="s">
        <v>1355</v>
      </c>
      <c r="H1531" s="147" t="s">
        <v>19</v>
      </c>
      <c r="I1531" s="149"/>
      <c r="L1531" s="145"/>
      <c r="M1531" s="150"/>
      <c r="T1531" s="151"/>
      <c r="AT1531" s="147" t="s">
        <v>134</v>
      </c>
      <c r="AU1531" s="147" t="s">
        <v>90</v>
      </c>
      <c r="AV1531" s="12" t="s">
        <v>88</v>
      </c>
      <c r="AW1531" s="12" t="s">
        <v>42</v>
      </c>
      <c r="AX1531" s="12" t="s">
        <v>80</v>
      </c>
      <c r="AY1531" s="147" t="s">
        <v>122</v>
      </c>
    </row>
    <row r="1532" spans="2:65" s="13" customFormat="1" ht="11.25">
      <c r="B1532" s="152"/>
      <c r="D1532" s="146" t="s">
        <v>134</v>
      </c>
      <c r="E1532" s="153" t="s">
        <v>19</v>
      </c>
      <c r="F1532" s="154" t="s">
        <v>88</v>
      </c>
      <c r="H1532" s="155">
        <v>1</v>
      </c>
      <c r="I1532" s="156"/>
      <c r="L1532" s="152"/>
      <c r="M1532" s="157"/>
      <c r="T1532" s="158"/>
      <c r="AT1532" s="153" t="s">
        <v>134</v>
      </c>
      <c r="AU1532" s="153" t="s">
        <v>90</v>
      </c>
      <c r="AV1532" s="13" t="s">
        <v>90</v>
      </c>
      <c r="AW1532" s="13" t="s">
        <v>42</v>
      </c>
      <c r="AX1532" s="13" t="s">
        <v>80</v>
      </c>
      <c r="AY1532" s="153" t="s">
        <v>122</v>
      </c>
    </row>
    <row r="1533" spans="2:65" s="14" customFormat="1" ht="11.25">
      <c r="B1533" s="159"/>
      <c r="D1533" s="146" t="s">
        <v>134</v>
      </c>
      <c r="E1533" s="160" t="s">
        <v>19</v>
      </c>
      <c r="F1533" s="161" t="s">
        <v>140</v>
      </c>
      <c r="H1533" s="162">
        <v>1</v>
      </c>
      <c r="I1533" s="163"/>
      <c r="L1533" s="159"/>
      <c r="M1533" s="164"/>
      <c r="T1533" s="165"/>
      <c r="AT1533" s="160" t="s">
        <v>134</v>
      </c>
      <c r="AU1533" s="160" t="s">
        <v>90</v>
      </c>
      <c r="AV1533" s="14" t="s">
        <v>130</v>
      </c>
      <c r="AW1533" s="14" t="s">
        <v>42</v>
      </c>
      <c r="AX1533" s="14" t="s">
        <v>88</v>
      </c>
      <c r="AY1533" s="160" t="s">
        <v>122</v>
      </c>
    </row>
    <row r="1534" spans="2:65" s="1" customFormat="1" ht="15" customHeight="1">
      <c r="B1534" s="33"/>
      <c r="C1534" s="166" t="s">
        <v>1356</v>
      </c>
      <c r="D1534" s="166" t="s">
        <v>154</v>
      </c>
      <c r="E1534" s="167" t="s">
        <v>1357</v>
      </c>
      <c r="F1534" s="168" t="s">
        <v>1358</v>
      </c>
      <c r="G1534" s="169" t="s">
        <v>128</v>
      </c>
      <c r="H1534" s="170">
        <v>1</v>
      </c>
      <c r="I1534" s="171"/>
      <c r="J1534" s="172">
        <f>ROUND(I1534*H1534,2)</f>
        <v>0</v>
      </c>
      <c r="K1534" s="168" t="s">
        <v>574</v>
      </c>
      <c r="L1534" s="173"/>
      <c r="M1534" s="174" t="s">
        <v>19</v>
      </c>
      <c r="N1534" s="175" t="s">
        <v>51</v>
      </c>
      <c r="P1534" s="137">
        <f>O1534*H1534</f>
        <v>0</v>
      </c>
      <c r="Q1534" s="137">
        <v>0</v>
      </c>
      <c r="R1534" s="137">
        <f>Q1534*H1534</f>
        <v>0</v>
      </c>
      <c r="S1534" s="137">
        <v>0</v>
      </c>
      <c r="T1534" s="138">
        <f>S1534*H1534</f>
        <v>0</v>
      </c>
      <c r="AR1534" s="139" t="s">
        <v>158</v>
      </c>
      <c r="AT1534" s="139" t="s">
        <v>154</v>
      </c>
      <c r="AU1534" s="139" t="s">
        <v>90</v>
      </c>
      <c r="AY1534" s="17" t="s">
        <v>122</v>
      </c>
      <c r="BE1534" s="140">
        <f>IF(N1534="základní",J1534,0)</f>
        <v>0</v>
      </c>
      <c r="BF1534" s="140">
        <f>IF(N1534="snížená",J1534,0)</f>
        <v>0</v>
      </c>
      <c r="BG1534" s="140">
        <f>IF(N1534="zákl. přenesená",J1534,0)</f>
        <v>0</v>
      </c>
      <c r="BH1534" s="140">
        <f>IF(N1534="sníž. přenesená",J1534,0)</f>
        <v>0</v>
      </c>
      <c r="BI1534" s="140">
        <f>IF(N1534="nulová",J1534,0)</f>
        <v>0</v>
      </c>
      <c r="BJ1534" s="17" t="s">
        <v>88</v>
      </c>
      <c r="BK1534" s="140">
        <f>ROUND(I1534*H1534,2)</f>
        <v>0</v>
      </c>
      <c r="BL1534" s="17" t="s">
        <v>159</v>
      </c>
      <c r="BM1534" s="139" t="s">
        <v>1359</v>
      </c>
    </row>
    <row r="1535" spans="2:65" s="12" customFormat="1" ht="11.25">
      <c r="B1535" s="145"/>
      <c r="D1535" s="146" t="s">
        <v>134</v>
      </c>
      <c r="E1535" s="147" t="s">
        <v>19</v>
      </c>
      <c r="F1535" s="148" t="s">
        <v>260</v>
      </c>
      <c r="H1535" s="147" t="s">
        <v>19</v>
      </c>
      <c r="I1535" s="149"/>
      <c r="L1535" s="145"/>
      <c r="M1535" s="150"/>
      <c r="T1535" s="151"/>
      <c r="AT1535" s="147" t="s">
        <v>134</v>
      </c>
      <c r="AU1535" s="147" t="s">
        <v>90</v>
      </c>
      <c r="AV1535" s="12" t="s">
        <v>88</v>
      </c>
      <c r="AW1535" s="12" t="s">
        <v>42</v>
      </c>
      <c r="AX1535" s="12" t="s">
        <v>80</v>
      </c>
      <c r="AY1535" s="147" t="s">
        <v>122</v>
      </c>
    </row>
    <row r="1536" spans="2:65" s="12" customFormat="1" ht="11.25">
      <c r="B1536" s="145"/>
      <c r="D1536" s="146" t="s">
        <v>134</v>
      </c>
      <c r="E1536" s="147" t="s">
        <v>19</v>
      </c>
      <c r="F1536" s="148" t="s">
        <v>1355</v>
      </c>
      <c r="H1536" s="147" t="s">
        <v>19</v>
      </c>
      <c r="I1536" s="149"/>
      <c r="L1536" s="145"/>
      <c r="M1536" s="150"/>
      <c r="T1536" s="151"/>
      <c r="AT1536" s="147" t="s">
        <v>134</v>
      </c>
      <c r="AU1536" s="147" t="s">
        <v>90</v>
      </c>
      <c r="AV1536" s="12" t="s">
        <v>88</v>
      </c>
      <c r="AW1536" s="12" t="s">
        <v>42</v>
      </c>
      <c r="AX1536" s="12" t="s">
        <v>80</v>
      </c>
      <c r="AY1536" s="147" t="s">
        <v>122</v>
      </c>
    </row>
    <row r="1537" spans="2:65" s="13" customFormat="1" ht="11.25">
      <c r="B1537" s="152"/>
      <c r="D1537" s="146" t="s">
        <v>134</v>
      </c>
      <c r="E1537" s="153" t="s">
        <v>19</v>
      </c>
      <c r="F1537" s="154" t="s">
        <v>88</v>
      </c>
      <c r="H1537" s="155">
        <v>1</v>
      </c>
      <c r="I1537" s="156"/>
      <c r="L1537" s="152"/>
      <c r="M1537" s="157"/>
      <c r="T1537" s="158"/>
      <c r="AT1537" s="153" t="s">
        <v>134</v>
      </c>
      <c r="AU1537" s="153" t="s">
        <v>90</v>
      </c>
      <c r="AV1537" s="13" t="s">
        <v>90</v>
      </c>
      <c r="AW1537" s="13" t="s">
        <v>42</v>
      </c>
      <c r="AX1537" s="13" t="s">
        <v>80</v>
      </c>
      <c r="AY1537" s="153" t="s">
        <v>122</v>
      </c>
    </row>
    <row r="1538" spans="2:65" s="14" customFormat="1" ht="11.25">
      <c r="B1538" s="159"/>
      <c r="D1538" s="146" t="s">
        <v>134</v>
      </c>
      <c r="E1538" s="160" t="s">
        <v>19</v>
      </c>
      <c r="F1538" s="161" t="s">
        <v>140</v>
      </c>
      <c r="H1538" s="162">
        <v>1</v>
      </c>
      <c r="I1538" s="163"/>
      <c r="L1538" s="159"/>
      <c r="M1538" s="164"/>
      <c r="T1538" s="165"/>
      <c r="AT1538" s="160" t="s">
        <v>134</v>
      </c>
      <c r="AU1538" s="160" t="s">
        <v>90</v>
      </c>
      <c r="AV1538" s="14" t="s">
        <v>130</v>
      </c>
      <c r="AW1538" s="14" t="s">
        <v>42</v>
      </c>
      <c r="AX1538" s="14" t="s">
        <v>88</v>
      </c>
      <c r="AY1538" s="160" t="s">
        <v>122</v>
      </c>
    </row>
    <row r="1539" spans="2:65" s="1" customFormat="1" ht="15" customHeight="1">
      <c r="B1539" s="33"/>
      <c r="C1539" s="166" t="s">
        <v>1360</v>
      </c>
      <c r="D1539" s="166" t="s">
        <v>154</v>
      </c>
      <c r="E1539" s="167" t="s">
        <v>1361</v>
      </c>
      <c r="F1539" s="168" t="s">
        <v>1362</v>
      </c>
      <c r="G1539" s="169" t="s">
        <v>128</v>
      </c>
      <c r="H1539" s="170">
        <v>1</v>
      </c>
      <c r="I1539" s="171"/>
      <c r="J1539" s="172">
        <f>ROUND(I1539*H1539,2)</f>
        <v>0</v>
      </c>
      <c r="K1539" s="168" t="s">
        <v>574</v>
      </c>
      <c r="L1539" s="173"/>
      <c r="M1539" s="174" t="s">
        <v>19</v>
      </c>
      <c r="N1539" s="175" t="s">
        <v>51</v>
      </c>
      <c r="P1539" s="137">
        <f>O1539*H1539</f>
        <v>0</v>
      </c>
      <c r="Q1539" s="137">
        <v>0</v>
      </c>
      <c r="R1539" s="137">
        <f>Q1539*H1539</f>
        <v>0</v>
      </c>
      <c r="S1539" s="137">
        <v>0</v>
      </c>
      <c r="T1539" s="138">
        <f>S1539*H1539</f>
        <v>0</v>
      </c>
      <c r="AR1539" s="139" t="s">
        <v>158</v>
      </c>
      <c r="AT1539" s="139" t="s">
        <v>154</v>
      </c>
      <c r="AU1539" s="139" t="s">
        <v>90</v>
      </c>
      <c r="AY1539" s="17" t="s">
        <v>122</v>
      </c>
      <c r="BE1539" s="140">
        <f>IF(N1539="základní",J1539,0)</f>
        <v>0</v>
      </c>
      <c r="BF1539" s="140">
        <f>IF(N1539="snížená",J1539,0)</f>
        <v>0</v>
      </c>
      <c r="BG1539" s="140">
        <f>IF(N1539="zákl. přenesená",J1539,0)</f>
        <v>0</v>
      </c>
      <c r="BH1539" s="140">
        <f>IF(N1539="sníž. přenesená",J1539,0)</f>
        <v>0</v>
      </c>
      <c r="BI1539" s="140">
        <f>IF(N1539="nulová",J1539,0)</f>
        <v>0</v>
      </c>
      <c r="BJ1539" s="17" t="s">
        <v>88</v>
      </c>
      <c r="BK1539" s="140">
        <f>ROUND(I1539*H1539,2)</f>
        <v>0</v>
      </c>
      <c r="BL1539" s="17" t="s">
        <v>159</v>
      </c>
      <c r="BM1539" s="139" t="s">
        <v>1363</v>
      </c>
    </row>
    <row r="1540" spans="2:65" s="12" customFormat="1" ht="11.25">
      <c r="B1540" s="145"/>
      <c r="D1540" s="146" t="s">
        <v>134</v>
      </c>
      <c r="E1540" s="147" t="s">
        <v>19</v>
      </c>
      <c r="F1540" s="148" t="s">
        <v>260</v>
      </c>
      <c r="H1540" s="147" t="s">
        <v>19</v>
      </c>
      <c r="I1540" s="149"/>
      <c r="L1540" s="145"/>
      <c r="M1540" s="150"/>
      <c r="T1540" s="151"/>
      <c r="AT1540" s="147" t="s">
        <v>134</v>
      </c>
      <c r="AU1540" s="147" t="s">
        <v>90</v>
      </c>
      <c r="AV1540" s="12" t="s">
        <v>88</v>
      </c>
      <c r="AW1540" s="12" t="s">
        <v>42</v>
      </c>
      <c r="AX1540" s="12" t="s">
        <v>80</v>
      </c>
      <c r="AY1540" s="147" t="s">
        <v>122</v>
      </c>
    </row>
    <row r="1541" spans="2:65" s="13" customFormat="1" ht="11.25">
      <c r="B1541" s="152"/>
      <c r="D1541" s="146" t="s">
        <v>134</v>
      </c>
      <c r="E1541" s="153" t="s">
        <v>19</v>
      </c>
      <c r="F1541" s="154" t="s">
        <v>88</v>
      </c>
      <c r="H1541" s="155">
        <v>1</v>
      </c>
      <c r="I1541" s="156"/>
      <c r="L1541" s="152"/>
      <c r="M1541" s="157"/>
      <c r="T1541" s="158"/>
      <c r="AT1541" s="153" t="s">
        <v>134</v>
      </c>
      <c r="AU1541" s="153" t="s">
        <v>90</v>
      </c>
      <c r="AV1541" s="13" t="s">
        <v>90</v>
      </c>
      <c r="AW1541" s="13" t="s">
        <v>42</v>
      </c>
      <c r="AX1541" s="13" t="s">
        <v>80</v>
      </c>
      <c r="AY1541" s="153" t="s">
        <v>122</v>
      </c>
    </row>
    <row r="1542" spans="2:65" s="14" customFormat="1" ht="11.25">
      <c r="B1542" s="159"/>
      <c r="D1542" s="146" t="s">
        <v>134</v>
      </c>
      <c r="E1542" s="160" t="s">
        <v>19</v>
      </c>
      <c r="F1542" s="161" t="s">
        <v>140</v>
      </c>
      <c r="H1542" s="162">
        <v>1</v>
      </c>
      <c r="I1542" s="163"/>
      <c r="L1542" s="159"/>
      <c r="M1542" s="164"/>
      <c r="T1542" s="165"/>
      <c r="AT1542" s="160" t="s">
        <v>134</v>
      </c>
      <c r="AU1542" s="160" t="s">
        <v>90</v>
      </c>
      <c r="AV1542" s="14" t="s">
        <v>130</v>
      </c>
      <c r="AW1542" s="14" t="s">
        <v>42</v>
      </c>
      <c r="AX1542" s="14" t="s">
        <v>88</v>
      </c>
      <c r="AY1542" s="160" t="s">
        <v>122</v>
      </c>
    </row>
    <row r="1543" spans="2:65" s="1" customFormat="1" ht="36.75" customHeight="1">
      <c r="B1543" s="33"/>
      <c r="C1543" s="128" t="s">
        <v>1364</v>
      </c>
      <c r="D1543" s="128" t="s">
        <v>125</v>
      </c>
      <c r="E1543" s="129" t="s">
        <v>1365</v>
      </c>
      <c r="F1543" s="130" t="s">
        <v>1366</v>
      </c>
      <c r="G1543" s="131" t="s">
        <v>128</v>
      </c>
      <c r="H1543" s="132">
        <v>1</v>
      </c>
      <c r="I1543" s="133"/>
      <c r="J1543" s="134">
        <f>ROUND(I1543*H1543,2)</f>
        <v>0</v>
      </c>
      <c r="K1543" s="130" t="s">
        <v>129</v>
      </c>
      <c r="L1543" s="33"/>
      <c r="M1543" s="135" t="s">
        <v>19</v>
      </c>
      <c r="N1543" s="136" t="s">
        <v>51</v>
      </c>
      <c r="P1543" s="137">
        <f>O1543*H1543</f>
        <v>0</v>
      </c>
      <c r="Q1543" s="137">
        <v>0</v>
      </c>
      <c r="R1543" s="137">
        <f>Q1543*H1543</f>
        <v>0</v>
      </c>
      <c r="S1543" s="137">
        <v>0</v>
      </c>
      <c r="T1543" s="138">
        <f>S1543*H1543</f>
        <v>0</v>
      </c>
      <c r="AR1543" s="139" t="s">
        <v>159</v>
      </c>
      <c r="AT1543" s="139" t="s">
        <v>125</v>
      </c>
      <c r="AU1543" s="139" t="s">
        <v>90</v>
      </c>
      <c r="AY1543" s="17" t="s">
        <v>122</v>
      </c>
      <c r="BE1543" s="140">
        <f>IF(N1543="základní",J1543,0)</f>
        <v>0</v>
      </c>
      <c r="BF1543" s="140">
        <f>IF(N1543="snížená",J1543,0)</f>
        <v>0</v>
      </c>
      <c r="BG1543" s="140">
        <f>IF(N1543="zákl. přenesená",J1543,0)</f>
        <v>0</v>
      </c>
      <c r="BH1543" s="140">
        <f>IF(N1543="sníž. přenesená",J1543,0)</f>
        <v>0</v>
      </c>
      <c r="BI1543" s="140">
        <f>IF(N1543="nulová",J1543,0)</f>
        <v>0</v>
      </c>
      <c r="BJ1543" s="17" t="s">
        <v>88</v>
      </c>
      <c r="BK1543" s="140">
        <f>ROUND(I1543*H1543,2)</f>
        <v>0</v>
      </c>
      <c r="BL1543" s="17" t="s">
        <v>159</v>
      </c>
      <c r="BM1543" s="139" t="s">
        <v>1367</v>
      </c>
    </row>
    <row r="1544" spans="2:65" s="1" customFormat="1" ht="11.25">
      <c r="B1544" s="33"/>
      <c r="D1544" s="141" t="s">
        <v>132</v>
      </c>
      <c r="F1544" s="142" t="s">
        <v>1368</v>
      </c>
      <c r="I1544" s="143"/>
      <c r="L1544" s="33"/>
      <c r="M1544" s="144"/>
      <c r="T1544" s="54"/>
      <c r="AT1544" s="17" t="s">
        <v>132</v>
      </c>
      <c r="AU1544" s="17" t="s">
        <v>90</v>
      </c>
    </row>
    <row r="1545" spans="2:65" s="12" customFormat="1" ht="11.25">
      <c r="B1545" s="145"/>
      <c r="D1545" s="146" t="s">
        <v>134</v>
      </c>
      <c r="E1545" s="147" t="s">
        <v>19</v>
      </c>
      <c r="F1545" s="148" t="s">
        <v>260</v>
      </c>
      <c r="H1545" s="147" t="s">
        <v>19</v>
      </c>
      <c r="I1545" s="149"/>
      <c r="L1545" s="145"/>
      <c r="M1545" s="150"/>
      <c r="T1545" s="151"/>
      <c r="AT1545" s="147" t="s">
        <v>134</v>
      </c>
      <c r="AU1545" s="147" t="s">
        <v>90</v>
      </c>
      <c r="AV1545" s="12" t="s">
        <v>88</v>
      </c>
      <c r="AW1545" s="12" t="s">
        <v>42</v>
      </c>
      <c r="AX1545" s="12" t="s">
        <v>80</v>
      </c>
      <c r="AY1545" s="147" t="s">
        <v>122</v>
      </c>
    </row>
    <row r="1546" spans="2:65" s="12" customFormat="1" ht="11.25">
      <c r="B1546" s="145"/>
      <c r="D1546" s="146" t="s">
        <v>134</v>
      </c>
      <c r="E1546" s="147" t="s">
        <v>19</v>
      </c>
      <c r="F1546" s="148" t="s">
        <v>1369</v>
      </c>
      <c r="H1546" s="147" t="s">
        <v>19</v>
      </c>
      <c r="I1546" s="149"/>
      <c r="L1546" s="145"/>
      <c r="M1546" s="150"/>
      <c r="T1546" s="151"/>
      <c r="AT1546" s="147" t="s">
        <v>134</v>
      </c>
      <c r="AU1546" s="147" t="s">
        <v>90</v>
      </c>
      <c r="AV1546" s="12" t="s">
        <v>88</v>
      </c>
      <c r="AW1546" s="12" t="s">
        <v>42</v>
      </c>
      <c r="AX1546" s="12" t="s">
        <v>80</v>
      </c>
      <c r="AY1546" s="147" t="s">
        <v>122</v>
      </c>
    </row>
    <row r="1547" spans="2:65" s="13" customFormat="1" ht="11.25">
      <c r="B1547" s="152"/>
      <c r="D1547" s="146" t="s">
        <v>134</v>
      </c>
      <c r="E1547" s="153" t="s">
        <v>19</v>
      </c>
      <c r="F1547" s="154" t="s">
        <v>88</v>
      </c>
      <c r="H1547" s="155">
        <v>1</v>
      </c>
      <c r="I1547" s="156"/>
      <c r="L1547" s="152"/>
      <c r="M1547" s="157"/>
      <c r="T1547" s="158"/>
      <c r="AT1547" s="153" t="s">
        <v>134</v>
      </c>
      <c r="AU1547" s="153" t="s">
        <v>90</v>
      </c>
      <c r="AV1547" s="13" t="s">
        <v>90</v>
      </c>
      <c r="AW1547" s="13" t="s">
        <v>42</v>
      </c>
      <c r="AX1547" s="13" t="s">
        <v>80</v>
      </c>
      <c r="AY1547" s="153" t="s">
        <v>122</v>
      </c>
    </row>
    <row r="1548" spans="2:65" s="14" customFormat="1" ht="11.25">
      <c r="B1548" s="159"/>
      <c r="D1548" s="146" t="s">
        <v>134</v>
      </c>
      <c r="E1548" s="160" t="s">
        <v>19</v>
      </c>
      <c r="F1548" s="161" t="s">
        <v>140</v>
      </c>
      <c r="H1548" s="162">
        <v>1</v>
      </c>
      <c r="I1548" s="163"/>
      <c r="L1548" s="159"/>
      <c r="M1548" s="164"/>
      <c r="T1548" s="165"/>
      <c r="AT1548" s="160" t="s">
        <v>134</v>
      </c>
      <c r="AU1548" s="160" t="s">
        <v>90</v>
      </c>
      <c r="AV1548" s="14" t="s">
        <v>130</v>
      </c>
      <c r="AW1548" s="14" t="s">
        <v>42</v>
      </c>
      <c r="AX1548" s="14" t="s">
        <v>88</v>
      </c>
      <c r="AY1548" s="160" t="s">
        <v>122</v>
      </c>
    </row>
    <row r="1549" spans="2:65" s="1" customFormat="1" ht="15" customHeight="1">
      <c r="B1549" s="33"/>
      <c r="C1549" s="166" t="s">
        <v>1370</v>
      </c>
      <c r="D1549" s="166" t="s">
        <v>154</v>
      </c>
      <c r="E1549" s="167" t="s">
        <v>1371</v>
      </c>
      <c r="F1549" s="168" t="s">
        <v>1372</v>
      </c>
      <c r="G1549" s="169" t="s">
        <v>128</v>
      </c>
      <c r="H1549" s="170">
        <v>1</v>
      </c>
      <c r="I1549" s="171"/>
      <c r="J1549" s="172">
        <f>ROUND(I1549*H1549,2)</f>
        <v>0</v>
      </c>
      <c r="K1549" s="168" t="s">
        <v>574</v>
      </c>
      <c r="L1549" s="173"/>
      <c r="M1549" s="174" t="s">
        <v>19</v>
      </c>
      <c r="N1549" s="175" t="s">
        <v>51</v>
      </c>
      <c r="P1549" s="137">
        <f>O1549*H1549</f>
        <v>0</v>
      </c>
      <c r="Q1549" s="137">
        <v>6.0000000000000002E-5</v>
      </c>
      <c r="R1549" s="137">
        <f>Q1549*H1549</f>
        <v>6.0000000000000002E-5</v>
      </c>
      <c r="S1549" s="137">
        <v>0</v>
      </c>
      <c r="T1549" s="138">
        <f>S1549*H1549</f>
        <v>0</v>
      </c>
      <c r="AR1549" s="139" t="s">
        <v>635</v>
      </c>
      <c r="AT1549" s="139" t="s">
        <v>154</v>
      </c>
      <c r="AU1549" s="139" t="s">
        <v>90</v>
      </c>
      <c r="AY1549" s="17" t="s">
        <v>122</v>
      </c>
      <c r="BE1549" s="140">
        <f>IF(N1549="základní",J1549,0)</f>
        <v>0</v>
      </c>
      <c r="BF1549" s="140">
        <f>IF(N1549="snížená",J1549,0)</f>
        <v>0</v>
      </c>
      <c r="BG1549" s="140">
        <f>IF(N1549="zákl. přenesená",J1549,0)</f>
        <v>0</v>
      </c>
      <c r="BH1549" s="140">
        <f>IF(N1549="sníž. přenesená",J1549,0)</f>
        <v>0</v>
      </c>
      <c r="BI1549" s="140">
        <f>IF(N1549="nulová",J1549,0)</f>
        <v>0</v>
      </c>
      <c r="BJ1549" s="17" t="s">
        <v>88</v>
      </c>
      <c r="BK1549" s="140">
        <f>ROUND(I1549*H1549,2)</f>
        <v>0</v>
      </c>
      <c r="BL1549" s="17" t="s">
        <v>635</v>
      </c>
      <c r="BM1549" s="139" t="s">
        <v>1373</v>
      </c>
    </row>
    <row r="1550" spans="2:65" s="12" customFormat="1" ht="11.25">
      <c r="B1550" s="145"/>
      <c r="D1550" s="146" t="s">
        <v>134</v>
      </c>
      <c r="E1550" s="147" t="s">
        <v>19</v>
      </c>
      <c r="F1550" s="148" t="s">
        <v>260</v>
      </c>
      <c r="H1550" s="147" t="s">
        <v>19</v>
      </c>
      <c r="I1550" s="149"/>
      <c r="L1550" s="145"/>
      <c r="M1550" s="150"/>
      <c r="T1550" s="151"/>
      <c r="AT1550" s="147" t="s">
        <v>134</v>
      </c>
      <c r="AU1550" s="147" t="s">
        <v>90</v>
      </c>
      <c r="AV1550" s="12" t="s">
        <v>88</v>
      </c>
      <c r="AW1550" s="12" t="s">
        <v>42</v>
      </c>
      <c r="AX1550" s="12" t="s">
        <v>80</v>
      </c>
      <c r="AY1550" s="147" t="s">
        <v>122</v>
      </c>
    </row>
    <row r="1551" spans="2:65" s="12" customFormat="1" ht="11.25">
      <c r="B1551" s="145"/>
      <c r="D1551" s="146" t="s">
        <v>134</v>
      </c>
      <c r="E1551" s="147" t="s">
        <v>19</v>
      </c>
      <c r="F1551" s="148" t="s">
        <v>1369</v>
      </c>
      <c r="H1551" s="147" t="s">
        <v>19</v>
      </c>
      <c r="I1551" s="149"/>
      <c r="L1551" s="145"/>
      <c r="M1551" s="150"/>
      <c r="T1551" s="151"/>
      <c r="AT1551" s="147" t="s">
        <v>134</v>
      </c>
      <c r="AU1551" s="147" t="s">
        <v>90</v>
      </c>
      <c r="AV1551" s="12" t="s">
        <v>88</v>
      </c>
      <c r="AW1551" s="12" t="s">
        <v>42</v>
      </c>
      <c r="AX1551" s="12" t="s">
        <v>80</v>
      </c>
      <c r="AY1551" s="147" t="s">
        <v>122</v>
      </c>
    </row>
    <row r="1552" spans="2:65" s="13" customFormat="1" ht="11.25">
      <c r="B1552" s="152"/>
      <c r="D1552" s="146" t="s">
        <v>134</v>
      </c>
      <c r="E1552" s="153" t="s">
        <v>19</v>
      </c>
      <c r="F1552" s="154" t="s">
        <v>88</v>
      </c>
      <c r="H1552" s="155">
        <v>1</v>
      </c>
      <c r="I1552" s="156"/>
      <c r="L1552" s="152"/>
      <c r="M1552" s="157"/>
      <c r="T1552" s="158"/>
      <c r="AT1552" s="153" t="s">
        <v>134</v>
      </c>
      <c r="AU1552" s="153" t="s">
        <v>90</v>
      </c>
      <c r="AV1552" s="13" t="s">
        <v>90</v>
      </c>
      <c r="AW1552" s="13" t="s">
        <v>42</v>
      </c>
      <c r="AX1552" s="13" t="s">
        <v>80</v>
      </c>
      <c r="AY1552" s="153" t="s">
        <v>122</v>
      </c>
    </row>
    <row r="1553" spans="2:65" s="14" customFormat="1" ht="11.25">
      <c r="B1553" s="159"/>
      <c r="D1553" s="146" t="s">
        <v>134</v>
      </c>
      <c r="E1553" s="160" t="s">
        <v>19</v>
      </c>
      <c r="F1553" s="161" t="s">
        <v>140</v>
      </c>
      <c r="H1553" s="162">
        <v>1</v>
      </c>
      <c r="I1553" s="163"/>
      <c r="L1553" s="159"/>
      <c r="M1553" s="164"/>
      <c r="T1553" s="165"/>
      <c r="AT1553" s="160" t="s">
        <v>134</v>
      </c>
      <c r="AU1553" s="160" t="s">
        <v>90</v>
      </c>
      <c r="AV1553" s="14" t="s">
        <v>130</v>
      </c>
      <c r="AW1553" s="14" t="s">
        <v>42</v>
      </c>
      <c r="AX1553" s="14" t="s">
        <v>88</v>
      </c>
      <c r="AY1553" s="160" t="s">
        <v>122</v>
      </c>
    </row>
    <row r="1554" spans="2:65" s="1" customFormat="1" ht="15" customHeight="1">
      <c r="B1554" s="33"/>
      <c r="C1554" s="128" t="s">
        <v>1374</v>
      </c>
      <c r="D1554" s="128" t="s">
        <v>125</v>
      </c>
      <c r="E1554" s="129" t="s">
        <v>1375</v>
      </c>
      <c r="F1554" s="130" t="s">
        <v>1376</v>
      </c>
      <c r="G1554" s="131" t="s">
        <v>128</v>
      </c>
      <c r="H1554" s="132">
        <v>2</v>
      </c>
      <c r="I1554" s="133"/>
      <c r="J1554" s="134">
        <f>ROUND(I1554*H1554,2)</f>
        <v>0</v>
      </c>
      <c r="K1554" s="130" t="s">
        <v>129</v>
      </c>
      <c r="L1554" s="33"/>
      <c r="M1554" s="135" t="s">
        <v>19</v>
      </c>
      <c r="N1554" s="136" t="s">
        <v>51</v>
      </c>
      <c r="P1554" s="137">
        <f>O1554*H1554</f>
        <v>0</v>
      </c>
      <c r="Q1554" s="137">
        <v>0</v>
      </c>
      <c r="R1554" s="137">
        <f>Q1554*H1554</f>
        <v>0</v>
      </c>
      <c r="S1554" s="137">
        <v>0</v>
      </c>
      <c r="T1554" s="138">
        <f>S1554*H1554</f>
        <v>0</v>
      </c>
      <c r="AR1554" s="139" t="s">
        <v>159</v>
      </c>
      <c r="AT1554" s="139" t="s">
        <v>125</v>
      </c>
      <c r="AU1554" s="139" t="s">
        <v>90</v>
      </c>
      <c r="AY1554" s="17" t="s">
        <v>122</v>
      </c>
      <c r="BE1554" s="140">
        <f>IF(N1554="základní",J1554,0)</f>
        <v>0</v>
      </c>
      <c r="BF1554" s="140">
        <f>IF(N1554="snížená",J1554,0)</f>
        <v>0</v>
      </c>
      <c r="BG1554" s="140">
        <f>IF(N1554="zákl. přenesená",J1554,0)</f>
        <v>0</v>
      </c>
      <c r="BH1554" s="140">
        <f>IF(N1554="sníž. přenesená",J1554,0)</f>
        <v>0</v>
      </c>
      <c r="BI1554" s="140">
        <f>IF(N1554="nulová",J1554,0)</f>
        <v>0</v>
      </c>
      <c r="BJ1554" s="17" t="s">
        <v>88</v>
      </c>
      <c r="BK1554" s="140">
        <f>ROUND(I1554*H1554,2)</f>
        <v>0</v>
      </c>
      <c r="BL1554" s="17" t="s">
        <v>159</v>
      </c>
      <c r="BM1554" s="139" t="s">
        <v>1377</v>
      </c>
    </row>
    <row r="1555" spans="2:65" s="1" customFormat="1" ht="11.25">
      <c r="B1555" s="33"/>
      <c r="D1555" s="141" t="s">
        <v>132</v>
      </c>
      <c r="F1555" s="142" t="s">
        <v>1378</v>
      </c>
      <c r="I1555" s="143"/>
      <c r="L1555" s="33"/>
      <c r="M1555" s="144"/>
      <c r="T1555" s="54"/>
      <c r="AT1555" s="17" t="s">
        <v>132</v>
      </c>
      <c r="AU1555" s="17" t="s">
        <v>90</v>
      </c>
    </row>
    <row r="1556" spans="2:65" s="12" customFormat="1" ht="11.25">
      <c r="B1556" s="145"/>
      <c r="D1556" s="146" t="s">
        <v>134</v>
      </c>
      <c r="E1556" s="147" t="s">
        <v>19</v>
      </c>
      <c r="F1556" s="148" t="s">
        <v>941</v>
      </c>
      <c r="H1556" s="147" t="s">
        <v>19</v>
      </c>
      <c r="I1556" s="149"/>
      <c r="L1556" s="145"/>
      <c r="M1556" s="150"/>
      <c r="T1556" s="151"/>
      <c r="AT1556" s="147" t="s">
        <v>134</v>
      </c>
      <c r="AU1556" s="147" t="s">
        <v>90</v>
      </c>
      <c r="AV1556" s="12" t="s">
        <v>88</v>
      </c>
      <c r="AW1556" s="12" t="s">
        <v>42</v>
      </c>
      <c r="AX1556" s="12" t="s">
        <v>80</v>
      </c>
      <c r="AY1556" s="147" t="s">
        <v>122</v>
      </c>
    </row>
    <row r="1557" spans="2:65" s="12" customFormat="1" ht="11.25">
      <c r="B1557" s="145"/>
      <c r="D1557" s="146" t="s">
        <v>134</v>
      </c>
      <c r="E1557" s="147" t="s">
        <v>19</v>
      </c>
      <c r="F1557" s="148" t="s">
        <v>1379</v>
      </c>
      <c r="H1557" s="147" t="s">
        <v>19</v>
      </c>
      <c r="I1557" s="149"/>
      <c r="L1557" s="145"/>
      <c r="M1557" s="150"/>
      <c r="T1557" s="151"/>
      <c r="AT1557" s="147" t="s">
        <v>134</v>
      </c>
      <c r="AU1557" s="147" t="s">
        <v>90</v>
      </c>
      <c r="AV1557" s="12" t="s">
        <v>88</v>
      </c>
      <c r="AW1557" s="12" t="s">
        <v>42</v>
      </c>
      <c r="AX1557" s="12" t="s">
        <v>80</v>
      </c>
      <c r="AY1557" s="147" t="s">
        <v>122</v>
      </c>
    </row>
    <row r="1558" spans="2:65" s="13" customFormat="1" ht="11.25">
      <c r="B1558" s="152"/>
      <c r="D1558" s="146" t="s">
        <v>134</v>
      </c>
      <c r="E1558" s="153" t="s">
        <v>19</v>
      </c>
      <c r="F1558" s="154" t="s">
        <v>90</v>
      </c>
      <c r="H1558" s="155">
        <v>2</v>
      </c>
      <c r="I1558" s="156"/>
      <c r="L1558" s="152"/>
      <c r="M1558" s="157"/>
      <c r="T1558" s="158"/>
      <c r="AT1558" s="153" t="s">
        <v>134</v>
      </c>
      <c r="AU1558" s="153" t="s">
        <v>90</v>
      </c>
      <c r="AV1558" s="13" t="s">
        <v>90</v>
      </c>
      <c r="AW1558" s="13" t="s">
        <v>42</v>
      </c>
      <c r="AX1558" s="13" t="s">
        <v>80</v>
      </c>
      <c r="AY1558" s="153" t="s">
        <v>122</v>
      </c>
    </row>
    <row r="1559" spans="2:65" s="14" customFormat="1" ht="11.25">
      <c r="B1559" s="159"/>
      <c r="D1559" s="146" t="s">
        <v>134</v>
      </c>
      <c r="E1559" s="160" t="s">
        <v>19</v>
      </c>
      <c r="F1559" s="161" t="s">
        <v>140</v>
      </c>
      <c r="H1559" s="162">
        <v>2</v>
      </c>
      <c r="I1559" s="163"/>
      <c r="L1559" s="159"/>
      <c r="M1559" s="164"/>
      <c r="T1559" s="165"/>
      <c r="AT1559" s="160" t="s">
        <v>134</v>
      </c>
      <c r="AU1559" s="160" t="s">
        <v>90</v>
      </c>
      <c r="AV1559" s="14" t="s">
        <v>130</v>
      </c>
      <c r="AW1559" s="14" t="s">
        <v>42</v>
      </c>
      <c r="AX1559" s="14" t="s">
        <v>88</v>
      </c>
      <c r="AY1559" s="160" t="s">
        <v>122</v>
      </c>
    </row>
    <row r="1560" spans="2:65" s="1" customFormat="1" ht="15" customHeight="1">
      <c r="B1560" s="33"/>
      <c r="C1560" s="128" t="s">
        <v>1380</v>
      </c>
      <c r="D1560" s="128" t="s">
        <v>125</v>
      </c>
      <c r="E1560" s="129" t="s">
        <v>1381</v>
      </c>
      <c r="F1560" s="130" t="s">
        <v>1382</v>
      </c>
      <c r="G1560" s="131" t="s">
        <v>1383</v>
      </c>
      <c r="H1560" s="132">
        <v>4</v>
      </c>
      <c r="I1560" s="133"/>
      <c r="J1560" s="134">
        <f>ROUND(I1560*H1560,2)</f>
        <v>0</v>
      </c>
      <c r="K1560" s="130" t="s">
        <v>129</v>
      </c>
      <c r="L1560" s="33"/>
      <c r="M1560" s="135" t="s">
        <v>19</v>
      </c>
      <c r="N1560" s="136" t="s">
        <v>51</v>
      </c>
      <c r="P1560" s="137">
        <f>O1560*H1560</f>
        <v>0</v>
      </c>
      <c r="Q1560" s="137">
        <v>0</v>
      </c>
      <c r="R1560" s="137">
        <f>Q1560*H1560</f>
        <v>0</v>
      </c>
      <c r="S1560" s="137">
        <v>0</v>
      </c>
      <c r="T1560" s="138">
        <f>S1560*H1560</f>
        <v>0</v>
      </c>
      <c r="AR1560" s="139" t="s">
        <v>159</v>
      </c>
      <c r="AT1560" s="139" t="s">
        <v>125</v>
      </c>
      <c r="AU1560" s="139" t="s">
        <v>90</v>
      </c>
      <c r="AY1560" s="17" t="s">
        <v>122</v>
      </c>
      <c r="BE1560" s="140">
        <f>IF(N1560="základní",J1560,0)</f>
        <v>0</v>
      </c>
      <c r="BF1560" s="140">
        <f>IF(N1560="snížená",J1560,0)</f>
        <v>0</v>
      </c>
      <c r="BG1560" s="140">
        <f>IF(N1560="zákl. přenesená",J1560,0)</f>
        <v>0</v>
      </c>
      <c r="BH1560" s="140">
        <f>IF(N1560="sníž. přenesená",J1560,0)</f>
        <v>0</v>
      </c>
      <c r="BI1560" s="140">
        <f>IF(N1560="nulová",J1560,0)</f>
        <v>0</v>
      </c>
      <c r="BJ1560" s="17" t="s">
        <v>88</v>
      </c>
      <c r="BK1560" s="140">
        <f>ROUND(I1560*H1560,2)</f>
        <v>0</v>
      </c>
      <c r="BL1560" s="17" t="s">
        <v>159</v>
      </c>
      <c r="BM1560" s="139" t="s">
        <v>1384</v>
      </c>
    </row>
    <row r="1561" spans="2:65" s="1" customFormat="1" ht="11.25">
      <c r="B1561" s="33"/>
      <c r="D1561" s="141" t="s">
        <v>132</v>
      </c>
      <c r="F1561" s="142" t="s">
        <v>1385</v>
      </c>
      <c r="I1561" s="143"/>
      <c r="L1561" s="33"/>
      <c r="M1561" s="144"/>
      <c r="T1561" s="54"/>
      <c r="AT1561" s="17" t="s">
        <v>132</v>
      </c>
      <c r="AU1561" s="17" t="s">
        <v>90</v>
      </c>
    </row>
    <row r="1562" spans="2:65" s="12" customFormat="1" ht="11.25">
      <c r="B1562" s="145"/>
      <c r="D1562" s="146" t="s">
        <v>134</v>
      </c>
      <c r="E1562" s="147" t="s">
        <v>19</v>
      </c>
      <c r="F1562" s="148" t="s">
        <v>1386</v>
      </c>
      <c r="H1562" s="147" t="s">
        <v>19</v>
      </c>
      <c r="I1562" s="149"/>
      <c r="L1562" s="145"/>
      <c r="M1562" s="150"/>
      <c r="T1562" s="151"/>
      <c r="AT1562" s="147" t="s">
        <v>134</v>
      </c>
      <c r="AU1562" s="147" t="s">
        <v>90</v>
      </c>
      <c r="AV1562" s="12" t="s">
        <v>88</v>
      </c>
      <c r="AW1562" s="12" t="s">
        <v>42</v>
      </c>
      <c r="AX1562" s="12" t="s">
        <v>80</v>
      </c>
      <c r="AY1562" s="147" t="s">
        <v>122</v>
      </c>
    </row>
    <row r="1563" spans="2:65" s="13" customFormat="1" ht="11.25">
      <c r="B1563" s="152"/>
      <c r="D1563" s="146" t="s">
        <v>134</v>
      </c>
      <c r="E1563" s="153" t="s">
        <v>19</v>
      </c>
      <c r="F1563" s="154" t="s">
        <v>130</v>
      </c>
      <c r="H1563" s="155">
        <v>4</v>
      </c>
      <c r="I1563" s="156"/>
      <c r="L1563" s="152"/>
      <c r="M1563" s="157"/>
      <c r="T1563" s="158"/>
      <c r="AT1563" s="153" t="s">
        <v>134</v>
      </c>
      <c r="AU1563" s="153" t="s">
        <v>90</v>
      </c>
      <c r="AV1563" s="13" t="s">
        <v>90</v>
      </c>
      <c r="AW1563" s="13" t="s">
        <v>42</v>
      </c>
      <c r="AX1563" s="13" t="s">
        <v>80</v>
      </c>
      <c r="AY1563" s="153" t="s">
        <v>122</v>
      </c>
    </row>
    <row r="1564" spans="2:65" s="14" customFormat="1" ht="11.25">
      <c r="B1564" s="159"/>
      <c r="D1564" s="146" t="s">
        <v>134</v>
      </c>
      <c r="E1564" s="160" t="s">
        <v>19</v>
      </c>
      <c r="F1564" s="161" t="s">
        <v>140</v>
      </c>
      <c r="H1564" s="162">
        <v>4</v>
      </c>
      <c r="I1564" s="163"/>
      <c r="L1564" s="159"/>
      <c r="M1564" s="164"/>
      <c r="T1564" s="165"/>
      <c r="AT1564" s="160" t="s">
        <v>134</v>
      </c>
      <c r="AU1564" s="160" t="s">
        <v>90</v>
      </c>
      <c r="AV1564" s="14" t="s">
        <v>130</v>
      </c>
      <c r="AW1564" s="14" t="s">
        <v>42</v>
      </c>
      <c r="AX1564" s="14" t="s">
        <v>88</v>
      </c>
      <c r="AY1564" s="160" t="s">
        <v>122</v>
      </c>
    </row>
    <row r="1565" spans="2:65" s="1" customFormat="1" ht="31.9" customHeight="1">
      <c r="B1565" s="33"/>
      <c r="C1565" s="128" t="s">
        <v>1387</v>
      </c>
      <c r="D1565" s="128" t="s">
        <v>125</v>
      </c>
      <c r="E1565" s="129" t="s">
        <v>1388</v>
      </c>
      <c r="F1565" s="130" t="s">
        <v>1389</v>
      </c>
      <c r="G1565" s="131" t="s">
        <v>128</v>
      </c>
      <c r="H1565" s="132">
        <v>8</v>
      </c>
      <c r="I1565" s="133"/>
      <c r="J1565" s="134">
        <f>ROUND(I1565*H1565,2)</f>
        <v>0</v>
      </c>
      <c r="K1565" s="130" t="s">
        <v>129</v>
      </c>
      <c r="L1565" s="33"/>
      <c r="M1565" s="135" t="s">
        <v>19</v>
      </c>
      <c r="N1565" s="136" t="s">
        <v>51</v>
      </c>
      <c r="P1565" s="137">
        <f>O1565*H1565</f>
        <v>0</v>
      </c>
      <c r="Q1565" s="137">
        <v>0</v>
      </c>
      <c r="R1565" s="137">
        <f>Q1565*H1565</f>
        <v>0</v>
      </c>
      <c r="S1565" s="137">
        <v>0</v>
      </c>
      <c r="T1565" s="138">
        <f>S1565*H1565</f>
        <v>0</v>
      </c>
      <c r="AR1565" s="139" t="s">
        <v>159</v>
      </c>
      <c r="AT1565" s="139" t="s">
        <v>125</v>
      </c>
      <c r="AU1565" s="139" t="s">
        <v>90</v>
      </c>
      <c r="AY1565" s="17" t="s">
        <v>122</v>
      </c>
      <c r="BE1565" s="140">
        <f>IF(N1565="základní",J1565,0)</f>
        <v>0</v>
      </c>
      <c r="BF1565" s="140">
        <f>IF(N1565="snížená",J1565,0)</f>
        <v>0</v>
      </c>
      <c r="BG1565" s="140">
        <f>IF(N1565="zákl. přenesená",J1565,0)</f>
        <v>0</v>
      </c>
      <c r="BH1565" s="140">
        <f>IF(N1565="sníž. přenesená",J1565,0)</f>
        <v>0</v>
      </c>
      <c r="BI1565" s="140">
        <f>IF(N1565="nulová",J1565,0)</f>
        <v>0</v>
      </c>
      <c r="BJ1565" s="17" t="s">
        <v>88</v>
      </c>
      <c r="BK1565" s="140">
        <f>ROUND(I1565*H1565,2)</f>
        <v>0</v>
      </c>
      <c r="BL1565" s="17" t="s">
        <v>159</v>
      </c>
      <c r="BM1565" s="139" t="s">
        <v>1390</v>
      </c>
    </row>
    <row r="1566" spans="2:65" s="1" customFormat="1" ht="11.25">
      <c r="B1566" s="33"/>
      <c r="D1566" s="141" t="s">
        <v>132</v>
      </c>
      <c r="F1566" s="142" t="s">
        <v>1391</v>
      </c>
      <c r="I1566" s="143"/>
      <c r="L1566" s="33"/>
      <c r="M1566" s="144"/>
      <c r="T1566" s="54"/>
      <c r="AT1566" s="17" t="s">
        <v>132</v>
      </c>
      <c r="AU1566" s="17" t="s">
        <v>90</v>
      </c>
    </row>
    <row r="1567" spans="2:65" s="12" customFormat="1" ht="11.25">
      <c r="B1567" s="145"/>
      <c r="D1567" s="146" t="s">
        <v>134</v>
      </c>
      <c r="E1567" s="147" t="s">
        <v>19</v>
      </c>
      <c r="F1567" s="148" t="s">
        <v>941</v>
      </c>
      <c r="H1567" s="147" t="s">
        <v>19</v>
      </c>
      <c r="I1567" s="149"/>
      <c r="L1567" s="145"/>
      <c r="M1567" s="150"/>
      <c r="T1567" s="151"/>
      <c r="AT1567" s="147" t="s">
        <v>134</v>
      </c>
      <c r="AU1567" s="147" t="s">
        <v>90</v>
      </c>
      <c r="AV1567" s="12" t="s">
        <v>88</v>
      </c>
      <c r="AW1567" s="12" t="s">
        <v>42</v>
      </c>
      <c r="AX1567" s="12" t="s">
        <v>80</v>
      </c>
      <c r="AY1567" s="147" t="s">
        <v>122</v>
      </c>
    </row>
    <row r="1568" spans="2:65" s="12" customFormat="1" ht="11.25">
      <c r="B1568" s="145"/>
      <c r="D1568" s="146" t="s">
        <v>134</v>
      </c>
      <c r="E1568" s="147" t="s">
        <v>19</v>
      </c>
      <c r="F1568" s="148" t="s">
        <v>1392</v>
      </c>
      <c r="H1568" s="147" t="s">
        <v>19</v>
      </c>
      <c r="I1568" s="149"/>
      <c r="L1568" s="145"/>
      <c r="M1568" s="150"/>
      <c r="T1568" s="151"/>
      <c r="AT1568" s="147" t="s">
        <v>134</v>
      </c>
      <c r="AU1568" s="147" t="s">
        <v>90</v>
      </c>
      <c r="AV1568" s="12" t="s">
        <v>88</v>
      </c>
      <c r="AW1568" s="12" t="s">
        <v>42</v>
      </c>
      <c r="AX1568" s="12" t="s">
        <v>80</v>
      </c>
      <c r="AY1568" s="147" t="s">
        <v>122</v>
      </c>
    </row>
    <row r="1569" spans="2:65" s="13" customFormat="1" ht="11.25">
      <c r="B1569" s="152"/>
      <c r="D1569" s="146" t="s">
        <v>134</v>
      </c>
      <c r="E1569" s="153" t="s">
        <v>19</v>
      </c>
      <c r="F1569" s="154" t="s">
        <v>1393</v>
      </c>
      <c r="H1569" s="155">
        <v>8</v>
      </c>
      <c r="I1569" s="156"/>
      <c r="L1569" s="152"/>
      <c r="M1569" s="157"/>
      <c r="T1569" s="158"/>
      <c r="AT1569" s="153" t="s">
        <v>134</v>
      </c>
      <c r="AU1569" s="153" t="s">
        <v>90</v>
      </c>
      <c r="AV1569" s="13" t="s">
        <v>90</v>
      </c>
      <c r="AW1569" s="13" t="s">
        <v>42</v>
      </c>
      <c r="AX1569" s="13" t="s">
        <v>80</v>
      </c>
      <c r="AY1569" s="153" t="s">
        <v>122</v>
      </c>
    </row>
    <row r="1570" spans="2:65" s="14" customFormat="1" ht="11.25">
      <c r="B1570" s="159"/>
      <c r="D1570" s="146" t="s">
        <v>134</v>
      </c>
      <c r="E1570" s="160" t="s">
        <v>19</v>
      </c>
      <c r="F1570" s="161" t="s">
        <v>140</v>
      </c>
      <c r="H1570" s="162">
        <v>8</v>
      </c>
      <c r="I1570" s="163"/>
      <c r="L1570" s="159"/>
      <c r="M1570" s="164"/>
      <c r="T1570" s="165"/>
      <c r="AT1570" s="160" t="s">
        <v>134</v>
      </c>
      <c r="AU1570" s="160" t="s">
        <v>90</v>
      </c>
      <c r="AV1570" s="14" t="s">
        <v>130</v>
      </c>
      <c r="AW1570" s="14" t="s">
        <v>42</v>
      </c>
      <c r="AX1570" s="14" t="s">
        <v>88</v>
      </c>
      <c r="AY1570" s="160" t="s">
        <v>122</v>
      </c>
    </row>
    <row r="1571" spans="2:65" s="1" customFormat="1" ht="15" customHeight="1">
      <c r="B1571" s="33"/>
      <c r="C1571" s="128" t="s">
        <v>1394</v>
      </c>
      <c r="D1571" s="128" t="s">
        <v>125</v>
      </c>
      <c r="E1571" s="129" t="s">
        <v>1395</v>
      </c>
      <c r="F1571" s="130" t="s">
        <v>1396</v>
      </c>
      <c r="G1571" s="131" t="s">
        <v>128</v>
      </c>
      <c r="H1571" s="132">
        <v>1</v>
      </c>
      <c r="I1571" s="133"/>
      <c r="J1571" s="134">
        <f>ROUND(I1571*H1571,2)</f>
        <v>0</v>
      </c>
      <c r="K1571" s="130" t="s">
        <v>129</v>
      </c>
      <c r="L1571" s="33"/>
      <c r="M1571" s="135" t="s">
        <v>19</v>
      </c>
      <c r="N1571" s="136" t="s">
        <v>51</v>
      </c>
      <c r="P1571" s="137">
        <f>O1571*H1571</f>
        <v>0</v>
      </c>
      <c r="Q1571" s="137">
        <v>0</v>
      </c>
      <c r="R1571" s="137">
        <f>Q1571*H1571</f>
        <v>0</v>
      </c>
      <c r="S1571" s="137">
        <v>0</v>
      </c>
      <c r="T1571" s="138">
        <f>S1571*H1571</f>
        <v>0</v>
      </c>
      <c r="AR1571" s="139" t="s">
        <v>159</v>
      </c>
      <c r="AT1571" s="139" t="s">
        <v>125</v>
      </c>
      <c r="AU1571" s="139" t="s">
        <v>90</v>
      </c>
      <c r="AY1571" s="17" t="s">
        <v>122</v>
      </c>
      <c r="BE1571" s="140">
        <f>IF(N1571="základní",J1571,0)</f>
        <v>0</v>
      </c>
      <c r="BF1571" s="140">
        <f>IF(N1571="snížená",J1571,0)</f>
        <v>0</v>
      </c>
      <c r="BG1571" s="140">
        <f>IF(N1571="zákl. přenesená",J1571,0)</f>
        <v>0</v>
      </c>
      <c r="BH1571" s="140">
        <f>IF(N1571="sníž. přenesená",J1571,0)</f>
        <v>0</v>
      </c>
      <c r="BI1571" s="140">
        <f>IF(N1571="nulová",J1571,0)</f>
        <v>0</v>
      </c>
      <c r="BJ1571" s="17" t="s">
        <v>88</v>
      </c>
      <c r="BK1571" s="140">
        <f>ROUND(I1571*H1571,2)</f>
        <v>0</v>
      </c>
      <c r="BL1571" s="17" t="s">
        <v>159</v>
      </c>
      <c r="BM1571" s="139" t="s">
        <v>1397</v>
      </c>
    </row>
    <row r="1572" spans="2:65" s="1" customFormat="1" ht="11.25">
      <c r="B1572" s="33"/>
      <c r="D1572" s="141" t="s">
        <v>132</v>
      </c>
      <c r="F1572" s="142" t="s">
        <v>1398</v>
      </c>
      <c r="I1572" s="143"/>
      <c r="L1572" s="33"/>
      <c r="M1572" s="144"/>
      <c r="T1572" s="54"/>
      <c r="AT1572" s="17" t="s">
        <v>132</v>
      </c>
      <c r="AU1572" s="17" t="s">
        <v>90</v>
      </c>
    </row>
    <row r="1573" spans="2:65" s="12" customFormat="1" ht="11.25">
      <c r="B1573" s="145"/>
      <c r="D1573" s="146" t="s">
        <v>134</v>
      </c>
      <c r="E1573" s="147" t="s">
        <v>19</v>
      </c>
      <c r="F1573" s="148" t="s">
        <v>1399</v>
      </c>
      <c r="H1573" s="147" t="s">
        <v>19</v>
      </c>
      <c r="I1573" s="149"/>
      <c r="L1573" s="145"/>
      <c r="M1573" s="150"/>
      <c r="T1573" s="151"/>
      <c r="AT1573" s="147" t="s">
        <v>134</v>
      </c>
      <c r="AU1573" s="147" t="s">
        <v>90</v>
      </c>
      <c r="AV1573" s="12" t="s">
        <v>88</v>
      </c>
      <c r="AW1573" s="12" t="s">
        <v>42</v>
      </c>
      <c r="AX1573" s="12" t="s">
        <v>80</v>
      </c>
      <c r="AY1573" s="147" t="s">
        <v>122</v>
      </c>
    </row>
    <row r="1574" spans="2:65" s="12" customFormat="1" ht="11.25">
      <c r="B1574" s="145"/>
      <c r="D1574" s="146" t="s">
        <v>134</v>
      </c>
      <c r="E1574" s="147" t="s">
        <v>19</v>
      </c>
      <c r="F1574" s="148" t="s">
        <v>1400</v>
      </c>
      <c r="H1574" s="147" t="s">
        <v>19</v>
      </c>
      <c r="I1574" s="149"/>
      <c r="L1574" s="145"/>
      <c r="M1574" s="150"/>
      <c r="T1574" s="151"/>
      <c r="AT1574" s="147" t="s">
        <v>134</v>
      </c>
      <c r="AU1574" s="147" t="s">
        <v>90</v>
      </c>
      <c r="AV1574" s="12" t="s">
        <v>88</v>
      </c>
      <c r="AW1574" s="12" t="s">
        <v>42</v>
      </c>
      <c r="AX1574" s="12" t="s">
        <v>80</v>
      </c>
      <c r="AY1574" s="147" t="s">
        <v>122</v>
      </c>
    </row>
    <row r="1575" spans="2:65" s="13" customFormat="1" ht="11.25">
      <c r="B1575" s="152"/>
      <c r="D1575" s="146" t="s">
        <v>134</v>
      </c>
      <c r="E1575" s="153" t="s">
        <v>19</v>
      </c>
      <c r="F1575" s="154" t="s">
        <v>88</v>
      </c>
      <c r="H1575" s="155">
        <v>1</v>
      </c>
      <c r="I1575" s="156"/>
      <c r="L1575" s="152"/>
      <c r="M1575" s="157"/>
      <c r="T1575" s="158"/>
      <c r="AT1575" s="153" t="s">
        <v>134</v>
      </c>
      <c r="AU1575" s="153" t="s">
        <v>90</v>
      </c>
      <c r="AV1575" s="13" t="s">
        <v>90</v>
      </c>
      <c r="AW1575" s="13" t="s">
        <v>42</v>
      </c>
      <c r="AX1575" s="13" t="s">
        <v>80</v>
      </c>
      <c r="AY1575" s="153" t="s">
        <v>122</v>
      </c>
    </row>
    <row r="1576" spans="2:65" s="14" customFormat="1" ht="11.25">
      <c r="B1576" s="159"/>
      <c r="D1576" s="146" t="s">
        <v>134</v>
      </c>
      <c r="E1576" s="160" t="s">
        <v>19</v>
      </c>
      <c r="F1576" s="161" t="s">
        <v>140</v>
      </c>
      <c r="H1576" s="162">
        <v>1</v>
      </c>
      <c r="I1576" s="163"/>
      <c r="L1576" s="159"/>
      <c r="M1576" s="164"/>
      <c r="T1576" s="165"/>
      <c r="AT1576" s="160" t="s">
        <v>134</v>
      </c>
      <c r="AU1576" s="160" t="s">
        <v>90</v>
      </c>
      <c r="AV1576" s="14" t="s">
        <v>130</v>
      </c>
      <c r="AW1576" s="14" t="s">
        <v>42</v>
      </c>
      <c r="AX1576" s="14" t="s">
        <v>88</v>
      </c>
      <c r="AY1576" s="160" t="s">
        <v>122</v>
      </c>
    </row>
    <row r="1577" spans="2:65" s="1" customFormat="1" ht="15" customHeight="1">
      <c r="B1577" s="33"/>
      <c r="C1577" s="128" t="s">
        <v>1401</v>
      </c>
      <c r="D1577" s="128" t="s">
        <v>125</v>
      </c>
      <c r="E1577" s="129" t="s">
        <v>1402</v>
      </c>
      <c r="F1577" s="130" t="s">
        <v>1403</v>
      </c>
      <c r="G1577" s="131" t="s">
        <v>128</v>
      </c>
      <c r="H1577" s="132">
        <v>1</v>
      </c>
      <c r="I1577" s="133"/>
      <c r="J1577" s="134">
        <f>ROUND(I1577*H1577,2)</f>
        <v>0</v>
      </c>
      <c r="K1577" s="130" t="s">
        <v>129</v>
      </c>
      <c r="L1577" s="33"/>
      <c r="M1577" s="135" t="s">
        <v>19</v>
      </c>
      <c r="N1577" s="136" t="s">
        <v>51</v>
      </c>
      <c r="P1577" s="137">
        <f>O1577*H1577</f>
        <v>0</v>
      </c>
      <c r="Q1577" s="137">
        <v>0</v>
      </c>
      <c r="R1577" s="137">
        <f>Q1577*H1577</f>
        <v>0</v>
      </c>
      <c r="S1577" s="137">
        <v>0</v>
      </c>
      <c r="T1577" s="138">
        <f>S1577*H1577</f>
        <v>0</v>
      </c>
      <c r="AR1577" s="139" t="s">
        <v>159</v>
      </c>
      <c r="AT1577" s="139" t="s">
        <v>125</v>
      </c>
      <c r="AU1577" s="139" t="s">
        <v>90</v>
      </c>
      <c r="AY1577" s="17" t="s">
        <v>122</v>
      </c>
      <c r="BE1577" s="140">
        <f>IF(N1577="základní",J1577,0)</f>
        <v>0</v>
      </c>
      <c r="BF1577" s="140">
        <f>IF(N1577="snížená",J1577,0)</f>
        <v>0</v>
      </c>
      <c r="BG1577" s="140">
        <f>IF(N1577="zákl. přenesená",J1577,0)</f>
        <v>0</v>
      </c>
      <c r="BH1577" s="140">
        <f>IF(N1577="sníž. přenesená",J1577,0)</f>
        <v>0</v>
      </c>
      <c r="BI1577" s="140">
        <f>IF(N1577="nulová",J1577,0)</f>
        <v>0</v>
      </c>
      <c r="BJ1577" s="17" t="s">
        <v>88</v>
      </c>
      <c r="BK1577" s="140">
        <f>ROUND(I1577*H1577,2)</f>
        <v>0</v>
      </c>
      <c r="BL1577" s="17" t="s">
        <v>159</v>
      </c>
      <c r="BM1577" s="139" t="s">
        <v>1404</v>
      </c>
    </row>
    <row r="1578" spans="2:65" s="1" customFormat="1" ht="11.25">
      <c r="B1578" s="33"/>
      <c r="D1578" s="141" t="s">
        <v>132</v>
      </c>
      <c r="F1578" s="142" t="s">
        <v>1405</v>
      </c>
      <c r="I1578" s="143"/>
      <c r="L1578" s="33"/>
      <c r="M1578" s="144"/>
      <c r="T1578" s="54"/>
      <c r="AT1578" s="17" t="s">
        <v>132</v>
      </c>
      <c r="AU1578" s="17" t="s">
        <v>90</v>
      </c>
    </row>
    <row r="1579" spans="2:65" s="12" customFormat="1" ht="11.25">
      <c r="B1579" s="145"/>
      <c r="D1579" s="146" t="s">
        <v>134</v>
      </c>
      <c r="E1579" s="147" t="s">
        <v>19</v>
      </c>
      <c r="F1579" s="148" t="s">
        <v>1399</v>
      </c>
      <c r="H1579" s="147" t="s">
        <v>19</v>
      </c>
      <c r="I1579" s="149"/>
      <c r="L1579" s="145"/>
      <c r="M1579" s="150"/>
      <c r="T1579" s="151"/>
      <c r="AT1579" s="147" t="s">
        <v>134</v>
      </c>
      <c r="AU1579" s="147" t="s">
        <v>90</v>
      </c>
      <c r="AV1579" s="12" t="s">
        <v>88</v>
      </c>
      <c r="AW1579" s="12" t="s">
        <v>42</v>
      </c>
      <c r="AX1579" s="12" t="s">
        <v>80</v>
      </c>
      <c r="AY1579" s="147" t="s">
        <v>122</v>
      </c>
    </row>
    <row r="1580" spans="2:65" s="12" customFormat="1" ht="11.25">
      <c r="B1580" s="145"/>
      <c r="D1580" s="146" t="s">
        <v>134</v>
      </c>
      <c r="E1580" s="147" t="s">
        <v>19</v>
      </c>
      <c r="F1580" s="148" t="s">
        <v>1406</v>
      </c>
      <c r="H1580" s="147" t="s">
        <v>19</v>
      </c>
      <c r="I1580" s="149"/>
      <c r="L1580" s="145"/>
      <c r="M1580" s="150"/>
      <c r="T1580" s="151"/>
      <c r="AT1580" s="147" t="s">
        <v>134</v>
      </c>
      <c r="AU1580" s="147" t="s">
        <v>90</v>
      </c>
      <c r="AV1580" s="12" t="s">
        <v>88</v>
      </c>
      <c r="AW1580" s="12" t="s">
        <v>42</v>
      </c>
      <c r="AX1580" s="12" t="s">
        <v>80</v>
      </c>
      <c r="AY1580" s="147" t="s">
        <v>122</v>
      </c>
    </row>
    <row r="1581" spans="2:65" s="13" customFormat="1" ht="11.25">
      <c r="B1581" s="152"/>
      <c r="D1581" s="146" t="s">
        <v>134</v>
      </c>
      <c r="E1581" s="153" t="s">
        <v>19</v>
      </c>
      <c r="F1581" s="154" t="s">
        <v>88</v>
      </c>
      <c r="H1581" s="155">
        <v>1</v>
      </c>
      <c r="I1581" s="156"/>
      <c r="L1581" s="152"/>
      <c r="M1581" s="157"/>
      <c r="T1581" s="158"/>
      <c r="AT1581" s="153" t="s">
        <v>134</v>
      </c>
      <c r="AU1581" s="153" t="s">
        <v>90</v>
      </c>
      <c r="AV1581" s="13" t="s">
        <v>90</v>
      </c>
      <c r="AW1581" s="13" t="s">
        <v>42</v>
      </c>
      <c r="AX1581" s="13" t="s">
        <v>80</v>
      </c>
      <c r="AY1581" s="153" t="s">
        <v>122</v>
      </c>
    </row>
    <row r="1582" spans="2:65" s="14" customFormat="1" ht="11.25">
      <c r="B1582" s="159"/>
      <c r="D1582" s="146" t="s">
        <v>134</v>
      </c>
      <c r="E1582" s="160" t="s">
        <v>19</v>
      </c>
      <c r="F1582" s="161" t="s">
        <v>140</v>
      </c>
      <c r="H1582" s="162">
        <v>1</v>
      </c>
      <c r="I1582" s="163"/>
      <c r="L1582" s="159"/>
      <c r="M1582" s="164"/>
      <c r="T1582" s="165"/>
      <c r="AT1582" s="160" t="s">
        <v>134</v>
      </c>
      <c r="AU1582" s="160" t="s">
        <v>90</v>
      </c>
      <c r="AV1582" s="14" t="s">
        <v>130</v>
      </c>
      <c r="AW1582" s="14" t="s">
        <v>42</v>
      </c>
      <c r="AX1582" s="14" t="s">
        <v>88</v>
      </c>
      <c r="AY1582" s="160" t="s">
        <v>122</v>
      </c>
    </row>
    <row r="1583" spans="2:65" s="1" customFormat="1" ht="15" customHeight="1">
      <c r="B1583" s="33"/>
      <c r="C1583" s="128" t="s">
        <v>1407</v>
      </c>
      <c r="D1583" s="128" t="s">
        <v>125</v>
      </c>
      <c r="E1583" s="129" t="s">
        <v>1408</v>
      </c>
      <c r="F1583" s="130" t="s">
        <v>1409</v>
      </c>
      <c r="G1583" s="131" t="s">
        <v>128</v>
      </c>
      <c r="H1583" s="132">
        <v>2</v>
      </c>
      <c r="I1583" s="133"/>
      <c r="J1583" s="134">
        <f>ROUND(I1583*H1583,2)</f>
        <v>0</v>
      </c>
      <c r="K1583" s="130" t="s">
        <v>129</v>
      </c>
      <c r="L1583" s="33"/>
      <c r="M1583" s="135" t="s">
        <v>19</v>
      </c>
      <c r="N1583" s="136" t="s">
        <v>51</v>
      </c>
      <c r="P1583" s="137">
        <f>O1583*H1583</f>
        <v>0</v>
      </c>
      <c r="Q1583" s="137">
        <v>0</v>
      </c>
      <c r="R1583" s="137">
        <f>Q1583*H1583</f>
        <v>0</v>
      </c>
      <c r="S1583" s="137">
        <v>0</v>
      </c>
      <c r="T1583" s="138">
        <f>S1583*H1583</f>
        <v>0</v>
      </c>
      <c r="AR1583" s="139" t="s">
        <v>159</v>
      </c>
      <c r="AT1583" s="139" t="s">
        <v>125</v>
      </c>
      <c r="AU1583" s="139" t="s">
        <v>90</v>
      </c>
      <c r="AY1583" s="17" t="s">
        <v>122</v>
      </c>
      <c r="BE1583" s="140">
        <f>IF(N1583="základní",J1583,0)</f>
        <v>0</v>
      </c>
      <c r="BF1583" s="140">
        <f>IF(N1583="snížená",J1583,0)</f>
        <v>0</v>
      </c>
      <c r="BG1583" s="140">
        <f>IF(N1583="zákl. přenesená",J1583,0)</f>
        <v>0</v>
      </c>
      <c r="BH1583" s="140">
        <f>IF(N1583="sníž. přenesená",J1583,0)</f>
        <v>0</v>
      </c>
      <c r="BI1583" s="140">
        <f>IF(N1583="nulová",J1583,0)</f>
        <v>0</v>
      </c>
      <c r="BJ1583" s="17" t="s">
        <v>88</v>
      </c>
      <c r="BK1583" s="140">
        <f>ROUND(I1583*H1583,2)</f>
        <v>0</v>
      </c>
      <c r="BL1583" s="17" t="s">
        <v>159</v>
      </c>
      <c r="BM1583" s="139" t="s">
        <v>1410</v>
      </c>
    </row>
    <row r="1584" spans="2:65" s="1" customFormat="1" ht="11.25">
      <c r="B1584" s="33"/>
      <c r="D1584" s="141" t="s">
        <v>132</v>
      </c>
      <c r="F1584" s="142" t="s">
        <v>1411</v>
      </c>
      <c r="I1584" s="143"/>
      <c r="L1584" s="33"/>
      <c r="M1584" s="144"/>
      <c r="T1584" s="54"/>
      <c r="AT1584" s="17" t="s">
        <v>132</v>
      </c>
      <c r="AU1584" s="17" t="s">
        <v>90</v>
      </c>
    </row>
    <row r="1585" spans="2:65" s="12" customFormat="1" ht="11.25">
      <c r="B1585" s="145"/>
      <c r="D1585" s="146" t="s">
        <v>134</v>
      </c>
      <c r="E1585" s="147" t="s">
        <v>19</v>
      </c>
      <c r="F1585" s="148" t="s">
        <v>1399</v>
      </c>
      <c r="H1585" s="147" t="s">
        <v>19</v>
      </c>
      <c r="I1585" s="149"/>
      <c r="L1585" s="145"/>
      <c r="M1585" s="150"/>
      <c r="T1585" s="151"/>
      <c r="AT1585" s="147" t="s">
        <v>134</v>
      </c>
      <c r="AU1585" s="147" t="s">
        <v>90</v>
      </c>
      <c r="AV1585" s="12" t="s">
        <v>88</v>
      </c>
      <c r="AW1585" s="12" t="s">
        <v>42</v>
      </c>
      <c r="AX1585" s="12" t="s">
        <v>80</v>
      </c>
      <c r="AY1585" s="147" t="s">
        <v>122</v>
      </c>
    </row>
    <row r="1586" spans="2:65" s="12" customFormat="1" ht="11.25">
      <c r="B1586" s="145"/>
      <c r="D1586" s="146" t="s">
        <v>134</v>
      </c>
      <c r="E1586" s="147" t="s">
        <v>19</v>
      </c>
      <c r="F1586" s="148" t="s">
        <v>1412</v>
      </c>
      <c r="H1586" s="147" t="s">
        <v>19</v>
      </c>
      <c r="I1586" s="149"/>
      <c r="L1586" s="145"/>
      <c r="M1586" s="150"/>
      <c r="T1586" s="151"/>
      <c r="AT1586" s="147" t="s">
        <v>134</v>
      </c>
      <c r="AU1586" s="147" t="s">
        <v>90</v>
      </c>
      <c r="AV1586" s="12" t="s">
        <v>88</v>
      </c>
      <c r="AW1586" s="12" t="s">
        <v>42</v>
      </c>
      <c r="AX1586" s="12" t="s">
        <v>80</v>
      </c>
      <c r="AY1586" s="147" t="s">
        <v>122</v>
      </c>
    </row>
    <row r="1587" spans="2:65" s="13" customFormat="1" ht="11.25">
      <c r="B1587" s="152"/>
      <c r="D1587" s="146" t="s">
        <v>134</v>
      </c>
      <c r="E1587" s="153" t="s">
        <v>19</v>
      </c>
      <c r="F1587" s="154" t="s">
        <v>90</v>
      </c>
      <c r="H1587" s="155">
        <v>2</v>
      </c>
      <c r="I1587" s="156"/>
      <c r="L1587" s="152"/>
      <c r="M1587" s="157"/>
      <c r="T1587" s="158"/>
      <c r="AT1587" s="153" t="s">
        <v>134</v>
      </c>
      <c r="AU1587" s="153" t="s">
        <v>90</v>
      </c>
      <c r="AV1587" s="13" t="s">
        <v>90</v>
      </c>
      <c r="AW1587" s="13" t="s">
        <v>42</v>
      </c>
      <c r="AX1587" s="13" t="s">
        <v>80</v>
      </c>
      <c r="AY1587" s="153" t="s">
        <v>122</v>
      </c>
    </row>
    <row r="1588" spans="2:65" s="14" customFormat="1" ht="11.25">
      <c r="B1588" s="159"/>
      <c r="D1588" s="146" t="s">
        <v>134</v>
      </c>
      <c r="E1588" s="160" t="s">
        <v>19</v>
      </c>
      <c r="F1588" s="161" t="s">
        <v>140</v>
      </c>
      <c r="H1588" s="162">
        <v>2</v>
      </c>
      <c r="I1588" s="163"/>
      <c r="L1588" s="159"/>
      <c r="M1588" s="164"/>
      <c r="T1588" s="165"/>
      <c r="AT1588" s="160" t="s">
        <v>134</v>
      </c>
      <c r="AU1588" s="160" t="s">
        <v>90</v>
      </c>
      <c r="AV1588" s="14" t="s">
        <v>130</v>
      </c>
      <c r="AW1588" s="14" t="s">
        <v>42</v>
      </c>
      <c r="AX1588" s="14" t="s">
        <v>88</v>
      </c>
      <c r="AY1588" s="160" t="s">
        <v>122</v>
      </c>
    </row>
    <row r="1589" spans="2:65" s="1" customFormat="1" ht="15" customHeight="1">
      <c r="B1589" s="33"/>
      <c r="C1589" s="128" t="s">
        <v>1413</v>
      </c>
      <c r="D1589" s="128" t="s">
        <v>125</v>
      </c>
      <c r="E1589" s="129" t="s">
        <v>1414</v>
      </c>
      <c r="F1589" s="130" t="s">
        <v>1415</v>
      </c>
      <c r="G1589" s="131" t="s">
        <v>128</v>
      </c>
      <c r="H1589" s="132">
        <v>1</v>
      </c>
      <c r="I1589" s="133"/>
      <c r="J1589" s="134">
        <f>ROUND(I1589*H1589,2)</f>
        <v>0</v>
      </c>
      <c r="K1589" s="130" t="s">
        <v>129</v>
      </c>
      <c r="L1589" s="33"/>
      <c r="M1589" s="135" t="s">
        <v>19</v>
      </c>
      <c r="N1589" s="136" t="s">
        <v>51</v>
      </c>
      <c r="P1589" s="137">
        <f>O1589*H1589</f>
        <v>0</v>
      </c>
      <c r="Q1589" s="137">
        <v>0</v>
      </c>
      <c r="R1589" s="137">
        <f>Q1589*H1589</f>
        <v>0</v>
      </c>
      <c r="S1589" s="137">
        <v>0</v>
      </c>
      <c r="T1589" s="138">
        <f>S1589*H1589</f>
        <v>0</v>
      </c>
      <c r="AR1589" s="139" t="s">
        <v>159</v>
      </c>
      <c r="AT1589" s="139" t="s">
        <v>125</v>
      </c>
      <c r="AU1589" s="139" t="s">
        <v>90</v>
      </c>
      <c r="AY1589" s="17" t="s">
        <v>122</v>
      </c>
      <c r="BE1589" s="140">
        <f>IF(N1589="základní",J1589,0)</f>
        <v>0</v>
      </c>
      <c r="BF1589" s="140">
        <f>IF(N1589="snížená",J1589,0)</f>
        <v>0</v>
      </c>
      <c r="BG1589" s="140">
        <f>IF(N1589="zákl. přenesená",J1589,0)</f>
        <v>0</v>
      </c>
      <c r="BH1589" s="140">
        <f>IF(N1589="sníž. přenesená",J1589,0)</f>
        <v>0</v>
      </c>
      <c r="BI1589" s="140">
        <f>IF(N1589="nulová",J1589,0)</f>
        <v>0</v>
      </c>
      <c r="BJ1589" s="17" t="s">
        <v>88</v>
      </c>
      <c r="BK1589" s="140">
        <f>ROUND(I1589*H1589,2)</f>
        <v>0</v>
      </c>
      <c r="BL1589" s="17" t="s">
        <v>159</v>
      </c>
      <c r="BM1589" s="139" t="s">
        <v>1416</v>
      </c>
    </row>
    <row r="1590" spans="2:65" s="1" customFormat="1" ht="11.25">
      <c r="B1590" s="33"/>
      <c r="D1590" s="141" t="s">
        <v>132</v>
      </c>
      <c r="F1590" s="142" t="s">
        <v>1417</v>
      </c>
      <c r="I1590" s="143"/>
      <c r="L1590" s="33"/>
      <c r="M1590" s="144"/>
      <c r="T1590" s="54"/>
      <c r="AT1590" s="17" t="s">
        <v>132</v>
      </c>
      <c r="AU1590" s="17" t="s">
        <v>90</v>
      </c>
    </row>
    <row r="1591" spans="2:65" s="12" customFormat="1" ht="11.25">
      <c r="B1591" s="145"/>
      <c r="D1591" s="146" t="s">
        <v>134</v>
      </c>
      <c r="E1591" s="147" t="s">
        <v>19</v>
      </c>
      <c r="F1591" s="148" t="s">
        <v>1399</v>
      </c>
      <c r="H1591" s="147" t="s">
        <v>19</v>
      </c>
      <c r="I1591" s="149"/>
      <c r="L1591" s="145"/>
      <c r="M1591" s="150"/>
      <c r="T1591" s="151"/>
      <c r="AT1591" s="147" t="s">
        <v>134</v>
      </c>
      <c r="AU1591" s="147" t="s">
        <v>90</v>
      </c>
      <c r="AV1591" s="12" t="s">
        <v>88</v>
      </c>
      <c r="AW1591" s="12" t="s">
        <v>42</v>
      </c>
      <c r="AX1591" s="12" t="s">
        <v>80</v>
      </c>
      <c r="AY1591" s="147" t="s">
        <v>122</v>
      </c>
    </row>
    <row r="1592" spans="2:65" s="13" customFormat="1" ht="11.25">
      <c r="B1592" s="152"/>
      <c r="D1592" s="146" t="s">
        <v>134</v>
      </c>
      <c r="E1592" s="153" t="s">
        <v>19</v>
      </c>
      <c r="F1592" s="154" t="s">
        <v>88</v>
      </c>
      <c r="H1592" s="155">
        <v>1</v>
      </c>
      <c r="I1592" s="156"/>
      <c r="L1592" s="152"/>
      <c r="M1592" s="157"/>
      <c r="T1592" s="158"/>
      <c r="AT1592" s="153" t="s">
        <v>134</v>
      </c>
      <c r="AU1592" s="153" t="s">
        <v>90</v>
      </c>
      <c r="AV1592" s="13" t="s">
        <v>90</v>
      </c>
      <c r="AW1592" s="13" t="s">
        <v>42</v>
      </c>
      <c r="AX1592" s="13" t="s">
        <v>80</v>
      </c>
      <c r="AY1592" s="153" t="s">
        <v>122</v>
      </c>
    </row>
    <row r="1593" spans="2:65" s="14" customFormat="1" ht="11.25">
      <c r="B1593" s="159"/>
      <c r="D1593" s="146" t="s">
        <v>134</v>
      </c>
      <c r="E1593" s="160" t="s">
        <v>19</v>
      </c>
      <c r="F1593" s="161" t="s">
        <v>140</v>
      </c>
      <c r="H1593" s="162">
        <v>1</v>
      </c>
      <c r="I1593" s="163"/>
      <c r="L1593" s="159"/>
      <c r="M1593" s="164"/>
      <c r="T1593" s="165"/>
      <c r="AT1593" s="160" t="s">
        <v>134</v>
      </c>
      <c r="AU1593" s="160" t="s">
        <v>90</v>
      </c>
      <c r="AV1593" s="14" t="s">
        <v>130</v>
      </c>
      <c r="AW1593" s="14" t="s">
        <v>42</v>
      </c>
      <c r="AX1593" s="14" t="s">
        <v>88</v>
      </c>
      <c r="AY1593" s="160" t="s">
        <v>122</v>
      </c>
    </row>
    <row r="1594" spans="2:65" s="1" customFormat="1" ht="15" customHeight="1">
      <c r="B1594" s="33"/>
      <c r="C1594" s="128" t="s">
        <v>1418</v>
      </c>
      <c r="D1594" s="128" t="s">
        <v>125</v>
      </c>
      <c r="E1594" s="129" t="s">
        <v>1419</v>
      </c>
      <c r="F1594" s="130" t="s">
        <v>1420</v>
      </c>
      <c r="G1594" s="131" t="s">
        <v>128</v>
      </c>
      <c r="H1594" s="132">
        <v>1</v>
      </c>
      <c r="I1594" s="133"/>
      <c r="J1594" s="134">
        <f>ROUND(I1594*H1594,2)</f>
        <v>0</v>
      </c>
      <c r="K1594" s="130" t="s">
        <v>129</v>
      </c>
      <c r="L1594" s="33"/>
      <c r="M1594" s="135" t="s">
        <v>19</v>
      </c>
      <c r="N1594" s="136" t="s">
        <v>51</v>
      </c>
      <c r="P1594" s="137">
        <f>O1594*H1594</f>
        <v>0</v>
      </c>
      <c r="Q1594" s="137">
        <v>0</v>
      </c>
      <c r="R1594" s="137">
        <f>Q1594*H1594</f>
        <v>0</v>
      </c>
      <c r="S1594" s="137">
        <v>0</v>
      </c>
      <c r="T1594" s="138">
        <f>S1594*H1594</f>
        <v>0</v>
      </c>
      <c r="AR1594" s="139" t="s">
        <v>159</v>
      </c>
      <c r="AT1594" s="139" t="s">
        <v>125</v>
      </c>
      <c r="AU1594" s="139" t="s">
        <v>90</v>
      </c>
      <c r="AY1594" s="17" t="s">
        <v>122</v>
      </c>
      <c r="BE1594" s="140">
        <f>IF(N1594="základní",J1594,0)</f>
        <v>0</v>
      </c>
      <c r="BF1594" s="140">
        <f>IF(N1594="snížená",J1594,0)</f>
        <v>0</v>
      </c>
      <c r="BG1594" s="140">
        <f>IF(N1594="zákl. přenesená",J1594,0)</f>
        <v>0</v>
      </c>
      <c r="BH1594" s="140">
        <f>IF(N1594="sníž. přenesená",J1594,0)</f>
        <v>0</v>
      </c>
      <c r="BI1594" s="140">
        <f>IF(N1594="nulová",J1594,0)</f>
        <v>0</v>
      </c>
      <c r="BJ1594" s="17" t="s">
        <v>88</v>
      </c>
      <c r="BK1594" s="140">
        <f>ROUND(I1594*H1594,2)</f>
        <v>0</v>
      </c>
      <c r="BL1594" s="17" t="s">
        <v>159</v>
      </c>
      <c r="BM1594" s="139" t="s">
        <v>1421</v>
      </c>
    </row>
    <row r="1595" spans="2:65" s="1" customFormat="1" ht="11.25">
      <c r="B1595" s="33"/>
      <c r="D1595" s="141" t="s">
        <v>132</v>
      </c>
      <c r="F1595" s="142" t="s">
        <v>1422</v>
      </c>
      <c r="I1595" s="143"/>
      <c r="L1595" s="33"/>
      <c r="M1595" s="144"/>
      <c r="T1595" s="54"/>
      <c r="AT1595" s="17" t="s">
        <v>132</v>
      </c>
      <c r="AU1595" s="17" t="s">
        <v>90</v>
      </c>
    </row>
    <row r="1596" spans="2:65" s="12" customFormat="1" ht="11.25">
      <c r="B1596" s="145"/>
      <c r="D1596" s="146" t="s">
        <v>134</v>
      </c>
      <c r="E1596" s="147" t="s">
        <v>19</v>
      </c>
      <c r="F1596" s="148" t="s">
        <v>1399</v>
      </c>
      <c r="H1596" s="147" t="s">
        <v>19</v>
      </c>
      <c r="I1596" s="149"/>
      <c r="L1596" s="145"/>
      <c r="M1596" s="150"/>
      <c r="T1596" s="151"/>
      <c r="AT1596" s="147" t="s">
        <v>134</v>
      </c>
      <c r="AU1596" s="147" t="s">
        <v>90</v>
      </c>
      <c r="AV1596" s="12" t="s">
        <v>88</v>
      </c>
      <c r="AW1596" s="12" t="s">
        <v>42</v>
      </c>
      <c r="AX1596" s="12" t="s">
        <v>80</v>
      </c>
      <c r="AY1596" s="147" t="s">
        <v>122</v>
      </c>
    </row>
    <row r="1597" spans="2:65" s="13" customFormat="1" ht="11.25">
      <c r="B1597" s="152"/>
      <c r="D1597" s="146" t="s">
        <v>134</v>
      </c>
      <c r="E1597" s="153" t="s">
        <v>19</v>
      </c>
      <c r="F1597" s="154" t="s">
        <v>88</v>
      </c>
      <c r="H1597" s="155">
        <v>1</v>
      </c>
      <c r="I1597" s="156"/>
      <c r="L1597" s="152"/>
      <c r="M1597" s="157"/>
      <c r="T1597" s="158"/>
      <c r="AT1597" s="153" t="s">
        <v>134</v>
      </c>
      <c r="AU1597" s="153" t="s">
        <v>90</v>
      </c>
      <c r="AV1597" s="13" t="s">
        <v>90</v>
      </c>
      <c r="AW1597" s="13" t="s">
        <v>42</v>
      </c>
      <c r="AX1597" s="13" t="s">
        <v>80</v>
      </c>
      <c r="AY1597" s="153" t="s">
        <v>122</v>
      </c>
    </row>
    <row r="1598" spans="2:65" s="14" customFormat="1" ht="11.25">
      <c r="B1598" s="159"/>
      <c r="D1598" s="146" t="s">
        <v>134</v>
      </c>
      <c r="E1598" s="160" t="s">
        <v>19</v>
      </c>
      <c r="F1598" s="161" t="s">
        <v>140</v>
      </c>
      <c r="H1598" s="162">
        <v>1</v>
      </c>
      <c r="I1598" s="163"/>
      <c r="L1598" s="159"/>
      <c r="M1598" s="164"/>
      <c r="T1598" s="165"/>
      <c r="AT1598" s="160" t="s">
        <v>134</v>
      </c>
      <c r="AU1598" s="160" t="s">
        <v>90</v>
      </c>
      <c r="AV1598" s="14" t="s">
        <v>130</v>
      </c>
      <c r="AW1598" s="14" t="s">
        <v>42</v>
      </c>
      <c r="AX1598" s="14" t="s">
        <v>88</v>
      </c>
      <c r="AY1598" s="160" t="s">
        <v>122</v>
      </c>
    </row>
    <row r="1599" spans="2:65" s="1" customFormat="1" ht="21.2" customHeight="1">
      <c r="B1599" s="33"/>
      <c r="C1599" s="128" t="s">
        <v>1423</v>
      </c>
      <c r="D1599" s="128" t="s">
        <v>125</v>
      </c>
      <c r="E1599" s="129" t="s">
        <v>1424</v>
      </c>
      <c r="F1599" s="130" t="s">
        <v>1425</v>
      </c>
      <c r="G1599" s="131" t="s">
        <v>128</v>
      </c>
      <c r="H1599" s="132">
        <v>1</v>
      </c>
      <c r="I1599" s="133"/>
      <c r="J1599" s="134">
        <f>ROUND(I1599*H1599,2)</f>
        <v>0</v>
      </c>
      <c r="K1599" s="130" t="s">
        <v>129</v>
      </c>
      <c r="L1599" s="33"/>
      <c r="M1599" s="135" t="s">
        <v>19</v>
      </c>
      <c r="N1599" s="136" t="s">
        <v>51</v>
      </c>
      <c r="P1599" s="137">
        <f>O1599*H1599</f>
        <v>0</v>
      </c>
      <c r="Q1599" s="137">
        <v>0</v>
      </c>
      <c r="R1599" s="137">
        <f>Q1599*H1599</f>
        <v>0</v>
      </c>
      <c r="S1599" s="137">
        <v>0</v>
      </c>
      <c r="T1599" s="138">
        <f>S1599*H1599</f>
        <v>0</v>
      </c>
      <c r="AR1599" s="139" t="s">
        <v>159</v>
      </c>
      <c r="AT1599" s="139" t="s">
        <v>125</v>
      </c>
      <c r="AU1599" s="139" t="s">
        <v>90</v>
      </c>
      <c r="AY1599" s="17" t="s">
        <v>122</v>
      </c>
      <c r="BE1599" s="140">
        <f>IF(N1599="základní",J1599,0)</f>
        <v>0</v>
      </c>
      <c r="BF1599" s="140">
        <f>IF(N1599="snížená",J1599,0)</f>
        <v>0</v>
      </c>
      <c r="BG1599" s="140">
        <f>IF(N1599="zákl. přenesená",J1599,0)</f>
        <v>0</v>
      </c>
      <c r="BH1599" s="140">
        <f>IF(N1599="sníž. přenesená",J1599,0)</f>
        <v>0</v>
      </c>
      <c r="BI1599" s="140">
        <f>IF(N1599="nulová",J1599,0)</f>
        <v>0</v>
      </c>
      <c r="BJ1599" s="17" t="s">
        <v>88</v>
      </c>
      <c r="BK1599" s="140">
        <f>ROUND(I1599*H1599,2)</f>
        <v>0</v>
      </c>
      <c r="BL1599" s="17" t="s">
        <v>159</v>
      </c>
      <c r="BM1599" s="139" t="s">
        <v>1426</v>
      </c>
    </row>
    <row r="1600" spans="2:65" s="1" customFormat="1" ht="11.25">
      <c r="B1600" s="33"/>
      <c r="D1600" s="141" t="s">
        <v>132</v>
      </c>
      <c r="F1600" s="142" t="s">
        <v>1427</v>
      </c>
      <c r="I1600" s="143"/>
      <c r="L1600" s="33"/>
      <c r="M1600" s="144"/>
      <c r="T1600" s="54"/>
      <c r="AT1600" s="17" t="s">
        <v>132</v>
      </c>
      <c r="AU1600" s="17" t="s">
        <v>90</v>
      </c>
    </row>
    <row r="1601" spans="2:65" s="12" customFormat="1" ht="11.25">
      <c r="B1601" s="145"/>
      <c r="D1601" s="146" t="s">
        <v>134</v>
      </c>
      <c r="E1601" s="147" t="s">
        <v>19</v>
      </c>
      <c r="F1601" s="148" t="s">
        <v>1399</v>
      </c>
      <c r="H1601" s="147" t="s">
        <v>19</v>
      </c>
      <c r="I1601" s="149"/>
      <c r="L1601" s="145"/>
      <c r="M1601" s="150"/>
      <c r="T1601" s="151"/>
      <c r="AT1601" s="147" t="s">
        <v>134</v>
      </c>
      <c r="AU1601" s="147" t="s">
        <v>90</v>
      </c>
      <c r="AV1601" s="12" t="s">
        <v>88</v>
      </c>
      <c r="AW1601" s="12" t="s">
        <v>42</v>
      </c>
      <c r="AX1601" s="12" t="s">
        <v>80</v>
      </c>
      <c r="AY1601" s="147" t="s">
        <v>122</v>
      </c>
    </row>
    <row r="1602" spans="2:65" s="12" customFormat="1" ht="11.25">
      <c r="B1602" s="145"/>
      <c r="D1602" s="146" t="s">
        <v>134</v>
      </c>
      <c r="E1602" s="147" t="s">
        <v>19</v>
      </c>
      <c r="F1602" s="148" t="s">
        <v>1400</v>
      </c>
      <c r="H1602" s="147" t="s">
        <v>19</v>
      </c>
      <c r="I1602" s="149"/>
      <c r="L1602" s="145"/>
      <c r="M1602" s="150"/>
      <c r="T1602" s="151"/>
      <c r="AT1602" s="147" t="s">
        <v>134</v>
      </c>
      <c r="AU1602" s="147" t="s">
        <v>90</v>
      </c>
      <c r="AV1602" s="12" t="s">
        <v>88</v>
      </c>
      <c r="AW1602" s="12" t="s">
        <v>42</v>
      </c>
      <c r="AX1602" s="12" t="s">
        <v>80</v>
      </c>
      <c r="AY1602" s="147" t="s">
        <v>122</v>
      </c>
    </row>
    <row r="1603" spans="2:65" s="13" customFormat="1" ht="11.25">
      <c r="B1603" s="152"/>
      <c r="D1603" s="146" t="s">
        <v>134</v>
      </c>
      <c r="E1603" s="153" t="s">
        <v>19</v>
      </c>
      <c r="F1603" s="154" t="s">
        <v>88</v>
      </c>
      <c r="H1603" s="155">
        <v>1</v>
      </c>
      <c r="I1603" s="156"/>
      <c r="L1603" s="152"/>
      <c r="M1603" s="157"/>
      <c r="T1603" s="158"/>
      <c r="AT1603" s="153" t="s">
        <v>134</v>
      </c>
      <c r="AU1603" s="153" t="s">
        <v>90</v>
      </c>
      <c r="AV1603" s="13" t="s">
        <v>90</v>
      </c>
      <c r="AW1603" s="13" t="s">
        <v>42</v>
      </c>
      <c r="AX1603" s="13" t="s">
        <v>80</v>
      </c>
      <c r="AY1603" s="153" t="s">
        <v>122</v>
      </c>
    </row>
    <row r="1604" spans="2:65" s="14" customFormat="1" ht="11.25">
      <c r="B1604" s="159"/>
      <c r="D1604" s="146" t="s">
        <v>134</v>
      </c>
      <c r="E1604" s="160" t="s">
        <v>19</v>
      </c>
      <c r="F1604" s="161" t="s">
        <v>140</v>
      </c>
      <c r="H1604" s="162">
        <v>1</v>
      </c>
      <c r="I1604" s="163"/>
      <c r="L1604" s="159"/>
      <c r="M1604" s="164"/>
      <c r="T1604" s="165"/>
      <c r="AT1604" s="160" t="s">
        <v>134</v>
      </c>
      <c r="AU1604" s="160" t="s">
        <v>90</v>
      </c>
      <c r="AV1604" s="14" t="s">
        <v>130</v>
      </c>
      <c r="AW1604" s="14" t="s">
        <v>42</v>
      </c>
      <c r="AX1604" s="14" t="s">
        <v>88</v>
      </c>
      <c r="AY1604" s="160" t="s">
        <v>122</v>
      </c>
    </row>
    <row r="1605" spans="2:65" s="1" customFormat="1" ht="21.2" customHeight="1">
      <c r="B1605" s="33"/>
      <c r="C1605" s="128" t="s">
        <v>1428</v>
      </c>
      <c r="D1605" s="128" t="s">
        <v>125</v>
      </c>
      <c r="E1605" s="129" t="s">
        <v>1429</v>
      </c>
      <c r="F1605" s="130" t="s">
        <v>1430</v>
      </c>
      <c r="G1605" s="131" t="s">
        <v>128</v>
      </c>
      <c r="H1605" s="132">
        <v>3</v>
      </c>
      <c r="I1605" s="133"/>
      <c r="J1605" s="134">
        <f>ROUND(I1605*H1605,2)</f>
        <v>0</v>
      </c>
      <c r="K1605" s="130" t="s">
        <v>129</v>
      </c>
      <c r="L1605" s="33"/>
      <c r="M1605" s="135" t="s">
        <v>19</v>
      </c>
      <c r="N1605" s="136" t="s">
        <v>51</v>
      </c>
      <c r="P1605" s="137">
        <f>O1605*H1605</f>
        <v>0</v>
      </c>
      <c r="Q1605" s="137">
        <v>0</v>
      </c>
      <c r="R1605" s="137">
        <f>Q1605*H1605</f>
        <v>0</v>
      </c>
      <c r="S1605" s="137">
        <v>0</v>
      </c>
      <c r="T1605" s="138">
        <f>S1605*H1605</f>
        <v>0</v>
      </c>
      <c r="AR1605" s="139" t="s">
        <v>159</v>
      </c>
      <c r="AT1605" s="139" t="s">
        <v>125</v>
      </c>
      <c r="AU1605" s="139" t="s">
        <v>90</v>
      </c>
      <c r="AY1605" s="17" t="s">
        <v>122</v>
      </c>
      <c r="BE1605" s="140">
        <f>IF(N1605="základní",J1605,0)</f>
        <v>0</v>
      </c>
      <c r="BF1605" s="140">
        <f>IF(N1605="snížená",J1605,0)</f>
        <v>0</v>
      </c>
      <c r="BG1605" s="140">
        <f>IF(N1605="zákl. přenesená",J1605,0)</f>
        <v>0</v>
      </c>
      <c r="BH1605" s="140">
        <f>IF(N1605="sníž. přenesená",J1605,0)</f>
        <v>0</v>
      </c>
      <c r="BI1605" s="140">
        <f>IF(N1605="nulová",J1605,0)</f>
        <v>0</v>
      </c>
      <c r="BJ1605" s="17" t="s">
        <v>88</v>
      </c>
      <c r="BK1605" s="140">
        <f>ROUND(I1605*H1605,2)</f>
        <v>0</v>
      </c>
      <c r="BL1605" s="17" t="s">
        <v>159</v>
      </c>
      <c r="BM1605" s="139" t="s">
        <v>1431</v>
      </c>
    </row>
    <row r="1606" spans="2:65" s="1" customFormat="1" ht="11.25">
      <c r="B1606" s="33"/>
      <c r="D1606" s="141" t="s">
        <v>132</v>
      </c>
      <c r="F1606" s="142" t="s">
        <v>1432</v>
      </c>
      <c r="I1606" s="143"/>
      <c r="L1606" s="33"/>
      <c r="M1606" s="144"/>
      <c r="T1606" s="54"/>
      <c r="AT1606" s="17" t="s">
        <v>132</v>
      </c>
      <c r="AU1606" s="17" t="s">
        <v>90</v>
      </c>
    </row>
    <row r="1607" spans="2:65" s="12" customFormat="1" ht="11.25">
      <c r="B1607" s="145"/>
      <c r="D1607" s="146" t="s">
        <v>134</v>
      </c>
      <c r="E1607" s="147" t="s">
        <v>19</v>
      </c>
      <c r="F1607" s="148" t="s">
        <v>1399</v>
      </c>
      <c r="H1607" s="147" t="s">
        <v>19</v>
      </c>
      <c r="I1607" s="149"/>
      <c r="L1607" s="145"/>
      <c r="M1607" s="150"/>
      <c r="T1607" s="151"/>
      <c r="AT1607" s="147" t="s">
        <v>134</v>
      </c>
      <c r="AU1607" s="147" t="s">
        <v>90</v>
      </c>
      <c r="AV1607" s="12" t="s">
        <v>88</v>
      </c>
      <c r="AW1607" s="12" t="s">
        <v>42</v>
      </c>
      <c r="AX1607" s="12" t="s">
        <v>80</v>
      </c>
      <c r="AY1607" s="147" t="s">
        <v>122</v>
      </c>
    </row>
    <row r="1608" spans="2:65" s="12" customFormat="1" ht="11.25">
      <c r="B1608" s="145"/>
      <c r="D1608" s="146" t="s">
        <v>134</v>
      </c>
      <c r="E1608" s="147" t="s">
        <v>19</v>
      </c>
      <c r="F1608" s="148" t="s">
        <v>1433</v>
      </c>
      <c r="H1608" s="147" t="s">
        <v>19</v>
      </c>
      <c r="I1608" s="149"/>
      <c r="L1608" s="145"/>
      <c r="M1608" s="150"/>
      <c r="T1608" s="151"/>
      <c r="AT1608" s="147" t="s">
        <v>134</v>
      </c>
      <c r="AU1608" s="147" t="s">
        <v>90</v>
      </c>
      <c r="AV1608" s="12" t="s">
        <v>88</v>
      </c>
      <c r="AW1608" s="12" t="s">
        <v>42</v>
      </c>
      <c r="AX1608" s="12" t="s">
        <v>80</v>
      </c>
      <c r="AY1608" s="147" t="s">
        <v>122</v>
      </c>
    </row>
    <row r="1609" spans="2:65" s="13" customFormat="1" ht="11.25">
      <c r="B1609" s="152"/>
      <c r="D1609" s="146" t="s">
        <v>134</v>
      </c>
      <c r="E1609" s="153" t="s">
        <v>19</v>
      </c>
      <c r="F1609" s="154" t="s">
        <v>145</v>
      </c>
      <c r="H1609" s="155">
        <v>3</v>
      </c>
      <c r="I1609" s="156"/>
      <c r="L1609" s="152"/>
      <c r="M1609" s="157"/>
      <c r="T1609" s="158"/>
      <c r="AT1609" s="153" t="s">
        <v>134</v>
      </c>
      <c r="AU1609" s="153" t="s">
        <v>90</v>
      </c>
      <c r="AV1609" s="13" t="s">
        <v>90</v>
      </c>
      <c r="AW1609" s="13" t="s">
        <v>42</v>
      </c>
      <c r="AX1609" s="13" t="s">
        <v>80</v>
      </c>
      <c r="AY1609" s="153" t="s">
        <v>122</v>
      </c>
    </row>
    <row r="1610" spans="2:65" s="14" customFormat="1" ht="11.25">
      <c r="B1610" s="159"/>
      <c r="D1610" s="146" t="s">
        <v>134</v>
      </c>
      <c r="E1610" s="160" t="s">
        <v>19</v>
      </c>
      <c r="F1610" s="161" t="s">
        <v>140</v>
      </c>
      <c r="H1610" s="162">
        <v>3</v>
      </c>
      <c r="I1610" s="163"/>
      <c r="L1610" s="159"/>
      <c r="M1610" s="164"/>
      <c r="T1610" s="165"/>
      <c r="AT1610" s="160" t="s">
        <v>134</v>
      </c>
      <c r="AU1610" s="160" t="s">
        <v>90</v>
      </c>
      <c r="AV1610" s="14" t="s">
        <v>130</v>
      </c>
      <c r="AW1610" s="14" t="s">
        <v>42</v>
      </c>
      <c r="AX1610" s="14" t="s">
        <v>88</v>
      </c>
      <c r="AY1610" s="160" t="s">
        <v>122</v>
      </c>
    </row>
    <row r="1611" spans="2:65" s="1" customFormat="1" ht="23.65" customHeight="1">
      <c r="B1611" s="33"/>
      <c r="C1611" s="128" t="s">
        <v>1434</v>
      </c>
      <c r="D1611" s="128" t="s">
        <v>125</v>
      </c>
      <c r="E1611" s="129" t="s">
        <v>1435</v>
      </c>
      <c r="F1611" s="130" t="s">
        <v>1436</v>
      </c>
      <c r="G1611" s="131" t="s">
        <v>128</v>
      </c>
      <c r="H1611" s="132">
        <v>1</v>
      </c>
      <c r="I1611" s="133"/>
      <c r="J1611" s="134">
        <f>ROUND(I1611*H1611,2)</f>
        <v>0</v>
      </c>
      <c r="K1611" s="130" t="s">
        <v>129</v>
      </c>
      <c r="L1611" s="33"/>
      <c r="M1611" s="135" t="s">
        <v>19</v>
      </c>
      <c r="N1611" s="136" t="s">
        <v>51</v>
      </c>
      <c r="P1611" s="137">
        <f>O1611*H1611</f>
        <v>0</v>
      </c>
      <c r="Q1611" s="137">
        <v>0</v>
      </c>
      <c r="R1611" s="137">
        <f>Q1611*H1611</f>
        <v>0</v>
      </c>
      <c r="S1611" s="137">
        <v>0</v>
      </c>
      <c r="T1611" s="138">
        <f>S1611*H1611</f>
        <v>0</v>
      </c>
      <c r="AR1611" s="139" t="s">
        <v>159</v>
      </c>
      <c r="AT1611" s="139" t="s">
        <v>125</v>
      </c>
      <c r="AU1611" s="139" t="s">
        <v>90</v>
      </c>
      <c r="AY1611" s="17" t="s">
        <v>122</v>
      </c>
      <c r="BE1611" s="140">
        <f>IF(N1611="základní",J1611,0)</f>
        <v>0</v>
      </c>
      <c r="BF1611" s="140">
        <f>IF(N1611="snížená",J1611,0)</f>
        <v>0</v>
      </c>
      <c r="BG1611" s="140">
        <f>IF(N1611="zákl. přenesená",J1611,0)</f>
        <v>0</v>
      </c>
      <c r="BH1611" s="140">
        <f>IF(N1611="sníž. přenesená",J1611,0)</f>
        <v>0</v>
      </c>
      <c r="BI1611" s="140">
        <f>IF(N1611="nulová",J1611,0)</f>
        <v>0</v>
      </c>
      <c r="BJ1611" s="17" t="s">
        <v>88</v>
      </c>
      <c r="BK1611" s="140">
        <f>ROUND(I1611*H1611,2)</f>
        <v>0</v>
      </c>
      <c r="BL1611" s="17" t="s">
        <v>159</v>
      </c>
      <c r="BM1611" s="139" t="s">
        <v>1437</v>
      </c>
    </row>
    <row r="1612" spans="2:65" s="1" customFormat="1" ht="11.25">
      <c r="B1612" s="33"/>
      <c r="D1612" s="141" t="s">
        <v>132</v>
      </c>
      <c r="F1612" s="142" t="s">
        <v>1438</v>
      </c>
      <c r="I1612" s="143"/>
      <c r="L1612" s="33"/>
      <c r="M1612" s="144"/>
      <c r="T1612" s="54"/>
      <c r="AT1612" s="17" t="s">
        <v>132</v>
      </c>
      <c r="AU1612" s="17" t="s">
        <v>90</v>
      </c>
    </row>
    <row r="1613" spans="2:65" s="12" customFormat="1" ht="11.25">
      <c r="B1613" s="145"/>
      <c r="D1613" s="146" t="s">
        <v>134</v>
      </c>
      <c r="E1613" s="147" t="s">
        <v>19</v>
      </c>
      <c r="F1613" s="148" t="s">
        <v>1399</v>
      </c>
      <c r="H1613" s="147" t="s">
        <v>19</v>
      </c>
      <c r="I1613" s="149"/>
      <c r="L1613" s="145"/>
      <c r="M1613" s="150"/>
      <c r="T1613" s="151"/>
      <c r="AT1613" s="147" t="s">
        <v>134</v>
      </c>
      <c r="AU1613" s="147" t="s">
        <v>90</v>
      </c>
      <c r="AV1613" s="12" t="s">
        <v>88</v>
      </c>
      <c r="AW1613" s="12" t="s">
        <v>42</v>
      </c>
      <c r="AX1613" s="12" t="s">
        <v>80</v>
      </c>
      <c r="AY1613" s="147" t="s">
        <v>122</v>
      </c>
    </row>
    <row r="1614" spans="2:65" s="12" customFormat="1" ht="11.25">
      <c r="B1614" s="145"/>
      <c r="D1614" s="146" t="s">
        <v>134</v>
      </c>
      <c r="E1614" s="147" t="s">
        <v>19</v>
      </c>
      <c r="F1614" s="148" t="s">
        <v>1439</v>
      </c>
      <c r="H1614" s="147" t="s">
        <v>19</v>
      </c>
      <c r="I1614" s="149"/>
      <c r="L1614" s="145"/>
      <c r="M1614" s="150"/>
      <c r="T1614" s="151"/>
      <c r="AT1614" s="147" t="s">
        <v>134</v>
      </c>
      <c r="AU1614" s="147" t="s">
        <v>90</v>
      </c>
      <c r="AV1614" s="12" t="s">
        <v>88</v>
      </c>
      <c r="AW1614" s="12" t="s">
        <v>42</v>
      </c>
      <c r="AX1614" s="12" t="s">
        <v>80</v>
      </c>
      <c r="AY1614" s="147" t="s">
        <v>122</v>
      </c>
    </row>
    <row r="1615" spans="2:65" s="13" customFormat="1" ht="11.25">
      <c r="B1615" s="152"/>
      <c r="D1615" s="146" t="s">
        <v>134</v>
      </c>
      <c r="E1615" s="153" t="s">
        <v>19</v>
      </c>
      <c r="F1615" s="154" t="s">
        <v>88</v>
      </c>
      <c r="H1615" s="155">
        <v>1</v>
      </c>
      <c r="I1615" s="156"/>
      <c r="L1615" s="152"/>
      <c r="M1615" s="157"/>
      <c r="T1615" s="158"/>
      <c r="AT1615" s="153" t="s">
        <v>134</v>
      </c>
      <c r="AU1615" s="153" t="s">
        <v>90</v>
      </c>
      <c r="AV1615" s="13" t="s">
        <v>90</v>
      </c>
      <c r="AW1615" s="13" t="s">
        <v>42</v>
      </c>
      <c r="AX1615" s="13" t="s">
        <v>80</v>
      </c>
      <c r="AY1615" s="153" t="s">
        <v>122</v>
      </c>
    </row>
    <row r="1616" spans="2:65" s="14" customFormat="1" ht="11.25">
      <c r="B1616" s="159"/>
      <c r="D1616" s="146" t="s">
        <v>134</v>
      </c>
      <c r="E1616" s="160" t="s">
        <v>19</v>
      </c>
      <c r="F1616" s="161" t="s">
        <v>140</v>
      </c>
      <c r="H1616" s="162">
        <v>1</v>
      </c>
      <c r="I1616" s="163"/>
      <c r="L1616" s="159"/>
      <c r="M1616" s="164"/>
      <c r="T1616" s="165"/>
      <c r="AT1616" s="160" t="s">
        <v>134</v>
      </c>
      <c r="AU1616" s="160" t="s">
        <v>90</v>
      </c>
      <c r="AV1616" s="14" t="s">
        <v>130</v>
      </c>
      <c r="AW1616" s="14" t="s">
        <v>42</v>
      </c>
      <c r="AX1616" s="14" t="s">
        <v>88</v>
      </c>
      <c r="AY1616" s="160" t="s">
        <v>122</v>
      </c>
    </row>
    <row r="1617" spans="2:65" s="1" customFormat="1" ht="15" customHeight="1">
      <c r="B1617" s="33"/>
      <c r="C1617" s="128" t="s">
        <v>1440</v>
      </c>
      <c r="D1617" s="128" t="s">
        <v>125</v>
      </c>
      <c r="E1617" s="129" t="s">
        <v>1441</v>
      </c>
      <c r="F1617" s="130" t="s">
        <v>1442</v>
      </c>
      <c r="G1617" s="131" t="s">
        <v>128</v>
      </c>
      <c r="H1617" s="132">
        <v>1</v>
      </c>
      <c r="I1617" s="133"/>
      <c r="J1617" s="134">
        <f>ROUND(I1617*H1617,2)</f>
        <v>0</v>
      </c>
      <c r="K1617" s="130" t="s">
        <v>129</v>
      </c>
      <c r="L1617" s="33"/>
      <c r="M1617" s="135" t="s">
        <v>19</v>
      </c>
      <c r="N1617" s="136" t="s">
        <v>51</v>
      </c>
      <c r="P1617" s="137">
        <f>O1617*H1617</f>
        <v>0</v>
      </c>
      <c r="Q1617" s="137">
        <v>0</v>
      </c>
      <c r="R1617" s="137">
        <f>Q1617*H1617</f>
        <v>0</v>
      </c>
      <c r="S1617" s="137">
        <v>0</v>
      </c>
      <c r="T1617" s="138">
        <f>S1617*H1617</f>
        <v>0</v>
      </c>
      <c r="AR1617" s="139" t="s">
        <v>159</v>
      </c>
      <c r="AT1617" s="139" t="s">
        <v>125</v>
      </c>
      <c r="AU1617" s="139" t="s">
        <v>90</v>
      </c>
      <c r="AY1617" s="17" t="s">
        <v>122</v>
      </c>
      <c r="BE1617" s="140">
        <f>IF(N1617="základní",J1617,0)</f>
        <v>0</v>
      </c>
      <c r="BF1617" s="140">
        <f>IF(N1617="snížená",J1617,0)</f>
        <v>0</v>
      </c>
      <c r="BG1617" s="140">
        <f>IF(N1617="zákl. přenesená",J1617,0)</f>
        <v>0</v>
      </c>
      <c r="BH1617" s="140">
        <f>IF(N1617="sníž. přenesená",J1617,0)</f>
        <v>0</v>
      </c>
      <c r="BI1617" s="140">
        <f>IF(N1617="nulová",J1617,0)</f>
        <v>0</v>
      </c>
      <c r="BJ1617" s="17" t="s">
        <v>88</v>
      </c>
      <c r="BK1617" s="140">
        <f>ROUND(I1617*H1617,2)</f>
        <v>0</v>
      </c>
      <c r="BL1617" s="17" t="s">
        <v>159</v>
      </c>
      <c r="BM1617" s="139" t="s">
        <v>1443</v>
      </c>
    </row>
    <row r="1618" spans="2:65" s="1" customFormat="1" ht="11.25">
      <c r="B1618" s="33"/>
      <c r="D1618" s="141" t="s">
        <v>132</v>
      </c>
      <c r="F1618" s="142" t="s">
        <v>1444</v>
      </c>
      <c r="I1618" s="143"/>
      <c r="L1618" s="33"/>
      <c r="M1618" s="144"/>
      <c r="T1618" s="54"/>
      <c r="AT1618" s="17" t="s">
        <v>132</v>
      </c>
      <c r="AU1618" s="17" t="s">
        <v>90</v>
      </c>
    </row>
    <row r="1619" spans="2:65" s="12" customFormat="1" ht="11.25">
      <c r="B1619" s="145"/>
      <c r="D1619" s="146" t="s">
        <v>134</v>
      </c>
      <c r="E1619" s="147" t="s">
        <v>19</v>
      </c>
      <c r="F1619" s="148" t="s">
        <v>1399</v>
      </c>
      <c r="H1619" s="147" t="s">
        <v>19</v>
      </c>
      <c r="I1619" s="149"/>
      <c r="L1619" s="145"/>
      <c r="M1619" s="150"/>
      <c r="T1619" s="151"/>
      <c r="AT1619" s="147" t="s">
        <v>134</v>
      </c>
      <c r="AU1619" s="147" t="s">
        <v>90</v>
      </c>
      <c r="AV1619" s="12" t="s">
        <v>88</v>
      </c>
      <c r="AW1619" s="12" t="s">
        <v>42</v>
      </c>
      <c r="AX1619" s="12" t="s">
        <v>80</v>
      </c>
      <c r="AY1619" s="147" t="s">
        <v>122</v>
      </c>
    </row>
    <row r="1620" spans="2:65" s="13" customFormat="1" ht="11.25">
      <c r="B1620" s="152"/>
      <c r="D1620" s="146" t="s">
        <v>134</v>
      </c>
      <c r="E1620" s="153" t="s">
        <v>19</v>
      </c>
      <c r="F1620" s="154" t="s">
        <v>88</v>
      </c>
      <c r="H1620" s="155">
        <v>1</v>
      </c>
      <c r="I1620" s="156"/>
      <c r="L1620" s="152"/>
      <c r="M1620" s="157"/>
      <c r="T1620" s="158"/>
      <c r="AT1620" s="153" t="s">
        <v>134</v>
      </c>
      <c r="AU1620" s="153" t="s">
        <v>90</v>
      </c>
      <c r="AV1620" s="13" t="s">
        <v>90</v>
      </c>
      <c r="AW1620" s="13" t="s">
        <v>42</v>
      </c>
      <c r="AX1620" s="13" t="s">
        <v>80</v>
      </c>
      <c r="AY1620" s="153" t="s">
        <v>122</v>
      </c>
    </row>
    <row r="1621" spans="2:65" s="14" customFormat="1" ht="11.25">
      <c r="B1621" s="159"/>
      <c r="D1621" s="146" t="s">
        <v>134</v>
      </c>
      <c r="E1621" s="160" t="s">
        <v>19</v>
      </c>
      <c r="F1621" s="161" t="s">
        <v>140</v>
      </c>
      <c r="H1621" s="162">
        <v>1</v>
      </c>
      <c r="I1621" s="163"/>
      <c r="L1621" s="159"/>
      <c r="M1621" s="164"/>
      <c r="T1621" s="165"/>
      <c r="AT1621" s="160" t="s">
        <v>134</v>
      </c>
      <c r="AU1621" s="160" t="s">
        <v>90</v>
      </c>
      <c r="AV1621" s="14" t="s">
        <v>130</v>
      </c>
      <c r="AW1621" s="14" t="s">
        <v>42</v>
      </c>
      <c r="AX1621" s="14" t="s">
        <v>88</v>
      </c>
      <c r="AY1621" s="160" t="s">
        <v>122</v>
      </c>
    </row>
    <row r="1622" spans="2:65" s="1" customFormat="1" ht="21.2" customHeight="1">
      <c r="B1622" s="33"/>
      <c r="C1622" s="128" t="s">
        <v>1445</v>
      </c>
      <c r="D1622" s="128" t="s">
        <v>125</v>
      </c>
      <c r="E1622" s="129" t="s">
        <v>1446</v>
      </c>
      <c r="F1622" s="130" t="s">
        <v>1447</v>
      </c>
      <c r="G1622" s="131" t="s">
        <v>128</v>
      </c>
      <c r="H1622" s="132">
        <v>1</v>
      </c>
      <c r="I1622" s="133"/>
      <c r="J1622" s="134">
        <f>ROUND(I1622*H1622,2)</f>
        <v>0</v>
      </c>
      <c r="K1622" s="130" t="s">
        <v>129</v>
      </c>
      <c r="L1622" s="33"/>
      <c r="M1622" s="135" t="s">
        <v>19</v>
      </c>
      <c r="N1622" s="136" t="s">
        <v>51</v>
      </c>
      <c r="P1622" s="137">
        <f>O1622*H1622</f>
        <v>0</v>
      </c>
      <c r="Q1622" s="137">
        <v>0</v>
      </c>
      <c r="R1622" s="137">
        <f>Q1622*H1622</f>
        <v>0</v>
      </c>
      <c r="S1622" s="137">
        <v>0</v>
      </c>
      <c r="T1622" s="138">
        <f>S1622*H1622</f>
        <v>0</v>
      </c>
      <c r="AR1622" s="139" t="s">
        <v>159</v>
      </c>
      <c r="AT1622" s="139" t="s">
        <v>125</v>
      </c>
      <c r="AU1622" s="139" t="s">
        <v>90</v>
      </c>
      <c r="AY1622" s="17" t="s">
        <v>122</v>
      </c>
      <c r="BE1622" s="140">
        <f>IF(N1622="základní",J1622,0)</f>
        <v>0</v>
      </c>
      <c r="BF1622" s="140">
        <f>IF(N1622="snížená",J1622,0)</f>
        <v>0</v>
      </c>
      <c r="BG1622" s="140">
        <f>IF(N1622="zákl. přenesená",J1622,0)</f>
        <v>0</v>
      </c>
      <c r="BH1622" s="140">
        <f>IF(N1622="sníž. přenesená",J1622,0)</f>
        <v>0</v>
      </c>
      <c r="BI1622" s="140">
        <f>IF(N1622="nulová",J1622,0)</f>
        <v>0</v>
      </c>
      <c r="BJ1622" s="17" t="s">
        <v>88</v>
      </c>
      <c r="BK1622" s="140">
        <f>ROUND(I1622*H1622,2)</f>
        <v>0</v>
      </c>
      <c r="BL1622" s="17" t="s">
        <v>159</v>
      </c>
      <c r="BM1622" s="139" t="s">
        <v>1448</v>
      </c>
    </row>
    <row r="1623" spans="2:65" s="1" customFormat="1" ht="11.25">
      <c r="B1623" s="33"/>
      <c r="D1623" s="141" t="s">
        <v>132</v>
      </c>
      <c r="F1623" s="142" t="s">
        <v>1449</v>
      </c>
      <c r="I1623" s="143"/>
      <c r="L1623" s="33"/>
      <c r="M1623" s="144"/>
      <c r="T1623" s="54"/>
      <c r="AT1623" s="17" t="s">
        <v>132</v>
      </c>
      <c r="AU1623" s="17" t="s">
        <v>90</v>
      </c>
    </row>
    <row r="1624" spans="2:65" s="12" customFormat="1" ht="11.25">
      <c r="B1624" s="145"/>
      <c r="D1624" s="146" t="s">
        <v>134</v>
      </c>
      <c r="E1624" s="147" t="s">
        <v>19</v>
      </c>
      <c r="F1624" s="148" t="s">
        <v>1399</v>
      </c>
      <c r="H1624" s="147" t="s">
        <v>19</v>
      </c>
      <c r="I1624" s="149"/>
      <c r="L1624" s="145"/>
      <c r="M1624" s="150"/>
      <c r="T1624" s="151"/>
      <c r="AT1624" s="147" t="s">
        <v>134</v>
      </c>
      <c r="AU1624" s="147" t="s">
        <v>90</v>
      </c>
      <c r="AV1624" s="12" t="s">
        <v>88</v>
      </c>
      <c r="AW1624" s="12" t="s">
        <v>42</v>
      </c>
      <c r="AX1624" s="12" t="s">
        <v>80</v>
      </c>
      <c r="AY1624" s="147" t="s">
        <v>122</v>
      </c>
    </row>
    <row r="1625" spans="2:65" s="13" customFormat="1" ht="11.25">
      <c r="B1625" s="152"/>
      <c r="D1625" s="146" t="s">
        <v>134</v>
      </c>
      <c r="E1625" s="153" t="s">
        <v>19</v>
      </c>
      <c r="F1625" s="154" t="s">
        <v>88</v>
      </c>
      <c r="H1625" s="155">
        <v>1</v>
      </c>
      <c r="I1625" s="156"/>
      <c r="L1625" s="152"/>
      <c r="M1625" s="157"/>
      <c r="T1625" s="158"/>
      <c r="AT1625" s="153" t="s">
        <v>134</v>
      </c>
      <c r="AU1625" s="153" t="s">
        <v>90</v>
      </c>
      <c r="AV1625" s="13" t="s">
        <v>90</v>
      </c>
      <c r="AW1625" s="13" t="s">
        <v>42</v>
      </c>
      <c r="AX1625" s="13" t="s">
        <v>80</v>
      </c>
      <c r="AY1625" s="153" t="s">
        <v>122</v>
      </c>
    </row>
    <row r="1626" spans="2:65" s="14" customFormat="1" ht="11.25">
      <c r="B1626" s="159"/>
      <c r="D1626" s="146" t="s">
        <v>134</v>
      </c>
      <c r="E1626" s="160" t="s">
        <v>19</v>
      </c>
      <c r="F1626" s="161" t="s">
        <v>140</v>
      </c>
      <c r="H1626" s="162">
        <v>1</v>
      </c>
      <c r="I1626" s="163"/>
      <c r="L1626" s="159"/>
      <c r="M1626" s="164"/>
      <c r="T1626" s="165"/>
      <c r="AT1626" s="160" t="s">
        <v>134</v>
      </c>
      <c r="AU1626" s="160" t="s">
        <v>90</v>
      </c>
      <c r="AV1626" s="14" t="s">
        <v>130</v>
      </c>
      <c r="AW1626" s="14" t="s">
        <v>42</v>
      </c>
      <c r="AX1626" s="14" t="s">
        <v>88</v>
      </c>
      <c r="AY1626" s="160" t="s">
        <v>122</v>
      </c>
    </row>
    <row r="1627" spans="2:65" s="1" customFormat="1" ht="23.65" customHeight="1">
      <c r="B1627" s="33"/>
      <c r="C1627" s="128" t="s">
        <v>1450</v>
      </c>
      <c r="D1627" s="128" t="s">
        <v>125</v>
      </c>
      <c r="E1627" s="129" t="s">
        <v>1451</v>
      </c>
      <c r="F1627" s="130" t="s">
        <v>1452</v>
      </c>
      <c r="G1627" s="131" t="s">
        <v>128</v>
      </c>
      <c r="H1627" s="132">
        <v>1</v>
      </c>
      <c r="I1627" s="133"/>
      <c r="J1627" s="134">
        <f>ROUND(I1627*H1627,2)</f>
        <v>0</v>
      </c>
      <c r="K1627" s="130" t="s">
        <v>129</v>
      </c>
      <c r="L1627" s="33"/>
      <c r="M1627" s="135" t="s">
        <v>19</v>
      </c>
      <c r="N1627" s="136" t="s">
        <v>51</v>
      </c>
      <c r="P1627" s="137">
        <f>O1627*H1627</f>
        <v>0</v>
      </c>
      <c r="Q1627" s="137">
        <v>0</v>
      </c>
      <c r="R1627" s="137">
        <f>Q1627*H1627</f>
        <v>0</v>
      </c>
      <c r="S1627" s="137">
        <v>0</v>
      </c>
      <c r="T1627" s="138">
        <f>S1627*H1627</f>
        <v>0</v>
      </c>
      <c r="AR1627" s="139" t="s">
        <v>249</v>
      </c>
      <c r="AT1627" s="139" t="s">
        <v>125</v>
      </c>
      <c r="AU1627" s="139" t="s">
        <v>90</v>
      </c>
      <c r="AY1627" s="17" t="s">
        <v>122</v>
      </c>
      <c r="BE1627" s="140">
        <f>IF(N1627="základní",J1627,0)</f>
        <v>0</v>
      </c>
      <c r="BF1627" s="140">
        <f>IF(N1627="snížená",J1627,0)</f>
        <v>0</v>
      </c>
      <c r="BG1627" s="140">
        <f>IF(N1627="zákl. přenesená",J1627,0)</f>
        <v>0</v>
      </c>
      <c r="BH1627" s="140">
        <f>IF(N1627="sníž. přenesená",J1627,0)</f>
        <v>0</v>
      </c>
      <c r="BI1627" s="140">
        <f>IF(N1627="nulová",J1627,0)</f>
        <v>0</v>
      </c>
      <c r="BJ1627" s="17" t="s">
        <v>88</v>
      </c>
      <c r="BK1627" s="140">
        <f>ROUND(I1627*H1627,2)</f>
        <v>0</v>
      </c>
      <c r="BL1627" s="17" t="s">
        <v>249</v>
      </c>
      <c r="BM1627" s="139" t="s">
        <v>1453</v>
      </c>
    </row>
    <row r="1628" spans="2:65" s="1" customFormat="1" ht="11.25">
      <c r="B1628" s="33"/>
      <c r="D1628" s="141" t="s">
        <v>132</v>
      </c>
      <c r="F1628" s="142" t="s">
        <v>1454</v>
      </c>
      <c r="I1628" s="143"/>
      <c r="L1628" s="33"/>
      <c r="M1628" s="144"/>
      <c r="T1628" s="54"/>
      <c r="AT1628" s="17" t="s">
        <v>132</v>
      </c>
      <c r="AU1628" s="17" t="s">
        <v>90</v>
      </c>
    </row>
    <row r="1629" spans="2:65" s="12" customFormat="1" ht="11.25">
      <c r="B1629" s="145"/>
      <c r="D1629" s="146" t="s">
        <v>134</v>
      </c>
      <c r="E1629" s="147" t="s">
        <v>19</v>
      </c>
      <c r="F1629" s="148" t="s">
        <v>221</v>
      </c>
      <c r="H1629" s="147" t="s">
        <v>19</v>
      </c>
      <c r="I1629" s="149"/>
      <c r="L1629" s="145"/>
      <c r="M1629" s="150"/>
      <c r="T1629" s="151"/>
      <c r="AT1629" s="147" t="s">
        <v>134</v>
      </c>
      <c r="AU1629" s="147" t="s">
        <v>90</v>
      </c>
      <c r="AV1629" s="12" t="s">
        <v>88</v>
      </c>
      <c r="AW1629" s="12" t="s">
        <v>42</v>
      </c>
      <c r="AX1629" s="12" t="s">
        <v>80</v>
      </c>
      <c r="AY1629" s="147" t="s">
        <v>122</v>
      </c>
    </row>
    <row r="1630" spans="2:65" s="13" customFormat="1" ht="11.25">
      <c r="B1630" s="152"/>
      <c r="D1630" s="146" t="s">
        <v>134</v>
      </c>
      <c r="E1630" s="153" t="s">
        <v>19</v>
      </c>
      <c r="F1630" s="154" t="s">
        <v>88</v>
      </c>
      <c r="H1630" s="155">
        <v>1</v>
      </c>
      <c r="I1630" s="156"/>
      <c r="L1630" s="152"/>
      <c r="M1630" s="157"/>
      <c r="T1630" s="158"/>
      <c r="AT1630" s="153" t="s">
        <v>134</v>
      </c>
      <c r="AU1630" s="153" t="s">
        <v>90</v>
      </c>
      <c r="AV1630" s="13" t="s">
        <v>90</v>
      </c>
      <c r="AW1630" s="13" t="s">
        <v>42</v>
      </c>
      <c r="AX1630" s="13" t="s">
        <v>80</v>
      </c>
      <c r="AY1630" s="153" t="s">
        <v>122</v>
      </c>
    </row>
    <row r="1631" spans="2:65" s="14" customFormat="1" ht="11.25">
      <c r="B1631" s="159"/>
      <c r="D1631" s="146" t="s">
        <v>134</v>
      </c>
      <c r="E1631" s="160" t="s">
        <v>19</v>
      </c>
      <c r="F1631" s="161" t="s">
        <v>140</v>
      </c>
      <c r="H1631" s="162">
        <v>1</v>
      </c>
      <c r="I1631" s="163"/>
      <c r="L1631" s="159"/>
      <c r="M1631" s="177"/>
      <c r="N1631" s="178"/>
      <c r="O1631" s="178"/>
      <c r="P1631" s="178"/>
      <c r="Q1631" s="178"/>
      <c r="R1631" s="178"/>
      <c r="S1631" s="178"/>
      <c r="T1631" s="179"/>
      <c r="AT1631" s="160" t="s">
        <v>134</v>
      </c>
      <c r="AU1631" s="160" t="s">
        <v>90</v>
      </c>
      <c r="AV1631" s="14" t="s">
        <v>130</v>
      </c>
      <c r="AW1631" s="14" t="s">
        <v>42</v>
      </c>
      <c r="AX1631" s="14" t="s">
        <v>88</v>
      </c>
      <c r="AY1631" s="160" t="s">
        <v>122</v>
      </c>
    </row>
    <row r="1632" spans="2:65" s="1" customFormat="1" ht="6.95" customHeight="1">
      <c r="B1632" s="42"/>
      <c r="C1632" s="43"/>
      <c r="D1632" s="43"/>
      <c r="E1632" s="43"/>
      <c r="F1632" s="43"/>
      <c r="G1632" s="43"/>
      <c r="H1632" s="43"/>
      <c r="I1632" s="43"/>
      <c r="J1632" s="43"/>
      <c r="K1632" s="43"/>
      <c r="L1632" s="33"/>
    </row>
  </sheetData>
  <sheetProtection algorithmName="SHA-512" hashValue="hgyXcNixXQ7Jvffo1abw6NzZK+IolxTQNV2/qAEylHjgGM2C7m3BDRfqkn/h+XrY35JkjsMz0SN48CPLd+KcAQ==" saltValue="m4RTZS5opE6ulYYcO0jumT9mi6wvMRjh9bkd6x9XgcN9KLY/Gxj4oCaE4VzBFRkmRjcVJalrnmZd/emvG/XScg==" spinCount="100000" sheet="1" objects="1" scenarios="1" formatColumns="0" formatRows="0" autoFilter="0"/>
  <autoFilter ref="C84:K1631" xr:uid="{00000000-0009-0000-0000-000001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100-000000000000}"/>
    <hyperlink ref="F101" r:id="rId2" xr:uid="{00000000-0004-0000-0100-000001000000}"/>
    <hyperlink ref="F113" r:id="rId3" xr:uid="{00000000-0004-0000-0100-000002000000}"/>
    <hyperlink ref="F163" r:id="rId4" xr:uid="{00000000-0004-0000-0100-000003000000}"/>
    <hyperlink ref="F169" r:id="rId5" xr:uid="{00000000-0004-0000-0100-000004000000}"/>
    <hyperlink ref="F176" r:id="rId6" xr:uid="{00000000-0004-0000-0100-000005000000}"/>
    <hyperlink ref="F183" r:id="rId7" xr:uid="{00000000-0004-0000-0100-000006000000}"/>
    <hyperlink ref="F190" r:id="rId8" xr:uid="{00000000-0004-0000-0100-000007000000}"/>
    <hyperlink ref="F196" r:id="rId9" xr:uid="{00000000-0004-0000-0100-000008000000}"/>
    <hyperlink ref="F202" r:id="rId10" xr:uid="{00000000-0004-0000-0100-000009000000}"/>
    <hyperlink ref="F210" r:id="rId11" xr:uid="{00000000-0004-0000-0100-00000A000000}"/>
    <hyperlink ref="F215" r:id="rId12" xr:uid="{00000000-0004-0000-0100-00000B000000}"/>
    <hyperlink ref="F219" r:id="rId13" xr:uid="{00000000-0004-0000-0100-00000C000000}"/>
    <hyperlink ref="F225" r:id="rId14" xr:uid="{00000000-0004-0000-0100-00000D000000}"/>
    <hyperlink ref="F231" r:id="rId15" xr:uid="{00000000-0004-0000-0100-00000E000000}"/>
    <hyperlink ref="F237" r:id="rId16" xr:uid="{00000000-0004-0000-0100-00000F000000}"/>
    <hyperlink ref="F243" r:id="rId17" xr:uid="{00000000-0004-0000-0100-000010000000}"/>
    <hyperlink ref="F250" r:id="rId18" xr:uid="{00000000-0004-0000-0100-000011000000}"/>
    <hyperlink ref="F256" r:id="rId19" xr:uid="{00000000-0004-0000-0100-000012000000}"/>
    <hyperlink ref="F266" r:id="rId20" xr:uid="{00000000-0004-0000-0100-000013000000}"/>
    <hyperlink ref="F276" r:id="rId21" xr:uid="{00000000-0004-0000-0100-000014000000}"/>
    <hyperlink ref="F282" r:id="rId22" xr:uid="{00000000-0004-0000-0100-000015000000}"/>
    <hyperlink ref="F288" r:id="rId23" xr:uid="{00000000-0004-0000-0100-000016000000}"/>
    <hyperlink ref="F294" r:id="rId24" xr:uid="{00000000-0004-0000-0100-000017000000}"/>
    <hyperlink ref="F300" r:id="rId25" xr:uid="{00000000-0004-0000-0100-000018000000}"/>
    <hyperlink ref="F308" r:id="rId26" xr:uid="{00000000-0004-0000-0100-000019000000}"/>
    <hyperlink ref="F314" r:id="rId27" xr:uid="{00000000-0004-0000-0100-00001A000000}"/>
    <hyperlink ref="F320" r:id="rId28" xr:uid="{00000000-0004-0000-0100-00001B000000}"/>
    <hyperlink ref="F341" r:id="rId29" xr:uid="{00000000-0004-0000-0100-00001C000000}"/>
    <hyperlink ref="F364" r:id="rId30" xr:uid="{00000000-0004-0000-0100-00001D000000}"/>
    <hyperlink ref="F387" r:id="rId31" xr:uid="{00000000-0004-0000-0100-00001E000000}"/>
    <hyperlink ref="F411" r:id="rId32" xr:uid="{00000000-0004-0000-0100-00001F000000}"/>
    <hyperlink ref="F430" r:id="rId33" xr:uid="{00000000-0004-0000-0100-000020000000}"/>
    <hyperlink ref="F436" r:id="rId34" xr:uid="{00000000-0004-0000-0100-000021000000}"/>
    <hyperlink ref="F442" r:id="rId35" xr:uid="{00000000-0004-0000-0100-000022000000}"/>
    <hyperlink ref="F448" r:id="rId36" xr:uid="{00000000-0004-0000-0100-000023000000}"/>
    <hyperlink ref="F454" r:id="rId37" xr:uid="{00000000-0004-0000-0100-000024000000}"/>
    <hyperlink ref="F466" r:id="rId38" xr:uid="{00000000-0004-0000-0100-000025000000}"/>
    <hyperlink ref="F472" r:id="rId39" xr:uid="{00000000-0004-0000-0100-000026000000}"/>
    <hyperlink ref="F478" r:id="rId40" xr:uid="{00000000-0004-0000-0100-000027000000}"/>
    <hyperlink ref="F485" r:id="rId41" xr:uid="{00000000-0004-0000-0100-000028000000}"/>
    <hyperlink ref="F490" r:id="rId42" xr:uid="{00000000-0004-0000-0100-000029000000}"/>
    <hyperlink ref="F496" r:id="rId43" xr:uid="{00000000-0004-0000-0100-00002A000000}"/>
    <hyperlink ref="F514" r:id="rId44" xr:uid="{00000000-0004-0000-0100-00002B000000}"/>
    <hyperlink ref="F532" r:id="rId45" xr:uid="{00000000-0004-0000-0100-00002C000000}"/>
    <hyperlink ref="F546" r:id="rId46" xr:uid="{00000000-0004-0000-0100-00002D000000}"/>
    <hyperlink ref="F552" r:id="rId47" xr:uid="{00000000-0004-0000-0100-00002E000000}"/>
    <hyperlink ref="F566" r:id="rId48" xr:uid="{00000000-0004-0000-0100-00002F000000}"/>
    <hyperlink ref="F581" r:id="rId49" xr:uid="{00000000-0004-0000-0100-000030000000}"/>
    <hyperlink ref="F597" r:id="rId50" xr:uid="{00000000-0004-0000-0100-000031000000}"/>
    <hyperlink ref="F604" r:id="rId51" xr:uid="{00000000-0004-0000-0100-000032000000}"/>
    <hyperlink ref="F610" r:id="rId52" xr:uid="{00000000-0004-0000-0100-000033000000}"/>
    <hyperlink ref="F616" r:id="rId53" xr:uid="{00000000-0004-0000-0100-000034000000}"/>
    <hyperlink ref="F622" r:id="rId54" xr:uid="{00000000-0004-0000-0100-000035000000}"/>
    <hyperlink ref="F628" r:id="rId55" xr:uid="{00000000-0004-0000-0100-000036000000}"/>
    <hyperlink ref="F641" r:id="rId56" xr:uid="{00000000-0004-0000-0100-000037000000}"/>
    <hyperlink ref="F647" r:id="rId57" xr:uid="{00000000-0004-0000-0100-000038000000}"/>
    <hyperlink ref="F653" r:id="rId58" xr:uid="{00000000-0004-0000-0100-000039000000}"/>
    <hyperlink ref="F669" r:id="rId59" xr:uid="{00000000-0004-0000-0100-00003A000000}"/>
    <hyperlink ref="F675" r:id="rId60" xr:uid="{00000000-0004-0000-0100-00003B000000}"/>
    <hyperlink ref="F683" r:id="rId61" xr:uid="{00000000-0004-0000-0100-00003C000000}"/>
    <hyperlink ref="F702" r:id="rId62" xr:uid="{00000000-0004-0000-0100-00003D000000}"/>
    <hyperlink ref="F708" r:id="rId63" xr:uid="{00000000-0004-0000-0100-00003E000000}"/>
    <hyperlink ref="F714" r:id="rId64" xr:uid="{00000000-0004-0000-0100-00003F000000}"/>
    <hyperlink ref="F724" r:id="rId65" xr:uid="{00000000-0004-0000-0100-000040000000}"/>
    <hyperlink ref="F730" r:id="rId66" xr:uid="{00000000-0004-0000-0100-000041000000}"/>
    <hyperlink ref="F736" r:id="rId67" xr:uid="{00000000-0004-0000-0100-000042000000}"/>
    <hyperlink ref="F746" r:id="rId68" xr:uid="{00000000-0004-0000-0100-000043000000}"/>
    <hyperlink ref="F756" r:id="rId69" xr:uid="{00000000-0004-0000-0100-000044000000}"/>
    <hyperlink ref="F772" r:id="rId70" xr:uid="{00000000-0004-0000-0100-000045000000}"/>
    <hyperlink ref="F783" r:id="rId71" xr:uid="{00000000-0004-0000-0100-000046000000}"/>
    <hyperlink ref="F809" r:id="rId72" xr:uid="{00000000-0004-0000-0100-000047000000}"/>
    <hyperlink ref="F816" r:id="rId73" xr:uid="{00000000-0004-0000-0100-000048000000}"/>
    <hyperlink ref="F823" r:id="rId74" xr:uid="{00000000-0004-0000-0100-000049000000}"/>
    <hyperlink ref="F831" r:id="rId75" xr:uid="{00000000-0004-0000-0100-00004A000000}"/>
    <hyperlink ref="F838" r:id="rId76" xr:uid="{00000000-0004-0000-0100-00004B000000}"/>
    <hyperlink ref="F845" r:id="rId77" xr:uid="{00000000-0004-0000-0100-00004C000000}"/>
    <hyperlink ref="F850" r:id="rId78" xr:uid="{00000000-0004-0000-0100-00004D000000}"/>
    <hyperlink ref="F858" r:id="rId79" xr:uid="{00000000-0004-0000-0100-00004E000000}"/>
    <hyperlink ref="F866" r:id="rId80" xr:uid="{00000000-0004-0000-0100-00004F000000}"/>
    <hyperlink ref="F874" r:id="rId81" xr:uid="{00000000-0004-0000-0100-000050000000}"/>
    <hyperlink ref="F882" r:id="rId82" xr:uid="{00000000-0004-0000-0100-000051000000}"/>
    <hyperlink ref="F899" r:id="rId83" xr:uid="{00000000-0004-0000-0100-000052000000}"/>
    <hyperlink ref="F905" r:id="rId84" xr:uid="{00000000-0004-0000-0100-000053000000}"/>
    <hyperlink ref="F917" r:id="rId85" xr:uid="{00000000-0004-0000-0100-000054000000}"/>
    <hyperlink ref="F924" r:id="rId86" xr:uid="{00000000-0004-0000-0100-000055000000}"/>
    <hyperlink ref="F931" r:id="rId87" xr:uid="{00000000-0004-0000-0100-000056000000}"/>
    <hyperlink ref="F944" r:id="rId88" xr:uid="{00000000-0004-0000-0100-000057000000}"/>
    <hyperlink ref="F950" r:id="rId89" xr:uid="{00000000-0004-0000-0100-000058000000}"/>
    <hyperlink ref="F953" r:id="rId90" xr:uid="{00000000-0004-0000-0100-000059000000}"/>
    <hyperlink ref="F958" r:id="rId91" xr:uid="{00000000-0004-0000-0100-00005A000000}"/>
    <hyperlink ref="F963" r:id="rId92" xr:uid="{00000000-0004-0000-0100-00005B000000}"/>
    <hyperlink ref="F968" r:id="rId93" xr:uid="{00000000-0004-0000-0100-00005C000000}"/>
    <hyperlink ref="F979" r:id="rId94" xr:uid="{00000000-0004-0000-0100-00005D000000}"/>
    <hyperlink ref="F988" r:id="rId95" xr:uid="{00000000-0004-0000-0100-00005E000000}"/>
    <hyperlink ref="F1001" r:id="rId96" xr:uid="{00000000-0004-0000-0100-00005F000000}"/>
    <hyperlink ref="F1009" r:id="rId97" xr:uid="{00000000-0004-0000-0100-000060000000}"/>
    <hyperlink ref="F1020" r:id="rId98" xr:uid="{00000000-0004-0000-0100-000061000000}"/>
    <hyperlink ref="F1026" r:id="rId99" xr:uid="{00000000-0004-0000-0100-000062000000}"/>
    <hyperlink ref="F1040" r:id="rId100" xr:uid="{00000000-0004-0000-0100-000063000000}"/>
    <hyperlink ref="F1046" r:id="rId101" xr:uid="{00000000-0004-0000-0100-000064000000}"/>
    <hyperlink ref="F1057" r:id="rId102" xr:uid="{00000000-0004-0000-0100-000065000000}"/>
    <hyperlink ref="F1068" r:id="rId103" xr:uid="{00000000-0004-0000-0100-000066000000}"/>
    <hyperlink ref="F1078" r:id="rId104" xr:uid="{00000000-0004-0000-0100-000067000000}"/>
    <hyperlink ref="F1095" r:id="rId105" xr:uid="{00000000-0004-0000-0100-000068000000}"/>
    <hyperlink ref="F1112" r:id="rId106" xr:uid="{00000000-0004-0000-0100-000069000000}"/>
    <hyperlink ref="F1129" r:id="rId107" xr:uid="{00000000-0004-0000-0100-00006A000000}"/>
    <hyperlink ref="F1140" r:id="rId108" xr:uid="{00000000-0004-0000-0100-00006B000000}"/>
    <hyperlink ref="F1151" r:id="rId109" xr:uid="{00000000-0004-0000-0100-00006C000000}"/>
    <hyperlink ref="F1160" r:id="rId110" xr:uid="{00000000-0004-0000-0100-00006D000000}"/>
    <hyperlink ref="F1172" r:id="rId111" xr:uid="{00000000-0004-0000-0100-00006E000000}"/>
    <hyperlink ref="F1177" r:id="rId112" xr:uid="{00000000-0004-0000-0100-00006F000000}"/>
    <hyperlink ref="F1182" r:id="rId113" xr:uid="{00000000-0004-0000-0100-000070000000}"/>
    <hyperlink ref="F1187" r:id="rId114" xr:uid="{00000000-0004-0000-0100-000071000000}"/>
    <hyperlink ref="F1192" r:id="rId115" xr:uid="{00000000-0004-0000-0100-000072000000}"/>
    <hyperlink ref="F1197" r:id="rId116" xr:uid="{00000000-0004-0000-0100-000073000000}"/>
    <hyperlink ref="F1202" r:id="rId117" xr:uid="{00000000-0004-0000-0100-000074000000}"/>
    <hyperlink ref="F1207" r:id="rId118" xr:uid="{00000000-0004-0000-0100-000075000000}"/>
    <hyperlink ref="F1212" r:id="rId119" xr:uid="{00000000-0004-0000-0100-000076000000}"/>
    <hyperlink ref="F1217" r:id="rId120" xr:uid="{00000000-0004-0000-0100-000077000000}"/>
    <hyperlink ref="F1222" r:id="rId121" xr:uid="{00000000-0004-0000-0100-000078000000}"/>
    <hyperlink ref="F1227" r:id="rId122" xr:uid="{00000000-0004-0000-0100-000079000000}"/>
    <hyperlink ref="F1232" r:id="rId123" xr:uid="{00000000-0004-0000-0100-00007A000000}"/>
    <hyperlink ref="F1236" r:id="rId124" xr:uid="{00000000-0004-0000-0100-00007B000000}"/>
    <hyperlink ref="F1241" r:id="rId125" xr:uid="{00000000-0004-0000-0100-00007C000000}"/>
    <hyperlink ref="F1258" r:id="rId126" xr:uid="{00000000-0004-0000-0100-00007D000000}"/>
    <hyperlink ref="F1270" r:id="rId127" xr:uid="{00000000-0004-0000-0100-00007E000000}"/>
    <hyperlink ref="F1276" r:id="rId128" xr:uid="{00000000-0004-0000-0100-00007F000000}"/>
    <hyperlink ref="F1287" r:id="rId129" xr:uid="{00000000-0004-0000-0100-000080000000}"/>
    <hyperlink ref="F1298" r:id="rId130" xr:uid="{00000000-0004-0000-0100-000081000000}"/>
    <hyperlink ref="F1304" r:id="rId131" xr:uid="{00000000-0004-0000-0100-000082000000}"/>
    <hyperlink ref="F1310" r:id="rId132" xr:uid="{00000000-0004-0000-0100-000083000000}"/>
    <hyperlink ref="F1318" r:id="rId133" xr:uid="{00000000-0004-0000-0100-000084000000}"/>
    <hyperlink ref="F1333" r:id="rId134" xr:uid="{00000000-0004-0000-0100-000085000000}"/>
    <hyperlink ref="F1341" r:id="rId135" xr:uid="{00000000-0004-0000-0100-000086000000}"/>
    <hyperlink ref="F1370" r:id="rId136" xr:uid="{00000000-0004-0000-0100-000087000000}"/>
    <hyperlink ref="F1378" r:id="rId137" xr:uid="{00000000-0004-0000-0100-000088000000}"/>
    <hyperlink ref="F1393" r:id="rId138" xr:uid="{00000000-0004-0000-0100-000089000000}"/>
    <hyperlink ref="F1401" r:id="rId139" xr:uid="{00000000-0004-0000-0100-00008A000000}"/>
    <hyperlink ref="F1416" r:id="rId140" xr:uid="{00000000-0004-0000-0100-00008B000000}"/>
    <hyperlink ref="F1454" r:id="rId141" xr:uid="{00000000-0004-0000-0100-00008C000000}"/>
    <hyperlink ref="F1469" r:id="rId142" xr:uid="{00000000-0004-0000-0100-00008D000000}"/>
    <hyperlink ref="F1514" r:id="rId143" xr:uid="{00000000-0004-0000-0100-00008E000000}"/>
    <hyperlink ref="F1529" r:id="rId144" xr:uid="{00000000-0004-0000-0100-00008F000000}"/>
    <hyperlink ref="F1544" r:id="rId145" xr:uid="{00000000-0004-0000-0100-000090000000}"/>
    <hyperlink ref="F1555" r:id="rId146" xr:uid="{00000000-0004-0000-0100-000091000000}"/>
    <hyperlink ref="F1561" r:id="rId147" xr:uid="{00000000-0004-0000-0100-000092000000}"/>
    <hyperlink ref="F1566" r:id="rId148" xr:uid="{00000000-0004-0000-0100-000093000000}"/>
    <hyperlink ref="F1572" r:id="rId149" xr:uid="{00000000-0004-0000-0100-000094000000}"/>
    <hyperlink ref="F1578" r:id="rId150" xr:uid="{00000000-0004-0000-0100-000095000000}"/>
    <hyperlink ref="F1584" r:id="rId151" xr:uid="{00000000-0004-0000-0100-000096000000}"/>
    <hyperlink ref="F1590" r:id="rId152" xr:uid="{00000000-0004-0000-0100-000097000000}"/>
    <hyperlink ref="F1595" r:id="rId153" xr:uid="{00000000-0004-0000-0100-000098000000}"/>
    <hyperlink ref="F1600" r:id="rId154" xr:uid="{00000000-0004-0000-0100-000099000000}"/>
    <hyperlink ref="F1606" r:id="rId155" xr:uid="{00000000-0004-0000-0100-00009A000000}"/>
    <hyperlink ref="F1612" r:id="rId156" xr:uid="{00000000-0004-0000-0100-00009B000000}"/>
    <hyperlink ref="F1618" r:id="rId157" xr:uid="{00000000-0004-0000-0100-00009C000000}"/>
    <hyperlink ref="F1623" r:id="rId158" xr:uid="{00000000-0004-0000-0100-00009D000000}"/>
    <hyperlink ref="F1628" r:id="rId159" xr:uid="{00000000-0004-0000-0100-00009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49"/>
  <sheetViews>
    <sheetView showGridLines="0" workbookViewId="0"/>
  </sheetViews>
  <sheetFormatPr defaultRowHeight="15"/>
  <cols>
    <col min="1" max="1" width="8.5" customWidth="1"/>
    <col min="2" max="2" width="1.1640625" customWidth="1"/>
    <col min="3" max="3" width="4.33203125" customWidth="1"/>
    <col min="4" max="4" width="4.5" customWidth="1"/>
    <col min="5" max="5" width="17.5" customWidth="1"/>
    <col min="6" max="6" width="103.5" customWidth="1"/>
    <col min="7" max="7" width="7.6640625" customWidth="1"/>
    <col min="8" max="8" width="14.33203125" customWidth="1"/>
    <col min="9" max="9" width="16.1640625" customWidth="1"/>
    <col min="10" max="11" width="22.83203125" customWidth="1"/>
    <col min="12" max="12" width="9.5" customWidth="1"/>
    <col min="13" max="13" width="11.1640625" hidden="1" customWidth="1"/>
    <col min="14" max="14" width="9.1640625" hidden="1"/>
    <col min="15" max="20" width="14.5" hidden="1" customWidth="1"/>
    <col min="21" max="21" width="16.6640625" hidden="1" customWidth="1"/>
    <col min="22" max="22" width="12.6640625" customWidth="1"/>
    <col min="23" max="23" width="16.6640625" customWidth="1"/>
    <col min="24" max="24" width="12.6640625" customWidth="1"/>
    <col min="25" max="25" width="15.5" customWidth="1"/>
    <col min="26" max="26" width="11.33203125" customWidth="1"/>
    <col min="27" max="27" width="15.5" customWidth="1"/>
    <col min="28" max="28" width="16.6640625" customWidth="1"/>
    <col min="29" max="29" width="11.33203125" customWidth="1"/>
    <col min="30" max="30" width="15.5" customWidth="1"/>
    <col min="31" max="31" width="16.6640625" customWidth="1"/>
    <col min="44" max="65" width="9.1640625" hidden="1"/>
  </cols>
  <sheetData>
    <row r="2" spans="2:46" ht="36.950000000000003" customHeight="1"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AT2" s="17" t="s">
        <v>93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90</v>
      </c>
    </row>
    <row r="4" spans="2:46" ht="24.95" customHeight="1">
      <c r="B4" s="20"/>
      <c r="D4" s="21" t="s">
        <v>94</v>
      </c>
      <c r="L4" s="20"/>
      <c r="M4" s="86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5" customHeight="1">
      <c r="B7" s="20"/>
      <c r="E7" s="302" t="str">
        <f>'Rekapitulace stavby'!K6</f>
        <v>PD Pelhřimov - SSZ PPCH Pražská</v>
      </c>
      <c r="F7" s="303"/>
      <c r="G7" s="303"/>
      <c r="H7" s="303"/>
      <c r="L7" s="20"/>
    </row>
    <row r="8" spans="2:46" s="1" customFormat="1" ht="12" customHeight="1">
      <c r="B8" s="33"/>
      <c r="D8" s="27" t="s">
        <v>95</v>
      </c>
      <c r="L8" s="33"/>
    </row>
    <row r="9" spans="2:46" s="1" customFormat="1" ht="15" customHeight="1">
      <c r="B9" s="33"/>
      <c r="E9" s="284" t="s">
        <v>1455</v>
      </c>
      <c r="F9" s="304"/>
      <c r="G9" s="304"/>
      <c r="H9" s="304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7" t="s">
        <v>18</v>
      </c>
      <c r="F11" s="25" t="s">
        <v>19</v>
      </c>
      <c r="I11" s="27" t="s">
        <v>20</v>
      </c>
      <c r="J11" s="25" t="s">
        <v>19</v>
      </c>
      <c r="L11" s="33"/>
    </row>
    <row r="12" spans="2:46" s="1" customFormat="1" ht="12" customHeight="1">
      <c r="B12" s="33"/>
      <c r="D12" s="27" t="s">
        <v>22</v>
      </c>
      <c r="F12" s="25" t="s">
        <v>23</v>
      </c>
      <c r="I12" s="27" t="s">
        <v>24</v>
      </c>
      <c r="J12" s="50" t="str">
        <f>'Rekapitulace stavby'!AN8</f>
        <v>19. 10. 2026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7" t="s">
        <v>30</v>
      </c>
      <c r="I14" s="27" t="s">
        <v>31</v>
      </c>
      <c r="J14" s="25" t="s">
        <v>32</v>
      </c>
      <c r="L14" s="33"/>
    </row>
    <row r="15" spans="2:46" s="1" customFormat="1" ht="18" customHeight="1">
      <c r="B15" s="33"/>
      <c r="E15" s="25" t="s">
        <v>33</v>
      </c>
      <c r="I15" s="27" t="s">
        <v>34</v>
      </c>
      <c r="J15" s="25" t="s">
        <v>35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7" t="s">
        <v>36</v>
      </c>
      <c r="I17" s="27" t="s">
        <v>31</v>
      </c>
      <c r="J17" s="28" t="str">
        <f>'Rekapitulace stavby'!AN13</f>
        <v>Vyplň údaj</v>
      </c>
      <c r="L17" s="33"/>
    </row>
    <row r="18" spans="2:12" s="1" customFormat="1" ht="18" customHeight="1">
      <c r="B18" s="33"/>
      <c r="E18" s="305" t="str">
        <f>'Rekapitulace stavby'!E14</f>
        <v>Vyplň údaj</v>
      </c>
      <c r="F18" s="268"/>
      <c r="G18" s="268"/>
      <c r="H18" s="268"/>
      <c r="I18" s="27" t="s">
        <v>34</v>
      </c>
      <c r="J18" s="28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7" t="s">
        <v>38</v>
      </c>
      <c r="I20" s="27" t="s">
        <v>31</v>
      </c>
      <c r="J20" s="25" t="s">
        <v>39</v>
      </c>
      <c r="L20" s="33"/>
    </row>
    <row r="21" spans="2:12" s="1" customFormat="1" ht="18" customHeight="1">
      <c r="B21" s="33"/>
      <c r="E21" s="25" t="s">
        <v>40</v>
      </c>
      <c r="I21" s="27" t="s">
        <v>34</v>
      </c>
      <c r="J21" s="25" t="s">
        <v>41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7" t="s">
        <v>43</v>
      </c>
      <c r="I23" s="27" t="s">
        <v>31</v>
      </c>
      <c r="J23" s="25" t="s">
        <v>39</v>
      </c>
      <c r="L23" s="33"/>
    </row>
    <row r="24" spans="2:12" s="1" customFormat="1" ht="18" customHeight="1">
      <c r="B24" s="33"/>
      <c r="E24" s="25" t="s">
        <v>40</v>
      </c>
      <c r="I24" s="27" t="s">
        <v>34</v>
      </c>
      <c r="J24" s="25" t="s">
        <v>41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7" t="s">
        <v>44</v>
      </c>
      <c r="L26" s="33"/>
    </row>
    <row r="27" spans="2:12" s="7" customFormat="1" ht="15" customHeight="1">
      <c r="B27" s="87"/>
      <c r="E27" s="273" t="s">
        <v>19</v>
      </c>
      <c r="F27" s="273"/>
      <c r="G27" s="273"/>
      <c r="H27" s="273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46</v>
      </c>
      <c r="J30" s="64">
        <f>ROUND(J84, 2)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48</v>
      </c>
      <c r="I32" s="36" t="s">
        <v>47</v>
      </c>
      <c r="J32" s="36" t="s">
        <v>49</v>
      </c>
      <c r="L32" s="33"/>
    </row>
    <row r="33" spans="2:12" s="1" customFormat="1" ht="14.45" customHeight="1">
      <c r="B33" s="33"/>
      <c r="D33" s="53" t="s">
        <v>50</v>
      </c>
      <c r="E33" s="27" t="s">
        <v>51</v>
      </c>
      <c r="F33" s="89">
        <f>ROUND((SUM(BE84:BE148)),  2)</f>
        <v>0</v>
      </c>
      <c r="I33" s="90">
        <v>0.21</v>
      </c>
      <c r="J33" s="89">
        <f>ROUND(((SUM(BE84:BE148))*I33),  2)</f>
        <v>0</v>
      </c>
      <c r="L33" s="33"/>
    </row>
    <row r="34" spans="2:12" s="1" customFormat="1" ht="14.45" customHeight="1">
      <c r="B34" s="33"/>
      <c r="E34" s="27" t="s">
        <v>52</v>
      </c>
      <c r="F34" s="89">
        <f>ROUND((SUM(BF84:BF148)),  2)</f>
        <v>0</v>
      </c>
      <c r="I34" s="90">
        <v>0.15</v>
      </c>
      <c r="J34" s="89">
        <f>ROUND(((SUM(BF84:BF148))*I34),  2)</f>
        <v>0</v>
      </c>
      <c r="L34" s="33"/>
    </row>
    <row r="35" spans="2:12" s="1" customFormat="1" ht="14.45" hidden="1" customHeight="1">
      <c r="B35" s="33"/>
      <c r="E35" s="27" t="s">
        <v>53</v>
      </c>
      <c r="F35" s="89">
        <f>ROUND((SUM(BG84:BG148)),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7" t="s">
        <v>54</v>
      </c>
      <c r="F36" s="89">
        <f>ROUND((SUM(BH84:BH148)),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7" t="s">
        <v>55</v>
      </c>
      <c r="F37" s="89">
        <f>ROUND((SUM(BI84:BI148)),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56</v>
      </c>
      <c r="E39" s="55"/>
      <c r="F39" s="55"/>
      <c r="G39" s="93" t="s">
        <v>57</v>
      </c>
      <c r="H39" s="94" t="s">
        <v>58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1" t="s">
        <v>97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7" t="s">
        <v>16</v>
      </c>
      <c r="L47" s="33"/>
    </row>
    <row r="48" spans="2:12" s="1" customFormat="1" ht="15" customHeight="1">
      <c r="B48" s="33"/>
      <c r="E48" s="302" t="str">
        <f>E7</f>
        <v>PD Pelhřimov - SSZ PPCH Pražská</v>
      </c>
      <c r="F48" s="303"/>
      <c r="G48" s="303"/>
      <c r="H48" s="303"/>
      <c r="L48" s="33"/>
    </row>
    <row r="49" spans="2:47" s="1" customFormat="1" ht="12" customHeight="1">
      <c r="B49" s="33"/>
      <c r="C49" s="27" t="s">
        <v>95</v>
      </c>
      <c r="L49" s="33"/>
    </row>
    <row r="50" spans="2:47" s="1" customFormat="1" ht="15" customHeight="1">
      <c r="B50" s="33"/>
      <c r="E50" s="284" t="str">
        <f>E9</f>
        <v>VRN - Vedlejší rozpočtové náklady</v>
      </c>
      <c r="F50" s="304"/>
      <c r="G50" s="304"/>
      <c r="H50" s="304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7" t="s">
        <v>22</v>
      </c>
      <c r="F52" s="25" t="str">
        <f>F12</f>
        <v>Pelhřimov</v>
      </c>
      <c r="I52" s="27" t="s">
        <v>24</v>
      </c>
      <c r="J52" s="50" t="str">
        <f>IF(J12="","",J12)</f>
        <v>19. 10. 2026</v>
      </c>
      <c r="L52" s="33"/>
    </row>
    <row r="53" spans="2:47" s="1" customFormat="1" ht="6.95" customHeight="1">
      <c r="B53" s="33"/>
      <c r="L53" s="33"/>
    </row>
    <row r="54" spans="2:47" s="1" customFormat="1" ht="14.85" customHeight="1">
      <c r="B54" s="33"/>
      <c r="C54" s="27" t="s">
        <v>30</v>
      </c>
      <c r="F54" s="25" t="str">
        <f>E15</f>
        <v>Město Pelhřimov</v>
      </c>
      <c r="I54" s="27" t="s">
        <v>38</v>
      </c>
      <c r="J54" s="31" t="str">
        <f>E21</f>
        <v>AŽD Praha, s.r.o.</v>
      </c>
      <c r="L54" s="33"/>
    </row>
    <row r="55" spans="2:47" s="1" customFormat="1" ht="14.85" customHeight="1">
      <c r="B55" s="33"/>
      <c r="C55" s="27" t="s">
        <v>36</v>
      </c>
      <c r="F55" s="25" t="str">
        <f>IF(E18="","",E18)</f>
        <v>Vyplň údaj</v>
      </c>
      <c r="I55" s="27" t="s">
        <v>43</v>
      </c>
      <c r="J55" s="31" t="str">
        <f>E24</f>
        <v>AŽD Praha, s.r.o.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98</v>
      </c>
      <c r="D57" s="91"/>
      <c r="E57" s="91"/>
      <c r="F57" s="91"/>
      <c r="G57" s="91"/>
      <c r="H57" s="91"/>
      <c r="I57" s="91"/>
      <c r="J57" s="98" t="s">
        <v>99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78</v>
      </c>
      <c r="J59" s="64">
        <f>J84</f>
        <v>0</v>
      </c>
      <c r="L59" s="33"/>
      <c r="AU59" s="17" t="s">
        <v>100</v>
      </c>
    </row>
    <row r="60" spans="2:47" s="8" customFormat="1" ht="24.95" customHeight="1">
      <c r="B60" s="100"/>
      <c r="D60" s="101" t="s">
        <v>1455</v>
      </c>
      <c r="E60" s="102"/>
      <c r="F60" s="102"/>
      <c r="G60" s="102"/>
      <c r="H60" s="102"/>
      <c r="I60" s="102"/>
      <c r="J60" s="103">
        <f>J85</f>
        <v>0</v>
      </c>
      <c r="L60" s="100"/>
    </row>
    <row r="61" spans="2:47" s="9" customFormat="1" ht="19.899999999999999" customHeight="1">
      <c r="B61" s="104"/>
      <c r="D61" s="105" t="s">
        <v>1456</v>
      </c>
      <c r="E61" s="106"/>
      <c r="F61" s="106"/>
      <c r="G61" s="106"/>
      <c r="H61" s="106"/>
      <c r="I61" s="106"/>
      <c r="J61" s="107">
        <f>J86</f>
        <v>0</v>
      </c>
      <c r="L61" s="104"/>
    </row>
    <row r="62" spans="2:47" s="9" customFormat="1" ht="19.899999999999999" customHeight="1">
      <c r="B62" s="104"/>
      <c r="D62" s="105" t="s">
        <v>1457</v>
      </c>
      <c r="E62" s="106"/>
      <c r="F62" s="106"/>
      <c r="G62" s="106"/>
      <c r="H62" s="106"/>
      <c r="I62" s="106"/>
      <c r="J62" s="107">
        <f>J111</f>
        <v>0</v>
      </c>
      <c r="L62" s="104"/>
    </row>
    <row r="63" spans="2:47" s="9" customFormat="1" ht="19.899999999999999" customHeight="1">
      <c r="B63" s="104"/>
      <c r="D63" s="105" t="s">
        <v>1458</v>
      </c>
      <c r="E63" s="106"/>
      <c r="F63" s="106"/>
      <c r="G63" s="106"/>
      <c r="H63" s="106"/>
      <c r="I63" s="106"/>
      <c r="J63" s="107">
        <f>J129</f>
        <v>0</v>
      </c>
      <c r="L63" s="104"/>
    </row>
    <row r="64" spans="2:47" s="9" customFormat="1" ht="19.899999999999999" customHeight="1">
      <c r="B64" s="104"/>
      <c r="D64" s="105" t="s">
        <v>1459</v>
      </c>
      <c r="E64" s="106"/>
      <c r="F64" s="106"/>
      <c r="G64" s="106"/>
      <c r="H64" s="106"/>
      <c r="I64" s="106"/>
      <c r="J64" s="107">
        <f>J140</f>
        <v>0</v>
      </c>
      <c r="L64" s="104"/>
    </row>
    <row r="65" spans="2:12" s="1" customFormat="1" ht="21.75" customHeight="1">
      <c r="B65" s="33"/>
      <c r="L65" s="33"/>
    </row>
    <row r="66" spans="2:12" s="1" customFormat="1" ht="6.95" customHeight="1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5" customHeight="1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5" customHeight="1">
      <c r="B71" s="33"/>
      <c r="C71" s="21" t="s">
        <v>107</v>
      </c>
      <c r="L71" s="33"/>
    </row>
    <row r="72" spans="2:12" s="1" customFormat="1" ht="6.95" customHeight="1">
      <c r="B72" s="33"/>
      <c r="L72" s="33"/>
    </row>
    <row r="73" spans="2:12" s="1" customFormat="1" ht="12" customHeight="1">
      <c r="B73" s="33"/>
      <c r="C73" s="27" t="s">
        <v>16</v>
      </c>
      <c r="L73" s="33"/>
    </row>
    <row r="74" spans="2:12" s="1" customFormat="1" ht="15" customHeight="1">
      <c r="B74" s="33"/>
      <c r="E74" s="302" t="str">
        <f>E7</f>
        <v>PD Pelhřimov - SSZ PPCH Pražská</v>
      </c>
      <c r="F74" s="303"/>
      <c r="G74" s="303"/>
      <c r="H74" s="303"/>
      <c r="L74" s="33"/>
    </row>
    <row r="75" spans="2:12" s="1" customFormat="1" ht="12" customHeight="1">
      <c r="B75" s="33"/>
      <c r="C75" s="27" t="s">
        <v>95</v>
      </c>
      <c r="L75" s="33"/>
    </row>
    <row r="76" spans="2:12" s="1" customFormat="1" ht="15" customHeight="1">
      <c r="B76" s="33"/>
      <c r="E76" s="284" t="str">
        <f>E9</f>
        <v>VRN - Vedlejší rozpočtové náklady</v>
      </c>
      <c r="F76" s="304"/>
      <c r="G76" s="304"/>
      <c r="H76" s="304"/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7" t="s">
        <v>22</v>
      </c>
      <c r="F78" s="25" t="str">
        <f>F12</f>
        <v>Pelhřimov</v>
      </c>
      <c r="I78" s="27" t="s">
        <v>24</v>
      </c>
      <c r="J78" s="50" t="str">
        <f>IF(J12="","",J12)</f>
        <v>19. 10. 2026</v>
      </c>
      <c r="L78" s="33"/>
    </row>
    <row r="79" spans="2:12" s="1" customFormat="1" ht="6.95" customHeight="1">
      <c r="B79" s="33"/>
      <c r="L79" s="33"/>
    </row>
    <row r="80" spans="2:12" s="1" customFormat="1" ht="14.85" customHeight="1">
      <c r="B80" s="33"/>
      <c r="C80" s="27" t="s">
        <v>30</v>
      </c>
      <c r="F80" s="25" t="str">
        <f>E15</f>
        <v>Město Pelhřimov</v>
      </c>
      <c r="I80" s="27" t="s">
        <v>38</v>
      </c>
      <c r="J80" s="31" t="str">
        <f>E21</f>
        <v>AŽD Praha, s.r.o.</v>
      </c>
      <c r="L80" s="33"/>
    </row>
    <row r="81" spans="2:65" s="1" customFormat="1" ht="14.85" customHeight="1">
      <c r="B81" s="33"/>
      <c r="C81" s="27" t="s">
        <v>36</v>
      </c>
      <c r="F81" s="25" t="str">
        <f>IF(E18="","",E18)</f>
        <v>Vyplň údaj</v>
      </c>
      <c r="I81" s="27" t="s">
        <v>43</v>
      </c>
      <c r="J81" s="31" t="str">
        <f>E24</f>
        <v>AŽD Praha, s.r.o.</v>
      </c>
      <c r="L81" s="33"/>
    </row>
    <row r="82" spans="2:65" s="1" customFormat="1" ht="10.35" customHeight="1">
      <c r="B82" s="33"/>
      <c r="L82" s="33"/>
    </row>
    <row r="83" spans="2:65" s="10" customFormat="1" ht="29.25" customHeight="1">
      <c r="B83" s="108"/>
      <c r="C83" s="109" t="s">
        <v>108</v>
      </c>
      <c r="D83" s="110" t="s">
        <v>65</v>
      </c>
      <c r="E83" s="110" t="s">
        <v>61</v>
      </c>
      <c r="F83" s="110" t="s">
        <v>62</v>
      </c>
      <c r="G83" s="110" t="s">
        <v>109</v>
      </c>
      <c r="H83" s="110" t="s">
        <v>110</v>
      </c>
      <c r="I83" s="110" t="s">
        <v>111</v>
      </c>
      <c r="J83" s="110" t="s">
        <v>99</v>
      </c>
      <c r="K83" s="111" t="s">
        <v>112</v>
      </c>
      <c r="L83" s="108"/>
      <c r="M83" s="57" t="s">
        <v>19</v>
      </c>
      <c r="N83" s="58" t="s">
        <v>50</v>
      </c>
      <c r="O83" s="58" t="s">
        <v>113</v>
      </c>
      <c r="P83" s="58" t="s">
        <v>114</v>
      </c>
      <c r="Q83" s="58" t="s">
        <v>115</v>
      </c>
      <c r="R83" s="58" t="s">
        <v>116</v>
      </c>
      <c r="S83" s="58" t="s">
        <v>117</v>
      </c>
      <c r="T83" s="59" t="s">
        <v>118</v>
      </c>
    </row>
    <row r="84" spans="2:65" s="1" customFormat="1" ht="22.9" customHeight="1">
      <c r="B84" s="33"/>
      <c r="C84" s="62" t="s">
        <v>119</v>
      </c>
      <c r="J84" s="112">
        <f>BK84</f>
        <v>0</v>
      </c>
      <c r="L84" s="33"/>
      <c r="M84" s="60"/>
      <c r="N84" s="51"/>
      <c r="O84" s="51"/>
      <c r="P84" s="113">
        <f>P85</f>
        <v>0</v>
      </c>
      <c r="Q84" s="51"/>
      <c r="R84" s="113">
        <f>R85</f>
        <v>0</v>
      </c>
      <c r="S84" s="51"/>
      <c r="T84" s="114">
        <f>T85</f>
        <v>0</v>
      </c>
      <c r="AT84" s="17" t="s">
        <v>79</v>
      </c>
      <c r="AU84" s="17" t="s">
        <v>100</v>
      </c>
      <c r="BK84" s="115">
        <f>BK85</f>
        <v>0</v>
      </c>
    </row>
    <row r="85" spans="2:65" s="11" customFormat="1" ht="25.9" customHeight="1">
      <c r="B85" s="116"/>
      <c r="D85" s="117" t="s">
        <v>79</v>
      </c>
      <c r="E85" s="118" t="s">
        <v>91</v>
      </c>
      <c r="F85" s="118" t="s">
        <v>92</v>
      </c>
      <c r="I85" s="119"/>
      <c r="J85" s="120">
        <f>BK85</f>
        <v>0</v>
      </c>
      <c r="L85" s="116"/>
      <c r="M85" s="121"/>
      <c r="P85" s="122">
        <f>P86+P111+P129+P140</f>
        <v>0</v>
      </c>
      <c r="R85" s="122">
        <f>R86+R111+R129+R140</f>
        <v>0</v>
      </c>
      <c r="T85" s="123">
        <f>T86+T111+T129+T140</f>
        <v>0</v>
      </c>
      <c r="AR85" s="117" t="s">
        <v>168</v>
      </c>
      <c r="AT85" s="124" t="s">
        <v>79</v>
      </c>
      <c r="AU85" s="124" t="s">
        <v>80</v>
      </c>
      <c r="AY85" s="117" t="s">
        <v>122</v>
      </c>
      <c r="BK85" s="125">
        <f>BK86+BK111+BK129+BK140</f>
        <v>0</v>
      </c>
    </row>
    <row r="86" spans="2:65" s="11" customFormat="1" ht="22.9" customHeight="1">
      <c r="B86" s="116"/>
      <c r="D86" s="117" t="s">
        <v>79</v>
      </c>
      <c r="E86" s="126" t="s">
        <v>1460</v>
      </c>
      <c r="F86" s="126" t="s">
        <v>1461</v>
      </c>
      <c r="I86" s="119"/>
      <c r="J86" s="127">
        <f>BK86</f>
        <v>0</v>
      </c>
      <c r="L86" s="116"/>
      <c r="M86" s="121"/>
      <c r="P86" s="122">
        <f>SUM(P87:P110)</f>
        <v>0</v>
      </c>
      <c r="R86" s="122">
        <f>SUM(R87:R110)</f>
        <v>0</v>
      </c>
      <c r="T86" s="123">
        <f>SUM(T87:T110)</f>
        <v>0</v>
      </c>
      <c r="AR86" s="117" t="s">
        <v>168</v>
      </c>
      <c r="AT86" s="124" t="s">
        <v>79</v>
      </c>
      <c r="AU86" s="124" t="s">
        <v>88</v>
      </c>
      <c r="AY86" s="117" t="s">
        <v>122</v>
      </c>
      <c r="BK86" s="125">
        <f>SUM(BK87:BK110)</f>
        <v>0</v>
      </c>
    </row>
    <row r="87" spans="2:65" s="1" customFormat="1" ht="15" customHeight="1">
      <c r="B87" s="33"/>
      <c r="C87" s="128" t="s">
        <v>88</v>
      </c>
      <c r="D87" s="128" t="s">
        <v>125</v>
      </c>
      <c r="E87" s="129" t="s">
        <v>1462</v>
      </c>
      <c r="F87" s="130" t="s">
        <v>1463</v>
      </c>
      <c r="G87" s="131" t="s">
        <v>1289</v>
      </c>
      <c r="H87" s="132">
        <v>1</v>
      </c>
      <c r="I87" s="133"/>
      <c r="J87" s="134">
        <f>ROUND(I87*H87,2)</f>
        <v>0</v>
      </c>
      <c r="K87" s="130" t="s">
        <v>129</v>
      </c>
      <c r="L87" s="33"/>
      <c r="M87" s="135" t="s">
        <v>19</v>
      </c>
      <c r="N87" s="136" t="s">
        <v>51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1464</v>
      </c>
      <c r="AT87" s="139" t="s">
        <v>125</v>
      </c>
      <c r="AU87" s="139" t="s">
        <v>90</v>
      </c>
      <c r="AY87" s="17" t="s">
        <v>122</v>
      </c>
      <c r="BE87" s="140">
        <f>IF(N87="základní",J87,0)</f>
        <v>0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7" t="s">
        <v>88</v>
      </c>
      <c r="BK87" s="140">
        <f>ROUND(I87*H87,2)</f>
        <v>0</v>
      </c>
      <c r="BL87" s="17" t="s">
        <v>1464</v>
      </c>
      <c r="BM87" s="139" t="s">
        <v>1465</v>
      </c>
    </row>
    <row r="88" spans="2:65" s="1" customFormat="1" ht="11.25">
      <c r="B88" s="33"/>
      <c r="D88" s="141" t="s">
        <v>132</v>
      </c>
      <c r="F88" s="142" t="s">
        <v>1466</v>
      </c>
      <c r="I88" s="143"/>
      <c r="L88" s="33"/>
      <c r="M88" s="144"/>
      <c r="T88" s="54"/>
      <c r="AT88" s="17" t="s">
        <v>132</v>
      </c>
      <c r="AU88" s="17" t="s">
        <v>90</v>
      </c>
    </row>
    <row r="89" spans="2:65" s="13" customFormat="1" ht="11.25">
      <c r="B89" s="152"/>
      <c r="D89" s="146" t="s">
        <v>134</v>
      </c>
      <c r="E89" s="153" t="s">
        <v>19</v>
      </c>
      <c r="F89" s="154" t="s">
        <v>88</v>
      </c>
      <c r="H89" s="155">
        <v>1</v>
      </c>
      <c r="I89" s="156"/>
      <c r="L89" s="152"/>
      <c r="M89" s="157"/>
      <c r="T89" s="158"/>
      <c r="AT89" s="153" t="s">
        <v>134</v>
      </c>
      <c r="AU89" s="153" t="s">
        <v>90</v>
      </c>
      <c r="AV89" s="13" t="s">
        <v>90</v>
      </c>
      <c r="AW89" s="13" t="s">
        <v>42</v>
      </c>
      <c r="AX89" s="13" t="s">
        <v>80</v>
      </c>
      <c r="AY89" s="153" t="s">
        <v>122</v>
      </c>
    </row>
    <row r="90" spans="2:65" s="14" customFormat="1" ht="11.25">
      <c r="B90" s="159"/>
      <c r="D90" s="146" t="s">
        <v>134</v>
      </c>
      <c r="E90" s="160" t="s">
        <v>19</v>
      </c>
      <c r="F90" s="161" t="s">
        <v>140</v>
      </c>
      <c r="H90" s="162">
        <v>1</v>
      </c>
      <c r="I90" s="163"/>
      <c r="L90" s="159"/>
      <c r="M90" s="164"/>
      <c r="T90" s="165"/>
      <c r="AT90" s="160" t="s">
        <v>134</v>
      </c>
      <c r="AU90" s="160" t="s">
        <v>90</v>
      </c>
      <c r="AV90" s="14" t="s">
        <v>130</v>
      </c>
      <c r="AW90" s="14" t="s">
        <v>42</v>
      </c>
      <c r="AX90" s="14" t="s">
        <v>88</v>
      </c>
      <c r="AY90" s="160" t="s">
        <v>122</v>
      </c>
    </row>
    <row r="91" spans="2:65" s="1" customFormat="1" ht="15" customHeight="1">
      <c r="B91" s="33"/>
      <c r="C91" s="128" t="s">
        <v>90</v>
      </c>
      <c r="D91" s="128" t="s">
        <v>125</v>
      </c>
      <c r="E91" s="129" t="s">
        <v>1467</v>
      </c>
      <c r="F91" s="130" t="s">
        <v>1468</v>
      </c>
      <c r="G91" s="131" t="s">
        <v>128</v>
      </c>
      <c r="H91" s="132">
        <v>1</v>
      </c>
      <c r="I91" s="133"/>
      <c r="J91" s="134">
        <f>ROUND(I91*H91,2)</f>
        <v>0</v>
      </c>
      <c r="K91" s="130" t="s">
        <v>129</v>
      </c>
      <c r="L91" s="33"/>
      <c r="M91" s="135" t="s">
        <v>19</v>
      </c>
      <c r="N91" s="136" t="s">
        <v>51</v>
      </c>
      <c r="P91" s="137">
        <f>O91*H91</f>
        <v>0</v>
      </c>
      <c r="Q91" s="137">
        <v>0</v>
      </c>
      <c r="R91" s="137">
        <f>Q91*H91</f>
        <v>0</v>
      </c>
      <c r="S91" s="137">
        <v>0</v>
      </c>
      <c r="T91" s="138">
        <f>S91*H91</f>
        <v>0</v>
      </c>
      <c r="AR91" s="139" t="s">
        <v>1464</v>
      </c>
      <c r="AT91" s="139" t="s">
        <v>125</v>
      </c>
      <c r="AU91" s="139" t="s">
        <v>90</v>
      </c>
      <c r="AY91" s="17" t="s">
        <v>122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7" t="s">
        <v>88</v>
      </c>
      <c r="BK91" s="140">
        <f>ROUND(I91*H91,2)</f>
        <v>0</v>
      </c>
      <c r="BL91" s="17" t="s">
        <v>1464</v>
      </c>
      <c r="BM91" s="139" t="s">
        <v>1469</v>
      </c>
    </row>
    <row r="92" spans="2:65" s="1" customFormat="1" ht="11.25">
      <c r="B92" s="33"/>
      <c r="D92" s="141" t="s">
        <v>132</v>
      </c>
      <c r="F92" s="142" t="s">
        <v>1470</v>
      </c>
      <c r="I92" s="143"/>
      <c r="L92" s="33"/>
      <c r="M92" s="144"/>
      <c r="T92" s="54"/>
      <c r="AT92" s="17" t="s">
        <v>132</v>
      </c>
      <c r="AU92" s="17" t="s">
        <v>90</v>
      </c>
    </row>
    <row r="93" spans="2:65" s="12" customFormat="1" ht="11.25">
      <c r="B93" s="145"/>
      <c r="D93" s="146" t="s">
        <v>134</v>
      </c>
      <c r="E93" s="147" t="s">
        <v>19</v>
      </c>
      <c r="F93" s="148" t="s">
        <v>1471</v>
      </c>
      <c r="H93" s="147" t="s">
        <v>19</v>
      </c>
      <c r="I93" s="149"/>
      <c r="L93" s="145"/>
      <c r="M93" s="150"/>
      <c r="T93" s="151"/>
      <c r="AT93" s="147" t="s">
        <v>134</v>
      </c>
      <c r="AU93" s="147" t="s">
        <v>90</v>
      </c>
      <c r="AV93" s="12" t="s">
        <v>88</v>
      </c>
      <c r="AW93" s="12" t="s">
        <v>42</v>
      </c>
      <c r="AX93" s="12" t="s">
        <v>80</v>
      </c>
      <c r="AY93" s="147" t="s">
        <v>122</v>
      </c>
    </row>
    <row r="94" spans="2:65" s="12" customFormat="1" ht="11.25">
      <c r="B94" s="145"/>
      <c r="D94" s="146" t="s">
        <v>134</v>
      </c>
      <c r="E94" s="147" t="s">
        <v>19</v>
      </c>
      <c r="F94" s="148" t="s">
        <v>1472</v>
      </c>
      <c r="H94" s="147" t="s">
        <v>19</v>
      </c>
      <c r="I94" s="149"/>
      <c r="L94" s="145"/>
      <c r="M94" s="150"/>
      <c r="T94" s="151"/>
      <c r="AT94" s="147" t="s">
        <v>134</v>
      </c>
      <c r="AU94" s="147" t="s">
        <v>90</v>
      </c>
      <c r="AV94" s="12" t="s">
        <v>88</v>
      </c>
      <c r="AW94" s="12" t="s">
        <v>42</v>
      </c>
      <c r="AX94" s="12" t="s">
        <v>80</v>
      </c>
      <c r="AY94" s="147" t="s">
        <v>122</v>
      </c>
    </row>
    <row r="95" spans="2:65" s="13" customFormat="1" ht="11.25">
      <c r="B95" s="152"/>
      <c r="D95" s="146" t="s">
        <v>134</v>
      </c>
      <c r="E95" s="153" t="s">
        <v>19</v>
      </c>
      <c r="F95" s="154" t="s">
        <v>88</v>
      </c>
      <c r="H95" s="155">
        <v>1</v>
      </c>
      <c r="I95" s="156"/>
      <c r="L95" s="152"/>
      <c r="M95" s="157"/>
      <c r="T95" s="158"/>
      <c r="AT95" s="153" t="s">
        <v>134</v>
      </c>
      <c r="AU95" s="153" t="s">
        <v>90</v>
      </c>
      <c r="AV95" s="13" t="s">
        <v>90</v>
      </c>
      <c r="AW95" s="13" t="s">
        <v>42</v>
      </c>
      <c r="AX95" s="13" t="s">
        <v>88</v>
      </c>
      <c r="AY95" s="153" t="s">
        <v>122</v>
      </c>
    </row>
    <row r="96" spans="2:65" s="1" customFormat="1" ht="15" customHeight="1">
      <c r="B96" s="33"/>
      <c r="C96" s="128" t="s">
        <v>145</v>
      </c>
      <c r="D96" s="128" t="s">
        <v>125</v>
      </c>
      <c r="E96" s="129" t="s">
        <v>1473</v>
      </c>
      <c r="F96" s="130" t="s">
        <v>1474</v>
      </c>
      <c r="G96" s="131" t="s">
        <v>1475</v>
      </c>
      <c r="H96" s="132">
        <v>1</v>
      </c>
      <c r="I96" s="133"/>
      <c r="J96" s="134">
        <f>ROUND(I96*H96,2)</f>
        <v>0</v>
      </c>
      <c r="K96" s="130" t="s">
        <v>129</v>
      </c>
      <c r="L96" s="33"/>
      <c r="M96" s="135" t="s">
        <v>19</v>
      </c>
      <c r="N96" s="136" t="s">
        <v>51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1464</v>
      </c>
      <c r="AT96" s="139" t="s">
        <v>125</v>
      </c>
      <c r="AU96" s="139" t="s">
        <v>90</v>
      </c>
      <c r="AY96" s="17" t="s">
        <v>122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7" t="s">
        <v>88</v>
      </c>
      <c r="BK96" s="140">
        <f>ROUND(I96*H96,2)</f>
        <v>0</v>
      </c>
      <c r="BL96" s="17" t="s">
        <v>1464</v>
      </c>
      <c r="BM96" s="139" t="s">
        <v>1476</v>
      </c>
    </row>
    <row r="97" spans="2:65" s="1" customFormat="1" ht="11.25">
      <c r="B97" s="33"/>
      <c r="D97" s="141" t="s">
        <v>132</v>
      </c>
      <c r="F97" s="142" t="s">
        <v>1477</v>
      </c>
      <c r="I97" s="143"/>
      <c r="L97" s="33"/>
      <c r="M97" s="144"/>
      <c r="T97" s="54"/>
      <c r="AT97" s="17" t="s">
        <v>132</v>
      </c>
      <c r="AU97" s="17" t="s">
        <v>90</v>
      </c>
    </row>
    <row r="98" spans="2:65" s="12" customFormat="1" ht="11.25">
      <c r="B98" s="145"/>
      <c r="D98" s="146" t="s">
        <v>134</v>
      </c>
      <c r="E98" s="147" t="s">
        <v>19</v>
      </c>
      <c r="F98" s="148" t="s">
        <v>1471</v>
      </c>
      <c r="H98" s="147" t="s">
        <v>19</v>
      </c>
      <c r="I98" s="149"/>
      <c r="L98" s="145"/>
      <c r="M98" s="150"/>
      <c r="T98" s="151"/>
      <c r="AT98" s="147" t="s">
        <v>134</v>
      </c>
      <c r="AU98" s="147" t="s">
        <v>90</v>
      </c>
      <c r="AV98" s="12" t="s">
        <v>88</v>
      </c>
      <c r="AW98" s="12" t="s">
        <v>42</v>
      </c>
      <c r="AX98" s="12" t="s">
        <v>80</v>
      </c>
      <c r="AY98" s="147" t="s">
        <v>122</v>
      </c>
    </row>
    <row r="99" spans="2:65" s="12" customFormat="1" ht="11.25">
      <c r="B99" s="145"/>
      <c r="D99" s="146" t="s">
        <v>134</v>
      </c>
      <c r="E99" s="147" t="s">
        <v>19</v>
      </c>
      <c r="F99" s="148" t="s">
        <v>1472</v>
      </c>
      <c r="H99" s="147" t="s">
        <v>19</v>
      </c>
      <c r="I99" s="149"/>
      <c r="L99" s="145"/>
      <c r="M99" s="150"/>
      <c r="T99" s="151"/>
      <c r="AT99" s="147" t="s">
        <v>134</v>
      </c>
      <c r="AU99" s="147" t="s">
        <v>90</v>
      </c>
      <c r="AV99" s="12" t="s">
        <v>88</v>
      </c>
      <c r="AW99" s="12" t="s">
        <v>42</v>
      </c>
      <c r="AX99" s="12" t="s">
        <v>80</v>
      </c>
      <c r="AY99" s="147" t="s">
        <v>122</v>
      </c>
    </row>
    <row r="100" spans="2:65" s="13" customFormat="1" ht="11.25">
      <c r="B100" s="152"/>
      <c r="D100" s="146" t="s">
        <v>134</v>
      </c>
      <c r="E100" s="153" t="s">
        <v>19</v>
      </c>
      <c r="F100" s="154" t="s">
        <v>88</v>
      </c>
      <c r="H100" s="155">
        <v>1</v>
      </c>
      <c r="I100" s="156"/>
      <c r="L100" s="152"/>
      <c r="M100" s="157"/>
      <c r="T100" s="158"/>
      <c r="AT100" s="153" t="s">
        <v>134</v>
      </c>
      <c r="AU100" s="153" t="s">
        <v>90</v>
      </c>
      <c r="AV100" s="13" t="s">
        <v>90</v>
      </c>
      <c r="AW100" s="13" t="s">
        <v>42</v>
      </c>
      <c r="AX100" s="13" t="s">
        <v>88</v>
      </c>
      <c r="AY100" s="153" t="s">
        <v>122</v>
      </c>
    </row>
    <row r="101" spans="2:65" s="1" customFormat="1" ht="15" customHeight="1">
      <c r="B101" s="33"/>
      <c r="C101" s="128" t="s">
        <v>130</v>
      </c>
      <c r="D101" s="128" t="s">
        <v>125</v>
      </c>
      <c r="E101" s="129" t="s">
        <v>1478</v>
      </c>
      <c r="F101" s="130" t="s">
        <v>1479</v>
      </c>
      <c r="G101" s="131" t="s">
        <v>128</v>
      </c>
      <c r="H101" s="132">
        <v>1</v>
      </c>
      <c r="I101" s="133"/>
      <c r="J101" s="134">
        <f>ROUND(I101*H101,2)</f>
        <v>0</v>
      </c>
      <c r="K101" s="130" t="s">
        <v>129</v>
      </c>
      <c r="L101" s="33"/>
      <c r="M101" s="135" t="s">
        <v>19</v>
      </c>
      <c r="N101" s="136" t="s">
        <v>51</v>
      </c>
      <c r="P101" s="137">
        <f>O101*H101</f>
        <v>0</v>
      </c>
      <c r="Q101" s="137">
        <v>0</v>
      </c>
      <c r="R101" s="137">
        <f>Q101*H101</f>
        <v>0</v>
      </c>
      <c r="S101" s="137">
        <v>0</v>
      </c>
      <c r="T101" s="138">
        <f>S101*H101</f>
        <v>0</v>
      </c>
      <c r="AR101" s="139" t="s">
        <v>1464</v>
      </c>
      <c r="AT101" s="139" t="s">
        <v>125</v>
      </c>
      <c r="AU101" s="139" t="s">
        <v>90</v>
      </c>
      <c r="AY101" s="17" t="s">
        <v>122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7" t="s">
        <v>88</v>
      </c>
      <c r="BK101" s="140">
        <f>ROUND(I101*H101,2)</f>
        <v>0</v>
      </c>
      <c r="BL101" s="17" t="s">
        <v>1464</v>
      </c>
      <c r="BM101" s="139" t="s">
        <v>1480</v>
      </c>
    </row>
    <row r="102" spans="2:65" s="1" customFormat="1" ht="11.25">
      <c r="B102" s="33"/>
      <c r="D102" s="141" t="s">
        <v>132</v>
      </c>
      <c r="F102" s="142" t="s">
        <v>1481</v>
      </c>
      <c r="I102" s="143"/>
      <c r="L102" s="33"/>
      <c r="M102" s="144"/>
      <c r="T102" s="54"/>
      <c r="AT102" s="17" t="s">
        <v>132</v>
      </c>
      <c r="AU102" s="17" t="s">
        <v>90</v>
      </c>
    </row>
    <row r="103" spans="2:65" s="12" customFormat="1" ht="11.25">
      <c r="B103" s="145"/>
      <c r="D103" s="146" t="s">
        <v>134</v>
      </c>
      <c r="E103" s="147" t="s">
        <v>19</v>
      </c>
      <c r="F103" s="148" t="s">
        <v>1471</v>
      </c>
      <c r="H103" s="147" t="s">
        <v>19</v>
      </c>
      <c r="I103" s="149"/>
      <c r="L103" s="145"/>
      <c r="M103" s="150"/>
      <c r="T103" s="151"/>
      <c r="AT103" s="147" t="s">
        <v>134</v>
      </c>
      <c r="AU103" s="147" t="s">
        <v>90</v>
      </c>
      <c r="AV103" s="12" t="s">
        <v>88</v>
      </c>
      <c r="AW103" s="12" t="s">
        <v>42</v>
      </c>
      <c r="AX103" s="12" t="s">
        <v>80</v>
      </c>
      <c r="AY103" s="147" t="s">
        <v>122</v>
      </c>
    </row>
    <row r="104" spans="2:65" s="12" customFormat="1" ht="11.25">
      <c r="B104" s="145"/>
      <c r="D104" s="146" t="s">
        <v>134</v>
      </c>
      <c r="E104" s="147" t="s">
        <v>19</v>
      </c>
      <c r="F104" s="148" t="s">
        <v>1472</v>
      </c>
      <c r="H104" s="147" t="s">
        <v>19</v>
      </c>
      <c r="I104" s="149"/>
      <c r="L104" s="145"/>
      <c r="M104" s="150"/>
      <c r="T104" s="151"/>
      <c r="AT104" s="147" t="s">
        <v>134</v>
      </c>
      <c r="AU104" s="147" t="s">
        <v>90</v>
      </c>
      <c r="AV104" s="12" t="s">
        <v>88</v>
      </c>
      <c r="AW104" s="12" t="s">
        <v>42</v>
      </c>
      <c r="AX104" s="12" t="s">
        <v>80</v>
      </c>
      <c r="AY104" s="147" t="s">
        <v>122</v>
      </c>
    </row>
    <row r="105" spans="2:65" s="13" customFormat="1" ht="11.25">
      <c r="B105" s="152"/>
      <c r="D105" s="146" t="s">
        <v>134</v>
      </c>
      <c r="E105" s="153" t="s">
        <v>19</v>
      </c>
      <c r="F105" s="154" t="s">
        <v>88</v>
      </c>
      <c r="H105" s="155">
        <v>1</v>
      </c>
      <c r="I105" s="156"/>
      <c r="L105" s="152"/>
      <c r="M105" s="157"/>
      <c r="T105" s="158"/>
      <c r="AT105" s="153" t="s">
        <v>134</v>
      </c>
      <c r="AU105" s="153" t="s">
        <v>90</v>
      </c>
      <c r="AV105" s="13" t="s">
        <v>90</v>
      </c>
      <c r="AW105" s="13" t="s">
        <v>42</v>
      </c>
      <c r="AX105" s="13" t="s">
        <v>88</v>
      </c>
      <c r="AY105" s="153" t="s">
        <v>122</v>
      </c>
    </row>
    <row r="106" spans="2:65" s="1" customFormat="1" ht="15" customHeight="1">
      <c r="B106" s="33"/>
      <c r="C106" s="128" t="s">
        <v>168</v>
      </c>
      <c r="D106" s="128" t="s">
        <v>125</v>
      </c>
      <c r="E106" s="129" t="s">
        <v>1482</v>
      </c>
      <c r="F106" s="130" t="s">
        <v>1483</v>
      </c>
      <c r="G106" s="131" t="s">
        <v>128</v>
      </c>
      <c r="H106" s="132">
        <v>1</v>
      </c>
      <c r="I106" s="133"/>
      <c r="J106" s="134">
        <f>ROUND(I106*H106,2)</f>
        <v>0</v>
      </c>
      <c r="K106" s="130" t="s">
        <v>129</v>
      </c>
      <c r="L106" s="33"/>
      <c r="M106" s="135" t="s">
        <v>19</v>
      </c>
      <c r="N106" s="136" t="s">
        <v>51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1464</v>
      </c>
      <c r="AT106" s="139" t="s">
        <v>125</v>
      </c>
      <c r="AU106" s="139" t="s">
        <v>90</v>
      </c>
      <c r="AY106" s="17" t="s">
        <v>122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7" t="s">
        <v>88</v>
      </c>
      <c r="BK106" s="140">
        <f>ROUND(I106*H106,2)</f>
        <v>0</v>
      </c>
      <c r="BL106" s="17" t="s">
        <v>1464</v>
      </c>
      <c r="BM106" s="139" t="s">
        <v>1484</v>
      </c>
    </row>
    <row r="107" spans="2:65" s="1" customFormat="1" ht="11.25">
      <c r="B107" s="33"/>
      <c r="D107" s="141" t="s">
        <v>132</v>
      </c>
      <c r="F107" s="142" t="s">
        <v>1485</v>
      </c>
      <c r="I107" s="143"/>
      <c r="L107" s="33"/>
      <c r="M107" s="144"/>
      <c r="T107" s="54"/>
      <c r="AT107" s="17" t="s">
        <v>132</v>
      </c>
      <c r="AU107" s="17" t="s">
        <v>90</v>
      </c>
    </row>
    <row r="108" spans="2:65" s="12" customFormat="1" ht="11.25">
      <c r="B108" s="145"/>
      <c r="D108" s="146" t="s">
        <v>134</v>
      </c>
      <c r="E108" s="147" t="s">
        <v>19</v>
      </c>
      <c r="F108" s="148" t="s">
        <v>1471</v>
      </c>
      <c r="H108" s="147" t="s">
        <v>19</v>
      </c>
      <c r="I108" s="149"/>
      <c r="L108" s="145"/>
      <c r="M108" s="150"/>
      <c r="T108" s="151"/>
      <c r="AT108" s="147" t="s">
        <v>134</v>
      </c>
      <c r="AU108" s="147" t="s">
        <v>90</v>
      </c>
      <c r="AV108" s="12" t="s">
        <v>88</v>
      </c>
      <c r="AW108" s="12" t="s">
        <v>42</v>
      </c>
      <c r="AX108" s="12" t="s">
        <v>80</v>
      </c>
      <c r="AY108" s="147" t="s">
        <v>122</v>
      </c>
    </row>
    <row r="109" spans="2:65" s="12" customFormat="1" ht="11.25">
      <c r="B109" s="145"/>
      <c r="D109" s="146" t="s">
        <v>134</v>
      </c>
      <c r="E109" s="147" t="s">
        <v>19</v>
      </c>
      <c r="F109" s="148" t="s">
        <v>1472</v>
      </c>
      <c r="H109" s="147" t="s">
        <v>19</v>
      </c>
      <c r="I109" s="149"/>
      <c r="L109" s="145"/>
      <c r="M109" s="150"/>
      <c r="T109" s="151"/>
      <c r="AT109" s="147" t="s">
        <v>134</v>
      </c>
      <c r="AU109" s="147" t="s">
        <v>90</v>
      </c>
      <c r="AV109" s="12" t="s">
        <v>88</v>
      </c>
      <c r="AW109" s="12" t="s">
        <v>42</v>
      </c>
      <c r="AX109" s="12" t="s">
        <v>80</v>
      </c>
      <c r="AY109" s="147" t="s">
        <v>122</v>
      </c>
    </row>
    <row r="110" spans="2:65" s="13" customFormat="1" ht="11.25">
      <c r="B110" s="152"/>
      <c r="D110" s="146" t="s">
        <v>134</v>
      </c>
      <c r="E110" s="153" t="s">
        <v>19</v>
      </c>
      <c r="F110" s="154" t="s">
        <v>88</v>
      </c>
      <c r="H110" s="155">
        <v>1</v>
      </c>
      <c r="I110" s="156"/>
      <c r="L110" s="152"/>
      <c r="M110" s="157"/>
      <c r="T110" s="158"/>
      <c r="AT110" s="153" t="s">
        <v>134</v>
      </c>
      <c r="AU110" s="153" t="s">
        <v>90</v>
      </c>
      <c r="AV110" s="13" t="s">
        <v>90</v>
      </c>
      <c r="AW110" s="13" t="s">
        <v>42</v>
      </c>
      <c r="AX110" s="13" t="s">
        <v>88</v>
      </c>
      <c r="AY110" s="153" t="s">
        <v>122</v>
      </c>
    </row>
    <row r="111" spans="2:65" s="11" customFormat="1" ht="22.9" customHeight="1">
      <c r="B111" s="116"/>
      <c r="D111" s="117" t="s">
        <v>79</v>
      </c>
      <c r="E111" s="126" t="s">
        <v>1486</v>
      </c>
      <c r="F111" s="126" t="s">
        <v>1487</v>
      </c>
      <c r="I111" s="119"/>
      <c r="J111" s="127">
        <f>BK111</f>
        <v>0</v>
      </c>
      <c r="L111" s="116"/>
      <c r="M111" s="121"/>
      <c r="P111" s="122">
        <f>SUM(P112:P128)</f>
        <v>0</v>
      </c>
      <c r="R111" s="122">
        <f>SUM(R112:R128)</f>
        <v>0</v>
      </c>
      <c r="T111" s="123">
        <f>SUM(T112:T128)</f>
        <v>0</v>
      </c>
      <c r="AR111" s="117" t="s">
        <v>168</v>
      </c>
      <c r="AT111" s="124" t="s">
        <v>79</v>
      </c>
      <c r="AU111" s="124" t="s">
        <v>88</v>
      </c>
      <c r="AY111" s="117" t="s">
        <v>122</v>
      </c>
      <c r="BK111" s="125">
        <f>SUM(BK112:BK128)</f>
        <v>0</v>
      </c>
    </row>
    <row r="112" spans="2:65" s="1" customFormat="1" ht="15" customHeight="1">
      <c r="B112" s="33"/>
      <c r="C112" s="128" t="s">
        <v>177</v>
      </c>
      <c r="D112" s="128" t="s">
        <v>125</v>
      </c>
      <c r="E112" s="129" t="s">
        <v>1488</v>
      </c>
      <c r="F112" s="130" t="s">
        <v>1487</v>
      </c>
      <c r="G112" s="131" t="s">
        <v>1289</v>
      </c>
      <c r="H112" s="132">
        <v>1</v>
      </c>
      <c r="I112" s="133"/>
      <c r="J112" s="134">
        <f>ROUND(I112*H112,2)</f>
        <v>0</v>
      </c>
      <c r="K112" s="130" t="s">
        <v>129</v>
      </c>
      <c r="L112" s="33"/>
      <c r="M112" s="135" t="s">
        <v>19</v>
      </c>
      <c r="N112" s="136" t="s">
        <v>51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1464</v>
      </c>
      <c r="AT112" s="139" t="s">
        <v>125</v>
      </c>
      <c r="AU112" s="139" t="s">
        <v>90</v>
      </c>
      <c r="AY112" s="17" t="s">
        <v>122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7" t="s">
        <v>88</v>
      </c>
      <c r="BK112" s="140">
        <f>ROUND(I112*H112,2)</f>
        <v>0</v>
      </c>
      <c r="BL112" s="17" t="s">
        <v>1464</v>
      </c>
      <c r="BM112" s="139" t="s">
        <v>1489</v>
      </c>
    </row>
    <row r="113" spans="2:65" s="1" customFormat="1" ht="11.25">
      <c r="B113" s="33"/>
      <c r="D113" s="141" t="s">
        <v>132</v>
      </c>
      <c r="F113" s="142" t="s">
        <v>1490</v>
      </c>
      <c r="I113" s="143"/>
      <c r="L113" s="33"/>
      <c r="M113" s="144"/>
      <c r="T113" s="54"/>
      <c r="AT113" s="17" t="s">
        <v>132</v>
      </c>
      <c r="AU113" s="17" t="s">
        <v>90</v>
      </c>
    </row>
    <row r="114" spans="2:65" s="13" customFormat="1" ht="11.25">
      <c r="B114" s="152"/>
      <c r="D114" s="146" t="s">
        <v>134</v>
      </c>
      <c r="E114" s="153" t="s">
        <v>19</v>
      </c>
      <c r="F114" s="154" t="s">
        <v>88</v>
      </c>
      <c r="H114" s="155">
        <v>1</v>
      </c>
      <c r="I114" s="156"/>
      <c r="L114" s="152"/>
      <c r="M114" s="157"/>
      <c r="T114" s="158"/>
      <c r="AT114" s="153" t="s">
        <v>134</v>
      </c>
      <c r="AU114" s="153" t="s">
        <v>90</v>
      </c>
      <c r="AV114" s="13" t="s">
        <v>90</v>
      </c>
      <c r="AW114" s="13" t="s">
        <v>42</v>
      </c>
      <c r="AX114" s="13" t="s">
        <v>80</v>
      </c>
      <c r="AY114" s="153" t="s">
        <v>122</v>
      </c>
    </row>
    <row r="115" spans="2:65" s="14" customFormat="1" ht="11.25">
      <c r="B115" s="159"/>
      <c r="D115" s="146" t="s">
        <v>134</v>
      </c>
      <c r="E115" s="160" t="s">
        <v>19</v>
      </c>
      <c r="F115" s="161" t="s">
        <v>140</v>
      </c>
      <c r="H115" s="162">
        <v>1</v>
      </c>
      <c r="I115" s="163"/>
      <c r="L115" s="159"/>
      <c r="M115" s="164"/>
      <c r="T115" s="165"/>
      <c r="AT115" s="160" t="s">
        <v>134</v>
      </c>
      <c r="AU115" s="160" t="s">
        <v>90</v>
      </c>
      <c r="AV115" s="14" t="s">
        <v>130</v>
      </c>
      <c r="AW115" s="14" t="s">
        <v>42</v>
      </c>
      <c r="AX115" s="14" t="s">
        <v>88</v>
      </c>
      <c r="AY115" s="160" t="s">
        <v>122</v>
      </c>
    </row>
    <row r="116" spans="2:65" s="1" customFormat="1" ht="15" customHeight="1">
      <c r="B116" s="33"/>
      <c r="C116" s="128" t="s">
        <v>185</v>
      </c>
      <c r="D116" s="128" t="s">
        <v>125</v>
      </c>
      <c r="E116" s="129" t="s">
        <v>1491</v>
      </c>
      <c r="F116" s="130" t="s">
        <v>1492</v>
      </c>
      <c r="G116" s="131" t="s">
        <v>128</v>
      </c>
      <c r="H116" s="132">
        <v>1</v>
      </c>
      <c r="I116" s="133"/>
      <c r="J116" s="134">
        <f>ROUND(I116*H116,2)</f>
        <v>0</v>
      </c>
      <c r="K116" s="130" t="s">
        <v>129</v>
      </c>
      <c r="L116" s="33"/>
      <c r="M116" s="135" t="s">
        <v>19</v>
      </c>
      <c r="N116" s="136" t="s">
        <v>51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1464</v>
      </c>
      <c r="AT116" s="139" t="s">
        <v>125</v>
      </c>
      <c r="AU116" s="139" t="s">
        <v>90</v>
      </c>
      <c r="AY116" s="17" t="s">
        <v>122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7" t="s">
        <v>88</v>
      </c>
      <c r="BK116" s="140">
        <f>ROUND(I116*H116,2)</f>
        <v>0</v>
      </c>
      <c r="BL116" s="17" t="s">
        <v>1464</v>
      </c>
      <c r="BM116" s="139" t="s">
        <v>1493</v>
      </c>
    </row>
    <row r="117" spans="2:65" s="1" customFormat="1" ht="11.25">
      <c r="B117" s="33"/>
      <c r="D117" s="141" t="s">
        <v>132</v>
      </c>
      <c r="F117" s="142" t="s">
        <v>1494</v>
      </c>
      <c r="I117" s="143"/>
      <c r="L117" s="33"/>
      <c r="M117" s="144"/>
      <c r="T117" s="54"/>
      <c r="AT117" s="17" t="s">
        <v>132</v>
      </c>
      <c r="AU117" s="17" t="s">
        <v>90</v>
      </c>
    </row>
    <row r="118" spans="2:65" s="12" customFormat="1" ht="11.25">
      <c r="B118" s="145"/>
      <c r="D118" s="146" t="s">
        <v>134</v>
      </c>
      <c r="E118" s="147" t="s">
        <v>19</v>
      </c>
      <c r="F118" s="148" t="s">
        <v>1471</v>
      </c>
      <c r="H118" s="147" t="s">
        <v>19</v>
      </c>
      <c r="I118" s="149"/>
      <c r="L118" s="145"/>
      <c r="M118" s="150"/>
      <c r="T118" s="151"/>
      <c r="AT118" s="147" t="s">
        <v>134</v>
      </c>
      <c r="AU118" s="147" t="s">
        <v>90</v>
      </c>
      <c r="AV118" s="12" t="s">
        <v>88</v>
      </c>
      <c r="AW118" s="12" t="s">
        <v>42</v>
      </c>
      <c r="AX118" s="12" t="s">
        <v>80</v>
      </c>
      <c r="AY118" s="147" t="s">
        <v>122</v>
      </c>
    </row>
    <row r="119" spans="2:65" s="12" customFormat="1" ht="11.25">
      <c r="B119" s="145"/>
      <c r="D119" s="146" t="s">
        <v>134</v>
      </c>
      <c r="E119" s="147" t="s">
        <v>19</v>
      </c>
      <c r="F119" s="148" t="s">
        <v>1472</v>
      </c>
      <c r="H119" s="147" t="s">
        <v>19</v>
      </c>
      <c r="I119" s="149"/>
      <c r="L119" s="145"/>
      <c r="M119" s="150"/>
      <c r="T119" s="151"/>
      <c r="AT119" s="147" t="s">
        <v>134</v>
      </c>
      <c r="AU119" s="147" t="s">
        <v>90</v>
      </c>
      <c r="AV119" s="12" t="s">
        <v>88</v>
      </c>
      <c r="AW119" s="12" t="s">
        <v>42</v>
      </c>
      <c r="AX119" s="12" t="s">
        <v>80</v>
      </c>
      <c r="AY119" s="147" t="s">
        <v>122</v>
      </c>
    </row>
    <row r="120" spans="2:65" s="13" customFormat="1" ht="11.25">
      <c r="B120" s="152"/>
      <c r="D120" s="146" t="s">
        <v>134</v>
      </c>
      <c r="E120" s="153" t="s">
        <v>19</v>
      </c>
      <c r="F120" s="154" t="s">
        <v>88</v>
      </c>
      <c r="H120" s="155">
        <v>1</v>
      </c>
      <c r="I120" s="156"/>
      <c r="L120" s="152"/>
      <c r="M120" s="157"/>
      <c r="T120" s="158"/>
      <c r="AT120" s="153" t="s">
        <v>134</v>
      </c>
      <c r="AU120" s="153" t="s">
        <v>90</v>
      </c>
      <c r="AV120" s="13" t="s">
        <v>90</v>
      </c>
      <c r="AW120" s="13" t="s">
        <v>42</v>
      </c>
      <c r="AX120" s="13" t="s">
        <v>88</v>
      </c>
      <c r="AY120" s="153" t="s">
        <v>122</v>
      </c>
    </row>
    <row r="121" spans="2:65" s="1" customFormat="1" ht="15" customHeight="1">
      <c r="B121" s="33"/>
      <c r="C121" s="128" t="s">
        <v>172</v>
      </c>
      <c r="D121" s="128" t="s">
        <v>125</v>
      </c>
      <c r="E121" s="129" t="s">
        <v>1495</v>
      </c>
      <c r="F121" s="130" t="s">
        <v>1496</v>
      </c>
      <c r="G121" s="131" t="s">
        <v>1289</v>
      </c>
      <c r="H121" s="132">
        <v>1</v>
      </c>
      <c r="I121" s="133"/>
      <c r="J121" s="134">
        <f>ROUND(I121*H121,2)</f>
        <v>0</v>
      </c>
      <c r="K121" s="130" t="s">
        <v>129</v>
      </c>
      <c r="L121" s="33"/>
      <c r="M121" s="135" t="s">
        <v>19</v>
      </c>
      <c r="N121" s="136" t="s">
        <v>51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1464</v>
      </c>
      <c r="AT121" s="139" t="s">
        <v>125</v>
      </c>
      <c r="AU121" s="139" t="s">
        <v>90</v>
      </c>
      <c r="AY121" s="17" t="s">
        <v>122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88</v>
      </c>
      <c r="BK121" s="140">
        <f>ROUND(I121*H121,2)</f>
        <v>0</v>
      </c>
      <c r="BL121" s="17" t="s">
        <v>1464</v>
      </c>
      <c r="BM121" s="139" t="s">
        <v>1497</v>
      </c>
    </row>
    <row r="122" spans="2:65" s="1" customFormat="1" ht="11.25">
      <c r="B122" s="33"/>
      <c r="D122" s="141" t="s">
        <v>132</v>
      </c>
      <c r="F122" s="142" t="s">
        <v>1498</v>
      </c>
      <c r="I122" s="143"/>
      <c r="L122" s="33"/>
      <c r="M122" s="144"/>
      <c r="T122" s="54"/>
      <c r="AT122" s="17" t="s">
        <v>132</v>
      </c>
      <c r="AU122" s="17" t="s">
        <v>90</v>
      </c>
    </row>
    <row r="123" spans="2:65" s="1" customFormat="1" ht="15" customHeight="1">
      <c r="B123" s="33"/>
      <c r="C123" s="128" t="s">
        <v>123</v>
      </c>
      <c r="D123" s="128" t="s">
        <v>125</v>
      </c>
      <c r="E123" s="129" t="s">
        <v>1499</v>
      </c>
      <c r="F123" s="130" t="s">
        <v>1500</v>
      </c>
      <c r="G123" s="131" t="s">
        <v>1289</v>
      </c>
      <c r="H123" s="132">
        <v>1</v>
      </c>
      <c r="I123" s="133"/>
      <c r="J123" s="134">
        <f>ROUND(I123*H123,2)</f>
        <v>0</v>
      </c>
      <c r="K123" s="130" t="s">
        <v>129</v>
      </c>
      <c r="L123" s="33"/>
      <c r="M123" s="135" t="s">
        <v>19</v>
      </c>
      <c r="N123" s="136" t="s">
        <v>51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1464</v>
      </c>
      <c r="AT123" s="139" t="s">
        <v>125</v>
      </c>
      <c r="AU123" s="139" t="s">
        <v>90</v>
      </c>
      <c r="AY123" s="17" t="s">
        <v>122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88</v>
      </c>
      <c r="BK123" s="140">
        <f>ROUND(I123*H123,2)</f>
        <v>0</v>
      </c>
      <c r="BL123" s="17" t="s">
        <v>1464</v>
      </c>
      <c r="BM123" s="139" t="s">
        <v>1501</v>
      </c>
    </row>
    <row r="124" spans="2:65" s="1" customFormat="1" ht="11.25">
      <c r="B124" s="33"/>
      <c r="D124" s="141" t="s">
        <v>132</v>
      </c>
      <c r="F124" s="142" t="s">
        <v>1502</v>
      </c>
      <c r="I124" s="143"/>
      <c r="L124" s="33"/>
      <c r="M124" s="144"/>
      <c r="T124" s="54"/>
      <c r="AT124" s="17" t="s">
        <v>132</v>
      </c>
      <c r="AU124" s="17" t="s">
        <v>90</v>
      </c>
    </row>
    <row r="125" spans="2:65" s="1" customFormat="1" ht="15" customHeight="1">
      <c r="B125" s="33"/>
      <c r="C125" s="128" t="s">
        <v>201</v>
      </c>
      <c r="D125" s="128" t="s">
        <v>125</v>
      </c>
      <c r="E125" s="129" t="s">
        <v>1503</v>
      </c>
      <c r="F125" s="130" t="s">
        <v>1504</v>
      </c>
      <c r="G125" s="131" t="s">
        <v>1289</v>
      </c>
      <c r="H125" s="132">
        <v>1</v>
      </c>
      <c r="I125" s="133"/>
      <c r="J125" s="134">
        <f>ROUND(I125*H125,2)</f>
        <v>0</v>
      </c>
      <c r="K125" s="130" t="s">
        <v>129</v>
      </c>
      <c r="L125" s="33"/>
      <c r="M125" s="135" t="s">
        <v>19</v>
      </c>
      <c r="N125" s="136" t="s">
        <v>51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1464</v>
      </c>
      <c r="AT125" s="139" t="s">
        <v>125</v>
      </c>
      <c r="AU125" s="139" t="s">
        <v>90</v>
      </c>
      <c r="AY125" s="17" t="s">
        <v>122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88</v>
      </c>
      <c r="BK125" s="140">
        <f>ROUND(I125*H125,2)</f>
        <v>0</v>
      </c>
      <c r="BL125" s="17" t="s">
        <v>1464</v>
      </c>
      <c r="BM125" s="139" t="s">
        <v>1505</v>
      </c>
    </row>
    <row r="126" spans="2:65" s="1" customFormat="1" ht="11.25">
      <c r="B126" s="33"/>
      <c r="D126" s="141" t="s">
        <v>132</v>
      </c>
      <c r="F126" s="142" t="s">
        <v>1506</v>
      </c>
      <c r="I126" s="143"/>
      <c r="L126" s="33"/>
      <c r="M126" s="144"/>
      <c r="T126" s="54"/>
      <c r="AT126" s="17" t="s">
        <v>132</v>
      </c>
      <c r="AU126" s="17" t="s">
        <v>90</v>
      </c>
    </row>
    <row r="127" spans="2:65" s="13" customFormat="1" ht="11.25">
      <c r="B127" s="152"/>
      <c r="D127" s="146" t="s">
        <v>134</v>
      </c>
      <c r="E127" s="153" t="s">
        <v>19</v>
      </c>
      <c r="F127" s="154" t="s">
        <v>88</v>
      </c>
      <c r="H127" s="155">
        <v>1</v>
      </c>
      <c r="I127" s="156"/>
      <c r="L127" s="152"/>
      <c r="M127" s="157"/>
      <c r="T127" s="158"/>
      <c r="AT127" s="153" t="s">
        <v>134</v>
      </c>
      <c r="AU127" s="153" t="s">
        <v>90</v>
      </c>
      <c r="AV127" s="13" t="s">
        <v>90</v>
      </c>
      <c r="AW127" s="13" t="s">
        <v>42</v>
      </c>
      <c r="AX127" s="13" t="s">
        <v>80</v>
      </c>
      <c r="AY127" s="153" t="s">
        <v>122</v>
      </c>
    </row>
    <row r="128" spans="2:65" s="14" customFormat="1" ht="11.25">
      <c r="B128" s="159"/>
      <c r="D128" s="146" t="s">
        <v>134</v>
      </c>
      <c r="E128" s="160" t="s">
        <v>19</v>
      </c>
      <c r="F128" s="161" t="s">
        <v>140</v>
      </c>
      <c r="H128" s="162">
        <v>1</v>
      </c>
      <c r="I128" s="163"/>
      <c r="L128" s="159"/>
      <c r="M128" s="164"/>
      <c r="T128" s="165"/>
      <c r="AT128" s="160" t="s">
        <v>134</v>
      </c>
      <c r="AU128" s="160" t="s">
        <v>90</v>
      </c>
      <c r="AV128" s="14" t="s">
        <v>130</v>
      </c>
      <c r="AW128" s="14" t="s">
        <v>42</v>
      </c>
      <c r="AX128" s="14" t="s">
        <v>88</v>
      </c>
      <c r="AY128" s="160" t="s">
        <v>122</v>
      </c>
    </row>
    <row r="129" spans="2:65" s="11" customFormat="1" ht="22.9" customHeight="1">
      <c r="B129" s="116"/>
      <c r="D129" s="117" t="s">
        <v>79</v>
      </c>
      <c r="E129" s="126" t="s">
        <v>1507</v>
      </c>
      <c r="F129" s="126" t="s">
        <v>1508</v>
      </c>
      <c r="I129" s="119"/>
      <c r="J129" s="127">
        <f>BK129</f>
        <v>0</v>
      </c>
      <c r="L129" s="116"/>
      <c r="M129" s="121"/>
      <c r="P129" s="122">
        <f>SUM(P130:P139)</f>
        <v>0</v>
      </c>
      <c r="R129" s="122">
        <f>SUM(R130:R139)</f>
        <v>0</v>
      </c>
      <c r="T129" s="123">
        <f>SUM(T130:T139)</f>
        <v>0</v>
      </c>
      <c r="AR129" s="117" t="s">
        <v>168</v>
      </c>
      <c r="AT129" s="124" t="s">
        <v>79</v>
      </c>
      <c r="AU129" s="124" t="s">
        <v>88</v>
      </c>
      <c r="AY129" s="117" t="s">
        <v>122</v>
      </c>
      <c r="BK129" s="125">
        <f>SUM(BK130:BK139)</f>
        <v>0</v>
      </c>
    </row>
    <row r="130" spans="2:65" s="1" customFormat="1" ht="15" customHeight="1">
      <c r="B130" s="33"/>
      <c r="C130" s="128" t="s">
        <v>208</v>
      </c>
      <c r="D130" s="128" t="s">
        <v>125</v>
      </c>
      <c r="E130" s="129" t="s">
        <v>1509</v>
      </c>
      <c r="F130" s="130" t="s">
        <v>1510</v>
      </c>
      <c r="G130" s="131" t="s">
        <v>1289</v>
      </c>
      <c r="H130" s="132">
        <v>1</v>
      </c>
      <c r="I130" s="133"/>
      <c r="J130" s="134">
        <f>ROUND(I130*H130,2)</f>
        <v>0</v>
      </c>
      <c r="K130" s="130" t="s">
        <v>129</v>
      </c>
      <c r="L130" s="33"/>
      <c r="M130" s="135" t="s">
        <v>19</v>
      </c>
      <c r="N130" s="136" t="s">
        <v>51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1464</v>
      </c>
      <c r="AT130" s="139" t="s">
        <v>125</v>
      </c>
      <c r="AU130" s="139" t="s">
        <v>90</v>
      </c>
      <c r="AY130" s="17" t="s">
        <v>122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88</v>
      </c>
      <c r="BK130" s="140">
        <f>ROUND(I130*H130,2)</f>
        <v>0</v>
      </c>
      <c r="BL130" s="17" t="s">
        <v>1464</v>
      </c>
      <c r="BM130" s="139" t="s">
        <v>1511</v>
      </c>
    </row>
    <row r="131" spans="2:65" s="1" customFormat="1" ht="11.25">
      <c r="B131" s="33"/>
      <c r="D131" s="141" t="s">
        <v>132</v>
      </c>
      <c r="F131" s="142" t="s">
        <v>1512</v>
      </c>
      <c r="I131" s="143"/>
      <c r="L131" s="33"/>
      <c r="M131" s="144"/>
      <c r="T131" s="54"/>
      <c r="AT131" s="17" t="s">
        <v>132</v>
      </c>
      <c r="AU131" s="17" t="s">
        <v>90</v>
      </c>
    </row>
    <row r="132" spans="2:65" s="13" customFormat="1" ht="11.25">
      <c r="B132" s="152"/>
      <c r="D132" s="146" t="s">
        <v>134</v>
      </c>
      <c r="E132" s="153" t="s">
        <v>19</v>
      </c>
      <c r="F132" s="154" t="s">
        <v>88</v>
      </c>
      <c r="H132" s="155">
        <v>1</v>
      </c>
      <c r="I132" s="156"/>
      <c r="L132" s="152"/>
      <c r="M132" s="157"/>
      <c r="T132" s="158"/>
      <c r="AT132" s="153" t="s">
        <v>134</v>
      </c>
      <c r="AU132" s="153" t="s">
        <v>90</v>
      </c>
      <c r="AV132" s="13" t="s">
        <v>90</v>
      </c>
      <c r="AW132" s="13" t="s">
        <v>42</v>
      </c>
      <c r="AX132" s="13" t="s">
        <v>80</v>
      </c>
      <c r="AY132" s="153" t="s">
        <v>122</v>
      </c>
    </row>
    <row r="133" spans="2:65" s="14" customFormat="1" ht="11.25">
      <c r="B133" s="159"/>
      <c r="D133" s="146" t="s">
        <v>134</v>
      </c>
      <c r="E133" s="160" t="s">
        <v>19</v>
      </c>
      <c r="F133" s="161" t="s">
        <v>140</v>
      </c>
      <c r="H133" s="162">
        <v>1</v>
      </c>
      <c r="I133" s="163"/>
      <c r="L133" s="159"/>
      <c r="M133" s="164"/>
      <c r="T133" s="165"/>
      <c r="AT133" s="160" t="s">
        <v>134</v>
      </c>
      <c r="AU133" s="160" t="s">
        <v>90</v>
      </c>
      <c r="AV133" s="14" t="s">
        <v>130</v>
      </c>
      <c r="AW133" s="14" t="s">
        <v>42</v>
      </c>
      <c r="AX133" s="14" t="s">
        <v>88</v>
      </c>
      <c r="AY133" s="160" t="s">
        <v>122</v>
      </c>
    </row>
    <row r="134" spans="2:65" s="1" customFormat="1" ht="15" customHeight="1">
      <c r="B134" s="33"/>
      <c r="C134" s="128" t="s">
        <v>215</v>
      </c>
      <c r="D134" s="128" t="s">
        <v>125</v>
      </c>
      <c r="E134" s="129" t="s">
        <v>1513</v>
      </c>
      <c r="F134" s="130" t="s">
        <v>1514</v>
      </c>
      <c r="G134" s="131" t="s">
        <v>128</v>
      </c>
      <c r="H134" s="132">
        <v>1</v>
      </c>
      <c r="I134" s="133"/>
      <c r="J134" s="134">
        <f>ROUND(I134*H134,2)</f>
        <v>0</v>
      </c>
      <c r="K134" s="130" t="s">
        <v>129</v>
      </c>
      <c r="L134" s="33"/>
      <c r="M134" s="135" t="s">
        <v>19</v>
      </c>
      <c r="N134" s="136" t="s">
        <v>51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1464</v>
      </c>
      <c r="AT134" s="139" t="s">
        <v>125</v>
      </c>
      <c r="AU134" s="139" t="s">
        <v>90</v>
      </c>
      <c r="AY134" s="17" t="s">
        <v>122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88</v>
      </c>
      <c r="BK134" s="140">
        <f>ROUND(I134*H134,2)</f>
        <v>0</v>
      </c>
      <c r="BL134" s="17" t="s">
        <v>1464</v>
      </c>
      <c r="BM134" s="139" t="s">
        <v>1515</v>
      </c>
    </row>
    <row r="135" spans="2:65" s="1" customFormat="1" ht="11.25">
      <c r="B135" s="33"/>
      <c r="D135" s="141" t="s">
        <v>132</v>
      </c>
      <c r="F135" s="142" t="s">
        <v>1516</v>
      </c>
      <c r="I135" s="143"/>
      <c r="L135" s="33"/>
      <c r="M135" s="144"/>
      <c r="T135" s="54"/>
      <c r="AT135" s="17" t="s">
        <v>132</v>
      </c>
      <c r="AU135" s="17" t="s">
        <v>90</v>
      </c>
    </row>
    <row r="136" spans="2:65" s="12" customFormat="1" ht="11.25">
      <c r="B136" s="145"/>
      <c r="D136" s="146" t="s">
        <v>134</v>
      </c>
      <c r="E136" s="147" t="s">
        <v>19</v>
      </c>
      <c r="F136" s="148" t="s">
        <v>1471</v>
      </c>
      <c r="H136" s="147" t="s">
        <v>19</v>
      </c>
      <c r="I136" s="149"/>
      <c r="L136" s="145"/>
      <c r="M136" s="150"/>
      <c r="T136" s="151"/>
      <c r="AT136" s="147" t="s">
        <v>134</v>
      </c>
      <c r="AU136" s="147" t="s">
        <v>90</v>
      </c>
      <c r="AV136" s="12" t="s">
        <v>88</v>
      </c>
      <c r="AW136" s="12" t="s">
        <v>42</v>
      </c>
      <c r="AX136" s="12" t="s">
        <v>80</v>
      </c>
      <c r="AY136" s="147" t="s">
        <v>122</v>
      </c>
    </row>
    <row r="137" spans="2:65" s="12" customFormat="1" ht="11.25">
      <c r="B137" s="145"/>
      <c r="D137" s="146" t="s">
        <v>134</v>
      </c>
      <c r="E137" s="147" t="s">
        <v>19</v>
      </c>
      <c r="F137" s="148" t="s">
        <v>1517</v>
      </c>
      <c r="H137" s="147" t="s">
        <v>19</v>
      </c>
      <c r="I137" s="149"/>
      <c r="L137" s="145"/>
      <c r="M137" s="150"/>
      <c r="T137" s="151"/>
      <c r="AT137" s="147" t="s">
        <v>134</v>
      </c>
      <c r="AU137" s="147" t="s">
        <v>90</v>
      </c>
      <c r="AV137" s="12" t="s">
        <v>88</v>
      </c>
      <c r="AW137" s="12" t="s">
        <v>42</v>
      </c>
      <c r="AX137" s="12" t="s">
        <v>80</v>
      </c>
      <c r="AY137" s="147" t="s">
        <v>122</v>
      </c>
    </row>
    <row r="138" spans="2:65" s="12" customFormat="1" ht="11.25">
      <c r="B138" s="145"/>
      <c r="D138" s="146" t="s">
        <v>134</v>
      </c>
      <c r="E138" s="147" t="s">
        <v>19</v>
      </c>
      <c r="F138" s="148" t="s">
        <v>1472</v>
      </c>
      <c r="H138" s="147" t="s">
        <v>19</v>
      </c>
      <c r="I138" s="149"/>
      <c r="L138" s="145"/>
      <c r="M138" s="150"/>
      <c r="T138" s="151"/>
      <c r="AT138" s="147" t="s">
        <v>134</v>
      </c>
      <c r="AU138" s="147" t="s">
        <v>90</v>
      </c>
      <c r="AV138" s="12" t="s">
        <v>88</v>
      </c>
      <c r="AW138" s="12" t="s">
        <v>42</v>
      </c>
      <c r="AX138" s="12" t="s">
        <v>80</v>
      </c>
      <c r="AY138" s="147" t="s">
        <v>122</v>
      </c>
    </row>
    <row r="139" spans="2:65" s="13" customFormat="1" ht="11.25">
      <c r="B139" s="152"/>
      <c r="D139" s="146" t="s">
        <v>134</v>
      </c>
      <c r="E139" s="153" t="s">
        <v>19</v>
      </c>
      <c r="F139" s="154" t="s">
        <v>88</v>
      </c>
      <c r="H139" s="155">
        <v>1</v>
      </c>
      <c r="I139" s="156"/>
      <c r="L139" s="152"/>
      <c r="M139" s="157"/>
      <c r="T139" s="158"/>
      <c r="AT139" s="153" t="s">
        <v>134</v>
      </c>
      <c r="AU139" s="153" t="s">
        <v>90</v>
      </c>
      <c r="AV139" s="13" t="s">
        <v>90</v>
      </c>
      <c r="AW139" s="13" t="s">
        <v>42</v>
      </c>
      <c r="AX139" s="13" t="s">
        <v>88</v>
      </c>
      <c r="AY139" s="153" t="s">
        <v>122</v>
      </c>
    </row>
    <row r="140" spans="2:65" s="11" customFormat="1" ht="22.9" customHeight="1">
      <c r="B140" s="116"/>
      <c r="D140" s="117" t="s">
        <v>79</v>
      </c>
      <c r="E140" s="126" t="s">
        <v>1518</v>
      </c>
      <c r="F140" s="126" t="s">
        <v>1519</v>
      </c>
      <c r="I140" s="119"/>
      <c r="J140" s="127">
        <f>BK140</f>
        <v>0</v>
      </c>
      <c r="L140" s="116"/>
      <c r="M140" s="121"/>
      <c r="P140" s="122">
        <f>SUM(P141:P148)</f>
        <v>0</v>
      </c>
      <c r="R140" s="122">
        <f>SUM(R141:R148)</f>
        <v>0</v>
      </c>
      <c r="T140" s="123">
        <f>SUM(T141:T148)</f>
        <v>0</v>
      </c>
      <c r="AR140" s="117" t="s">
        <v>168</v>
      </c>
      <c r="AT140" s="124" t="s">
        <v>79</v>
      </c>
      <c r="AU140" s="124" t="s">
        <v>88</v>
      </c>
      <c r="AY140" s="117" t="s">
        <v>122</v>
      </c>
      <c r="BK140" s="125">
        <f>SUM(BK141:BK148)</f>
        <v>0</v>
      </c>
    </row>
    <row r="141" spans="2:65" s="1" customFormat="1" ht="15" customHeight="1">
      <c r="B141" s="33"/>
      <c r="C141" s="128" t="s">
        <v>224</v>
      </c>
      <c r="D141" s="128" t="s">
        <v>125</v>
      </c>
      <c r="E141" s="129" t="s">
        <v>1520</v>
      </c>
      <c r="F141" s="130" t="s">
        <v>1521</v>
      </c>
      <c r="G141" s="131" t="s">
        <v>1289</v>
      </c>
      <c r="H141" s="132">
        <v>1</v>
      </c>
      <c r="I141" s="133"/>
      <c r="J141" s="134">
        <f>ROUND(I141*H141,2)</f>
        <v>0</v>
      </c>
      <c r="K141" s="130" t="s">
        <v>129</v>
      </c>
      <c r="L141" s="33"/>
      <c r="M141" s="135" t="s">
        <v>19</v>
      </c>
      <c r="N141" s="136" t="s">
        <v>51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1464</v>
      </c>
      <c r="AT141" s="139" t="s">
        <v>125</v>
      </c>
      <c r="AU141" s="139" t="s">
        <v>90</v>
      </c>
      <c r="AY141" s="17" t="s">
        <v>122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88</v>
      </c>
      <c r="BK141" s="140">
        <f>ROUND(I141*H141,2)</f>
        <v>0</v>
      </c>
      <c r="BL141" s="17" t="s">
        <v>1464</v>
      </c>
      <c r="BM141" s="139" t="s">
        <v>1522</v>
      </c>
    </row>
    <row r="142" spans="2:65" s="1" customFormat="1" ht="11.25">
      <c r="B142" s="33"/>
      <c r="D142" s="141" t="s">
        <v>132</v>
      </c>
      <c r="F142" s="142" t="s">
        <v>1523</v>
      </c>
      <c r="I142" s="143"/>
      <c r="L142" s="33"/>
      <c r="M142" s="144"/>
      <c r="T142" s="54"/>
      <c r="AT142" s="17" t="s">
        <v>132</v>
      </c>
      <c r="AU142" s="17" t="s">
        <v>90</v>
      </c>
    </row>
    <row r="143" spans="2:65" s="12" customFormat="1" ht="11.25">
      <c r="B143" s="145"/>
      <c r="D143" s="146" t="s">
        <v>134</v>
      </c>
      <c r="E143" s="147" t="s">
        <v>19</v>
      </c>
      <c r="F143" s="148" t="s">
        <v>1524</v>
      </c>
      <c r="H143" s="147" t="s">
        <v>19</v>
      </c>
      <c r="I143" s="149"/>
      <c r="L143" s="145"/>
      <c r="M143" s="150"/>
      <c r="T143" s="151"/>
      <c r="AT143" s="147" t="s">
        <v>134</v>
      </c>
      <c r="AU143" s="147" t="s">
        <v>90</v>
      </c>
      <c r="AV143" s="12" t="s">
        <v>88</v>
      </c>
      <c r="AW143" s="12" t="s">
        <v>42</v>
      </c>
      <c r="AX143" s="12" t="s">
        <v>80</v>
      </c>
      <c r="AY143" s="147" t="s">
        <v>122</v>
      </c>
    </row>
    <row r="144" spans="2:65" s="13" customFormat="1" ht="11.25">
      <c r="B144" s="152"/>
      <c r="D144" s="146" t="s">
        <v>134</v>
      </c>
      <c r="E144" s="153" t="s">
        <v>19</v>
      </c>
      <c r="F144" s="154" t="s">
        <v>88</v>
      </c>
      <c r="H144" s="155">
        <v>1</v>
      </c>
      <c r="I144" s="156"/>
      <c r="L144" s="152"/>
      <c r="M144" s="157"/>
      <c r="T144" s="158"/>
      <c r="AT144" s="153" t="s">
        <v>134</v>
      </c>
      <c r="AU144" s="153" t="s">
        <v>90</v>
      </c>
      <c r="AV144" s="13" t="s">
        <v>90</v>
      </c>
      <c r="AW144" s="13" t="s">
        <v>42</v>
      </c>
      <c r="AX144" s="13" t="s">
        <v>80</v>
      </c>
      <c r="AY144" s="153" t="s">
        <v>122</v>
      </c>
    </row>
    <row r="145" spans="2:65" s="14" customFormat="1" ht="11.25">
      <c r="B145" s="159"/>
      <c r="D145" s="146" t="s">
        <v>134</v>
      </c>
      <c r="E145" s="160" t="s">
        <v>19</v>
      </c>
      <c r="F145" s="161" t="s">
        <v>140</v>
      </c>
      <c r="H145" s="162">
        <v>1</v>
      </c>
      <c r="I145" s="163"/>
      <c r="L145" s="159"/>
      <c r="M145" s="164"/>
      <c r="T145" s="165"/>
      <c r="AT145" s="160" t="s">
        <v>134</v>
      </c>
      <c r="AU145" s="160" t="s">
        <v>90</v>
      </c>
      <c r="AV145" s="14" t="s">
        <v>130</v>
      </c>
      <c r="AW145" s="14" t="s">
        <v>42</v>
      </c>
      <c r="AX145" s="14" t="s">
        <v>88</v>
      </c>
      <c r="AY145" s="160" t="s">
        <v>122</v>
      </c>
    </row>
    <row r="146" spans="2:65" s="1" customFormat="1" ht="15" customHeight="1">
      <c r="B146" s="33"/>
      <c r="C146" s="166" t="s">
        <v>232</v>
      </c>
      <c r="D146" s="166" t="s">
        <v>154</v>
      </c>
      <c r="E146" s="167" t="s">
        <v>1525</v>
      </c>
      <c r="F146" s="168" t="s">
        <v>1526</v>
      </c>
      <c r="G146" s="169" t="s">
        <v>128</v>
      </c>
      <c r="H146" s="170">
        <v>1</v>
      </c>
      <c r="I146" s="171"/>
      <c r="J146" s="172">
        <f>ROUND(I146*H146,2)</f>
        <v>0</v>
      </c>
      <c r="K146" s="168" t="s">
        <v>129</v>
      </c>
      <c r="L146" s="173"/>
      <c r="M146" s="174" t="s">
        <v>19</v>
      </c>
      <c r="N146" s="175" t="s">
        <v>51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1464</v>
      </c>
      <c r="AT146" s="139" t="s">
        <v>154</v>
      </c>
      <c r="AU146" s="139" t="s">
        <v>90</v>
      </c>
      <c r="AY146" s="17" t="s">
        <v>122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88</v>
      </c>
      <c r="BK146" s="140">
        <f>ROUND(I146*H146,2)</f>
        <v>0</v>
      </c>
      <c r="BL146" s="17" t="s">
        <v>1464</v>
      </c>
      <c r="BM146" s="139" t="s">
        <v>1527</v>
      </c>
    </row>
    <row r="147" spans="2:65" s="13" customFormat="1" ht="11.25">
      <c r="B147" s="152"/>
      <c r="D147" s="146" t="s">
        <v>134</v>
      </c>
      <c r="E147" s="153" t="s">
        <v>19</v>
      </c>
      <c r="F147" s="154" t="s">
        <v>88</v>
      </c>
      <c r="H147" s="155">
        <v>1</v>
      </c>
      <c r="I147" s="156"/>
      <c r="L147" s="152"/>
      <c r="M147" s="157"/>
      <c r="T147" s="158"/>
      <c r="AT147" s="153" t="s">
        <v>134</v>
      </c>
      <c r="AU147" s="153" t="s">
        <v>90</v>
      </c>
      <c r="AV147" s="13" t="s">
        <v>90</v>
      </c>
      <c r="AW147" s="13" t="s">
        <v>42</v>
      </c>
      <c r="AX147" s="13" t="s">
        <v>80</v>
      </c>
      <c r="AY147" s="153" t="s">
        <v>122</v>
      </c>
    </row>
    <row r="148" spans="2:65" s="14" customFormat="1" ht="11.25">
      <c r="B148" s="159"/>
      <c r="D148" s="146" t="s">
        <v>134</v>
      </c>
      <c r="E148" s="160" t="s">
        <v>19</v>
      </c>
      <c r="F148" s="161" t="s">
        <v>140</v>
      </c>
      <c r="H148" s="162">
        <v>1</v>
      </c>
      <c r="I148" s="163"/>
      <c r="L148" s="159"/>
      <c r="M148" s="177"/>
      <c r="N148" s="178"/>
      <c r="O148" s="178"/>
      <c r="P148" s="178"/>
      <c r="Q148" s="178"/>
      <c r="R148" s="178"/>
      <c r="S148" s="178"/>
      <c r="T148" s="179"/>
      <c r="AT148" s="160" t="s">
        <v>134</v>
      </c>
      <c r="AU148" s="160" t="s">
        <v>90</v>
      </c>
      <c r="AV148" s="14" t="s">
        <v>130</v>
      </c>
      <c r="AW148" s="14" t="s">
        <v>42</v>
      </c>
      <c r="AX148" s="14" t="s">
        <v>88</v>
      </c>
      <c r="AY148" s="160" t="s">
        <v>122</v>
      </c>
    </row>
    <row r="149" spans="2:65" s="1" customFormat="1" ht="6.95" customHeight="1">
      <c r="B149" s="42"/>
      <c r="C149" s="43"/>
      <c r="D149" s="43"/>
      <c r="E149" s="43"/>
      <c r="F149" s="43"/>
      <c r="G149" s="43"/>
      <c r="H149" s="43"/>
      <c r="I149" s="43"/>
      <c r="J149" s="43"/>
      <c r="K149" s="43"/>
      <c r="L149" s="33"/>
    </row>
  </sheetData>
  <sheetProtection algorithmName="SHA-512" hashValue="su/bupg89t2r6wh2pqMP+VBm8SO0ndni8qdQBqtPMsIoRpztR55AMQUXuBLMEByGBfW19VPQYXQfCDzpx7n6Wg==" saltValue="LoBFIHiX6ltNCN2nEVSWJh5a495wWAzu4MeuxgMHHLXUMEnVXLSD/nDUkxFx7595anHxiVQ2wLsinrR8dHZxaA==" spinCount="100000" sheet="1" objects="1" scenarios="1" formatColumns="0" formatRows="0" autoFilter="0"/>
  <autoFilter ref="C83:K148" xr:uid="{00000000-0009-0000-0000-000002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200-000000000000}"/>
    <hyperlink ref="F92" r:id="rId2" xr:uid="{00000000-0004-0000-0200-000001000000}"/>
    <hyperlink ref="F97" r:id="rId3" xr:uid="{00000000-0004-0000-0200-000002000000}"/>
    <hyperlink ref="F102" r:id="rId4" xr:uid="{00000000-0004-0000-0200-000003000000}"/>
    <hyperlink ref="F107" r:id="rId5" xr:uid="{00000000-0004-0000-0200-000004000000}"/>
    <hyperlink ref="F113" r:id="rId6" xr:uid="{00000000-0004-0000-0200-000005000000}"/>
    <hyperlink ref="F117" r:id="rId7" xr:uid="{00000000-0004-0000-0200-000006000000}"/>
    <hyperlink ref="F122" r:id="rId8" xr:uid="{00000000-0004-0000-0200-000007000000}"/>
    <hyperlink ref="F124" r:id="rId9" xr:uid="{00000000-0004-0000-0200-000008000000}"/>
    <hyperlink ref="F126" r:id="rId10" xr:uid="{00000000-0004-0000-0200-000009000000}"/>
    <hyperlink ref="F131" r:id="rId11" xr:uid="{00000000-0004-0000-0200-00000A000000}"/>
    <hyperlink ref="F135" r:id="rId12" xr:uid="{00000000-0004-0000-0200-00000B000000}"/>
    <hyperlink ref="F142" r:id="rId13" xr:uid="{00000000-0004-0000-0200-00000C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180" customWidth="1"/>
    <col min="2" max="2" width="1.6640625" style="180" customWidth="1"/>
    <col min="3" max="4" width="5" style="180" customWidth="1"/>
    <col min="5" max="5" width="11.6640625" style="180" customWidth="1"/>
    <col min="6" max="6" width="9.1640625" style="180" customWidth="1"/>
    <col min="7" max="7" width="5" style="180" customWidth="1"/>
    <col min="8" max="8" width="77.83203125" style="180" customWidth="1"/>
    <col min="9" max="10" width="20" style="180" customWidth="1"/>
    <col min="11" max="11" width="1.6640625" style="180" customWidth="1"/>
  </cols>
  <sheetData>
    <row r="1" spans="2:11" customFormat="1" ht="37.5" customHeight="1"/>
    <row r="2" spans="2:11" customFormat="1" ht="7.5" customHeight="1">
      <c r="B2" s="181"/>
      <c r="C2" s="182"/>
      <c r="D2" s="182"/>
      <c r="E2" s="182"/>
      <c r="F2" s="182"/>
      <c r="G2" s="182"/>
      <c r="H2" s="182"/>
      <c r="I2" s="182"/>
      <c r="J2" s="182"/>
      <c r="K2" s="183"/>
    </row>
    <row r="3" spans="2:11" s="15" customFormat="1" ht="45" customHeight="1">
      <c r="B3" s="184"/>
      <c r="C3" s="308" t="s">
        <v>1528</v>
      </c>
      <c r="D3" s="308"/>
      <c r="E3" s="308"/>
      <c r="F3" s="308"/>
      <c r="G3" s="308"/>
      <c r="H3" s="308"/>
      <c r="I3" s="308"/>
      <c r="J3" s="308"/>
      <c r="K3" s="185"/>
    </row>
    <row r="4" spans="2:11" customFormat="1" ht="25.5" customHeight="1">
      <c r="B4" s="186"/>
      <c r="C4" s="307" t="s">
        <v>1529</v>
      </c>
      <c r="D4" s="307"/>
      <c r="E4" s="307"/>
      <c r="F4" s="307"/>
      <c r="G4" s="307"/>
      <c r="H4" s="307"/>
      <c r="I4" s="307"/>
      <c r="J4" s="307"/>
      <c r="K4" s="187"/>
    </row>
    <row r="5" spans="2:11" customFormat="1" ht="5.25" customHeight="1">
      <c r="B5" s="186"/>
      <c r="C5" s="188"/>
      <c r="D5" s="188"/>
      <c r="E5" s="188"/>
      <c r="F5" s="188"/>
      <c r="G5" s="188"/>
      <c r="H5" s="188"/>
      <c r="I5" s="188"/>
      <c r="J5" s="188"/>
      <c r="K5" s="187"/>
    </row>
    <row r="6" spans="2:11" customFormat="1" ht="15" customHeight="1">
      <c r="B6" s="186"/>
      <c r="C6" s="306" t="s">
        <v>1530</v>
      </c>
      <c r="D6" s="306"/>
      <c r="E6" s="306"/>
      <c r="F6" s="306"/>
      <c r="G6" s="306"/>
      <c r="H6" s="306"/>
      <c r="I6" s="306"/>
      <c r="J6" s="306"/>
      <c r="K6" s="187"/>
    </row>
    <row r="7" spans="2:11" customFormat="1" ht="15" customHeight="1">
      <c r="B7" s="190"/>
      <c r="C7" s="306" t="s">
        <v>1531</v>
      </c>
      <c r="D7" s="306"/>
      <c r="E7" s="306"/>
      <c r="F7" s="306"/>
      <c r="G7" s="306"/>
      <c r="H7" s="306"/>
      <c r="I7" s="306"/>
      <c r="J7" s="306"/>
      <c r="K7" s="187"/>
    </row>
    <row r="8" spans="2:11" customFormat="1" ht="12.75" customHeight="1">
      <c r="B8" s="190"/>
      <c r="C8" s="189"/>
      <c r="D8" s="189"/>
      <c r="E8" s="189"/>
      <c r="F8" s="189"/>
      <c r="G8" s="189"/>
      <c r="H8" s="189"/>
      <c r="I8" s="189"/>
      <c r="J8" s="189"/>
      <c r="K8" s="187"/>
    </row>
    <row r="9" spans="2:11" customFormat="1" ht="15" customHeight="1">
      <c r="B9" s="190"/>
      <c r="C9" s="306" t="s">
        <v>1532</v>
      </c>
      <c r="D9" s="306"/>
      <c r="E9" s="306"/>
      <c r="F9" s="306"/>
      <c r="G9" s="306"/>
      <c r="H9" s="306"/>
      <c r="I9" s="306"/>
      <c r="J9" s="306"/>
      <c r="K9" s="187"/>
    </row>
    <row r="10" spans="2:11" customFormat="1" ht="15" customHeight="1">
      <c r="B10" s="190"/>
      <c r="C10" s="189"/>
      <c r="D10" s="306" t="s">
        <v>1533</v>
      </c>
      <c r="E10" s="306"/>
      <c r="F10" s="306"/>
      <c r="G10" s="306"/>
      <c r="H10" s="306"/>
      <c r="I10" s="306"/>
      <c r="J10" s="306"/>
      <c r="K10" s="187"/>
    </row>
    <row r="11" spans="2:11" customFormat="1" ht="15" customHeight="1">
      <c r="B11" s="190"/>
      <c r="C11" s="191"/>
      <c r="D11" s="306" t="s">
        <v>1534</v>
      </c>
      <c r="E11" s="306"/>
      <c r="F11" s="306"/>
      <c r="G11" s="306"/>
      <c r="H11" s="306"/>
      <c r="I11" s="306"/>
      <c r="J11" s="306"/>
      <c r="K11" s="187"/>
    </row>
    <row r="12" spans="2:11" customFormat="1" ht="15" customHeight="1">
      <c r="B12" s="190"/>
      <c r="C12" s="191"/>
      <c r="D12" s="189"/>
      <c r="E12" s="189"/>
      <c r="F12" s="189"/>
      <c r="G12" s="189"/>
      <c r="H12" s="189"/>
      <c r="I12" s="189"/>
      <c r="J12" s="189"/>
      <c r="K12" s="187"/>
    </row>
    <row r="13" spans="2:11" customFormat="1" ht="15" customHeight="1">
      <c r="B13" s="190"/>
      <c r="C13" s="191"/>
      <c r="D13" s="192" t="s">
        <v>1535</v>
      </c>
      <c r="E13" s="189"/>
      <c r="F13" s="189"/>
      <c r="G13" s="189"/>
      <c r="H13" s="189"/>
      <c r="I13" s="189"/>
      <c r="J13" s="189"/>
      <c r="K13" s="187"/>
    </row>
    <row r="14" spans="2:11" customFormat="1" ht="12.75" customHeight="1">
      <c r="B14" s="190"/>
      <c r="C14" s="191"/>
      <c r="D14" s="191"/>
      <c r="E14" s="191"/>
      <c r="F14" s="191"/>
      <c r="G14" s="191"/>
      <c r="H14" s="191"/>
      <c r="I14" s="191"/>
      <c r="J14" s="191"/>
      <c r="K14" s="187"/>
    </row>
    <row r="15" spans="2:11" customFormat="1" ht="15" customHeight="1">
      <c r="B15" s="190"/>
      <c r="C15" s="191"/>
      <c r="D15" s="306" t="s">
        <v>1536</v>
      </c>
      <c r="E15" s="306"/>
      <c r="F15" s="306"/>
      <c r="G15" s="306"/>
      <c r="H15" s="306"/>
      <c r="I15" s="306"/>
      <c r="J15" s="306"/>
      <c r="K15" s="187"/>
    </row>
    <row r="16" spans="2:11" customFormat="1" ht="15" customHeight="1">
      <c r="B16" s="190"/>
      <c r="C16" s="191"/>
      <c r="D16" s="306" t="s">
        <v>1537</v>
      </c>
      <c r="E16" s="306"/>
      <c r="F16" s="306"/>
      <c r="G16" s="306"/>
      <c r="H16" s="306"/>
      <c r="I16" s="306"/>
      <c r="J16" s="306"/>
      <c r="K16" s="187"/>
    </row>
    <row r="17" spans="2:11" customFormat="1" ht="15" customHeight="1">
      <c r="B17" s="190"/>
      <c r="C17" s="191"/>
      <c r="D17" s="306" t="s">
        <v>1538</v>
      </c>
      <c r="E17" s="306"/>
      <c r="F17" s="306"/>
      <c r="G17" s="306"/>
      <c r="H17" s="306"/>
      <c r="I17" s="306"/>
      <c r="J17" s="306"/>
      <c r="K17" s="187"/>
    </row>
    <row r="18" spans="2:11" customFormat="1" ht="15" customHeight="1">
      <c r="B18" s="190"/>
      <c r="C18" s="191"/>
      <c r="D18" s="191"/>
      <c r="E18" s="193" t="s">
        <v>87</v>
      </c>
      <c r="F18" s="306" t="s">
        <v>1539</v>
      </c>
      <c r="G18" s="306"/>
      <c r="H18" s="306"/>
      <c r="I18" s="306"/>
      <c r="J18" s="306"/>
      <c r="K18" s="187"/>
    </row>
    <row r="19" spans="2:11" customFormat="1" ht="15" customHeight="1">
      <c r="B19" s="190"/>
      <c r="C19" s="191"/>
      <c r="D19" s="191"/>
      <c r="E19" s="193" t="s">
        <v>1540</v>
      </c>
      <c r="F19" s="306" t="s">
        <v>1541</v>
      </c>
      <c r="G19" s="306"/>
      <c r="H19" s="306"/>
      <c r="I19" s="306"/>
      <c r="J19" s="306"/>
      <c r="K19" s="187"/>
    </row>
    <row r="20" spans="2:11" customFormat="1" ht="15" customHeight="1">
      <c r="B20" s="190"/>
      <c r="C20" s="191"/>
      <c r="D20" s="191"/>
      <c r="E20" s="193" t="s">
        <v>1542</v>
      </c>
      <c r="F20" s="306" t="s">
        <v>1543</v>
      </c>
      <c r="G20" s="306"/>
      <c r="H20" s="306"/>
      <c r="I20" s="306"/>
      <c r="J20" s="306"/>
      <c r="K20" s="187"/>
    </row>
    <row r="21" spans="2:11" customFormat="1" ht="15" customHeight="1">
      <c r="B21" s="190"/>
      <c r="C21" s="191"/>
      <c r="D21" s="191"/>
      <c r="E21" s="193" t="s">
        <v>1544</v>
      </c>
      <c r="F21" s="306" t="s">
        <v>1545</v>
      </c>
      <c r="G21" s="306"/>
      <c r="H21" s="306"/>
      <c r="I21" s="306"/>
      <c r="J21" s="306"/>
      <c r="K21" s="187"/>
    </row>
    <row r="22" spans="2:11" customFormat="1" ht="15" customHeight="1">
      <c r="B22" s="190"/>
      <c r="C22" s="191"/>
      <c r="D22" s="191"/>
      <c r="E22" s="193" t="s">
        <v>1546</v>
      </c>
      <c r="F22" s="306" t="s">
        <v>1547</v>
      </c>
      <c r="G22" s="306"/>
      <c r="H22" s="306"/>
      <c r="I22" s="306"/>
      <c r="J22" s="306"/>
      <c r="K22" s="187"/>
    </row>
    <row r="23" spans="2:11" customFormat="1" ht="15" customHeight="1">
      <c r="B23" s="190"/>
      <c r="C23" s="191"/>
      <c r="D23" s="191"/>
      <c r="E23" s="193" t="s">
        <v>1548</v>
      </c>
      <c r="F23" s="306" t="s">
        <v>1549</v>
      </c>
      <c r="G23" s="306"/>
      <c r="H23" s="306"/>
      <c r="I23" s="306"/>
      <c r="J23" s="306"/>
      <c r="K23" s="187"/>
    </row>
    <row r="24" spans="2:11" customFormat="1" ht="12.75" customHeight="1">
      <c r="B24" s="190"/>
      <c r="C24" s="191"/>
      <c r="D24" s="191"/>
      <c r="E24" s="191"/>
      <c r="F24" s="191"/>
      <c r="G24" s="191"/>
      <c r="H24" s="191"/>
      <c r="I24" s="191"/>
      <c r="J24" s="191"/>
      <c r="K24" s="187"/>
    </row>
    <row r="25" spans="2:11" customFormat="1" ht="15" customHeight="1">
      <c r="B25" s="190"/>
      <c r="C25" s="306" t="s">
        <v>1550</v>
      </c>
      <c r="D25" s="306"/>
      <c r="E25" s="306"/>
      <c r="F25" s="306"/>
      <c r="G25" s="306"/>
      <c r="H25" s="306"/>
      <c r="I25" s="306"/>
      <c r="J25" s="306"/>
      <c r="K25" s="187"/>
    </row>
    <row r="26" spans="2:11" customFormat="1" ht="15" customHeight="1">
      <c r="B26" s="190"/>
      <c r="C26" s="306" t="s">
        <v>1551</v>
      </c>
      <c r="D26" s="306"/>
      <c r="E26" s="306"/>
      <c r="F26" s="306"/>
      <c r="G26" s="306"/>
      <c r="H26" s="306"/>
      <c r="I26" s="306"/>
      <c r="J26" s="306"/>
      <c r="K26" s="187"/>
    </row>
    <row r="27" spans="2:11" customFormat="1" ht="15" customHeight="1">
      <c r="B27" s="190"/>
      <c r="C27" s="189"/>
      <c r="D27" s="306" t="s">
        <v>1552</v>
      </c>
      <c r="E27" s="306"/>
      <c r="F27" s="306"/>
      <c r="G27" s="306"/>
      <c r="H27" s="306"/>
      <c r="I27" s="306"/>
      <c r="J27" s="306"/>
      <c r="K27" s="187"/>
    </row>
    <row r="28" spans="2:11" customFormat="1" ht="15" customHeight="1">
      <c r="B28" s="190"/>
      <c r="C28" s="191"/>
      <c r="D28" s="306" t="s">
        <v>1553</v>
      </c>
      <c r="E28" s="306"/>
      <c r="F28" s="306"/>
      <c r="G28" s="306"/>
      <c r="H28" s="306"/>
      <c r="I28" s="306"/>
      <c r="J28" s="306"/>
      <c r="K28" s="187"/>
    </row>
    <row r="29" spans="2:11" customFormat="1" ht="12.75" customHeight="1">
      <c r="B29" s="190"/>
      <c r="C29" s="191"/>
      <c r="D29" s="191"/>
      <c r="E29" s="191"/>
      <c r="F29" s="191"/>
      <c r="G29" s="191"/>
      <c r="H29" s="191"/>
      <c r="I29" s="191"/>
      <c r="J29" s="191"/>
      <c r="K29" s="187"/>
    </row>
    <row r="30" spans="2:11" customFormat="1" ht="15" customHeight="1">
      <c r="B30" s="190"/>
      <c r="C30" s="191"/>
      <c r="D30" s="306" t="s">
        <v>1554</v>
      </c>
      <c r="E30" s="306"/>
      <c r="F30" s="306"/>
      <c r="G30" s="306"/>
      <c r="H30" s="306"/>
      <c r="I30" s="306"/>
      <c r="J30" s="306"/>
      <c r="K30" s="187"/>
    </row>
    <row r="31" spans="2:11" customFormat="1" ht="15" customHeight="1">
      <c r="B31" s="190"/>
      <c r="C31" s="191"/>
      <c r="D31" s="306" t="s">
        <v>1555</v>
      </c>
      <c r="E31" s="306"/>
      <c r="F31" s="306"/>
      <c r="G31" s="306"/>
      <c r="H31" s="306"/>
      <c r="I31" s="306"/>
      <c r="J31" s="306"/>
      <c r="K31" s="187"/>
    </row>
    <row r="32" spans="2:11" customFormat="1" ht="12.75" customHeight="1">
      <c r="B32" s="190"/>
      <c r="C32" s="191"/>
      <c r="D32" s="191"/>
      <c r="E32" s="191"/>
      <c r="F32" s="191"/>
      <c r="G32" s="191"/>
      <c r="H32" s="191"/>
      <c r="I32" s="191"/>
      <c r="J32" s="191"/>
      <c r="K32" s="187"/>
    </row>
    <row r="33" spans="2:11" customFormat="1" ht="15" customHeight="1">
      <c r="B33" s="190"/>
      <c r="C33" s="191"/>
      <c r="D33" s="306" t="s">
        <v>1556</v>
      </c>
      <c r="E33" s="306"/>
      <c r="F33" s="306"/>
      <c r="G33" s="306"/>
      <c r="H33" s="306"/>
      <c r="I33" s="306"/>
      <c r="J33" s="306"/>
      <c r="K33" s="187"/>
    </row>
    <row r="34" spans="2:11" customFormat="1" ht="15" customHeight="1">
      <c r="B34" s="190"/>
      <c r="C34" s="191"/>
      <c r="D34" s="306" t="s">
        <v>1557</v>
      </c>
      <c r="E34" s="306"/>
      <c r="F34" s="306"/>
      <c r="G34" s="306"/>
      <c r="H34" s="306"/>
      <c r="I34" s="306"/>
      <c r="J34" s="306"/>
      <c r="K34" s="187"/>
    </row>
    <row r="35" spans="2:11" customFormat="1" ht="15" customHeight="1">
      <c r="B35" s="190"/>
      <c r="C35" s="191"/>
      <c r="D35" s="306" t="s">
        <v>1558</v>
      </c>
      <c r="E35" s="306"/>
      <c r="F35" s="306"/>
      <c r="G35" s="306"/>
      <c r="H35" s="306"/>
      <c r="I35" s="306"/>
      <c r="J35" s="306"/>
      <c r="K35" s="187"/>
    </row>
    <row r="36" spans="2:11" customFormat="1" ht="15" customHeight="1">
      <c r="B36" s="190"/>
      <c r="C36" s="191"/>
      <c r="D36" s="189"/>
      <c r="E36" s="192" t="s">
        <v>108</v>
      </c>
      <c r="F36" s="189"/>
      <c r="G36" s="306" t="s">
        <v>1559</v>
      </c>
      <c r="H36" s="306"/>
      <c r="I36" s="306"/>
      <c r="J36" s="306"/>
      <c r="K36" s="187"/>
    </row>
    <row r="37" spans="2:11" customFormat="1" ht="30.75" customHeight="1">
      <c r="B37" s="190"/>
      <c r="C37" s="191"/>
      <c r="D37" s="189"/>
      <c r="E37" s="192" t="s">
        <v>1560</v>
      </c>
      <c r="F37" s="189"/>
      <c r="G37" s="306" t="s">
        <v>1561</v>
      </c>
      <c r="H37" s="306"/>
      <c r="I37" s="306"/>
      <c r="J37" s="306"/>
      <c r="K37" s="187"/>
    </row>
    <row r="38" spans="2:11" customFormat="1" ht="15" customHeight="1">
      <c r="B38" s="190"/>
      <c r="C38" s="191"/>
      <c r="D38" s="189"/>
      <c r="E38" s="192" t="s">
        <v>61</v>
      </c>
      <c r="F38" s="189"/>
      <c r="G38" s="306" t="s">
        <v>1562</v>
      </c>
      <c r="H38" s="306"/>
      <c r="I38" s="306"/>
      <c r="J38" s="306"/>
      <c r="K38" s="187"/>
    </row>
    <row r="39" spans="2:11" customFormat="1" ht="15" customHeight="1">
      <c r="B39" s="190"/>
      <c r="C39" s="191"/>
      <c r="D39" s="189"/>
      <c r="E39" s="192" t="s">
        <v>62</v>
      </c>
      <c r="F39" s="189"/>
      <c r="G39" s="306" t="s">
        <v>1563</v>
      </c>
      <c r="H39" s="306"/>
      <c r="I39" s="306"/>
      <c r="J39" s="306"/>
      <c r="K39" s="187"/>
    </row>
    <row r="40" spans="2:11" customFormat="1" ht="15" customHeight="1">
      <c r="B40" s="190"/>
      <c r="C40" s="191"/>
      <c r="D40" s="189"/>
      <c r="E40" s="192" t="s">
        <v>109</v>
      </c>
      <c r="F40" s="189"/>
      <c r="G40" s="306" t="s">
        <v>1564</v>
      </c>
      <c r="H40" s="306"/>
      <c r="I40" s="306"/>
      <c r="J40" s="306"/>
      <c r="K40" s="187"/>
    </row>
    <row r="41" spans="2:11" customFormat="1" ht="15" customHeight="1">
      <c r="B41" s="190"/>
      <c r="C41" s="191"/>
      <c r="D41" s="189"/>
      <c r="E41" s="192" t="s">
        <v>110</v>
      </c>
      <c r="F41" s="189"/>
      <c r="G41" s="306" t="s">
        <v>1565</v>
      </c>
      <c r="H41" s="306"/>
      <c r="I41" s="306"/>
      <c r="J41" s="306"/>
      <c r="K41" s="187"/>
    </row>
    <row r="42" spans="2:11" customFormat="1" ht="15" customHeight="1">
      <c r="B42" s="190"/>
      <c r="C42" s="191"/>
      <c r="D42" s="189"/>
      <c r="E42" s="192" t="s">
        <v>1566</v>
      </c>
      <c r="F42" s="189"/>
      <c r="G42" s="306" t="s">
        <v>1567</v>
      </c>
      <c r="H42" s="306"/>
      <c r="I42" s="306"/>
      <c r="J42" s="306"/>
      <c r="K42" s="187"/>
    </row>
    <row r="43" spans="2:11" customFormat="1" ht="15" customHeight="1">
      <c r="B43" s="190"/>
      <c r="C43" s="191"/>
      <c r="D43" s="189"/>
      <c r="E43" s="192"/>
      <c r="F43" s="189"/>
      <c r="G43" s="306" t="s">
        <v>1568</v>
      </c>
      <c r="H43" s="306"/>
      <c r="I43" s="306"/>
      <c r="J43" s="306"/>
      <c r="K43" s="187"/>
    </row>
    <row r="44" spans="2:11" customFormat="1" ht="15" customHeight="1">
      <c r="B44" s="190"/>
      <c r="C44" s="191"/>
      <c r="D44" s="189"/>
      <c r="E44" s="192" t="s">
        <v>1569</v>
      </c>
      <c r="F44" s="189"/>
      <c r="G44" s="306" t="s">
        <v>1570</v>
      </c>
      <c r="H44" s="306"/>
      <c r="I44" s="306"/>
      <c r="J44" s="306"/>
      <c r="K44" s="187"/>
    </row>
    <row r="45" spans="2:11" customFormat="1" ht="15" customHeight="1">
      <c r="B45" s="190"/>
      <c r="C45" s="191"/>
      <c r="D45" s="189"/>
      <c r="E45" s="192" t="s">
        <v>112</v>
      </c>
      <c r="F45" s="189"/>
      <c r="G45" s="306" t="s">
        <v>1571</v>
      </c>
      <c r="H45" s="306"/>
      <c r="I45" s="306"/>
      <c r="J45" s="306"/>
      <c r="K45" s="187"/>
    </row>
    <row r="46" spans="2:11" customFormat="1" ht="12.75" customHeight="1">
      <c r="B46" s="190"/>
      <c r="C46" s="191"/>
      <c r="D46" s="189"/>
      <c r="E46" s="189"/>
      <c r="F46" s="189"/>
      <c r="G46" s="189"/>
      <c r="H46" s="189"/>
      <c r="I46" s="189"/>
      <c r="J46" s="189"/>
      <c r="K46" s="187"/>
    </row>
    <row r="47" spans="2:11" customFormat="1" ht="15" customHeight="1">
      <c r="B47" s="190"/>
      <c r="C47" s="191"/>
      <c r="D47" s="306" t="s">
        <v>1572</v>
      </c>
      <c r="E47" s="306"/>
      <c r="F47" s="306"/>
      <c r="G47" s="306"/>
      <c r="H47" s="306"/>
      <c r="I47" s="306"/>
      <c r="J47" s="306"/>
      <c r="K47" s="187"/>
    </row>
    <row r="48" spans="2:11" customFormat="1" ht="15" customHeight="1">
      <c r="B48" s="190"/>
      <c r="C48" s="191"/>
      <c r="D48" s="191"/>
      <c r="E48" s="306" t="s">
        <v>1573</v>
      </c>
      <c r="F48" s="306"/>
      <c r="G48" s="306"/>
      <c r="H48" s="306"/>
      <c r="I48" s="306"/>
      <c r="J48" s="306"/>
      <c r="K48" s="187"/>
    </row>
    <row r="49" spans="2:11" customFormat="1" ht="15" customHeight="1">
      <c r="B49" s="190"/>
      <c r="C49" s="191"/>
      <c r="D49" s="191"/>
      <c r="E49" s="306" t="s">
        <v>1574</v>
      </c>
      <c r="F49" s="306"/>
      <c r="G49" s="306"/>
      <c r="H49" s="306"/>
      <c r="I49" s="306"/>
      <c r="J49" s="306"/>
      <c r="K49" s="187"/>
    </row>
    <row r="50" spans="2:11" customFormat="1" ht="15" customHeight="1">
      <c r="B50" s="190"/>
      <c r="C50" s="191"/>
      <c r="D50" s="191"/>
      <c r="E50" s="306" t="s">
        <v>1575</v>
      </c>
      <c r="F50" s="306"/>
      <c r="G50" s="306"/>
      <c r="H50" s="306"/>
      <c r="I50" s="306"/>
      <c r="J50" s="306"/>
      <c r="K50" s="187"/>
    </row>
    <row r="51" spans="2:11" customFormat="1" ht="15" customHeight="1">
      <c r="B51" s="190"/>
      <c r="C51" s="191"/>
      <c r="D51" s="306" t="s">
        <v>1576</v>
      </c>
      <c r="E51" s="306"/>
      <c r="F51" s="306"/>
      <c r="G51" s="306"/>
      <c r="H51" s="306"/>
      <c r="I51" s="306"/>
      <c r="J51" s="306"/>
      <c r="K51" s="187"/>
    </row>
    <row r="52" spans="2:11" customFormat="1" ht="25.5" customHeight="1">
      <c r="B52" s="186"/>
      <c r="C52" s="307" t="s">
        <v>1577</v>
      </c>
      <c r="D52" s="307"/>
      <c r="E52" s="307"/>
      <c r="F52" s="307"/>
      <c r="G52" s="307"/>
      <c r="H52" s="307"/>
      <c r="I52" s="307"/>
      <c r="J52" s="307"/>
      <c r="K52" s="187"/>
    </row>
    <row r="53" spans="2:11" customFormat="1" ht="5.25" customHeight="1">
      <c r="B53" s="186"/>
      <c r="C53" s="188"/>
      <c r="D53" s="188"/>
      <c r="E53" s="188"/>
      <c r="F53" s="188"/>
      <c r="G53" s="188"/>
      <c r="H53" s="188"/>
      <c r="I53" s="188"/>
      <c r="J53" s="188"/>
      <c r="K53" s="187"/>
    </row>
    <row r="54" spans="2:11" customFormat="1" ht="15" customHeight="1">
      <c r="B54" s="186"/>
      <c r="C54" s="306" t="s">
        <v>1578</v>
      </c>
      <c r="D54" s="306"/>
      <c r="E54" s="306"/>
      <c r="F54" s="306"/>
      <c r="G54" s="306"/>
      <c r="H54" s="306"/>
      <c r="I54" s="306"/>
      <c r="J54" s="306"/>
      <c r="K54" s="187"/>
    </row>
    <row r="55" spans="2:11" customFormat="1" ht="15" customHeight="1">
      <c r="B55" s="186"/>
      <c r="C55" s="306" t="s">
        <v>1579</v>
      </c>
      <c r="D55" s="306"/>
      <c r="E55" s="306"/>
      <c r="F55" s="306"/>
      <c r="G55" s="306"/>
      <c r="H55" s="306"/>
      <c r="I55" s="306"/>
      <c r="J55" s="306"/>
      <c r="K55" s="187"/>
    </row>
    <row r="56" spans="2:11" customFormat="1" ht="12.75" customHeight="1">
      <c r="B56" s="186"/>
      <c r="C56" s="189"/>
      <c r="D56" s="189"/>
      <c r="E56" s="189"/>
      <c r="F56" s="189"/>
      <c r="G56" s="189"/>
      <c r="H56" s="189"/>
      <c r="I56" s="189"/>
      <c r="J56" s="189"/>
      <c r="K56" s="187"/>
    </row>
    <row r="57" spans="2:11" customFormat="1" ht="15" customHeight="1">
      <c r="B57" s="186"/>
      <c r="C57" s="306" t="s">
        <v>1580</v>
      </c>
      <c r="D57" s="306"/>
      <c r="E57" s="306"/>
      <c r="F57" s="306"/>
      <c r="G57" s="306"/>
      <c r="H57" s="306"/>
      <c r="I57" s="306"/>
      <c r="J57" s="306"/>
      <c r="K57" s="187"/>
    </row>
    <row r="58" spans="2:11" customFormat="1" ht="15" customHeight="1">
      <c r="B58" s="186"/>
      <c r="C58" s="191"/>
      <c r="D58" s="306" t="s">
        <v>1581</v>
      </c>
      <c r="E58" s="306"/>
      <c r="F58" s="306"/>
      <c r="G58" s="306"/>
      <c r="H58" s="306"/>
      <c r="I58" s="306"/>
      <c r="J58" s="306"/>
      <c r="K58" s="187"/>
    </row>
    <row r="59" spans="2:11" customFormat="1" ht="15" customHeight="1">
      <c r="B59" s="186"/>
      <c r="C59" s="191"/>
      <c r="D59" s="306" t="s">
        <v>1582</v>
      </c>
      <c r="E59" s="306"/>
      <c r="F59" s="306"/>
      <c r="G59" s="306"/>
      <c r="H59" s="306"/>
      <c r="I59" s="306"/>
      <c r="J59" s="306"/>
      <c r="K59" s="187"/>
    </row>
    <row r="60" spans="2:11" customFormat="1" ht="15" customHeight="1">
      <c r="B60" s="186"/>
      <c r="C60" s="191"/>
      <c r="D60" s="306" t="s">
        <v>1583</v>
      </c>
      <c r="E60" s="306"/>
      <c r="F60" s="306"/>
      <c r="G60" s="306"/>
      <c r="H60" s="306"/>
      <c r="I60" s="306"/>
      <c r="J60" s="306"/>
      <c r="K60" s="187"/>
    </row>
    <row r="61" spans="2:11" customFormat="1" ht="15" customHeight="1">
      <c r="B61" s="186"/>
      <c r="C61" s="191"/>
      <c r="D61" s="306" t="s">
        <v>1584</v>
      </c>
      <c r="E61" s="306"/>
      <c r="F61" s="306"/>
      <c r="G61" s="306"/>
      <c r="H61" s="306"/>
      <c r="I61" s="306"/>
      <c r="J61" s="306"/>
      <c r="K61" s="187"/>
    </row>
    <row r="62" spans="2:11" customFormat="1" ht="15" customHeight="1">
      <c r="B62" s="186"/>
      <c r="C62" s="191"/>
      <c r="D62" s="309" t="s">
        <v>1585</v>
      </c>
      <c r="E62" s="309"/>
      <c r="F62" s="309"/>
      <c r="G62" s="309"/>
      <c r="H62" s="309"/>
      <c r="I62" s="309"/>
      <c r="J62" s="309"/>
      <c r="K62" s="187"/>
    </row>
    <row r="63" spans="2:11" customFormat="1" ht="15" customHeight="1">
      <c r="B63" s="186"/>
      <c r="C63" s="191"/>
      <c r="D63" s="306" t="s">
        <v>1586</v>
      </c>
      <c r="E63" s="306"/>
      <c r="F63" s="306"/>
      <c r="G63" s="306"/>
      <c r="H63" s="306"/>
      <c r="I63" s="306"/>
      <c r="J63" s="306"/>
      <c r="K63" s="187"/>
    </row>
    <row r="64" spans="2:11" customFormat="1" ht="12.75" customHeight="1">
      <c r="B64" s="186"/>
      <c r="C64" s="191"/>
      <c r="D64" s="191"/>
      <c r="E64" s="194"/>
      <c r="F64" s="191"/>
      <c r="G64" s="191"/>
      <c r="H64" s="191"/>
      <c r="I64" s="191"/>
      <c r="J64" s="191"/>
      <c r="K64" s="187"/>
    </row>
    <row r="65" spans="2:11" customFormat="1" ht="15" customHeight="1">
      <c r="B65" s="186"/>
      <c r="C65" s="191"/>
      <c r="D65" s="306" t="s">
        <v>1587</v>
      </c>
      <c r="E65" s="306"/>
      <c r="F65" s="306"/>
      <c r="G65" s="306"/>
      <c r="H65" s="306"/>
      <c r="I65" s="306"/>
      <c r="J65" s="306"/>
      <c r="K65" s="187"/>
    </row>
    <row r="66" spans="2:11" customFormat="1" ht="15" customHeight="1">
      <c r="B66" s="186"/>
      <c r="C66" s="191"/>
      <c r="D66" s="309" t="s">
        <v>1588</v>
      </c>
      <c r="E66" s="309"/>
      <c r="F66" s="309"/>
      <c r="G66" s="309"/>
      <c r="H66" s="309"/>
      <c r="I66" s="309"/>
      <c r="J66" s="309"/>
      <c r="K66" s="187"/>
    </row>
    <row r="67" spans="2:11" customFormat="1" ht="15" customHeight="1">
      <c r="B67" s="186"/>
      <c r="C67" s="191"/>
      <c r="D67" s="306" t="s">
        <v>1589</v>
      </c>
      <c r="E67" s="306"/>
      <c r="F67" s="306"/>
      <c r="G67" s="306"/>
      <c r="H67" s="306"/>
      <c r="I67" s="306"/>
      <c r="J67" s="306"/>
      <c r="K67" s="187"/>
    </row>
    <row r="68" spans="2:11" customFormat="1" ht="15" customHeight="1">
      <c r="B68" s="186"/>
      <c r="C68" s="191"/>
      <c r="D68" s="306" t="s">
        <v>1590</v>
      </c>
      <c r="E68" s="306"/>
      <c r="F68" s="306"/>
      <c r="G68" s="306"/>
      <c r="H68" s="306"/>
      <c r="I68" s="306"/>
      <c r="J68" s="306"/>
      <c r="K68" s="187"/>
    </row>
    <row r="69" spans="2:11" customFormat="1" ht="15" customHeight="1">
      <c r="B69" s="186"/>
      <c r="C69" s="191"/>
      <c r="D69" s="306" t="s">
        <v>1591</v>
      </c>
      <c r="E69" s="306"/>
      <c r="F69" s="306"/>
      <c r="G69" s="306"/>
      <c r="H69" s="306"/>
      <c r="I69" s="306"/>
      <c r="J69" s="306"/>
      <c r="K69" s="187"/>
    </row>
    <row r="70" spans="2:11" customFormat="1" ht="15" customHeight="1">
      <c r="B70" s="186"/>
      <c r="C70" s="191"/>
      <c r="D70" s="306" t="s">
        <v>1592</v>
      </c>
      <c r="E70" s="306"/>
      <c r="F70" s="306"/>
      <c r="G70" s="306"/>
      <c r="H70" s="306"/>
      <c r="I70" s="306"/>
      <c r="J70" s="306"/>
      <c r="K70" s="187"/>
    </row>
    <row r="71" spans="2:11" customFormat="1" ht="12.75" customHeight="1">
      <c r="B71" s="195"/>
      <c r="C71" s="196"/>
      <c r="D71" s="196"/>
      <c r="E71" s="196"/>
      <c r="F71" s="196"/>
      <c r="G71" s="196"/>
      <c r="H71" s="196"/>
      <c r="I71" s="196"/>
      <c r="J71" s="196"/>
      <c r="K71" s="197"/>
    </row>
    <row r="72" spans="2:11" customFormat="1" ht="18.75" customHeight="1">
      <c r="B72" s="198"/>
      <c r="C72" s="198"/>
      <c r="D72" s="198"/>
      <c r="E72" s="198"/>
      <c r="F72" s="198"/>
      <c r="G72" s="198"/>
      <c r="H72" s="198"/>
      <c r="I72" s="198"/>
      <c r="J72" s="198"/>
      <c r="K72" s="199"/>
    </row>
    <row r="73" spans="2:11" customFormat="1" ht="18.75" customHeight="1">
      <c r="B73" s="199"/>
      <c r="C73" s="199"/>
      <c r="D73" s="199"/>
      <c r="E73" s="199"/>
      <c r="F73" s="199"/>
      <c r="G73" s="199"/>
      <c r="H73" s="199"/>
      <c r="I73" s="199"/>
      <c r="J73" s="199"/>
      <c r="K73" s="199"/>
    </row>
    <row r="74" spans="2:11" customFormat="1" ht="7.5" customHeight="1">
      <c r="B74" s="200"/>
      <c r="C74" s="201"/>
      <c r="D74" s="201"/>
      <c r="E74" s="201"/>
      <c r="F74" s="201"/>
      <c r="G74" s="201"/>
      <c r="H74" s="201"/>
      <c r="I74" s="201"/>
      <c r="J74" s="201"/>
      <c r="K74" s="202"/>
    </row>
    <row r="75" spans="2:11" customFormat="1" ht="45" customHeight="1">
      <c r="B75" s="203"/>
      <c r="C75" s="310" t="s">
        <v>1593</v>
      </c>
      <c r="D75" s="310"/>
      <c r="E75" s="310"/>
      <c r="F75" s="310"/>
      <c r="G75" s="310"/>
      <c r="H75" s="310"/>
      <c r="I75" s="310"/>
      <c r="J75" s="310"/>
      <c r="K75" s="204"/>
    </row>
    <row r="76" spans="2:11" customFormat="1" ht="17.25" customHeight="1">
      <c r="B76" s="203"/>
      <c r="C76" s="205" t="s">
        <v>1594</v>
      </c>
      <c r="D76" s="205"/>
      <c r="E76" s="205"/>
      <c r="F76" s="205" t="s">
        <v>1595</v>
      </c>
      <c r="G76" s="206"/>
      <c r="H76" s="205" t="s">
        <v>62</v>
      </c>
      <c r="I76" s="205" t="s">
        <v>65</v>
      </c>
      <c r="J76" s="205" t="s">
        <v>1596</v>
      </c>
      <c r="K76" s="204"/>
    </row>
    <row r="77" spans="2:11" customFormat="1" ht="17.25" customHeight="1">
      <c r="B77" s="203"/>
      <c r="C77" s="207" t="s">
        <v>1597</v>
      </c>
      <c r="D77" s="207"/>
      <c r="E77" s="207"/>
      <c r="F77" s="208" t="s">
        <v>1598</v>
      </c>
      <c r="G77" s="209"/>
      <c r="H77" s="207"/>
      <c r="I77" s="207"/>
      <c r="J77" s="207" t="s">
        <v>1599</v>
      </c>
      <c r="K77" s="204"/>
    </row>
    <row r="78" spans="2:11" customFormat="1" ht="5.25" customHeight="1">
      <c r="B78" s="203"/>
      <c r="C78" s="210"/>
      <c r="D78" s="210"/>
      <c r="E78" s="210"/>
      <c r="F78" s="210"/>
      <c r="G78" s="211"/>
      <c r="H78" s="210"/>
      <c r="I78" s="210"/>
      <c r="J78" s="210"/>
      <c r="K78" s="204"/>
    </row>
    <row r="79" spans="2:11" customFormat="1" ht="15" customHeight="1">
      <c r="B79" s="203"/>
      <c r="C79" s="192" t="s">
        <v>61</v>
      </c>
      <c r="D79" s="212"/>
      <c r="E79" s="212"/>
      <c r="F79" s="213" t="s">
        <v>1600</v>
      </c>
      <c r="G79" s="214"/>
      <c r="H79" s="192" t="s">
        <v>1601</v>
      </c>
      <c r="I79" s="192" t="s">
        <v>1602</v>
      </c>
      <c r="J79" s="192">
        <v>20</v>
      </c>
      <c r="K79" s="204"/>
    </row>
    <row r="80" spans="2:11" customFormat="1" ht="15" customHeight="1">
      <c r="B80" s="203"/>
      <c r="C80" s="192" t="s">
        <v>1603</v>
      </c>
      <c r="D80" s="192"/>
      <c r="E80" s="192"/>
      <c r="F80" s="213" t="s">
        <v>1600</v>
      </c>
      <c r="G80" s="214"/>
      <c r="H80" s="192" t="s">
        <v>1604</v>
      </c>
      <c r="I80" s="192" t="s">
        <v>1602</v>
      </c>
      <c r="J80" s="192">
        <v>120</v>
      </c>
      <c r="K80" s="204"/>
    </row>
    <row r="81" spans="2:11" customFormat="1" ht="15" customHeight="1">
      <c r="B81" s="215"/>
      <c r="C81" s="192" t="s">
        <v>1605</v>
      </c>
      <c r="D81" s="192"/>
      <c r="E81" s="192"/>
      <c r="F81" s="213" t="s">
        <v>1606</v>
      </c>
      <c r="G81" s="214"/>
      <c r="H81" s="192" t="s">
        <v>1607</v>
      </c>
      <c r="I81" s="192" t="s">
        <v>1602</v>
      </c>
      <c r="J81" s="192">
        <v>50</v>
      </c>
      <c r="K81" s="204"/>
    </row>
    <row r="82" spans="2:11" customFormat="1" ht="15" customHeight="1">
      <c r="B82" s="215"/>
      <c r="C82" s="192" t="s">
        <v>1608</v>
      </c>
      <c r="D82" s="192"/>
      <c r="E82" s="192"/>
      <c r="F82" s="213" t="s">
        <v>1600</v>
      </c>
      <c r="G82" s="214"/>
      <c r="H82" s="192" t="s">
        <v>1609</v>
      </c>
      <c r="I82" s="192" t="s">
        <v>1610</v>
      </c>
      <c r="J82" s="192"/>
      <c r="K82" s="204"/>
    </row>
    <row r="83" spans="2:11" customFormat="1" ht="15" customHeight="1">
      <c r="B83" s="215"/>
      <c r="C83" s="192" t="s">
        <v>1611</v>
      </c>
      <c r="D83" s="192"/>
      <c r="E83" s="192"/>
      <c r="F83" s="213" t="s">
        <v>1606</v>
      </c>
      <c r="G83" s="192"/>
      <c r="H83" s="192" t="s">
        <v>1612</v>
      </c>
      <c r="I83" s="192" t="s">
        <v>1602</v>
      </c>
      <c r="J83" s="192">
        <v>15</v>
      </c>
      <c r="K83" s="204"/>
    </row>
    <row r="84" spans="2:11" customFormat="1" ht="15" customHeight="1">
      <c r="B84" s="215"/>
      <c r="C84" s="192" t="s">
        <v>1613</v>
      </c>
      <c r="D84" s="192"/>
      <c r="E84" s="192"/>
      <c r="F84" s="213" t="s">
        <v>1606</v>
      </c>
      <c r="G84" s="192"/>
      <c r="H84" s="192" t="s">
        <v>1614</v>
      </c>
      <c r="I84" s="192" t="s">
        <v>1602</v>
      </c>
      <c r="J84" s="192">
        <v>15</v>
      </c>
      <c r="K84" s="204"/>
    </row>
    <row r="85" spans="2:11" customFormat="1" ht="15" customHeight="1">
      <c r="B85" s="215"/>
      <c r="C85" s="192" t="s">
        <v>1615</v>
      </c>
      <c r="D85" s="192"/>
      <c r="E85" s="192"/>
      <c r="F85" s="213" t="s">
        <v>1606</v>
      </c>
      <c r="G85" s="192"/>
      <c r="H85" s="192" t="s">
        <v>1616</v>
      </c>
      <c r="I85" s="192" t="s">
        <v>1602</v>
      </c>
      <c r="J85" s="192">
        <v>20</v>
      </c>
      <c r="K85" s="204"/>
    </row>
    <row r="86" spans="2:11" customFormat="1" ht="15" customHeight="1">
      <c r="B86" s="215"/>
      <c r="C86" s="192" t="s">
        <v>1617</v>
      </c>
      <c r="D86" s="192"/>
      <c r="E86" s="192"/>
      <c r="F86" s="213" t="s">
        <v>1606</v>
      </c>
      <c r="G86" s="192"/>
      <c r="H86" s="192" t="s">
        <v>1618</v>
      </c>
      <c r="I86" s="192" t="s">
        <v>1602</v>
      </c>
      <c r="J86" s="192">
        <v>20</v>
      </c>
      <c r="K86" s="204"/>
    </row>
    <row r="87" spans="2:11" customFormat="1" ht="15" customHeight="1">
      <c r="B87" s="215"/>
      <c r="C87" s="192" t="s">
        <v>1619</v>
      </c>
      <c r="D87" s="192"/>
      <c r="E87" s="192"/>
      <c r="F87" s="213" t="s">
        <v>1606</v>
      </c>
      <c r="G87" s="214"/>
      <c r="H87" s="192" t="s">
        <v>1620</v>
      </c>
      <c r="I87" s="192" t="s">
        <v>1602</v>
      </c>
      <c r="J87" s="192">
        <v>50</v>
      </c>
      <c r="K87" s="204"/>
    </row>
    <row r="88" spans="2:11" customFormat="1" ht="15" customHeight="1">
      <c r="B88" s="215"/>
      <c r="C88" s="192" t="s">
        <v>1621</v>
      </c>
      <c r="D88" s="192"/>
      <c r="E88" s="192"/>
      <c r="F88" s="213" t="s">
        <v>1606</v>
      </c>
      <c r="G88" s="214"/>
      <c r="H88" s="192" t="s">
        <v>1622</v>
      </c>
      <c r="I88" s="192" t="s">
        <v>1602</v>
      </c>
      <c r="J88" s="192">
        <v>20</v>
      </c>
      <c r="K88" s="204"/>
    </row>
    <row r="89" spans="2:11" customFormat="1" ht="15" customHeight="1">
      <c r="B89" s="215"/>
      <c r="C89" s="192" t="s">
        <v>1623</v>
      </c>
      <c r="D89" s="192"/>
      <c r="E89" s="192"/>
      <c r="F89" s="213" t="s">
        <v>1606</v>
      </c>
      <c r="G89" s="214"/>
      <c r="H89" s="192" t="s">
        <v>1624</v>
      </c>
      <c r="I89" s="192" t="s">
        <v>1602</v>
      </c>
      <c r="J89" s="192">
        <v>20</v>
      </c>
      <c r="K89" s="204"/>
    </row>
    <row r="90" spans="2:11" customFormat="1" ht="15" customHeight="1">
      <c r="B90" s="215"/>
      <c r="C90" s="192" t="s">
        <v>1625</v>
      </c>
      <c r="D90" s="192"/>
      <c r="E90" s="192"/>
      <c r="F90" s="213" t="s">
        <v>1606</v>
      </c>
      <c r="G90" s="214"/>
      <c r="H90" s="192" t="s">
        <v>1626</v>
      </c>
      <c r="I90" s="192" t="s">
        <v>1602</v>
      </c>
      <c r="J90" s="192">
        <v>50</v>
      </c>
      <c r="K90" s="204"/>
    </row>
    <row r="91" spans="2:11" customFormat="1" ht="15" customHeight="1">
      <c r="B91" s="215"/>
      <c r="C91" s="192" t="s">
        <v>1627</v>
      </c>
      <c r="D91" s="192"/>
      <c r="E91" s="192"/>
      <c r="F91" s="213" t="s">
        <v>1606</v>
      </c>
      <c r="G91" s="214"/>
      <c r="H91" s="192" t="s">
        <v>1627</v>
      </c>
      <c r="I91" s="192" t="s">
        <v>1602</v>
      </c>
      <c r="J91" s="192">
        <v>50</v>
      </c>
      <c r="K91" s="204"/>
    </row>
    <row r="92" spans="2:11" customFormat="1" ht="15" customHeight="1">
      <c r="B92" s="215"/>
      <c r="C92" s="192" t="s">
        <v>1628</v>
      </c>
      <c r="D92" s="192"/>
      <c r="E92" s="192"/>
      <c r="F92" s="213" t="s">
        <v>1606</v>
      </c>
      <c r="G92" s="214"/>
      <c r="H92" s="192" t="s">
        <v>1629</v>
      </c>
      <c r="I92" s="192" t="s">
        <v>1602</v>
      </c>
      <c r="J92" s="192">
        <v>255</v>
      </c>
      <c r="K92" s="204"/>
    </row>
    <row r="93" spans="2:11" customFormat="1" ht="15" customHeight="1">
      <c r="B93" s="215"/>
      <c r="C93" s="192" t="s">
        <v>1630</v>
      </c>
      <c r="D93" s="192"/>
      <c r="E93" s="192"/>
      <c r="F93" s="213" t="s">
        <v>1600</v>
      </c>
      <c r="G93" s="214"/>
      <c r="H93" s="192" t="s">
        <v>1631</v>
      </c>
      <c r="I93" s="192" t="s">
        <v>1632</v>
      </c>
      <c r="J93" s="192"/>
      <c r="K93" s="204"/>
    </row>
    <row r="94" spans="2:11" customFormat="1" ht="15" customHeight="1">
      <c r="B94" s="215"/>
      <c r="C94" s="192" t="s">
        <v>1633</v>
      </c>
      <c r="D94" s="192"/>
      <c r="E94" s="192"/>
      <c r="F94" s="213" t="s">
        <v>1600</v>
      </c>
      <c r="G94" s="214"/>
      <c r="H94" s="192" t="s">
        <v>1634</v>
      </c>
      <c r="I94" s="192" t="s">
        <v>1635</v>
      </c>
      <c r="J94" s="192"/>
      <c r="K94" s="204"/>
    </row>
    <row r="95" spans="2:11" customFormat="1" ht="15" customHeight="1">
      <c r="B95" s="215"/>
      <c r="C95" s="192" t="s">
        <v>1636</v>
      </c>
      <c r="D95" s="192"/>
      <c r="E95" s="192"/>
      <c r="F95" s="213" t="s">
        <v>1600</v>
      </c>
      <c r="G95" s="214"/>
      <c r="H95" s="192" t="s">
        <v>1636</v>
      </c>
      <c r="I95" s="192" t="s">
        <v>1635</v>
      </c>
      <c r="J95" s="192"/>
      <c r="K95" s="204"/>
    </row>
    <row r="96" spans="2:11" customFormat="1" ht="15" customHeight="1">
      <c r="B96" s="215"/>
      <c r="C96" s="192" t="s">
        <v>46</v>
      </c>
      <c r="D96" s="192"/>
      <c r="E96" s="192"/>
      <c r="F96" s="213" t="s">
        <v>1600</v>
      </c>
      <c r="G96" s="214"/>
      <c r="H96" s="192" t="s">
        <v>1637</v>
      </c>
      <c r="I96" s="192" t="s">
        <v>1635</v>
      </c>
      <c r="J96" s="192"/>
      <c r="K96" s="204"/>
    </row>
    <row r="97" spans="2:11" customFormat="1" ht="15" customHeight="1">
      <c r="B97" s="215"/>
      <c r="C97" s="192" t="s">
        <v>56</v>
      </c>
      <c r="D97" s="192"/>
      <c r="E97" s="192"/>
      <c r="F97" s="213" t="s">
        <v>1600</v>
      </c>
      <c r="G97" s="214"/>
      <c r="H97" s="192" t="s">
        <v>1638</v>
      </c>
      <c r="I97" s="192" t="s">
        <v>1635</v>
      </c>
      <c r="J97" s="192"/>
      <c r="K97" s="204"/>
    </row>
    <row r="98" spans="2:11" customFormat="1" ht="15" customHeight="1">
      <c r="B98" s="216"/>
      <c r="C98" s="217"/>
      <c r="D98" s="217"/>
      <c r="E98" s="217"/>
      <c r="F98" s="217"/>
      <c r="G98" s="217"/>
      <c r="H98" s="217"/>
      <c r="I98" s="217"/>
      <c r="J98" s="217"/>
      <c r="K98" s="218"/>
    </row>
    <row r="99" spans="2:11" customFormat="1" ht="18.75" customHeight="1">
      <c r="B99" s="219"/>
      <c r="C99" s="220"/>
      <c r="D99" s="220"/>
      <c r="E99" s="220"/>
      <c r="F99" s="220"/>
      <c r="G99" s="220"/>
      <c r="H99" s="220"/>
      <c r="I99" s="220"/>
      <c r="J99" s="220"/>
      <c r="K99" s="219"/>
    </row>
    <row r="100" spans="2:11" customFormat="1" ht="18.75" customHeight="1"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</row>
    <row r="101" spans="2:11" customFormat="1" ht="7.5" customHeight="1">
      <c r="B101" s="200"/>
      <c r="C101" s="201"/>
      <c r="D101" s="201"/>
      <c r="E101" s="201"/>
      <c r="F101" s="201"/>
      <c r="G101" s="201"/>
      <c r="H101" s="201"/>
      <c r="I101" s="201"/>
      <c r="J101" s="201"/>
      <c r="K101" s="202"/>
    </row>
    <row r="102" spans="2:11" customFormat="1" ht="45" customHeight="1">
      <c r="B102" s="203"/>
      <c r="C102" s="310" t="s">
        <v>1639</v>
      </c>
      <c r="D102" s="310"/>
      <c r="E102" s="310"/>
      <c r="F102" s="310"/>
      <c r="G102" s="310"/>
      <c r="H102" s="310"/>
      <c r="I102" s="310"/>
      <c r="J102" s="310"/>
      <c r="K102" s="204"/>
    </row>
    <row r="103" spans="2:11" customFormat="1" ht="17.25" customHeight="1">
      <c r="B103" s="203"/>
      <c r="C103" s="205" t="s">
        <v>1594</v>
      </c>
      <c r="D103" s="205"/>
      <c r="E103" s="205"/>
      <c r="F103" s="205" t="s">
        <v>1595</v>
      </c>
      <c r="G103" s="206"/>
      <c r="H103" s="205" t="s">
        <v>62</v>
      </c>
      <c r="I103" s="205" t="s">
        <v>65</v>
      </c>
      <c r="J103" s="205" t="s">
        <v>1596</v>
      </c>
      <c r="K103" s="204"/>
    </row>
    <row r="104" spans="2:11" customFormat="1" ht="17.25" customHeight="1">
      <c r="B104" s="203"/>
      <c r="C104" s="207" t="s">
        <v>1597</v>
      </c>
      <c r="D104" s="207"/>
      <c r="E104" s="207"/>
      <c r="F104" s="208" t="s">
        <v>1598</v>
      </c>
      <c r="G104" s="209"/>
      <c r="H104" s="207"/>
      <c r="I104" s="207"/>
      <c r="J104" s="207" t="s">
        <v>1599</v>
      </c>
      <c r="K104" s="204"/>
    </row>
    <row r="105" spans="2:11" customFormat="1" ht="5.25" customHeight="1">
      <c r="B105" s="203"/>
      <c r="C105" s="205"/>
      <c r="D105" s="205"/>
      <c r="E105" s="205"/>
      <c r="F105" s="205"/>
      <c r="G105" s="221"/>
      <c r="H105" s="205"/>
      <c r="I105" s="205"/>
      <c r="J105" s="205"/>
      <c r="K105" s="204"/>
    </row>
    <row r="106" spans="2:11" customFormat="1" ht="15" customHeight="1">
      <c r="B106" s="203"/>
      <c r="C106" s="192" t="s">
        <v>61</v>
      </c>
      <c r="D106" s="212"/>
      <c r="E106" s="212"/>
      <c r="F106" s="213" t="s">
        <v>1600</v>
      </c>
      <c r="G106" s="192"/>
      <c r="H106" s="192" t="s">
        <v>1640</v>
      </c>
      <c r="I106" s="192" t="s">
        <v>1602</v>
      </c>
      <c r="J106" s="192">
        <v>20</v>
      </c>
      <c r="K106" s="204"/>
    </row>
    <row r="107" spans="2:11" customFormat="1" ht="15" customHeight="1">
      <c r="B107" s="203"/>
      <c r="C107" s="192" t="s">
        <v>1603</v>
      </c>
      <c r="D107" s="192"/>
      <c r="E107" s="192"/>
      <c r="F107" s="213" t="s">
        <v>1600</v>
      </c>
      <c r="G107" s="192"/>
      <c r="H107" s="192" t="s">
        <v>1640</v>
      </c>
      <c r="I107" s="192" t="s">
        <v>1602</v>
      </c>
      <c r="J107" s="192">
        <v>120</v>
      </c>
      <c r="K107" s="204"/>
    </row>
    <row r="108" spans="2:11" customFormat="1" ht="15" customHeight="1">
      <c r="B108" s="215"/>
      <c r="C108" s="192" t="s">
        <v>1605</v>
      </c>
      <c r="D108" s="192"/>
      <c r="E108" s="192"/>
      <c r="F108" s="213" t="s">
        <v>1606</v>
      </c>
      <c r="G108" s="192"/>
      <c r="H108" s="192" t="s">
        <v>1640</v>
      </c>
      <c r="I108" s="192" t="s">
        <v>1602</v>
      </c>
      <c r="J108" s="192">
        <v>50</v>
      </c>
      <c r="K108" s="204"/>
    </row>
    <row r="109" spans="2:11" customFormat="1" ht="15" customHeight="1">
      <c r="B109" s="215"/>
      <c r="C109" s="192" t="s">
        <v>1608</v>
      </c>
      <c r="D109" s="192"/>
      <c r="E109" s="192"/>
      <c r="F109" s="213" t="s">
        <v>1600</v>
      </c>
      <c r="G109" s="192"/>
      <c r="H109" s="192" t="s">
        <v>1640</v>
      </c>
      <c r="I109" s="192" t="s">
        <v>1610</v>
      </c>
      <c r="J109" s="192"/>
      <c r="K109" s="204"/>
    </row>
    <row r="110" spans="2:11" customFormat="1" ht="15" customHeight="1">
      <c r="B110" s="215"/>
      <c r="C110" s="192" t="s">
        <v>1619</v>
      </c>
      <c r="D110" s="192"/>
      <c r="E110" s="192"/>
      <c r="F110" s="213" t="s">
        <v>1606</v>
      </c>
      <c r="G110" s="192"/>
      <c r="H110" s="192" t="s">
        <v>1640</v>
      </c>
      <c r="I110" s="192" t="s">
        <v>1602</v>
      </c>
      <c r="J110" s="192">
        <v>50</v>
      </c>
      <c r="K110" s="204"/>
    </row>
    <row r="111" spans="2:11" customFormat="1" ht="15" customHeight="1">
      <c r="B111" s="215"/>
      <c r="C111" s="192" t="s">
        <v>1627</v>
      </c>
      <c r="D111" s="192"/>
      <c r="E111" s="192"/>
      <c r="F111" s="213" t="s">
        <v>1606</v>
      </c>
      <c r="G111" s="192"/>
      <c r="H111" s="192" t="s">
        <v>1640</v>
      </c>
      <c r="I111" s="192" t="s">
        <v>1602</v>
      </c>
      <c r="J111" s="192">
        <v>50</v>
      </c>
      <c r="K111" s="204"/>
    </row>
    <row r="112" spans="2:11" customFormat="1" ht="15" customHeight="1">
      <c r="B112" s="215"/>
      <c r="C112" s="192" t="s">
        <v>1625</v>
      </c>
      <c r="D112" s="192"/>
      <c r="E112" s="192"/>
      <c r="F112" s="213" t="s">
        <v>1606</v>
      </c>
      <c r="G112" s="192"/>
      <c r="H112" s="192" t="s">
        <v>1640</v>
      </c>
      <c r="I112" s="192" t="s">
        <v>1602</v>
      </c>
      <c r="J112" s="192">
        <v>50</v>
      </c>
      <c r="K112" s="204"/>
    </row>
    <row r="113" spans="2:11" customFormat="1" ht="15" customHeight="1">
      <c r="B113" s="215"/>
      <c r="C113" s="192" t="s">
        <v>61</v>
      </c>
      <c r="D113" s="192"/>
      <c r="E113" s="192"/>
      <c r="F113" s="213" t="s">
        <v>1600</v>
      </c>
      <c r="G113" s="192"/>
      <c r="H113" s="192" t="s">
        <v>1641</v>
      </c>
      <c r="I113" s="192" t="s">
        <v>1602</v>
      </c>
      <c r="J113" s="192">
        <v>20</v>
      </c>
      <c r="K113" s="204"/>
    </row>
    <row r="114" spans="2:11" customFormat="1" ht="15" customHeight="1">
      <c r="B114" s="215"/>
      <c r="C114" s="192" t="s">
        <v>1642</v>
      </c>
      <c r="D114" s="192"/>
      <c r="E114" s="192"/>
      <c r="F114" s="213" t="s">
        <v>1600</v>
      </c>
      <c r="G114" s="192"/>
      <c r="H114" s="192" t="s">
        <v>1643</v>
      </c>
      <c r="I114" s="192" t="s">
        <v>1602</v>
      </c>
      <c r="J114" s="192">
        <v>120</v>
      </c>
      <c r="K114" s="204"/>
    </row>
    <row r="115" spans="2:11" customFormat="1" ht="15" customHeight="1">
      <c r="B115" s="215"/>
      <c r="C115" s="192" t="s">
        <v>46</v>
      </c>
      <c r="D115" s="192"/>
      <c r="E115" s="192"/>
      <c r="F115" s="213" t="s">
        <v>1600</v>
      </c>
      <c r="G115" s="192"/>
      <c r="H115" s="192" t="s">
        <v>1644</v>
      </c>
      <c r="I115" s="192" t="s">
        <v>1635</v>
      </c>
      <c r="J115" s="192"/>
      <c r="K115" s="204"/>
    </row>
    <row r="116" spans="2:11" customFormat="1" ht="15" customHeight="1">
      <c r="B116" s="215"/>
      <c r="C116" s="192" t="s">
        <v>56</v>
      </c>
      <c r="D116" s="192"/>
      <c r="E116" s="192"/>
      <c r="F116" s="213" t="s">
        <v>1600</v>
      </c>
      <c r="G116" s="192"/>
      <c r="H116" s="192" t="s">
        <v>1645</v>
      </c>
      <c r="I116" s="192" t="s">
        <v>1635</v>
      </c>
      <c r="J116" s="192"/>
      <c r="K116" s="204"/>
    </row>
    <row r="117" spans="2:11" customFormat="1" ht="15" customHeight="1">
      <c r="B117" s="215"/>
      <c r="C117" s="192" t="s">
        <v>65</v>
      </c>
      <c r="D117" s="192"/>
      <c r="E117" s="192"/>
      <c r="F117" s="213" t="s">
        <v>1600</v>
      </c>
      <c r="G117" s="192"/>
      <c r="H117" s="192" t="s">
        <v>1646</v>
      </c>
      <c r="I117" s="192" t="s">
        <v>1647</v>
      </c>
      <c r="J117" s="192"/>
      <c r="K117" s="204"/>
    </row>
    <row r="118" spans="2:11" customFormat="1" ht="15" customHeight="1">
      <c r="B118" s="216"/>
      <c r="C118" s="222"/>
      <c r="D118" s="222"/>
      <c r="E118" s="222"/>
      <c r="F118" s="222"/>
      <c r="G118" s="222"/>
      <c r="H118" s="222"/>
      <c r="I118" s="222"/>
      <c r="J118" s="222"/>
      <c r="K118" s="218"/>
    </row>
    <row r="119" spans="2:11" customFormat="1" ht="18.75" customHeight="1">
      <c r="B119" s="223"/>
      <c r="C119" s="224"/>
      <c r="D119" s="224"/>
      <c r="E119" s="224"/>
      <c r="F119" s="225"/>
      <c r="G119" s="224"/>
      <c r="H119" s="224"/>
      <c r="I119" s="224"/>
      <c r="J119" s="224"/>
      <c r="K119" s="223"/>
    </row>
    <row r="120" spans="2:11" customFormat="1" ht="18.75" customHeight="1">
      <c r="B120" s="199"/>
      <c r="C120" s="199"/>
      <c r="D120" s="199"/>
      <c r="E120" s="199"/>
      <c r="F120" s="199"/>
      <c r="G120" s="199"/>
      <c r="H120" s="199"/>
      <c r="I120" s="199"/>
      <c r="J120" s="199"/>
      <c r="K120" s="199"/>
    </row>
    <row r="121" spans="2:11" customFormat="1" ht="7.5" customHeight="1">
      <c r="B121" s="226"/>
      <c r="C121" s="227"/>
      <c r="D121" s="227"/>
      <c r="E121" s="227"/>
      <c r="F121" s="227"/>
      <c r="G121" s="227"/>
      <c r="H121" s="227"/>
      <c r="I121" s="227"/>
      <c r="J121" s="227"/>
      <c r="K121" s="228"/>
    </row>
    <row r="122" spans="2:11" customFormat="1" ht="45" customHeight="1">
      <c r="B122" s="229"/>
      <c r="C122" s="308" t="s">
        <v>1648</v>
      </c>
      <c r="D122" s="308"/>
      <c r="E122" s="308"/>
      <c r="F122" s="308"/>
      <c r="G122" s="308"/>
      <c r="H122" s="308"/>
      <c r="I122" s="308"/>
      <c r="J122" s="308"/>
      <c r="K122" s="230"/>
    </row>
    <row r="123" spans="2:11" customFormat="1" ht="17.25" customHeight="1">
      <c r="B123" s="231"/>
      <c r="C123" s="205" t="s">
        <v>1594</v>
      </c>
      <c r="D123" s="205"/>
      <c r="E123" s="205"/>
      <c r="F123" s="205" t="s">
        <v>1595</v>
      </c>
      <c r="G123" s="206"/>
      <c r="H123" s="205" t="s">
        <v>62</v>
      </c>
      <c r="I123" s="205" t="s">
        <v>65</v>
      </c>
      <c r="J123" s="205" t="s">
        <v>1596</v>
      </c>
      <c r="K123" s="232"/>
    </row>
    <row r="124" spans="2:11" customFormat="1" ht="17.25" customHeight="1">
      <c r="B124" s="231"/>
      <c r="C124" s="207" t="s">
        <v>1597</v>
      </c>
      <c r="D124" s="207"/>
      <c r="E124" s="207"/>
      <c r="F124" s="208" t="s">
        <v>1598</v>
      </c>
      <c r="G124" s="209"/>
      <c r="H124" s="207"/>
      <c r="I124" s="207"/>
      <c r="J124" s="207" t="s">
        <v>1599</v>
      </c>
      <c r="K124" s="232"/>
    </row>
    <row r="125" spans="2:11" customFormat="1" ht="5.25" customHeight="1">
      <c r="B125" s="233"/>
      <c r="C125" s="210"/>
      <c r="D125" s="210"/>
      <c r="E125" s="210"/>
      <c r="F125" s="210"/>
      <c r="G125" s="234"/>
      <c r="H125" s="210"/>
      <c r="I125" s="210"/>
      <c r="J125" s="210"/>
      <c r="K125" s="235"/>
    </row>
    <row r="126" spans="2:11" customFormat="1" ht="15" customHeight="1">
      <c r="B126" s="233"/>
      <c r="C126" s="192" t="s">
        <v>1603</v>
      </c>
      <c r="D126" s="212"/>
      <c r="E126" s="212"/>
      <c r="F126" s="213" t="s">
        <v>1600</v>
      </c>
      <c r="G126" s="192"/>
      <c r="H126" s="192" t="s">
        <v>1640</v>
      </c>
      <c r="I126" s="192" t="s">
        <v>1602</v>
      </c>
      <c r="J126" s="192">
        <v>120</v>
      </c>
      <c r="K126" s="236"/>
    </row>
    <row r="127" spans="2:11" customFormat="1" ht="15" customHeight="1">
      <c r="B127" s="233"/>
      <c r="C127" s="192" t="s">
        <v>1649</v>
      </c>
      <c r="D127" s="192"/>
      <c r="E127" s="192"/>
      <c r="F127" s="213" t="s">
        <v>1600</v>
      </c>
      <c r="G127" s="192"/>
      <c r="H127" s="192" t="s">
        <v>1650</v>
      </c>
      <c r="I127" s="192" t="s">
        <v>1602</v>
      </c>
      <c r="J127" s="192" t="s">
        <v>1651</v>
      </c>
      <c r="K127" s="236"/>
    </row>
    <row r="128" spans="2:11" customFormat="1" ht="15" customHeight="1">
      <c r="B128" s="233"/>
      <c r="C128" s="192" t="s">
        <v>1548</v>
      </c>
      <c r="D128" s="192"/>
      <c r="E128" s="192"/>
      <c r="F128" s="213" t="s">
        <v>1600</v>
      </c>
      <c r="G128" s="192"/>
      <c r="H128" s="192" t="s">
        <v>1652</v>
      </c>
      <c r="I128" s="192" t="s">
        <v>1602</v>
      </c>
      <c r="J128" s="192" t="s">
        <v>1651</v>
      </c>
      <c r="K128" s="236"/>
    </row>
    <row r="129" spans="2:11" customFormat="1" ht="15" customHeight="1">
      <c r="B129" s="233"/>
      <c r="C129" s="192" t="s">
        <v>1611</v>
      </c>
      <c r="D129" s="192"/>
      <c r="E129" s="192"/>
      <c r="F129" s="213" t="s">
        <v>1606</v>
      </c>
      <c r="G129" s="192"/>
      <c r="H129" s="192" t="s">
        <v>1612</v>
      </c>
      <c r="I129" s="192" t="s">
        <v>1602</v>
      </c>
      <c r="J129" s="192">
        <v>15</v>
      </c>
      <c r="K129" s="236"/>
    </row>
    <row r="130" spans="2:11" customFormat="1" ht="15" customHeight="1">
      <c r="B130" s="233"/>
      <c r="C130" s="192" t="s">
        <v>1613</v>
      </c>
      <c r="D130" s="192"/>
      <c r="E130" s="192"/>
      <c r="F130" s="213" t="s">
        <v>1606</v>
      </c>
      <c r="G130" s="192"/>
      <c r="H130" s="192" t="s">
        <v>1614</v>
      </c>
      <c r="I130" s="192" t="s">
        <v>1602</v>
      </c>
      <c r="J130" s="192">
        <v>15</v>
      </c>
      <c r="K130" s="236"/>
    </row>
    <row r="131" spans="2:11" customFormat="1" ht="15" customHeight="1">
      <c r="B131" s="233"/>
      <c r="C131" s="192" t="s">
        <v>1615</v>
      </c>
      <c r="D131" s="192"/>
      <c r="E131" s="192"/>
      <c r="F131" s="213" t="s">
        <v>1606</v>
      </c>
      <c r="G131" s="192"/>
      <c r="H131" s="192" t="s">
        <v>1616</v>
      </c>
      <c r="I131" s="192" t="s">
        <v>1602</v>
      </c>
      <c r="J131" s="192">
        <v>20</v>
      </c>
      <c r="K131" s="236"/>
    </row>
    <row r="132" spans="2:11" customFormat="1" ht="15" customHeight="1">
      <c r="B132" s="233"/>
      <c r="C132" s="192" t="s">
        <v>1617</v>
      </c>
      <c r="D132" s="192"/>
      <c r="E132" s="192"/>
      <c r="F132" s="213" t="s">
        <v>1606</v>
      </c>
      <c r="G132" s="192"/>
      <c r="H132" s="192" t="s">
        <v>1618</v>
      </c>
      <c r="I132" s="192" t="s">
        <v>1602</v>
      </c>
      <c r="J132" s="192">
        <v>20</v>
      </c>
      <c r="K132" s="236"/>
    </row>
    <row r="133" spans="2:11" customFormat="1" ht="15" customHeight="1">
      <c r="B133" s="233"/>
      <c r="C133" s="192" t="s">
        <v>1605</v>
      </c>
      <c r="D133" s="192"/>
      <c r="E133" s="192"/>
      <c r="F133" s="213" t="s">
        <v>1606</v>
      </c>
      <c r="G133" s="192"/>
      <c r="H133" s="192" t="s">
        <v>1640</v>
      </c>
      <c r="I133" s="192" t="s">
        <v>1602</v>
      </c>
      <c r="J133" s="192">
        <v>50</v>
      </c>
      <c r="K133" s="236"/>
    </row>
    <row r="134" spans="2:11" customFormat="1" ht="15" customHeight="1">
      <c r="B134" s="233"/>
      <c r="C134" s="192" t="s">
        <v>1619</v>
      </c>
      <c r="D134" s="192"/>
      <c r="E134" s="192"/>
      <c r="F134" s="213" t="s">
        <v>1606</v>
      </c>
      <c r="G134" s="192"/>
      <c r="H134" s="192" t="s">
        <v>1640</v>
      </c>
      <c r="I134" s="192" t="s">
        <v>1602</v>
      </c>
      <c r="J134" s="192">
        <v>50</v>
      </c>
      <c r="K134" s="236"/>
    </row>
    <row r="135" spans="2:11" customFormat="1" ht="15" customHeight="1">
      <c r="B135" s="233"/>
      <c r="C135" s="192" t="s">
        <v>1625</v>
      </c>
      <c r="D135" s="192"/>
      <c r="E135" s="192"/>
      <c r="F135" s="213" t="s">
        <v>1606</v>
      </c>
      <c r="G135" s="192"/>
      <c r="H135" s="192" t="s">
        <v>1640</v>
      </c>
      <c r="I135" s="192" t="s">
        <v>1602</v>
      </c>
      <c r="J135" s="192">
        <v>50</v>
      </c>
      <c r="K135" s="236"/>
    </row>
    <row r="136" spans="2:11" customFormat="1" ht="15" customHeight="1">
      <c r="B136" s="233"/>
      <c r="C136" s="192" t="s">
        <v>1627</v>
      </c>
      <c r="D136" s="192"/>
      <c r="E136" s="192"/>
      <c r="F136" s="213" t="s">
        <v>1606</v>
      </c>
      <c r="G136" s="192"/>
      <c r="H136" s="192" t="s">
        <v>1640</v>
      </c>
      <c r="I136" s="192" t="s">
        <v>1602</v>
      </c>
      <c r="J136" s="192">
        <v>50</v>
      </c>
      <c r="K136" s="236"/>
    </row>
    <row r="137" spans="2:11" customFormat="1" ht="15" customHeight="1">
      <c r="B137" s="233"/>
      <c r="C137" s="192" t="s">
        <v>1628</v>
      </c>
      <c r="D137" s="192"/>
      <c r="E137" s="192"/>
      <c r="F137" s="213" t="s">
        <v>1606</v>
      </c>
      <c r="G137" s="192"/>
      <c r="H137" s="192" t="s">
        <v>1653</v>
      </c>
      <c r="I137" s="192" t="s">
        <v>1602</v>
      </c>
      <c r="J137" s="192">
        <v>255</v>
      </c>
      <c r="K137" s="236"/>
    </row>
    <row r="138" spans="2:11" customFormat="1" ht="15" customHeight="1">
      <c r="B138" s="233"/>
      <c r="C138" s="192" t="s">
        <v>1630</v>
      </c>
      <c r="D138" s="192"/>
      <c r="E138" s="192"/>
      <c r="F138" s="213" t="s">
        <v>1600</v>
      </c>
      <c r="G138" s="192"/>
      <c r="H138" s="192" t="s">
        <v>1654</v>
      </c>
      <c r="I138" s="192" t="s">
        <v>1632</v>
      </c>
      <c r="J138" s="192"/>
      <c r="K138" s="236"/>
    </row>
    <row r="139" spans="2:11" customFormat="1" ht="15" customHeight="1">
      <c r="B139" s="233"/>
      <c r="C139" s="192" t="s">
        <v>1633</v>
      </c>
      <c r="D139" s="192"/>
      <c r="E139" s="192"/>
      <c r="F139" s="213" t="s">
        <v>1600</v>
      </c>
      <c r="G139" s="192"/>
      <c r="H139" s="192" t="s">
        <v>1655</v>
      </c>
      <c r="I139" s="192" t="s">
        <v>1635</v>
      </c>
      <c r="J139" s="192"/>
      <c r="K139" s="236"/>
    </row>
    <row r="140" spans="2:11" customFormat="1" ht="15" customHeight="1">
      <c r="B140" s="233"/>
      <c r="C140" s="192" t="s">
        <v>1636</v>
      </c>
      <c r="D140" s="192"/>
      <c r="E140" s="192"/>
      <c r="F140" s="213" t="s">
        <v>1600</v>
      </c>
      <c r="G140" s="192"/>
      <c r="H140" s="192" t="s">
        <v>1636</v>
      </c>
      <c r="I140" s="192" t="s">
        <v>1635</v>
      </c>
      <c r="J140" s="192"/>
      <c r="K140" s="236"/>
    </row>
    <row r="141" spans="2:11" customFormat="1" ht="15" customHeight="1">
      <c r="B141" s="233"/>
      <c r="C141" s="192" t="s">
        <v>46</v>
      </c>
      <c r="D141" s="192"/>
      <c r="E141" s="192"/>
      <c r="F141" s="213" t="s">
        <v>1600</v>
      </c>
      <c r="G141" s="192"/>
      <c r="H141" s="192" t="s">
        <v>1656</v>
      </c>
      <c r="I141" s="192" t="s">
        <v>1635</v>
      </c>
      <c r="J141" s="192"/>
      <c r="K141" s="236"/>
    </row>
    <row r="142" spans="2:11" customFormat="1" ht="15" customHeight="1">
      <c r="B142" s="233"/>
      <c r="C142" s="192" t="s">
        <v>1657</v>
      </c>
      <c r="D142" s="192"/>
      <c r="E142" s="192"/>
      <c r="F142" s="213" t="s">
        <v>1600</v>
      </c>
      <c r="G142" s="192"/>
      <c r="H142" s="192" t="s">
        <v>1658</v>
      </c>
      <c r="I142" s="192" t="s">
        <v>1635</v>
      </c>
      <c r="J142" s="192"/>
      <c r="K142" s="236"/>
    </row>
    <row r="143" spans="2:11" customFormat="1" ht="15" customHeight="1">
      <c r="B143" s="237"/>
      <c r="C143" s="238"/>
      <c r="D143" s="238"/>
      <c r="E143" s="238"/>
      <c r="F143" s="238"/>
      <c r="G143" s="238"/>
      <c r="H143" s="238"/>
      <c r="I143" s="238"/>
      <c r="J143" s="238"/>
      <c r="K143" s="239"/>
    </row>
    <row r="144" spans="2:11" customFormat="1" ht="18.75" customHeight="1">
      <c r="B144" s="224"/>
      <c r="C144" s="224"/>
      <c r="D144" s="224"/>
      <c r="E144" s="224"/>
      <c r="F144" s="225"/>
      <c r="G144" s="224"/>
      <c r="H144" s="224"/>
      <c r="I144" s="224"/>
      <c r="J144" s="224"/>
      <c r="K144" s="224"/>
    </row>
    <row r="145" spans="2:11" customFormat="1" ht="18.75" customHeight="1"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</row>
    <row r="146" spans="2:11" customFormat="1" ht="7.5" customHeight="1">
      <c r="B146" s="200"/>
      <c r="C146" s="201"/>
      <c r="D146" s="201"/>
      <c r="E146" s="201"/>
      <c r="F146" s="201"/>
      <c r="G146" s="201"/>
      <c r="H146" s="201"/>
      <c r="I146" s="201"/>
      <c r="J146" s="201"/>
      <c r="K146" s="202"/>
    </row>
    <row r="147" spans="2:11" customFormat="1" ht="45" customHeight="1">
      <c r="B147" s="203"/>
      <c r="C147" s="310" t="s">
        <v>1659</v>
      </c>
      <c r="D147" s="310"/>
      <c r="E147" s="310"/>
      <c r="F147" s="310"/>
      <c r="G147" s="310"/>
      <c r="H147" s="310"/>
      <c r="I147" s="310"/>
      <c r="J147" s="310"/>
      <c r="K147" s="204"/>
    </row>
    <row r="148" spans="2:11" customFormat="1" ht="17.25" customHeight="1">
      <c r="B148" s="203"/>
      <c r="C148" s="205" t="s">
        <v>1594</v>
      </c>
      <c r="D148" s="205"/>
      <c r="E148" s="205"/>
      <c r="F148" s="205" t="s">
        <v>1595</v>
      </c>
      <c r="G148" s="206"/>
      <c r="H148" s="205" t="s">
        <v>62</v>
      </c>
      <c r="I148" s="205" t="s">
        <v>65</v>
      </c>
      <c r="J148" s="205" t="s">
        <v>1596</v>
      </c>
      <c r="K148" s="204"/>
    </row>
    <row r="149" spans="2:11" customFormat="1" ht="17.25" customHeight="1">
      <c r="B149" s="203"/>
      <c r="C149" s="207" t="s">
        <v>1597</v>
      </c>
      <c r="D149" s="207"/>
      <c r="E149" s="207"/>
      <c r="F149" s="208" t="s">
        <v>1598</v>
      </c>
      <c r="G149" s="209"/>
      <c r="H149" s="207"/>
      <c r="I149" s="207"/>
      <c r="J149" s="207" t="s">
        <v>1599</v>
      </c>
      <c r="K149" s="204"/>
    </row>
    <row r="150" spans="2:11" customFormat="1" ht="5.25" customHeight="1">
      <c r="B150" s="215"/>
      <c r="C150" s="210"/>
      <c r="D150" s="210"/>
      <c r="E150" s="210"/>
      <c r="F150" s="210"/>
      <c r="G150" s="211"/>
      <c r="H150" s="210"/>
      <c r="I150" s="210"/>
      <c r="J150" s="210"/>
      <c r="K150" s="236"/>
    </row>
    <row r="151" spans="2:11" customFormat="1" ht="15" customHeight="1">
      <c r="B151" s="215"/>
      <c r="C151" s="240" t="s">
        <v>1603</v>
      </c>
      <c r="D151" s="192"/>
      <c r="E151" s="192"/>
      <c r="F151" s="241" t="s">
        <v>1600</v>
      </c>
      <c r="G151" s="192"/>
      <c r="H151" s="240" t="s">
        <v>1640</v>
      </c>
      <c r="I151" s="240" t="s">
        <v>1602</v>
      </c>
      <c r="J151" s="240">
        <v>120</v>
      </c>
      <c r="K151" s="236"/>
    </row>
    <row r="152" spans="2:11" customFormat="1" ht="15" customHeight="1">
      <c r="B152" s="215"/>
      <c r="C152" s="240" t="s">
        <v>1649</v>
      </c>
      <c r="D152" s="192"/>
      <c r="E152" s="192"/>
      <c r="F152" s="241" t="s">
        <v>1600</v>
      </c>
      <c r="G152" s="192"/>
      <c r="H152" s="240" t="s">
        <v>1660</v>
      </c>
      <c r="I152" s="240" t="s">
        <v>1602</v>
      </c>
      <c r="J152" s="240" t="s">
        <v>1651</v>
      </c>
      <c r="K152" s="236"/>
    </row>
    <row r="153" spans="2:11" customFormat="1" ht="15" customHeight="1">
      <c r="B153" s="215"/>
      <c r="C153" s="240" t="s">
        <v>1548</v>
      </c>
      <c r="D153" s="192"/>
      <c r="E153" s="192"/>
      <c r="F153" s="241" t="s">
        <v>1600</v>
      </c>
      <c r="G153" s="192"/>
      <c r="H153" s="240" t="s">
        <v>1661</v>
      </c>
      <c r="I153" s="240" t="s">
        <v>1602</v>
      </c>
      <c r="J153" s="240" t="s">
        <v>1651</v>
      </c>
      <c r="K153" s="236"/>
    </row>
    <row r="154" spans="2:11" customFormat="1" ht="15" customHeight="1">
      <c r="B154" s="215"/>
      <c r="C154" s="240" t="s">
        <v>1605</v>
      </c>
      <c r="D154" s="192"/>
      <c r="E154" s="192"/>
      <c r="F154" s="241" t="s">
        <v>1606</v>
      </c>
      <c r="G154" s="192"/>
      <c r="H154" s="240" t="s">
        <v>1640</v>
      </c>
      <c r="I154" s="240" t="s">
        <v>1602</v>
      </c>
      <c r="J154" s="240">
        <v>50</v>
      </c>
      <c r="K154" s="236"/>
    </row>
    <row r="155" spans="2:11" customFormat="1" ht="15" customHeight="1">
      <c r="B155" s="215"/>
      <c r="C155" s="240" t="s">
        <v>1608</v>
      </c>
      <c r="D155" s="192"/>
      <c r="E155" s="192"/>
      <c r="F155" s="241" t="s">
        <v>1600</v>
      </c>
      <c r="G155" s="192"/>
      <c r="H155" s="240" t="s">
        <v>1640</v>
      </c>
      <c r="I155" s="240" t="s">
        <v>1610</v>
      </c>
      <c r="J155" s="240"/>
      <c r="K155" s="236"/>
    </row>
    <row r="156" spans="2:11" customFormat="1" ht="15" customHeight="1">
      <c r="B156" s="215"/>
      <c r="C156" s="240" t="s">
        <v>1619</v>
      </c>
      <c r="D156" s="192"/>
      <c r="E156" s="192"/>
      <c r="F156" s="241" t="s">
        <v>1606</v>
      </c>
      <c r="G156" s="192"/>
      <c r="H156" s="240" t="s">
        <v>1640</v>
      </c>
      <c r="I156" s="240" t="s">
        <v>1602</v>
      </c>
      <c r="J156" s="240">
        <v>50</v>
      </c>
      <c r="K156" s="236"/>
    </row>
    <row r="157" spans="2:11" customFormat="1" ht="15" customHeight="1">
      <c r="B157" s="215"/>
      <c r="C157" s="240" t="s">
        <v>1627</v>
      </c>
      <c r="D157" s="192"/>
      <c r="E157" s="192"/>
      <c r="F157" s="241" t="s">
        <v>1606</v>
      </c>
      <c r="G157" s="192"/>
      <c r="H157" s="240" t="s">
        <v>1640</v>
      </c>
      <c r="I157" s="240" t="s">
        <v>1602</v>
      </c>
      <c r="J157" s="240">
        <v>50</v>
      </c>
      <c r="K157" s="236"/>
    </row>
    <row r="158" spans="2:11" customFormat="1" ht="15" customHeight="1">
      <c r="B158" s="215"/>
      <c r="C158" s="240" t="s">
        <v>1625</v>
      </c>
      <c r="D158" s="192"/>
      <c r="E158" s="192"/>
      <c r="F158" s="241" t="s">
        <v>1606</v>
      </c>
      <c r="G158" s="192"/>
      <c r="H158" s="240" t="s">
        <v>1640</v>
      </c>
      <c r="I158" s="240" t="s">
        <v>1602</v>
      </c>
      <c r="J158" s="240">
        <v>50</v>
      </c>
      <c r="K158" s="236"/>
    </row>
    <row r="159" spans="2:11" customFormat="1" ht="15" customHeight="1">
      <c r="B159" s="215"/>
      <c r="C159" s="240" t="s">
        <v>98</v>
      </c>
      <c r="D159" s="192"/>
      <c r="E159" s="192"/>
      <c r="F159" s="241" t="s">
        <v>1600</v>
      </c>
      <c r="G159" s="192"/>
      <c r="H159" s="240" t="s">
        <v>1662</v>
      </c>
      <c r="I159" s="240" t="s">
        <v>1602</v>
      </c>
      <c r="J159" s="240" t="s">
        <v>1663</v>
      </c>
      <c r="K159" s="236"/>
    </row>
    <row r="160" spans="2:11" customFormat="1" ht="15" customHeight="1">
      <c r="B160" s="215"/>
      <c r="C160" s="240" t="s">
        <v>1664</v>
      </c>
      <c r="D160" s="192"/>
      <c r="E160" s="192"/>
      <c r="F160" s="241" t="s">
        <v>1600</v>
      </c>
      <c r="G160" s="192"/>
      <c r="H160" s="240" t="s">
        <v>1665</v>
      </c>
      <c r="I160" s="240" t="s">
        <v>1635</v>
      </c>
      <c r="J160" s="240"/>
      <c r="K160" s="236"/>
    </row>
    <row r="161" spans="2:11" customFormat="1" ht="15" customHeight="1">
      <c r="B161" s="242"/>
      <c r="C161" s="222"/>
      <c r="D161" s="222"/>
      <c r="E161" s="222"/>
      <c r="F161" s="222"/>
      <c r="G161" s="222"/>
      <c r="H161" s="222"/>
      <c r="I161" s="222"/>
      <c r="J161" s="222"/>
      <c r="K161" s="243"/>
    </row>
    <row r="162" spans="2:11" customFormat="1" ht="18.75" customHeight="1">
      <c r="B162" s="224"/>
      <c r="C162" s="234"/>
      <c r="D162" s="234"/>
      <c r="E162" s="234"/>
      <c r="F162" s="244"/>
      <c r="G162" s="234"/>
      <c r="H162" s="234"/>
      <c r="I162" s="234"/>
      <c r="J162" s="234"/>
      <c r="K162" s="224"/>
    </row>
    <row r="163" spans="2:11" customFormat="1" ht="18.75" customHeight="1">
      <c r="B163" s="199"/>
      <c r="C163" s="199"/>
      <c r="D163" s="199"/>
      <c r="E163" s="199"/>
      <c r="F163" s="199"/>
      <c r="G163" s="199"/>
      <c r="H163" s="199"/>
      <c r="I163" s="199"/>
      <c r="J163" s="199"/>
      <c r="K163" s="199"/>
    </row>
    <row r="164" spans="2:11" customFormat="1" ht="7.5" customHeight="1">
      <c r="B164" s="181"/>
      <c r="C164" s="182"/>
      <c r="D164" s="182"/>
      <c r="E164" s="182"/>
      <c r="F164" s="182"/>
      <c r="G164" s="182"/>
      <c r="H164" s="182"/>
      <c r="I164" s="182"/>
      <c r="J164" s="182"/>
      <c r="K164" s="183"/>
    </row>
    <row r="165" spans="2:11" customFormat="1" ht="45" customHeight="1">
      <c r="B165" s="184"/>
      <c r="C165" s="308" t="s">
        <v>1666</v>
      </c>
      <c r="D165" s="308"/>
      <c r="E165" s="308"/>
      <c r="F165" s="308"/>
      <c r="G165" s="308"/>
      <c r="H165" s="308"/>
      <c r="I165" s="308"/>
      <c r="J165" s="308"/>
      <c r="K165" s="185"/>
    </row>
    <row r="166" spans="2:11" customFormat="1" ht="17.25" customHeight="1">
      <c r="B166" s="184"/>
      <c r="C166" s="205" t="s">
        <v>1594</v>
      </c>
      <c r="D166" s="205"/>
      <c r="E166" s="205"/>
      <c r="F166" s="205" t="s">
        <v>1595</v>
      </c>
      <c r="G166" s="245"/>
      <c r="H166" s="246" t="s">
        <v>62</v>
      </c>
      <c r="I166" s="246" t="s">
        <v>65</v>
      </c>
      <c r="J166" s="205" t="s">
        <v>1596</v>
      </c>
      <c r="K166" s="185"/>
    </row>
    <row r="167" spans="2:11" customFormat="1" ht="17.25" customHeight="1">
      <c r="B167" s="186"/>
      <c r="C167" s="207" t="s">
        <v>1597</v>
      </c>
      <c r="D167" s="207"/>
      <c r="E167" s="207"/>
      <c r="F167" s="208" t="s">
        <v>1598</v>
      </c>
      <c r="G167" s="247"/>
      <c r="H167" s="248"/>
      <c r="I167" s="248"/>
      <c r="J167" s="207" t="s">
        <v>1599</v>
      </c>
      <c r="K167" s="187"/>
    </row>
    <row r="168" spans="2:11" customFormat="1" ht="5.25" customHeight="1">
      <c r="B168" s="215"/>
      <c r="C168" s="210"/>
      <c r="D168" s="210"/>
      <c r="E168" s="210"/>
      <c r="F168" s="210"/>
      <c r="G168" s="211"/>
      <c r="H168" s="210"/>
      <c r="I168" s="210"/>
      <c r="J168" s="210"/>
      <c r="K168" s="236"/>
    </row>
    <row r="169" spans="2:11" customFormat="1" ht="15" customHeight="1">
      <c r="B169" s="215"/>
      <c r="C169" s="192" t="s">
        <v>1603</v>
      </c>
      <c r="D169" s="192"/>
      <c r="E169" s="192"/>
      <c r="F169" s="213" t="s">
        <v>1600</v>
      </c>
      <c r="G169" s="192"/>
      <c r="H169" s="192" t="s">
        <v>1640</v>
      </c>
      <c r="I169" s="192" t="s">
        <v>1602</v>
      </c>
      <c r="J169" s="192">
        <v>120</v>
      </c>
      <c r="K169" s="236"/>
    </row>
    <row r="170" spans="2:11" customFormat="1" ht="15" customHeight="1">
      <c r="B170" s="215"/>
      <c r="C170" s="192" t="s">
        <v>1649</v>
      </c>
      <c r="D170" s="192"/>
      <c r="E170" s="192"/>
      <c r="F170" s="213" t="s">
        <v>1600</v>
      </c>
      <c r="G170" s="192"/>
      <c r="H170" s="192" t="s">
        <v>1650</v>
      </c>
      <c r="I170" s="192" t="s">
        <v>1602</v>
      </c>
      <c r="J170" s="192" t="s">
        <v>1651</v>
      </c>
      <c r="K170" s="236"/>
    </row>
    <row r="171" spans="2:11" customFormat="1" ht="15" customHeight="1">
      <c r="B171" s="215"/>
      <c r="C171" s="192" t="s">
        <v>1548</v>
      </c>
      <c r="D171" s="192"/>
      <c r="E171" s="192"/>
      <c r="F171" s="213" t="s">
        <v>1600</v>
      </c>
      <c r="G171" s="192"/>
      <c r="H171" s="192" t="s">
        <v>1667</v>
      </c>
      <c r="I171" s="192" t="s">
        <v>1602</v>
      </c>
      <c r="J171" s="192" t="s">
        <v>1651</v>
      </c>
      <c r="K171" s="236"/>
    </row>
    <row r="172" spans="2:11" customFormat="1" ht="15" customHeight="1">
      <c r="B172" s="215"/>
      <c r="C172" s="192" t="s">
        <v>1605</v>
      </c>
      <c r="D172" s="192"/>
      <c r="E172" s="192"/>
      <c r="F172" s="213" t="s">
        <v>1606</v>
      </c>
      <c r="G172" s="192"/>
      <c r="H172" s="192" t="s">
        <v>1667</v>
      </c>
      <c r="I172" s="192" t="s">
        <v>1602</v>
      </c>
      <c r="J172" s="192">
        <v>50</v>
      </c>
      <c r="K172" s="236"/>
    </row>
    <row r="173" spans="2:11" customFormat="1" ht="15" customHeight="1">
      <c r="B173" s="215"/>
      <c r="C173" s="192" t="s">
        <v>1608</v>
      </c>
      <c r="D173" s="192"/>
      <c r="E173" s="192"/>
      <c r="F173" s="213" t="s">
        <v>1600</v>
      </c>
      <c r="G173" s="192"/>
      <c r="H173" s="192" t="s">
        <v>1667</v>
      </c>
      <c r="I173" s="192" t="s">
        <v>1610</v>
      </c>
      <c r="J173" s="192"/>
      <c r="K173" s="236"/>
    </row>
    <row r="174" spans="2:11" customFormat="1" ht="15" customHeight="1">
      <c r="B174" s="215"/>
      <c r="C174" s="192" t="s">
        <v>1619</v>
      </c>
      <c r="D174" s="192"/>
      <c r="E174" s="192"/>
      <c r="F174" s="213" t="s">
        <v>1606</v>
      </c>
      <c r="G174" s="192"/>
      <c r="H174" s="192" t="s">
        <v>1667</v>
      </c>
      <c r="I174" s="192" t="s">
        <v>1602</v>
      </c>
      <c r="J174" s="192">
        <v>50</v>
      </c>
      <c r="K174" s="236"/>
    </row>
    <row r="175" spans="2:11" customFormat="1" ht="15" customHeight="1">
      <c r="B175" s="215"/>
      <c r="C175" s="192" t="s">
        <v>1627</v>
      </c>
      <c r="D175" s="192"/>
      <c r="E175" s="192"/>
      <c r="F175" s="213" t="s">
        <v>1606</v>
      </c>
      <c r="G175" s="192"/>
      <c r="H175" s="192" t="s">
        <v>1667</v>
      </c>
      <c r="I175" s="192" t="s">
        <v>1602</v>
      </c>
      <c r="J175" s="192">
        <v>50</v>
      </c>
      <c r="K175" s="236"/>
    </row>
    <row r="176" spans="2:11" customFormat="1" ht="15" customHeight="1">
      <c r="B176" s="215"/>
      <c r="C176" s="192" t="s">
        <v>1625</v>
      </c>
      <c r="D176" s="192"/>
      <c r="E176" s="192"/>
      <c r="F176" s="213" t="s">
        <v>1606</v>
      </c>
      <c r="G176" s="192"/>
      <c r="H176" s="192" t="s">
        <v>1667</v>
      </c>
      <c r="I176" s="192" t="s">
        <v>1602</v>
      </c>
      <c r="J176" s="192">
        <v>50</v>
      </c>
      <c r="K176" s="236"/>
    </row>
    <row r="177" spans="2:11" customFormat="1" ht="15" customHeight="1">
      <c r="B177" s="215"/>
      <c r="C177" s="192" t="s">
        <v>108</v>
      </c>
      <c r="D177" s="192"/>
      <c r="E177" s="192"/>
      <c r="F177" s="213" t="s">
        <v>1600</v>
      </c>
      <c r="G177" s="192"/>
      <c r="H177" s="192" t="s">
        <v>1668</v>
      </c>
      <c r="I177" s="192" t="s">
        <v>1669</v>
      </c>
      <c r="J177" s="192"/>
      <c r="K177" s="236"/>
    </row>
    <row r="178" spans="2:11" customFormat="1" ht="15" customHeight="1">
      <c r="B178" s="215"/>
      <c r="C178" s="192" t="s">
        <v>65</v>
      </c>
      <c r="D178" s="192"/>
      <c r="E178" s="192"/>
      <c r="F178" s="213" t="s">
        <v>1600</v>
      </c>
      <c r="G178" s="192"/>
      <c r="H178" s="192" t="s">
        <v>1670</v>
      </c>
      <c r="I178" s="192" t="s">
        <v>1671</v>
      </c>
      <c r="J178" s="192">
        <v>1</v>
      </c>
      <c r="K178" s="236"/>
    </row>
    <row r="179" spans="2:11" customFormat="1" ht="15" customHeight="1">
      <c r="B179" s="215"/>
      <c r="C179" s="192" t="s">
        <v>61</v>
      </c>
      <c r="D179" s="192"/>
      <c r="E179" s="192"/>
      <c r="F179" s="213" t="s">
        <v>1600</v>
      </c>
      <c r="G179" s="192"/>
      <c r="H179" s="192" t="s">
        <v>1672</v>
      </c>
      <c r="I179" s="192" t="s">
        <v>1602</v>
      </c>
      <c r="J179" s="192">
        <v>20</v>
      </c>
      <c r="K179" s="236"/>
    </row>
    <row r="180" spans="2:11" customFormat="1" ht="15" customHeight="1">
      <c r="B180" s="215"/>
      <c r="C180" s="192" t="s">
        <v>62</v>
      </c>
      <c r="D180" s="192"/>
      <c r="E180" s="192"/>
      <c r="F180" s="213" t="s">
        <v>1600</v>
      </c>
      <c r="G180" s="192"/>
      <c r="H180" s="192" t="s">
        <v>1673</v>
      </c>
      <c r="I180" s="192" t="s">
        <v>1602</v>
      </c>
      <c r="J180" s="192">
        <v>255</v>
      </c>
      <c r="K180" s="236"/>
    </row>
    <row r="181" spans="2:11" customFormat="1" ht="15" customHeight="1">
      <c r="B181" s="215"/>
      <c r="C181" s="192" t="s">
        <v>109</v>
      </c>
      <c r="D181" s="192"/>
      <c r="E181" s="192"/>
      <c r="F181" s="213" t="s">
        <v>1600</v>
      </c>
      <c r="G181" s="192"/>
      <c r="H181" s="192" t="s">
        <v>1564</v>
      </c>
      <c r="I181" s="192" t="s">
        <v>1602</v>
      </c>
      <c r="J181" s="192">
        <v>10</v>
      </c>
      <c r="K181" s="236"/>
    </row>
    <row r="182" spans="2:11" customFormat="1" ht="15" customHeight="1">
      <c r="B182" s="215"/>
      <c r="C182" s="192" t="s">
        <v>110</v>
      </c>
      <c r="D182" s="192"/>
      <c r="E182" s="192"/>
      <c r="F182" s="213" t="s">
        <v>1600</v>
      </c>
      <c r="G182" s="192"/>
      <c r="H182" s="192" t="s">
        <v>1674</v>
      </c>
      <c r="I182" s="192" t="s">
        <v>1635</v>
      </c>
      <c r="J182" s="192"/>
      <c r="K182" s="236"/>
    </row>
    <row r="183" spans="2:11" customFormat="1" ht="15" customHeight="1">
      <c r="B183" s="215"/>
      <c r="C183" s="192" t="s">
        <v>1675</v>
      </c>
      <c r="D183" s="192"/>
      <c r="E183" s="192"/>
      <c r="F183" s="213" t="s">
        <v>1600</v>
      </c>
      <c r="G183" s="192"/>
      <c r="H183" s="192" t="s">
        <v>1676</v>
      </c>
      <c r="I183" s="192" t="s">
        <v>1635</v>
      </c>
      <c r="J183" s="192"/>
      <c r="K183" s="236"/>
    </row>
    <row r="184" spans="2:11" customFormat="1" ht="15" customHeight="1">
      <c r="B184" s="215"/>
      <c r="C184" s="192" t="s">
        <v>1664</v>
      </c>
      <c r="D184" s="192"/>
      <c r="E184" s="192"/>
      <c r="F184" s="213" t="s">
        <v>1600</v>
      </c>
      <c r="G184" s="192"/>
      <c r="H184" s="192" t="s">
        <v>1677</v>
      </c>
      <c r="I184" s="192" t="s">
        <v>1635</v>
      </c>
      <c r="J184" s="192"/>
      <c r="K184" s="236"/>
    </row>
    <row r="185" spans="2:11" customFormat="1" ht="15" customHeight="1">
      <c r="B185" s="215"/>
      <c r="C185" s="192" t="s">
        <v>112</v>
      </c>
      <c r="D185" s="192"/>
      <c r="E185" s="192"/>
      <c r="F185" s="213" t="s">
        <v>1606</v>
      </c>
      <c r="G185" s="192"/>
      <c r="H185" s="192" t="s">
        <v>1678</v>
      </c>
      <c r="I185" s="192" t="s">
        <v>1602</v>
      </c>
      <c r="J185" s="192">
        <v>50</v>
      </c>
      <c r="K185" s="236"/>
    </row>
    <row r="186" spans="2:11" customFormat="1" ht="15" customHeight="1">
      <c r="B186" s="215"/>
      <c r="C186" s="192" t="s">
        <v>1679</v>
      </c>
      <c r="D186" s="192"/>
      <c r="E186" s="192"/>
      <c r="F186" s="213" t="s">
        <v>1606</v>
      </c>
      <c r="G186" s="192"/>
      <c r="H186" s="192" t="s">
        <v>1680</v>
      </c>
      <c r="I186" s="192" t="s">
        <v>1681</v>
      </c>
      <c r="J186" s="192"/>
      <c r="K186" s="236"/>
    </row>
    <row r="187" spans="2:11" customFormat="1" ht="15" customHeight="1">
      <c r="B187" s="215"/>
      <c r="C187" s="192" t="s">
        <v>1682</v>
      </c>
      <c r="D187" s="192"/>
      <c r="E187" s="192"/>
      <c r="F187" s="213" t="s">
        <v>1606</v>
      </c>
      <c r="G187" s="192"/>
      <c r="H187" s="192" t="s">
        <v>1683</v>
      </c>
      <c r="I187" s="192" t="s">
        <v>1681</v>
      </c>
      <c r="J187" s="192"/>
      <c r="K187" s="236"/>
    </row>
    <row r="188" spans="2:11" customFormat="1" ht="15" customHeight="1">
      <c r="B188" s="215"/>
      <c r="C188" s="192" t="s">
        <v>1684</v>
      </c>
      <c r="D188" s="192"/>
      <c r="E188" s="192"/>
      <c r="F188" s="213" t="s">
        <v>1606</v>
      </c>
      <c r="G188" s="192"/>
      <c r="H188" s="192" t="s">
        <v>1685</v>
      </c>
      <c r="I188" s="192" t="s">
        <v>1681</v>
      </c>
      <c r="J188" s="192"/>
      <c r="K188" s="236"/>
    </row>
    <row r="189" spans="2:11" customFormat="1" ht="15" customHeight="1">
      <c r="B189" s="215"/>
      <c r="C189" s="249" t="s">
        <v>1686</v>
      </c>
      <c r="D189" s="192"/>
      <c r="E189" s="192"/>
      <c r="F189" s="213" t="s">
        <v>1606</v>
      </c>
      <c r="G189" s="192"/>
      <c r="H189" s="192" t="s">
        <v>1687</v>
      </c>
      <c r="I189" s="192" t="s">
        <v>1688</v>
      </c>
      <c r="J189" s="250" t="s">
        <v>1689</v>
      </c>
      <c r="K189" s="236"/>
    </row>
    <row r="190" spans="2:11" customFormat="1" ht="15" customHeight="1">
      <c r="B190" s="251"/>
      <c r="C190" s="252" t="s">
        <v>1690</v>
      </c>
      <c r="D190" s="253"/>
      <c r="E190" s="253"/>
      <c r="F190" s="254" t="s">
        <v>1606</v>
      </c>
      <c r="G190" s="253"/>
      <c r="H190" s="253" t="s">
        <v>1691</v>
      </c>
      <c r="I190" s="253" t="s">
        <v>1688</v>
      </c>
      <c r="J190" s="255" t="s">
        <v>1689</v>
      </c>
      <c r="K190" s="256"/>
    </row>
    <row r="191" spans="2:11" customFormat="1" ht="15" customHeight="1">
      <c r="B191" s="215"/>
      <c r="C191" s="249" t="s">
        <v>50</v>
      </c>
      <c r="D191" s="192"/>
      <c r="E191" s="192"/>
      <c r="F191" s="213" t="s">
        <v>1600</v>
      </c>
      <c r="G191" s="192"/>
      <c r="H191" s="189" t="s">
        <v>1692</v>
      </c>
      <c r="I191" s="192" t="s">
        <v>1693</v>
      </c>
      <c r="J191" s="192"/>
      <c r="K191" s="236"/>
    </row>
    <row r="192" spans="2:11" customFormat="1" ht="15" customHeight="1">
      <c r="B192" s="215"/>
      <c r="C192" s="249" t="s">
        <v>1694</v>
      </c>
      <c r="D192" s="192"/>
      <c r="E192" s="192"/>
      <c r="F192" s="213" t="s">
        <v>1600</v>
      </c>
      <c r="G192" s="192"/>
      <c r="H192" s="192" t="s">
        <v>1695</v>
      </c>
      <c r="I192" s="192" t="s">
        <v>1635</v>
      </c>
      <c r="J192" s="192"/>
      <c r="K192" s="236"/>
    </row>
    <row r="193" spans="2:11" customFormat="1" ht="15" customHeight="1">
      <c r="B193" s="215"/>
      <c r="C193" s="249" t="s">
        <v>1696</v>
      </c>
      <c r="D193" s="192"/>
      <c r="E193" s="192"/>
      <c r="F193" s="213" t="s">
        <v>1600</v>
      </c>
      <c r="G193" s="192"/>
      <c r="H193" s="192" t="s">
        <v>1697</v>
      </c>
      <c r="I193" s="192" t="s">
        <v>1635</v>
      </c>
      <c r="J193" s="192"/>
      <c r="K193" s="236"/>
    </row>
    <row r="194" spans="2:11" customFormat="1" ht="15" customHeight="1">
      <c r="B194" s="215"/>
      <c r="C194" s="249" t="s">
        <v>1698</v>
      </c>
      <c r="D194" s="192"/>
      <c r="E194" s="192"/>
      <c r="F194" s="213" t="s">
        <v>1606</v>
      </c>
      <c r="G194" s="192"/>
      <c r="H194" s="192" t="s">
        <v>1699</v>
      </c>
      <c r="I194" s="192" t="s">
        <v>1635</v>
      </c>
      <c r="J194" s="192"/>
      <c r="K194" s="236"/>
    </row>
    <row r="195" spans="2:11" customFormat="1" ht="15" customHeight="1">
      <c r="B195" s="242"/>
      <c r="C195" s="257"/>
      <c r="D195" s="222"/>
      <c r="E195" s="222"/>
      <c r="F195" s="222"/>
      <c r="G195" s="222"/>
      <c r="H195" s="222"/>
      <c r="I195" s="222"/>
      <c r="J195" s="222"/>
      <c r="K195" s="243"/>
    </row>
    <row r="196" spans="2:11" customFormat="1" ht="18.75" customHeight="1">
      <c r="B196" s="224"/>
      <c r="C196" s="234"/>
      <c r="D196" s="234"/>
      <c r="E196" s="234"/>
      <c r="F196" s="244"/>
      <c r="G196" s="234"/>
      <c r="H196" s="234"/>
      <c r="I196" s="234"/>
      <c r="J196" s="234"/>
      <c r="K196" s="224"/>
    </row>
    <row r="197" spans="2:11" customFormat="1" ht="18.75" customHeight="1">
      <c r="B197" s="224"/>
      <c r="C197" s="234"/>
      <c r="D197" s="234"/>
      <c r="E197" s="234"/>
      <c r="F197" s="244"/>
      <c r="G197" s="234"/>
      <c r="H197" s="234"/>
      <c r="I197" s="234"/>
      <c r="J197" s="234"/>
      <c r="K197" s="224"/>
    </row>
    <row r="198" spans="2:11" customFormat="1" ht="18.75" customHeight="1">
      <c r="B198" s="199"/>
      <c r="C198" s="199"/>
      <c r="D198" s="199"/>
      <c r="E198" s="199"/>
      <c r="F198" s="199"/>
      <c r="G198" s="199"/>
      <c r="H198" s="199"/>
      <c r="I198" s="199"/>
      <c r="J198" s="199"/>
      <c r="K198" s="199"/>
    </row>
    <row r="199" spans="2:11" customFormat="1" ht="13.5">
      <c r="B199" s="181"/>
      <c r="C199" s="182"/>
      <c r="D199" s="182"/>
      <c r="E199" s="182"/>
      <c r="F199" s="182"/>
      <c r="G199" s="182"/>
      <c r="H199" s="182"/>
      <c r="I199" s="182"/>
      <c r="J199" s="182"/>
      <c r="K199" s="183"/>
    </row>
    <row r="200" spans="2:11" customFormat="1" ht="21">
      <c r="B200" s="184"/>
      <c r="C200" s="308" t="s">
        <v>1700</v>
      </c>
      <c r="D200" s="308"/>
      <c r="E200" s="308"/>
      <c r="F200" s="308"/>
      <c r="G200" s="308"/>
      <c r="H200" s="308"/>
      <c r="I200" s="308"/>
      <c r="J200" s="308"/>
      <c r="K200" s="185"/>
    </row>
    <row r="201" spans="2:11" customFormat="1" ht="25.5" customHeight="1">
      <c r="B201" s="184"/>
      <c r="C201" s="258" t="s">
        <v>1701</v>
      </c>
      <c r="D201" s="258"/>
      <c r="E201" s="258"/>
      <c r="F201" s="258" t="s">
        <v>1702</v>
      </c>
      <c r="G201" s="259"/>
      <c r="H201" s="311" t="s">
        <v>1703</v>
      </c>
      <c r="I201" s="311"/>
      <c r="J201" s="311"/>
      <c r="K201" s="185"/>
    </row>
    <row r="202" spans="2:11" customFormat="1" ht="5.25" customHeight="1">
      <c r="B202" s="215"/>
      <c r="C202" s="210"/>
      <c r="D202" s="210"/>
      <c r="E202" s="210"/>
      <c r="F202" s="210"/>
      <c r="G202" s="234"/>
      <c r="H202" s="210"/>
      <c r="I202" s="210"/>
      <c r="J202" s="210"/>
      <c r="K202" s="236"/>
    </row>
    <row r="203" spans="2:11" customFormat="1" ht="15" customHeight="1">
      <c r="B203" s="215"/>
      <c r="C203" s="192" t="s">
        <v>1693</v>
      </c>
      <c r="D203" s="192"/>
      <c r="E203" s="192"/>
      <c r="F203" s="213" t="s">
        <v>51</v>
      </c>
      <c r="G203" s="192"/>
      <c r="H203" s="312" t="s">
        <v>1704</v>
      </c>
      <c r="I203" s="312"/>
      <c r="J203" s="312"/>
      <c r="K203" s="236"/>
    </row>
    <row r="204" spans="2:11" customFormat="1" ht="15" customHeight="1">
      <c r="B204" s="215"/>
      <c r="C204" s="192"/>
      <c r="D204" s="192"/>
      <c r="E204" s="192"/>
      <c r="F204" s="213" t="s">
        <v>52</v>
      </c>
      <c r="G204" s="192"/>
      <c r="H204" s="312" t="s">
        <v>1705</v>
      </c>
      <c r="I204" s="312"/>
      <c r="J204" s="312"/>
      <c r="K204" s="236"/>
    </row>
    <row r="205" spans="2:11" customFormat="1" ht="15" customHeight="1">
      <c r="B205" s="215"/>
      <c r="C205" s="192"/>
      <c r="D205" s="192"/>
      <c r="E205" s="192"/>
      <c r="F205" s="213" t="s">
        <v>55</v>
      </c>
      <c r="G205" s="192"/>
      <c r="H205" s="312" t="s">
        <v>1706</v>
      </c>
      <c r="I205" s="312"/>
      <c r="J205" s="312"/>
      <c r="K205" s="236"/>
    </row>
    <row r="206" spans="2:11" customFormat="1" ht="15" customHeight="1">
      <c r="B206" s="215"/>
      <c r="C206" s="192"/>
      <c r="D206" s="192"/>
      <c r="E206" s="192"/>
      <c r="F206" s="213" t="s">
        <v>53</v>
      </c>
      <c r="G206" s="192"/>
      <c r="H206" s="312" t="s">
        <v>1707</v>
      </c>
      <c r="I206" s="312"/>
      <c r="J206" s="312"/>
      <c r="K206" s="236"/>
    </row>
    <row r="207" spans="2:11" customFormat="1" ht="15" customHeight="1">
      <c r="B207" s="215"/>
      <c r="C207" s="192"/>
      <c r="D207" s="192"/>
      <c r="E207" s="192"/>
      <c r="F207" s="213" t="s">
        <v>54</v>
      </c>
      <c r="G207" s="192"/>
      <c r="H207" s="312" t="s">
        <v>1708</v>
      </c>
      <c r="I207" s="312"/>
      <c r="J207" s="312"/>
      <c r="K207" s="236"/>
    </row>
    <row r="208" spans="2:11" customFormat="1" ht="15" customHeight="1">
      <c r="B208" s="215"/>
      <c r="C208" s="192"/>
      <c r="D208" s="192"/>
      <c r="E208" s="192"/>
      <c r="F208" s="213"/>
      <c r="G208" s="192"/>
      <c r="H208" s="192"/>
      <c r="I208" s="192"/>
      <c r="J208" s="192"/>
      <c r="K208" s="236"/>
    </row>
    <row r="209" spans="2:11" customFormat="1" ht="15" customHeight="1">
      <c r="B209" s="215"/>
      <c r="C209" s="192" t="s">
        <v>1647</v>
      </c>
      <c r="D209" s="192"/>
      <c r="E209" s="192"/>
      <c r="F209" s="213" t="s">
        <v>87</v>
      </c>
      <c r="G209" s="192"/>
      <c r="H209" s="312" t="s">
        <v>1709</v>
      </c>
      <c r="I209" s="312"/>
      <c r="J209" s="312"/>
      <c r="K209" s="236"/>
    </row>
    <row r="210" spans="2:11" customFormat="1" ht="15" customHeight="1">
      <c r="B210" s="215"/>
      <c r="C210" s="192"/>
      <c r="D210" s="192"/>
      <c r="E210" s="192"/>
      <c r="F210" s="213" t="s">
        <v>1542</v>
      </c>
      <c r="G210" s="192"/>
      <c r="H210" s="312" t="s">
        <v>1543</v>
      </c>
      <c r="I210" s="312"/>
      <c r="J210" s="312"/>
      <c r="K210" s="236"/>
    </row>
    <row r="211" spans="2:11" customFormat="1" ht="15" customHeight="1">
      <c r="B211" s="215"/>
      <c r="C211" s="192"/>
      <c r="D211" s="192"/>
      <c r="E211" s="192"/>
      <c r="F211" s="213" t="s">
        <v>1540</v>
      </c>
      <c r="G211" s="192"/>
      <c r="H211" s="312" t="s">
        <v>1710</v>
      </c>
      <c r="I211" s="312"/>
      <c r="J211" s="312"/>
      <c r="K211" s="236"/>
    </row>
    <row r="212" spans="2:11" customFormat="1" ht="15" customHeight="1">
      <c r="B212" s="260"/>
      <c r="C212" s="192"/>
      <c r="D212" s="192"/>
      <c r="E212" s="192"/>
      <c r="F212" s="213" t="s">
        <v>1544</v>
      </c>
      <c r="G212" s="249"/>
      <c r="H212" s="313" t="s">
        <v>1545</v>
      </c>
      <c r="I212" s="313"/>
      <c r="J212" s="313"/>
      <c r="K212" s="261"/>
    </row>
    <row r="213" spans="2:11" customFormat="1" ht="15" customHeight="1">
      <c r="B213" s="260"/>
      <c r="C213" s="192"/>
      <c r="D213" s="192"/>
      <c r="E213" s="192"/>
      <c r="F213" s="213" t="s">
        <v>1546</v>
      </c>
      <c r="G213" s="249"/>
      <c r="H213" s="313" t="s">
        <v>1711</v>
      </c>
      <c r="I213" s="313"/>
      <c r="J213" s="313"/>
      <c r="K213" s="261"/>
    </row>
    <row r="214" spans="2:11" customFormat="1" ht="15" customHeight="1">
      <c r="B214" s="260"/>
      <c r="C214" s="192"/>
      <c r="D214" s="192"/>
      <c r="E214" s="192"/>
      <c r="F214" s="213"/>
      <c r="G214" s="249"/>
      <c r="H214" s="240"/>
      <c r="I214" s="240"/>
      <c r="J214" s="240"/>
      <c r="K214" s="261"/>
    </row>
    <row r="215" spans="2:11" customFormat="1" ht="15" customHeight="1">
      <c r="B215" s="260"/>
      <c r="C215" s="192" t="s">
        <v>1671</v>
      </c>
      <c r="D215" s="192"/>
      <c r="E215" s="192"/>
      <c r="F215" s="213">
        <v>1</v>
      </c>
      <c r="G215" s="249"/>
      <c r="H215" s="313" t="s">
        <v>1712</v>
      </c>
      <c r="I215" s="313"/>
      <c r="J215" s="313"/>
      <c r="K215" s="261"/>
    </row>
    <row r="216" spans="2:11" customFormat="1" ht="15" customHeight="1">
      <c r="B216" s="260"/>
      <c r="C216" s="192"/>
      <c r="D216" s="192"/>
      <c r="E216" s="192"/>
      <c r="F216" s="213">
        <v>2</v>
      </c>
      <c r="G216" s="249"/>
      <c r="H216" s="313" t="s">
        <v>1713</v>
      </c>
      <c r="I216" s="313"/>
      <c r="J216" s="313"/>
      <c r="K216" s="261"/>
    </row>
    <row r="217" spans="2:11" customFormat="1" ht="15" customHeight="1">
      <c r="B217" s="260"/>
      <c r="C217" s="192"/>
      <c r="D217" s="192"/>
      <c r="E217" s="192"/>
      <c r="F217" s="213">
        <v>3</v>
      </c>
      <c r="G217" s="249"/>
      <c r="H217" s="313" t="s">
        <v>1714</v>
      </c>
      <c r="I217" s="313"/>
      <c r="J217" s="313"/>
      <c r="K217" s="261"/>
    </row>
    <row r="218" spans="2:11" customFormat="1" ht="15" customHeight="1">
      <c r="B218" s="260"/>
      <c r="C218" s="192"/>
      <c r="D218" s="192"/>
      <c r="E218" s="192"/>
      <c r="F218" s="213">
        <v>4</v>
      </c>
      <c r="G218" s="249"/>
      <c r="H218" s="313" t="s">
        <v>1715</v>
      </c>
      <c r="I218" s="313"/>
      <c r="J218" s="313"/>
      <c r="K218" s="261"/>
    </row>
    <row r="219" spans="2:11" customFormat="1" ht="12.75" customHeight="1">
      <c r="B219" s="262"/>
      <c r="C219" s="263"/>
      <c r="D219" s="263"/>
      <c r="E219" s="263"/>
      <c r="F219" s="263"/>
      <c r="G219" s="263"/>
      <c r="H219" s="263"/>
      <c r="I219" s="263"/>
      <c r="J219" s="263"/>
      <c r="K219" s="264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PS 401 - SSZ PPCH Pražská</vt:lpstr>
      <vt:lpstr>VRN - Vedlejší rozpočtové...</vt:lpstr>
      <vt:lpstr>Pokyny pro vyplnění</vt:lpstr>
      <vt:lpstr>'PS 401 - SSZ PPCH Pražská'!Názvy_tisku</vt:lpstr>
      <vt:lpstr>'Rekapitulace stavby'!Názvy_tisku</vt:lpstr>
      <vt:lpstr>'VRN - Vedlejší rozpočtové...'!Názvy_tisku</vt:lpstr>
      <vt:lpstr>'Pokyny pro vyplnění'!Oblast_tisku</vt:lpstr>
      <vt:lpstr>'PS 401 - SSZ PPCH Pražská'!Oblast_tisku</vt:lpstr>
      <vt:lpstr>'Rekapitulace stavby'!Oblast_tisku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Kasalová Tereza, Ing.</dc:creator>
  <cp:lastModifiedBy>Rychetská Štěpánka</cp:lastModifiedBy>
  <dcterms:created xsi:type="dcterms:W3CDTF">2026-10-27T14:42:19Z</dcterms:created>
  <dcterms:modified xsi:type="dcterms:W3CDTF">2026-11-02T13:49:51Z</dcterms:modified>
</cp:coreProperties>
</file>