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Rozpracované\Rozpracované 2020\čakám doručenky\557-2020 Kaštieľ a DSS\predpokl. hodnota\"/>
    </mc:Choice>
  </mc:AlternateContent>
  <bookViews>
    <workbookView xWindow="-105" yWindow="-105" windowWidth="23250" windowHeight="12570" firstSheet="1" activeTab="1"/>
  </bookViews>
  <sheets>
    <sheet name="Rekapitulácia stavby" sheetId="1" state="veryHidden" r:id="rId1"/>
    <sheet name="MILO-07-2020 - Zariadenie..." sheetId="2" r:id="rId2"/>
  </sheets>
  <definedNames>
    <definedName name="_xlnm._FilterDatabase" localSheetId="1" hidden="1">'MILO-07-2020 - Zariadenie...'!$C$125:$L$225</definedName>
    <definedName name="_xlnm.Print_Titles" localSheetId="1">'MILO-07-2020 - Zariadenie...'!$125:$125</definedName>
    <definedName name="_xlnm.Print_Titles" localSheetId="0">'Rekapitulácia stavby'!$92:$92</definedName>
    <definedName name="_xlnm.Print_Area" localSheetId="1">'MILO-07-2020 - Zariadenie...'!$C$4:$K$76,'MILO-07-2020 - Zariadenie...'!$C$113:$L$225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" l="1"/>
  <c r="K40" i="2"/>
  <c r="BA95" i="1"/>
  <c r="K39" i="2"/>
  <c r="AZ95" i="1" s="1"/>
  <c r="BI225" i="2"/>
  <c r="BH225" i="2"/>
  <c r="BG225" i="2"/>
  <c r="BE225" i="2"/>
  <c r="X225" i="2"/>
  <c r="X224" i="2"/>
  <c r="V225" i="2"/>
  <c r="V224" i="2" s="1"/>
  <c r="T225" i="2"/>
  <c r="T224" i="2"/>
  <c r="P225" i="2"/>
  <c r="BK225" i="2" s="1"/>
  <c r="BK224" i="2" s="1"/>
  <c r="K224" i="2" s="1"/>
  <c r="K102" i="2" s="1"/>
  <c r="BI223" i="2"/>
  <c r="BH223" i="2"/>
  <c r="BG223" i="2"/>
  <c r="BE223" i="2"/>
  <c r="X223" i="2"/>
  <c r="V223" i="2"/>
  <c r="T223" i="2"/>
  <c r="P223" i="2"/>
  <c r="BK223" i="2" s="1"/>
  <c r="BI222" i="2"/>
  <c r="BH222" i="2"/>
  <c r="BG222" i="2"/>
  <c r="BE222" i="2"/>
  <c r="X222" i="2"/>
  <c r="V222" i="2"/>
  <c r="T222" i="2"/>
  <c r="P222" i="2"/>
  <c r="BK222" i="2" s="1"/>
  <c r="BI221" i="2"/>
  <c r="BH221" i="2"/>
  <c r="BG221" i="2"/>
  <c r="BE221" i="2"/>
  <c r="X221" i="2"/>
  <c r="V221" i="2"/>
  <c r="T221" i="2"/>
  <c r="P221" i="2"/>
  <c r="BK221" i="2" s="1"/>
  <c r="BI220" i="2"/>
  <c r="BH220" i="2"/>
  <c r="BG220" i="2"/>
  <c r="BE220" i="2"/>
  <c r="X220" i="2"/>
  <c r="V220" i="2"/>
  <c r="T220" i="2"/>
  <c r="P220" i="2"/>
  <c r="BI219" i="2"/>
  <c r="BH219" i="2"/>
  <c r="BG219" i="2"/>
  <c r="BE219" i="2"/>
  <c r="X219" i="2"/>
  <c r="V219" i="2"/>
  <c r="T219" i="2"/>
  <c r="P219" i="2"/>
  <c r="BK219" i="2" s="1"/>
  <c r="BI218" i="2"/>
  <c r="BH218" i="2"/>
  <c r="BG218" i="2"/>
  <c r="BE218" i="2"/>
  <c r="X218" i="2"/>
  <c r="V218" i="2"/>
  <c r="T218" i="2"/>
  <c r="P218" i="2"/>
  <c r="BI217" i="2"/>
  <c r="BH217" i="2"/>
  <c r="BG217" i="2"/>
  <c r="BE217" i="2"/>
  <c r="X217" i="2"/>
  <c r="V217" i="2"/>
  <c r="T217" i="2"/>
  <c r="P217" i="2"/>
  <c r="BK217" i="2" s="1"/>
  <c r="BI216" i="2"/>
  <c r="BH216" i="2"/>
  <c r="BG216" i="2"/>
  <c r="BE216" i="2"/>
  <c r="X216" i="2"/>
  <c r="V216" i="2"/>
  <c r="T216" i="2"/>
  <c r="P216" i="2"/>
  <c r="BK216" i="2" s="1"/>
  <c r="BI215" i="2"/>
  <c r="BH215" i="2"/>
  <c r="BG215" i="2"/>
  <c r="BE215" i="2"/>
  <c r="X215" i="2"/>
  <c r="V215" i="2"/>
  <c r="T215" i="2"/>
  <c r="P215" i="2"/>
  <c r="BK215" i="2" s="1"/>
  <c r="BI214" i="2"/>
  <c r="BH214" i="2"/>
  <c r="BG214" i="2"/>
  <c r="BE214" i="2"/>
  <c r="X214" i="2"/>
  <c r="V214" i="2"/>
  <c r="T214" i="2"/>
  <c r="P214" i="2"/>
  <c r="BK214" i="2" s="1"/>
  <c r="BI213" i="2"/>
  <c r="BH213" i="2"/>
  <c r="BG213" i="2"/>
  <c r="BE213" i="2"/>
  <c r="X213" i="2"/>
  <c r="V213" i="2"/>
  <c r="T213" i="2"/>
  <c r="P213" i="2"/>
  <c r="BK213" i="2" s="1"/>
  <c r="BI212" i="2"/>
  <c r="BH212" i="2"/>
  <c r="BG212" i="2"/>
  <c r="BE212" i="2"/>
  <c r="X212" i="2"/>
  <c r="V212" i="2"/>
  <c r="T212" i="2"/>
  <c r="P212" i="2"/>
  <c r="BK212" i="2" s="1"/>
  <c r="BI211" i="2"/>
  <c r="BH211" i="2"/>
  <c r="BG211" i="2"/>
  <c r="BE211" i="2"/>
  <c r="X211" i="2"/>
  <c r="V211" i="2"/>
  <c r="T211" i="2"/>
  <c r="P211" i="2"/>
  <c r="BI210" i="2"/>
  <c r="BH210" i="2"/>
  <c r="BG210" i="2"/>
  <c r="BE210" i="2"/>
  <c r="X210" i="2"/>
  <c r="V210" i="2"/>
  <c r="T210" i="2"/>
  <c r="P210" i="2"/>
  <c r="BK210" i="2" s="1"/>
  <c r="BI209" i="2"/>
  <c r="BH209" i="2"/>
  <c r="BG209" i="2"/>
  <c r="BE209" i="2"/>
  <c r="X209" i="2"/>
  <c r="V209" i="2"/>
  <c r="T209" i="2"/>
  <c r="P209" i="2"/>
  <c r="BI208" i="2"/>
  <c r="BH208" i="2"/>
  <c r="BG208" i="2"/>
  <c r="BE208" i="2"/>
  <c r="X208" i="2"/>
  <c r="V208" i="2"/>
  <c r="T208" i="2"/>
  <c r="P208" i="2"/>
  <c r="BI207" i="2"/>
  <c r="BH207" i="2"/>
  <c r="BG207" i="2"/>
  <c r="BE207" i="2"/>
  <c r="X207" i="2"/>
  <c r="V207" i="2"/>
  <c r="T207" i="2"/>
  <c r="P207" i="2"/>
  <c r="BK207" i="2" s="1"/>
  <c r="BI206" i="2"/>
  <c r="BH206" i="2"/>
  <c r="BG206" i="2"/>
  <c r="BE206" i="2"/>
  <c r="X206" i="2"/>
  <c r="V206" i="2"/>
  <c r="T206" i="2"/>
  <c r="P206" i="2"/>
  <c r="BK206" i="2" s="1"/>
  <c r="BI205" i="2"/>
  <c r="BH205" i="2"/>
  <c r="BG205" i="2"/>
  <c r="BE205" i="2"/>
  <c r="X205" i="2"/>
  <c r="V205" i="2"/>
  <c r="T205" i="2"/>
  <c r="P205" i="2"/>
  <c r="BK205" i="2" s="1"/>
  <c r="BI204" i="2"/>
  <c r="BH204" i="2"/>
  <c r="BG204" i="2"/>
  <c r="BE204" i="2"/>
  <c r="X204" i="2"/>
  <c r="V204" i="2"/>
  <c r="T204" i="2"/>
  <c r="P204" i="2"/>
  <c r="BK204" i="2" s="1"/>
  <c r="BI203" i="2"/>
  <c r="BH203" i="2"/>
  <c r="BG203" i="2"/>
  <c r="BE203" i="2"/>
  <c r="X203" i="2"/>
  <c r="V203" i="2"/>
  <c r="T203" i="2"/>
  <c r="P203" i="2"/>
  <c r="BK203" i="2" s="1"/>
  <c r="BI202" i="2"/>
  <c r="BH202" i="2"/>
  <c r="BG202" i="2"/>
  <c r="BE202" i="2"/>
  <c r="X202" i="2"/>
  <c r="V202" i="2"/>
  <c r="T202" i="2"/>
  <c r="P202" i="2"/>
  <c r="BK202" i="2" s="1"/>
  <c r="BI201" i="2"/>
  <c r="BH201" i="2"/>
  <c r="BG201" i="2"/>
  <c r="BE201" i="2"/>
  <c r="X201" i="2"/>
  <c r="V201" i="2"/>
  <c r="T201" i="2"/>
  <c r="P201" i="2"/>
  <c r="BK201" i="2" s="1"/>
  <c r="BI200" i="2"/>
  <c r="BH200" i="2"/>
  <c r="BG200" i="2"/>
  <c r="BE200" i="2"/>
  <c r="X200" i="2"/>
  <c r="V200" i="2"/>
  <c r="T200" i="2"/>
  <c r="P200" i="2"/>
  <c r="BK200" i="2" s="1"/>
  <c r="BI199" i="2"/>
  <c r="BH199" i="2"/>
  <c r="BG199" i="2"/>
  <c r="BE199" i="2"/>
  <c r="X199" i="2"/>
  <c r="V199" i="2"/>
  <c r="T199" i="2"/>
  <c r="P199" i="2"/>
  <c r="K199" i="2" s="1"/>
  <c r="BF199" i="2" s="1"/>
  <c r="BI198" i="2"/>
  <c r="BH198" i="2"/>
  <c r="BG198" i="2"/>
  <c r="BE198" i="2"/>
  <c r="X198" i="2"/>
  <c r="V198" i="2"/>
  <c r="T198" i="2"/>
  <c r="P198" i="2"/>
  <c r="BK198" i="2" s="1"/>
  <c r="BI197" i="2"/>
  <c r="BH197" i="2"/>
  <c r="BG197" i="2"/>
  <c r="BE197" i="2"/>
  <c r="X197" i="2"/>
  <c r="V197" i="2"/>
  <c r="T197" i="2"/>
  <c r="P197" i="2"/>
  <c r="BI196" i="2"/>
  <c r="BH196" i="2"/>
  <c r="BG196" i="2"/>
  <c r="BE196" i="2"/>
  <c r="X196" i="2"/>
  <c r="V196" i="2"/>
  <c r="T196" i="2"/>
  <c r="P196" i="2"/>
  <c r="BK196" i="2" s="1"/>
  <c r="BI195" i="2"/>
  <c r="BH195" i="2"/>
  <c r="BG195" i="2"/>
  <c r="BE195" i="2"/>
  <c r="X195" i="2"/>
  <c r="V195" i="2"/>
  <c r="T195" i="2"/>
  <c r="P195" i="2"/>
  <c r="BK195" i="2" s="1"/>
  <c r="BI194" i="2"/>
  <c r="BH194" i="2"/>
  <c r="BG194" i="2"/>
  <c r="BE194" i="2"/>
  <c r="X194" i="2"/>
  <c r="V194" i="2"/>
  <c r="T194" i="2"/>
  <c r="P194" i="2"/>
  <c r="BI193" i="2"/>
  <c r="BH193" i="2"/>
  <c r="BG193" i="2"/>
  <c r="BE193" i="2"/>
  <c r="X193" i="2"/>
  <c r="V193" i="2"/>
  <c r="T193" i="2"/>
  <c r="P193" i="2"/>
  <c r="BK193" i="2" s="1"/>
  <c r="BI192" i="2"/>
  <c r="BH192" i="2"/>
  <c r="BG192" i="2"/>
  <c r="BE192" i="2"/>
  <c r="X192" i="2"/>
  <c r="V192" i="2"/>
  <c r="T192" i="2"/>
  <c r="P192" i="2"/>
  <c r="BI191" i="2"/>
  <c r="BH191" i="2"/>
  <c r="BG191" i="2"/>
  <c r="BE191" i="2"/>
  <c r="X191" i="2"/>
  <c r="V191" i="2"/>
  <c r="T191" i="2"/>
  <c r="P191" i="2"/>
  <c r="K191" i="2" s="1"/>
  <c r="BF191" i="2" s="1"/>
  <c r="BI190" i="2"/>
  <c r="BH190" i="2"/>
  <c r="BG190" i="2"/>
  <c r="BE190" i="2"/>
  <c r="X190" i="2"/>
  <c r="V190" i="2"/>
  <c r="T190" i="2"/>
  <c r="P190" i="2"/>
  <c r="BK190" i="2" s="1"/>
  <c r="BI189" i="2"/>
  <c r="BH189" i="2"/>
  <c r="BG189" i="2"/>
  <c r="BE189" i="2"/>
  <c r="X189" i="2"/>
  <c r="V189" i="2"/>
  <c r="T189" i="2"/>
  <c r="P189" i="2"/>
  <c r="BK189" i="2" s="1"/>
  <c r="BI188" i="2"/>
  <c r="BH188" i="2"/>
  <c r="BG188" i="2"/>
  <c r="BE188" i="2"/>
  <c r="X188" i="2"/>
  <c r="V188" i="2"/>
  <c r="T188" i="2"/>
  <c r="P188" i="2"/>
  <c r="BK188" i="2" s="1"/>
  <c r="BI187" i="2"/>
  <c r="BH187" i="2"/>
  <c r="BG187" i="2"/>
  <c r="BE187" i="2"/>
  <c r="X187" i="2"/>
  <c r="V187" i="2"/>
  <c r="T187" i="2"/>
  <c r="P187" i="2"/>
  <c r="K187" i="2" s="1"/>
  <c r="BF187" i="2" s="1"/>
  <c r="BI186" i="2"/>
  <c r="BH186" i="2"/>
  <c r="BG186" i="2"/>
  <c r="BE186" i="2"/>
  <c r="X186" i="2"/>
  <c r="V186" i="2"/>
  <c r="T186" i="2"/>
  <c r="P186" i="2"/>
  <c r="BK186" i="2" s="1"/>
  <c r="BI185" i="2"/>
  <c r="BH185" i="2"/>
  <c r="BG185" i="2"/>
  <c r="BE185" i="2"/>
  <c r="X185" i="2"/>
  <c r="V185" i="2"/>
  <c r="T185" i="2"/>
  <c r="P185" i="2"/>
  <c r="BK185" i="2" s="1"/>
  <c r="BI184" i="2"/>
  <c r="BH184" i="2"/>
  <c r="BG184" i="2"/>
  <c r="BE184" i="2"/>
  <c r="X184" i="2"/>
  <c r="V184" i="2"/>
  <c r="T184" i="2"/>
  <c r="P184" i="2"/>
  <c r="BK184" i="2" s="1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V182" i="2"/>
  <c r="T182" i="2"/>
  <c r="P182" i="2"/>
  <c r="BK182" i="2" s="1"/>
  <c r="BI181" i="2"/>
  <c r="BH181" i="2"/>
  <c r="BG181" i="2"/>
  <c r="BE181" i="2"/>
  <c r="X181" i="2"/>
  <c r="V181" i="2"/>
  <c r="T181" i="2"/>
  <c r="P181" i="2"/>
  <c r="K181" i="2" s="1"/>
  <c r="BF181" i="2" s="1"/>
  <c r="BI180" i="2"/>
  <c r="BH180" i="2"/>
  <c r="BG180" i="2"/>
  <c r="BE180" i="2"/>
  <c r="X180" i="2"/>
  <c r="V180" i="2"/>
  <c r="T180" i="2"/>
  <c r="P180" i="2"/>
  <c r="BK180" i="2" s="1"/>
  <c r="BI179" i="2"/>
  <c r="BH179" i="2"/>
  <c r="BG179" i="2"/>
  <c r="BE179" i="2"/>
  <c r="X179" i="2"/>
  <c r="V179" i="2"/>
  <c r="T179" i="2"/>
  <c r="P179" i="2"/>
  <c r="K179" i="2" s="1"/>
  <c r="BF179" i="2" s="1"/>
  <c r="BI178" i="2"/>
  <c r="BH178" i="2"/>
  <c r="BG178" i="2"/>
  <c r="BE178" i="2"/>
  <c r="X178" i="2"/>
  <c r="V178" i="2"/>
  <c r="T178" i="2"/>
  <c r="P178" i="2"/>
  <c r="BK178" i="2" s="1"/>
  <c r="BI177" i="2"/>
  <c r="BH177" i="2"/>
  <c r="BG177" i="2"/>
  <c r="BE177" i="2"/>
  <c r="X177" i="2"/>
  <c r="V177" i="2"/>
  <c r="T177" i="2"/>
  <c r="P177" i="2"/>
  <c r="BK177" i="2" s="1"/>
  <c r="BI176" i="2"/>
  <c r="BH176" i="2"/>
  <c r="BG176" i="2"/>
  <c r="BE176" i="2"/>
  <c r="X176" i="2"/>
  <c r="V176" i="2"/>
  <c r="T176" i="2"/>
  <c r="P176" i="2"/>
  <c r="K176" i="2" s="1"/>
  <c r="BF176" i="2" s="1"/>
  <c r="BI175" i="2"/>
  <c r="BH175" i="2"/>
  <c r="BG175" i="2"/>
  <c r="BE175" i="2"/>
  <c r="X175" i="2"/>
  <c r="V175" i="2"/>
  <c r="T175" i="2"/>
  <c r="P175" i="2"/>
  <c r="BK175" i="2" s="1"/>
  <c r="BI174" i="2"/>
  <c r="BH174" i="2"/>
  <c r="BG174" i="2"/>
  <c r="BE174" i="2"/>
  <c r="X174" i="2"/>
  <c r="V174" i="2"/>
  <c r="T174" i="2"/>
  <c r="P174" i="2"/>
  <c r="BK174" i="2" s="1"/>
  <c r="BI172" i="2"/>
  <c r="BH172" i="2"/>
  <c r="BG172" i="2"/>
  <c r="BE172" i="2"/>
  <c r="X172" i="2"/>
  <c r="V172" i="2"/>
  <c r="T172" i="2"/>
  <c r="P172" i="2"/>
  <c r="BK172" i="2" s="1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K169" i="2" s="1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K165" i="2" s="1"/>
  <c r="BF165" i="2" s="1"/>
  <c r="BI164" i="2"/>
  <c r="BH164" i="2"/>
  <c r="BG164" i="2"/>
  <c r="BE164" i="2"/>
  <c r="X164" i="2"/>
  <c r="V164" i="2"/>
  <c r="T164" i="2"/>
  <c r="P164" i="2"/>
  <c r="BK164" i="2" s="1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K162" i="2" s="1"/>
  <c r="BI161" i="2"/>
  <c r="BH161" i="2"/>
  <c r="BG161" i="2"/>
  <c r="BE161" i="2"/>
  <c r="X161" i="2"/>
  <c r="V161" i="2"/>
  <c r="T161" i="2"/>
  <c r="P161" i="2"/>
  <c r="BK161" i="2" s="1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K159" i="2" s="1"/>
  <c r="BF159" i="2" s="1"/>
  <c r="BI157" i="2"/>
  <c r="BH157" i="2"/>
  <c r="BG157" i="2"/>
  <c r="BE157" i="2"/>
  <c r="X157" i="2"/>
  <c r="V157" i="2"/>
  <c r="T157" i="2"/>
  <c r="P157" i="2"/>
  <c r="K157" i="2" s="1"/>
  <c r="BF157" i="2" s="1"/>
  <c r="BI156" i="2"/>
  <c r="BH156" i="2"/>
  <c r="BG156" i="2"/>
  <c r="BE156" i="2"/>
  <c r="X156" i="2"/>
  <c r="V156" i="2"/>
  <c r="T156" i="2"/>
  <c r="P156" i="2"/>
  <c r="BK156" i="2" s="1"/>
  <c r="BI155" i="2"/>
  <c r="BH155" i="2"/>
  <c r="BG155" i="2"/>
  <c r="BE155" i="2"/>
  <c r="X155" i="2"/>
  <c r="V155" i="2"/>
  <c r="T155" i="2"/>
  <c r="P155" i="2"/>
  <c r="K155" i="2" s="1"/>
  <c r="BF155" i="2" s="1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K153" i="2" s="1"/>
  <c r="BF153" i="2" s="1"/>
  <c r="BI152" i="2"/>
  <c r="BH152" i="2"/>
  <c r="BG152" i="2"/>
  <c r="BE152" i="2"/>
  <c r="X152" i="2"/>
  <c r="V152" i="2"/>
  <c r="T152" i="2"/>
  <c r="P152" i="2"/>
  <c r="K152" i="2" s="1"/>
  <c r="BF152" i="2" s="1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K149" i="2" s="1"/>
  <c r="BI148" i="2"/>
  <c r="BH148" i="2"/>
  <c r="BG148" i="2"/>
  <c r="BE148" i="2"/>
  <c r="X148" i="2"/>
  <c r="V148" i="2"/>
  <c r="T148" i="2"/>
  <c r="P148" i="2"/>
  <c r="BK148" i="2" s="1"/>
  <c r="BI147" i="2"/>
  <c r="BH147" i="2"/>
  <c r="BG147" i="2"/>
  <c r="BE147" i="2"/>
  <c r="X147" i="2"/>
  <c r="V147" i="2"/>
  <c r="T147" i="2"/>
  <c r="P147" i="2"/>
  <c r="BK147" i="2" s="1"/>
  <c r="BI146" i="2"/>
  <c r="BH146" i="2"/>
  <c r="BG146" i="2"/>
  <c r="BE146" i="2"/>
  <c r="X146" i="2"/>
  <c r="V146" i="2"/>
  <c r="T146" i="2"/>
  <c r="P146" i="2"/>
  <c r="BK146" i="2" s="1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K144" i="2" s="1"/>
  <c r="BI143" i="2"/>
  <c r="BH143" i="2"/>
  <c r="BG143" i="2"/>
  <c r="BE143" i="2"/>
  <c r="X143" i="2"/>
  <c r="V143" i="2"/>
  <c r="T143" i="2"/>
  <c r="P143" i="2"/>
  <c r="K143" i="2" s="1"/>
  <c r="BF143" i="2" s="1"/>
  <c r="BI142" i="2"/>
  <c r="BH142" i="2"/>
  <c r="BG142" i="2"/>
  <c r="BE142" i="2"/>
  <c r="X142" i="2"/>
  <c r="V142" i="2"/>
  <c r="T142" i="2"/>
  <c r="P142" i="2"/>
  <c r="BK142" i="2" s="1"/>
  <c r="BI141" i="2"/>
  <c r="BH141" i="2"/>
  <c r="BG141" i="2"/>
  <c r="BE141" i="2"/>
  <c r="X141" i="2"/>
  <c r="V141" i="2"/>
  <c r="T141" i="2"/>
  <c r="P141" i="2"/>
  <c r="K141" i="2" s="1"/>
  <c r="BF141" i="2" s="1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K138" i="2" s="1"/>
  <c r="BF138" i="2" s="1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K136" i="2" s="1"/>
  <c r="BF136" i="2" s="1"/>
  <c r="BI135" i="2"/>
  <c r="BH135" i="2"/>
  <c r="BG135" i="2"/>
  <c r="BE135" i="2"/>
  <c r="X135" i="2"/>
  <c r="V135" i="2"/>
  <c r="T135" i="2"/>
  <c r="P135" i="2"/>
  <c r="BK135" i="2" s="1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K133" i="2" s="1"/>
  <c r="BI132" i="2"/>
  <c r="BH132" i="2"/>
  <c r="BG132" i="2"/>
  <c r="BE132" i="2"/>
  <c r="X132" i="2"/>
  <c r="V132" i="2"/>
  <c r="T132" i="2"/>
  <c r="P132" i="2"/>
  <c r="K132" i="2" s="1"/>
  <c r="BF132" i="2" s="1"/>
  <c r="BI131" i="2"/>
  <c r="BH131" i="2"/>
  <c r="BG131" i="2"/>
  <c r="BE131" i="2"/>
  <c r="X131" i="2"/>
  <c r="V131" i="2"/>
  <c r="T131" i="2"/>
  <c r="P131" i="2"/>
  <c r="K131" i="2" s="1"/>
  <c r="BF131" i="2" s="1"/>
  <c r="BI130" i="2"/>
  <c r="BH130" i="2"/>
  <c r="BG130" i="2"/>
  <c r="BE130" i="2"/>
  <c r="X130" i="2"/>
  <c r="V130" i="2"/>
  <c r="T130" i="2"/>
  <c r="P130" i="2"/>
  <c r="BK130" i="2" s="1"/>
  <c r="BI129" i="2"/>
  <c r="BH129" i="2"/>
  <c r="BG129" i="2"/>
  <c r="BE129" i="2"/>
  <c r="X129" i="2"/>
  <c r="V129" i="2"/>
  <c r="T129" i="2"/>
  <c r="P129" i="2"/>
  <c r="BK129" i="2" s="1"/>
  <c r="F120" i="2"/>
  <c r="K33" i="2"/>
  <c r="F89" i="2"/>
  <c r="E87" i="2"/>
  <c r="J24" i="2"/>
  <c r="J23" i="2"/>
  <c r="J21" i="2"/>
  <c r="E21" i="2"/>
  <c r="J20" i="2"/>
  <c r="J18" i="2"/>
  <c r="E18" i="2"/>
  <c r="F92" i="2"/>
  <c r="J17" i="2"/>
  <c r="J120" i="2"/>
  <c r="L90" i="1"/>
  <c r="AM90" i="1"/>
  <c r="AM89" i="1"/>
  <c r="L89" i="1"/>
  <c r="AM87" i="1"/>
  <c r="L87" i="1"/>
  <c r="L85" i="1"/>
  <c r="L84" i="1"/>
  <c r="R198" i="2"/>
  <c r="R197" i="2"/>
  <c r="R196" i="2"/>
  <c r="R189" i="2"/>
  <c r="Q188" i="2"/>
  <c r="R187" i="2"/>
  <c r="Q187" i="2"/>
  <c r="Q185" i="2"/>
  <c r="Q183" i="2"/>
  <c r="R181" i="2"/>
  <c r="R180" i="2"/>
  <c r="Q177" i="2"/>
  <c r="R175" i="2"/>
  <c r="R172" i="2"/>
  <c r="Q171" i="2"/>
  <c r="Q170" i="2"/>
  <c r="R169" i="2"/>
  <c r="Q167" i="2"/>
  <c r="R166" i="2"/>
  <c r="R163" i="2"/>
  <c r="R162" i="2"/>
  <c r="Q160" i="2"/>
  <c r="R159" i="2"/>
  <c r="Q157" i="2"/>
  <c r="Q156" i="2"/>
  <c r="R155" i="2"/>
  <c r="R149" i="2"/>
  <c r="Q147" i="2"/>
  <c r="R144" i="2"/>
  <c r="R142" i="2"/>
  <c r="R141" i="2"/>
  <c r="Q139" i="2"/>
  <c r="Q136" i="2"/>
  <c r="R135" i="2"/>
  <c r="R130" i="2"/>
  <c r="R225" i="2"/>
  <c r="R223" i="2"/>
  <c r="Q223" i="2"/>
  <c r="R222" i="2"/>
  <c r="Q222" i="2"/>
  <c r="R221" i="2"/>
  <c r="Q221" i="2"/>
  <c r="R220" i="2"/>
  <c r="Q220" i="2"/>
  <c r="R219" i="2"/>
  <c r="Q219" i="2"/>
  <c r="R218" i="2"/>
  <c r="Q218" i="2"/>
  <c r="R217" i="2"/>
  <c r="Q217" i="2"/>
  <c r="R216" i="2"/>
  <c r="Q216" i="2"/>
  <c r="R215" i="2"/>
  <c r="Q215" i="2"/>
  <c r="R214" i="2"/>
  <c r="Q214" i="2"/>
  <c r="R213" i="2"/>
  <c r="Q213" i="2"/>
  <c r="R212" i="2"/>
  <c r="Q212" i="2"/>
  <c r="R211" i="2"/>
  <c r="Q211" i="2"/>
  <c r="R210" i="2"/>
  <c r="Q210" i="2"/>
  <c r="R209" i="2"/>
  <c r="Q209" i="2"/>
  <c r="R208" i="2"/>
  <c r="Q208" i="2"/>
  <c r="R207" i="2"/>
  <c r="R206" i="2"/>
  <c r="R179" i="2"/>
  <c r="Q176" i="2"/>
  <c r="R174" i="2"/>
  <c r="R170" i="2"/>
  <c r="Q169" i="2"/>
  <c r="R167" i="2"/>
  <c r="R164" i="2"/>
  <c r="R161" i="2"/>
  <c r="R156" i="2"/>
  <c r="R154" i="2"/>
  <c r="R153" i="2"/>
  <c r="Q152" i="2"/>
  <c r="Q151" i="2"/>
  <c r="Q150" i="2"/>
  <c r="Q149" i="2"/>
  <c r="R148" i="2"/>
  <c r="R147" i="2"/>
  <c r="Q146" i="2"/>
  <c r="Q143" i="2"/>
  <c r="R139" i="2"/>
  <c r="R133" i="2"/>
  <c r="R132" i="2"/>
  <c r="Q131" i="2"/>
  <c r="Q130" i="2"/>
  <c r="AU94" i="1"/>
  <c r="Q207" i="2"/>
  <c r="Q206" i="2"/>
  <c r="R205" i="2"/>
  <c r="Q205" i="2"/>
  <c r="R204" i="2"/>
  <c r="Q204" i="2"/>
  <c r="R203" i="2"/>
  <c r="Q203" i="2"/>
  <c r="R202" i="2"/>
  <c r="Q202" i="2"/>
  <c r="R201" i="2"/>
  <c r="Q201" i="2"/>
  <c r="R200" i="2"/>
  <c r="Q200" i="2"/>
  <c r="R199" i="2"/>
  <c r="Q199" i="2"/>
  <c r="Q198" i="2"/>
  <c r="Q197" i="2"/>
  <c r="Q196" i="2"/>
  <c r="R195" i="2"/>
  <c r="Q195" i="2"/>
  <c r="R194" i="2"/>
  <c r="Q194" i="2"/>
  <c r="R193" i="2"/>
  <c r="Q193" i="2"/>
  <c r="R192" i="2"/>
  <c r="Q192" i="2"/>
  <c r="Q191" i="2"/>
  <c r="Q190" i="2"/>
  <c r="R186" i="2"/>
  <c r="R185" i="2"/>
  <c r="R184" i="2"/>
  <c r="Q184" i="2"/>
  <c r="R182" i="2"/>
  <c r="Q181" i="2"/>
  <c r="Q180" i="2"/>
  <c r="Q179" i="2"/>
  <c r="Q178" i="2"/>
  <c r="R177" i="2"/>
  <c r="Q175" i="2"/>
  <c r="R165" i="2"/>
  <c r="Q162" i="2"/>
  <c r="Q161" i="2"/>
  <c r="R160" i="2"/>
  <c r="Q159" i="2"/>
  <c r="Q155" i="2"/>
  <c r="Q154" i="2"/>
  <c r="Q153" i="2"/>
  <c r="Q148" i="2"/>
  <c r="R146" i="2"/>
  <c r="R145" i="2"/>
  <c r="Q144" i="2"/>
  <c r="R143" i="2"/>
  <c r="Q142" i="2"/>
  <c r="Q141" i="2"/>
  <c r="Q140" i="2"/>
  <c r="Q138" i="2"/>
  <c r="R137" i="2"/>
  <c r="R136" i="2"/>
  <c r="Q134" i="2"/>
  <c r="Q133" i="2"/>
  <c r="R129" i="2"/>
  <c r="Q225" i="2"/>
  <c r="R191" i="2"/>
  <c r="R190" i="2"/>
  <c r="Q189" i="2"/>
  <c r="R188" i="2"/>
  <c r="Q186" i="2"/>
  <c r="R183" i="2"/>
  <c r="Q182" i="2"/>
  <c r="R178" i="2"/>
  <c r="R176" i="2"/>
  <c r="Q174" i="2"/>
  <c r="Q172" i="2"/>
  <c r="R171" i="2"/>
  <c r="Q166" i="2"/>
  <c r="Q165" i="2"/>
  <c r="Q164" i="2"/>
  <c r="Q163" i="2"/>
  <c r="R157" i="2"/>
  <c r="R152" i="2"/>
  <c r="R151" i="2"/>
  <c r="R150" i="2"/>
  <c r="Q145" i="2"/>
  <c r="R140" i="2"/>
  <c r="R138" i="2"/>
  <c r="Q137" i="2"/>
  <c r="Q135" i="2"/>
  <c r="R134" i="2"/>
  <c r="Q132" i="2"/>
  <c r="R131" i="2"/>
  <c r="Q129" i="2"/>
  <c r="BK220" i="2"/>
  <c r="BK211" i="2"/>
  <c r="BK197" i="2"/>
  <c r="BK170" i="2"/>
  <c r="K150" i="2"/>
  <c r="BF150" i="2" s="1"/>
  <c r="K137" i="2"/>
  <c r="BF137" i="2" s="1"/>
  <c r="BK208" i="2"/>
  <c r="BK192" i="2"/>
  <c r="BK171" i="2"/>
  <c r="K145" i="2"/>
  <c r="BF145" i="2" s="1"/>
  <c r="BK139" i="2"/>
  <c r="BK218" i="2"/>
  <c r="K163" i="2"/>
  <c r="BF163" i="2" s="1"/>
  <c r="BK154" i="2"/>
  <c r="K140" i="2"/>
  <c r="BF140" i="2" s="1"/>
  <c r="BK134" i="2"/>
  <c r="BK209" i="2"/>
  <c r="BK194" i="2"/>
  <c r="K167" i="2"/>
  <c r="BF167" i="2" s="1"/>
  <c r="BK160" i="2"/>
  <c r="BK151" i="2"/>
  <c r="K164" i="2" l="1"/>
  <c r="R173" i="2"/>
  <c r="J101" i="2" s="1"/>
  <c r="X173" i="2"/>
  <c r="V173" i="2"/>
  <c r="T128" i="2"/>
  <c r="V128" i="2"/>
  <c r="X128" i="2"/>
  <c r="Q128" i="2"/>
  <c r="R128" i="2"/>
  <c r="T158" i="2"/>
  <c r="V158" i="2"/>
  <c r="X158" i="2"/>
  <c r="Q158" i="2"/>
  <c r="I99" i="2" s="1"/>
  <c r="R158" i="2"/>
  <c r="J99" i="2" s="1"/>
  <c r="BK168" i="2"/>
  <c r="K168" i="2" s="1"/>
  <c r="K100" i="2" s="1"/>
  <c r="T168" i="2"/>
  <c r="V168" i="2"/>
  <c r="X168" i="2"/>
  <c r="Q168" i="2"/>
  <c r="I100" i="2" s="1"/>
  <c r="R168" i="2"/>
  <c r="J100" i="2" s="1"/>
  <c r="T173" i="2"/>
  <c r="Q173" i="2"/>
  <c r="I101" i="2" s="1"/>
  <c r="F123" i="2"/>
  <c r="J89" i="2"/>
  <c r="Q224" i="2"/>
  <c r="I102" i="2" s="1"/>
  <c r="BF164" i="2"/>
  <c r="R224" i="2"/>
  <c r="J102" i="2" s="1"/>
  <c r="K129" i="2"/>
  <c r="BF129" i="2" s="1"/>
  <c r="K130" i="2"/>
  <c r="BF130" i="2"/>
  <c r="BK131" i="2"/>
  <c r="BK132" i="2"/>
  <c r="K133" i="2"/>
  <c r="BF133" i="2"/>
  <c r="BK136" i="2"/>
  <c r="BK137" i="2"/>
  <c r="K139" i="2"/>
  <c r="BF139" i="2"/>
  <c r="BK141" i="2"/>
  <c r="K142" i="2"/>
  <c r="BF142" i="2" s="1"/>
  <c r="BK145" i="2"/>
  <c r="K148" i="2"/>
  <c r="BF148" i="2"/>
  <c r="BK153" i="2"/>
  <c r="BK165" i="2"/>
  <c r="K178" i="2"/>
  <c r="BF178" i="2" s="1"/>
  <c r="K182" i="2"/>
  <c r="BF182" i="2" s="1"/>
  <c r="K186" i="2"/>
  <c r="BF186" i="2"/>
  <c r="BK191" i="2"/>
  <c r="K134" i="2"/>
  <c r="BF134" i="2" s="1"/>
  <c r="BK138" i="2"/>
  <c r="K151" i="2"/>
  <c r="BF151" i="2" s="1"/>
  <c r="BK159" i="2"/>
  <c r="K166" i="2"/>
  <c r="BF166" i="2" s="1"/>
  <c r="K172" i="2"/>
  <c r="BF172" i="2" s="1"/>
  <c r="K177" i="2"/>
  <c r="BF177" i="2"/>
  <c r="BK187" i="2"/>
  <c r="K189" i="2"/>
  <c r="BF189" i="2"/>
  <c r="K192" i="2"/>
  <c r="BF192" i="2" s="1"/>
  <c r="K196" i="2"/>
  <c r="BF196" i="2"/>
  <c r="K197" i="2"/>
  <c r="BF197" i="2" s="1"/>
  <c r="K200" i="2"/>
  <c r="BF200" i="2"/>
  <c r="K203" i="2"/>
  <c r="BF203" i="2" s="1"/>
  <c r="K206" i="2"/>
  <c r="BF206" i="2"/>
  <c r="BK140" i="2"/>
  <c r="K147" i="2"/>
  <c r="BF147" i="2" s="1"/>
  <c r="K160" i="2"/>
  <c r="BF160" i="2" s="1"/>
  <c r="K209" i="2"/>
  <c r="BF209" i="2" s="1"/>
  <c r="K212" i="2"/>
  <c r="BF212" i="2" s="1"/>
  <c r="K215" i="2"/>
  <c r="BF215" i="2" s="1"/>
  <c r="K218" i="2"/>
  <c r="BF218" i="2"/>
  <c r="K221" i="2"/>
  <c r="BF221" i="2" s="1"/>
  <c r="K225" i="2"/>
  <c r="BF225" i="2" s="1"/>
  <c r="F40" i="2"/>
  <c r="BE95" i="1" s="1"/>
  <c r="BE94" i="1" s="1"/>
  <c r="W32" i="1" s="1"/>
  <c r="F37" i="2"/>
  <c r="BB95" i="1" s="1"/>
  <c r="BB94" i="1" s="1"/>
  <c r="AX94" i="1" s="1"/>
  <c r="AK29" i="1" s="1"/>
  <c r="K146" i="2"/>
  <c r="BF146" i="2"/>
  <c r="BK157" i="2"/>
  <c r="K171" i="2"/>
  <c r="BF171" i="2" s="1"/>
  <c r="BK179" i="2"/>
  <c r="BK183" i="2"/>
  <c r="K190" i="2"/>
  <c r="BF190" i="2" s="1"/>
  <c r="BK155" i="2"/>
  <c r="K161" i="2"/>
  <c r="BF161" i="2"/>
  <c r="BK167" i="2"/>
  <c r="K174" i="2"/>
  <c r="BF174" i="2" s="1"/>
  <c r="BK181" i="2"/>
  <c r="K194" i="2"/>
  <c r="BF194" i="2" s="1"/>
  <c r="BK199" i="2"/>
  <c r="K202" i="2"/>
  <c r="BF202" i="2" s="1"/>
  <c r="K205" i="2"/>
  <c r="BF205" i="2"/>
  <c r="BK143" i="2"/>
  <c r="K154" i="2"/>
  <c r="BF154" i="2" s="1"/>
  <c r="K208" i="2"/>
  <c r="BF208" i="2"/>
  <c r="K211" i="2"/>
  <c r="BF211" i="2" s="1"/>
  <c r="K214" i="2"/>
  <c r="BF214" i="2"/>
  <c r="K217" i="2"/>
  <c r="BF217" i="2" s="1"/>
  <c r="K220" i="2"/>
  <c r="BF220" i="2"/>
  <c r="K223" i="2"/>
  <c r="BF223" i="2" s="1"/>
  <c r="F39" i="2"/>
  <c r="BD95" i="1" s="1"/>
  <c r="BD94" i="1" s="1"/>
  <c r="AZ94" i="1" s="1"/>
  <c r="K37" i="2"/>
  <c r="AX95" i="1" s="1"/>
  <c r="F41" i="2"/>
  <c r="BF95" i="1" s="1"/>
  <c r="BF94" i="1" s="1"/>
  <c r="W33" i="1" s="1"/>
  <c r="K144" i="2"/>
  <c r="BF144" i="2" s="1"/>
  <c r="BK152" i="2"/>
  <c r="BK163" i="2"/>
  <c r="K170" i="2"/>
  <c r="BF170" i="2" s="1"/>
  <c r="K175" i="2"/>
  <c r="BF175" i="2"/>
  <c r="K180" i="2"/>
  <c r="BF180" i="2" s="1"/>
  <c r="K185" i="2"/>
  <c r="BF185" i="2" s="1"/>
  <c r="K135" i="2"/>
  <c r="BF135" i="2" s="1"/>
  <c r="K149" i="2"/>
  <c r="BF149" i="2" s="1"/>
  <c r="K156" i="2"/>
  <c r="BF156" i="2" s="1"/>
  <c r="K162" i="2"/>
  <c r="BF162" i="2"/>
  <c r="K169" i="2"/>
  <c r="BF169" i="2"/>
  <c r="BK176" i="2"/>
  <c r="K184" i="2"/>
  <c r="BF184" i="2" s="1"/>
  <c r="K188" i="2"/>
  <c r="BF188" i="2"/>
  <c r="K193" i="2"/>
  <c r="BF193" i="2" s="1"/>
  <c r="K195" i="2"/>
  <c r="BF195" i="2"/>
  <c r="K198" i="2"/>
  <c r="BF198" i="2" s="1"/>
  <c r="K201" i="2"/>
  <c r="BF201" i="2"/>
  <c r="K204" i="2"/>
  <c r="BF204" i="2" s="1"/>
  <c r="BK150" i="2"/>
  <c r="K207" i="2"/>
  <c r="BF207" i="2"/>
  <c r="K210" i="2"/>
  <c r="BF210" i="2" s="1"/>
  <c r="K213" i="2"/>
  <c r="BF213" i="2" s="1"/>
  <c r="K216" i="2"/>
  <c r="BF216" i="2" s="1"/>
  <c r="K219" i="2"/>
  <c r="BF219" i="2"/>
  <c r="K222" i="2"/>
  <c r="BF222" i="2" s="1"/>
  <c r="Q127" i="2" l="1"/>
  <c r="Q126" i="2" s="1"/>
  <c r="I96" i="2" s="1"/>
  <c r="K31" i="2" s="1"/>
  <c r="AS95" i="1" s="1"/>
  <c r="AS94" i="1" s="1"/>
  <c r="R127" i="2"/>
  <c r="R126" i="2" s="1"/>
  <c r="J96" i="2" s="1"/>
  <c r="K32" i="2" s="1"/>
  <c r="AT95" i="1" s="1"/>
  <c r="AT94" i="1" s="1"/>
  <c r="X127" i="2"/>
  <c r="X126" i="2"/>
  <c r="V127" i="2"/>
  <c r="V126" i="2"/>
  <c r="T127" i="2"/>
  <c r="T126" i="2"/>
  <c r="AW95" i="1" s="1"/>
  <c r="AW94" i="1" s="1"/>
  <c r="J98" i="2"/>
  <c r="I98" i="2"/>
  <c r="BK128" i="2"/>
  <c r="K128" i="2" s="1"/>
  <c r="K98" i="2" s="1"/>
  <c r="BK158" i="2"/>
  <c r="K158" i="2"/>
  <c r="K99" i="2" s="1"/>
  <c r="BK173" i="2"/>
  <c r="K173" i="2" s="1"/>
  <c r="K101" i="2" s="1"/>
  <c r="K38" i="2"/>
  <c r="AY95" i="1" s="1"/>
  <c r="AV95" i="1" s="1"/>
  <c r="BA94" i="1"/>
  <c r="W29" i="1"/>
  <c r="W31" i="1"/>
  <c r="F38" i="2"/>
  <c r="BC95" i="1" s="1"/>
  <c r="BC94" i="1" s="1"/>
  <c r="AY94" i="1" s="1"/>
  <c r="AK30" i="1" s="1"/>
  <c r="J97" i="2" l="1"/>
  <c r="I97" i="2"/>
  <c r="BK127" i="2"/>
  <c r="K127" i="2"/>
  <c r="K97" i="2" s="1"/>
  <c r="AV94" i="1"/>
  <c r="W30" i="1"/>
  <c r="BK126" i="2" l="1"/>
  <c r="K126" i="2" s="1"/>
  <c r="K96" i="2" s="1"/>
  <c r="K107" i="2" s="1"/>
  <c r="K30" i="2" l="1"/>
  <c r="K34" i="2"/>
  <c r="AG95" i="1" s="1"/>
  <c r="AG94" i="1" s="1"/>
  <c r="AN94" i="1" s="1"/>
  <c r="K43" i="2" l="1"/>
  <c r="AN95" i="1"/>
  <c r="AK26" i="1"/>
  <c r="AK35" i="1" s="1"/>
</calcChain>
</file>

<file path=xl/sharedStrings.xml><?xml version="1.0" encoding="utf-8"?>
<sst xmlns="http://schemas.openxmlformats.org/spreadsheetml/2006/main" count="1707" uniqueCount="467">
  <si>
    <t>Export Komplet</t>
  </si>
  <si>
    <t/>
  </si>
  <si>
    <t>2.0</t>
  </si>
  <si>
    <t>False</t>
  </si>
  <si>
    <t>True</t>
  </si>
  <si>
    <t>{e025ab1f-1e80-42a1-ae44-6da178b08914}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</si>
  <si>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</si>
  <si>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</si>
  <si>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</si>
  <si>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</si>
  <si>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</si>
  <si>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</si>
  <si>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KP/03/2020</t>
  </si>
  <si>
    <t>Stavba:</t>
  </si>
  <si>
    <t>Preúčtovanie mzdových nákladov za marec 2020</t>
  </si>
  <si>
    <t>JKSO:</t>
  </si>
  <si>
    <t>KS:</t>
  </si>
  <si>
    <t>Miesto:</t>
  </si>
  <si>
    <t>Ziar nad Hronom</t>
  </si>
  <si>
    <t>Dátum:</t>
  </si>
  <si>
    <t>6. 4. 2020</t>
  </si>
  <si>
    <t>Objednávateľ:</t>
  </si>
  <si>
    <t>IČO:</t>
  </si>
  <si>
    <t>prevázka 510 -Krytá plaváreň</t>
  </si>
  <si>
    <t>IČ DPH:</t>
  </si>
  <si>
    <t>Zhotoviteľ:</t>
  </si>
  <si>
    <t xml:space="preserve"> </t>
  </si>
  <si>
    <t>Projektant:</t>
  </si>
  <si>
    <t>0,01</t>
  </si>
  <si>
    <t>Spracovateľ:</t>
  </si>
  <si>
    <t>Prevádzka 420 - údržba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</si>
  <si>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</si>
  <si>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</si>
  <si>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</si>
  <si>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</si>
  <si>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</si>
  <si>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</si>
  <si>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</si>
  <si>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</si>
  <si>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</si>
  <si>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</si>
  <si>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</si>
  <si>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</si>
  <si>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</si>
  <si>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</si>
  <si>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</si>
  <si>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</si>
  <si>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</si>
  <si>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</si>
  <si>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</si>
  <si>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</si>
  <si>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</si>
  <si>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</si>
  <si>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</si>
  <si>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</si>
  <si>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</si>
  <si>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</si>
  <si>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</si>
  <si>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</si>
  <si>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</si>
  <si>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</si>
  <si>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</si>
  <si>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</si>
  <si>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</si>
  <si>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</si>
  <si>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</si>
  <si>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</si>
  <si>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</si>
  <si>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</si>
  <si>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</si>
  <si>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</si>
  <si>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</si>
  <si>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</si>
  <si>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</si>
  <si>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</si>
  <si>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</si>
  <si>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</si>
  <si>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</si>
  <si>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</si>
  <si>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MILO-07-2020</t>
  </si>
  <si>
    <t>Zariadenie...</t>
  </si>
  <si>
    <t>STA</t>
  </si>
  <si>
    <t>1</t>
  </si>
  <si>
    <t>{3e92a740-9f76-492e-bc1e-4f807ae4bc46}</t>
  </si>
  <si>
    <t>KRYCÍ LIST ROZPOČTU</t>
  </si>
  <si>
    <t>Objekt: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</si>
  <si>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</si>
  <si>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</si>
  <si>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</si>
  <si>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</si>
  <si>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</si>
  <si>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</si>
  <si>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</si>
  <si>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</si>
  <si>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</si>
  <si>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</si>
  <si>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</si>
  <si>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</si>
  <si>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</si>
  <si>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</si>
  <si>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</si>
  <si>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</si>
  <si>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</si>
  <si>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</si>
  <si>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</si>
  <si>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</si>
  <si>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</si>
  <si>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</si>
  <si>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</si>
  <si>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</si>
  <si>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</si>
  <si>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</si>
  <si>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</si>
  <si>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</si>
  <si>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</si>
  <si>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</si>
  <si>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</si>
  <si>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</si>
  <si>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</si>
  <si>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</si>
  <si>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</si>
  <si>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</si>
  <si>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</si>
  <si>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</si>
  <si>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</si>
  <si>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11</t>
  </si>
  <si>
    <t>K</t>
  </si>
  <si>
    <t>113107122.S</t>
  </si>
  <si>
    <t>Odstránenie podkladu v ploche do 200 m2 z kameniva hrubého drveného, hr.100 do 200 mm,  -0,23500t</t>
  </si>
  <si>
    <t>m2</t>
  </si>
  <si>
    <t>4</t>
  </si>
  <si>
    <t>2</t>
  </si>
  <si>
    <t>86</t>
  </si>
  <si>
    <t>113107131.S-1</t>
  </si>
  <si>
    <t>Odstránenie betónových podkladov</t>
  </si>
  <si>
    <t>120001101.S</t>
  </si>
  <si>
    <t>Príplatok k cenám výkopov za sťaženie výkopu v blízkosti podzemného vedenia alebo výbušnín - rozvody plynu, EEN</t>
  </si>
  <si>
    <t>m3</t>
  </si>
  <si>
    <t>6</t>
  </si>
  <si>
    <t>120901105.S</t>
  </si>
  <si>
    <t>Búranie tehlového a zmiešaného muriva, MV,MVC,v odkopávkach</t>
  </si>
  <si>
    <t>8</t>
  </si>
  <si>
    <t>51</t>
  </si>
  <si>
    <t>120901121.S</t>
  </si>
  <si>
    <t>Búranie konštrukcií z betónu prostého neprekladaného kameňom v odkopávkach</t>
  </si>
  <si>
    <t>10</t>
  </si>
  <si>
    <t>122201102.S</t>
  </si>
  <si>
    <t>Odkopávka a prekopávka nezapažená v hornine 3, nad 100 do 1000 m3</t>
  </si>
  <si>
    <t>12</t>
  </si>
  <si>
    <t>82</t>
  </si>
  <si>
    <t>M</t>
  </si>
  <si>
    <t>286640002800</t>
  </si>
  <si>
    <t>ks</t>
  </si>
  <si>
    <t>14</t>
  </si>
  <si>
    <t>62</t>
  </si>
  <si>
    <t>131211101.S</t>
  </si>
  <si>
    <t>Hĺbenie jám v  hornine tr.3 súdržných - ručným náradím</t>
  </si>
  <si>
    <t>16</t>
  </si>
  <si>
    <t>47</t>
  </si>
  <si>
    <t>132311101.S</t>
  </si>
  <si>
    <t>Hĺbenie rýh šírky do 600 mm v  hornine tr.4 súdržných - ručným  alebo pneumatickým náradím 16x0,5x0,6</t>
  </si>
  <si>
    <t>18</t>
  </si>
  <si>
    <t>48</t>
  </si>
  <si>
    <t>133301101.S</t>
  </si>
  <si>
    <t>Výkop šachty zapaženej hornina 4 do 100 m3</t>
  </si>
  <si>
    <t>49</t>
  </si>
  <si>
    <t>133301109.S</t>
  </si>
  <si>
    <t>Príplatok k cenám za lepivosť pri hĺbení šachiet zapažených i nezapažených v hornine 4</t>
  </si>
  <si>
    <t>22</t>
  </si>
  <si>
    <t>162501102.S</t>
  </si>
  <si>
    <t>Vodorovné premiestnenie výkopku po spevnenej ceste z horniny tr.1-4, do 100 m3 na vzdialenosť do 3000 m</t>
  </si>
  <si>
    <t>24</t>
  </si>
  <si>
    <t>5</t>
  </si>
  <si>
    <t>167101102.S</t>
  </si>
  <si>
    <t>Nakladanie neuľahnutého výkopku z hornín tr.1-4 nad 100 do 1000 m3</t>
  </si>
  <si>
    <t>26</t>
  </si>
  <si>
    <t>171209002.S</t>
  </si>
  <si>
    <t>Poplatok za skladovanie - zemina  (17 05) ostatné</t>
  </si>
  <si>
    <t>t</t>
  </si>
  <si>
    <t>28</t>
  </si>
  <si>
    <t>13</t>
  </si>
  <si>
    <t>171209004.S</t>
  </si>
  <si>
    <t>Poplatok za skladovanie - štrk z podkladu a betony(17 05 ) ostatné</t>
  </si>
  <si>
    <t>30</t>
  </si>
  <si>
    <t>50</t>
  </si>
  <si>
    <t>175101201.S</t>
  </si>
  <si>
    <t>Obsyp objektov sypaninou z vhodných hornín 1 až 4 bez prehodenia sypaniny</t>
  </si>
  <si>
    <t>32</t>
  </si>
  <si>
    <t>66</t>
  </si>
  <si>
    <t>180402111.S</t>
  </si>
  <si>
    <t>Založenie trávnika parkového výsevom v rovine do 1:5</t>
  </si>
  <si>
    <t>34</t>
  </si>
  <si>
    <t>67</t>
  </si>
  <si>
    <t>005720001400.S</t>
  </si>
  <si>
    <t>Osivá tráv - semená parkovej zmesi</t>
  </si>
  <si>
    <t>kg</t>
  </si>
  <si>
    <t>36</t>
  </si>
  <si>
    <t>53</t>
  </si>
  <si>
    <t>181301105.S</t>
  </si>
  <si>
    <t>Rozprestretie ornice v rovine, plocha do 500 m2, hr. do 300 mm</t>
  </si>
  <si>
    <t>38</t>
  </si>
  <si>
    <t>63</t>
  </si>
  <si>
    <t>182001131.S</t>
  </si>
  <si>
    <t>Plošná úprava terénu pri nerovnostiach terénu nad 150-200 mm v rovine alebo na svahu do 1:5</t>
  </si>
  <si>
    <t>40</t>
  </si>
  <si>
    <t>56</t>
  </si>
  <si>
    <t>184102118.S</t>
  </si>
  <si>
    <t>Výsadba dreviny s balom v rovine alebo na svahu do 1:5, priemer balu nad 1000 do 1200 mm</t>
  </si>
  <si>
    <t>42</t>
  </si>
  <si>
    <t>57</t>
  </si>
  <si>
    <t>026510003200</t>
  </si>
  <si>
    <t>Krík listnatý Javor poľný - Acer campestre, v. 60/80, dekoratívny listom</t>
  </si>
  <si>
    <t>44</t>
  </si>
  <si>
    <t>68</t>
  </si>
  <si>
    <t>026510003200-1</t>
  </si>
  <si>
    <t>Krík listnatý Javor poľný - Acer platanoides v. 60/80, dekoratívny listom</t>
  </si>
  <si>
    <t>46</t>
  </si>
  <si>
    <t>58</t>
  </si>
  <si>
    <t>026560000100</t>
  </si>
  <si>
    <t>Jabloň - odroda Malus Royalty</t>
  </si>
  <si>
    <t>59</t>
  </si>
  <si>
    <t>693710000100</t>
  </si>
  <si>
    <t>Netkaná textília DELTA-DRENÁŽNA TEXTÍLIA z PP, š. 1 m, dĺ. 50 m, k zaisteniu filtračnej funkcie plošných drenážnych systémov, DORKEN</t>
  </si>
  <si>
    <t>60</t>
  </si>
  <si>
    <t>103110000200.S</t>
  </si>
  <si>
    <t>Rašelina záhradnícka a kompostová tr. II., 40l</t>
  </si>
  <si>
    <t>52</t>
  </si>
  <si>
    <t>61</t>
  </si>
  <si>
    <t>055410000100.S</t>
  </si>
  <si>
    <t>Mulčovacia kôra</t>
  </si>
  <si>
    <t>l</t>
  </si>
  <si>
    <t>54</t>
  </si>
  <si>
    <t>64</t>
  </si>
  <si>
    <t>184202111.S</t>
  </si>
  <si>
    <t>Zakotvenie dreviny troma a viac kolmi pri priemere kolov do 100 mm pri dĺžke kolov do 2 m</t>
  </si>
  <si>
    <t>65</t>
  </si>
  <si>
    <t>052170000500.S</t>
  </si>
  <si>
    <t>Tyč ihličňanová tr. 1, hrúbka 6-7 cm, dĺžky 6 m a viac bez kôry</t>
  </si>
  <si>
    <t>Komunikácie</t>
  </si>
  <si>
    <t>83</t>
  </si>
  <si>
    <t>564772111.S</t>
  </si>
  <si>
    <t>Podklad alebo kryt z kameniva hrubého drveného veľ. 32-63 mm (vibr.štrk) po zhut.hr. 250 mm</t>
  </si>
  <si>
    <t>85</t>
  </si>
  <si>
    <t>564801111.S</t>
  </si>
  <si>
    <t>Podklad zo štrkodrviny s rozprestretím a zhutnením, po zhutnení hr. 30 mm</t>
  </si>
  <si>
    <t>84</t>
  </si>
  <si>
    <t>564811111.S</t>
  </si>
  <si>
    <t>Podklad zo štrkodrviny s rozprestretím a zhutnením, po zhutnení hr. 50 mm</t>
  </si>
  <si>
    <t>31</t>
  </si>
  <si>
    <t>596911143.S</t>
  </si>
  <si>
    <t>Kladenie betónovej zámkovej dlažby komunikácií pre peších hr. 60 mm pre peších nad 100 do 300 m2 so zriadením lôžka z kameniva hr. 30 mm- chodníky</t>
  </si>
  <si>
    <t>592460010600</t>
  </si>
  <si>
    <t>Dlažba betónová Low value PREMAC KLASIKO, rozmer 200x100x60 mm, sivá</t>
  </si>
  <si>
    <t>33</t>
  </si>
  <si>
    <t>596912214.S</t>
  </si>
  <si>
    <t>Kladenie betónovej dlažby z vegetačných tvárnic hr. 80 mm, do lôžka z kameniva ťaženého, veľkosti do 0,25 m2, plochy nad 300 m2</t>
  </si>
  <si>
    <t>70</t>
  </si>
  <si>
    <t>592460020100</t>
  </si>
  <si>
    <t>Dlažba betónová EKO 200x200x80-SIKO s fázou 12 mm, sivá</t>
  </si>
  <si>
    <t>72</t>
  </si>
  <si>
    <t>35</t>
  </si>
  <si>
    <t>592460020100-1</t>
  </si>
  <si>
    <t>Dlažba betónová EKO SIKO  200x200x80x20 mm- špára 20 mm</t>
  </si>
  <si>
    <t>74</t>
  </si>
  <si>
    <t>599432111.S</t>
  </si>
  <si>
    <t>Vyplnenie škár dlažby z lomového kameňa kamenivom ťaženým</t>
  </si>
  <si>
    <t>76</t>
  </si>
  <si>
    <t>Rúrové vedenie</t>
  </si>
  <si>
    <t>871366050</t>
  </si>
  <si>
    <t>Montáž kanalizačného PVC-U potrubia korugovaného DN 250</t>
  </si>
  <si>
    <t>m</t>
  </si>
  <si>
    <t>78</t>
  </si>
  <si>
    <t>39</t>
  </si>
  <si>
    <t>286120010000</t>
  </si>
  <si>
    <t>Rúra PVC korugovaný kanalizačný systém D 268,9, dĺ. 6 m, SN4, PIPELIFE</t>
  </si>
  <si>
    <t>80</t>
  </si>
  <si>
    <t>894211111</t>
  </si>
  <si>
    <t>Šachta kanalizačná s obložením dna betónom tr. C 25/30 na potrubie DN do 200 mm</t>
  </si>
  <si>
    <t>895941111</t>
  </si>
  <si>
    <t>Zriadenie kanalizačného vpustu uličného z betónových dielcov typ UV-50, UVB-50</t>
  </si>
  <si>
    <t>9</t>
  </si>
  <si>
    <t>Ostatné konštrukcie a práce-búranie</t>
  </si>
  <si>
    <t>95</t>
  </si>
  <si>
    <t>404450006000.S</t>
  </si>
  <si>
    <t>Zariadenie dopravné - Smerová alebo vodiaca doska Z4, rozmer 330x1100 mm, obojstranná, plastová</t>
  </si>
  <si>
    <t>96</t>
  </si>
  <si>
    <t>404430000400.S</t>
  </si>
  <si>
    <t>Smerová svetelná súprava - letiaci bod s 10 svetlami</t>
  </si>
  <si>
    <t>88</t>
  </si>
  <si>
    <t>914001111.S</t>
  </si>
  <si>
    <t>Osadenie a montáž cestnej zvislej dopravnej značky na stĺpik, stĺp, konzolu alebo objekt- dočastné</t>
  </si>
  <si>
    <t>90</t>
  </si>
  <si>
    <t>73</t>
  </si>
  <si>
    <t>404410042600</t>
  </si>
  <si>
    <t>Značka upravujúca prednosť P8 (Hlavná cesta), rozmer 500x500 mm, fólia RA2*(R3A,R3B), pozinkovaná</t>
  </si>
  <si>
    <t>92</t>
  </si>
  <si>
    <t>404410037300</t>
  </si>
  <si>
    <t>Značka upravujúca prednosť P1 (Daj prednosť v jazde!), rozmer 900 mm, fólia RA2, pozinkovaná</t>
  </si>
  <si>
    <t>94</t>
  </si>
  <si>
    <t>75</t>
  </si>
  <si>
    <t>404410084700</t>
  </si>
  <si>
    <t>Príkazová značka C2 (Prikázaný smer jazdy vpravo), rozmer 700 mm, fólia RA1, pozinkovaná</t>
  </si>
  <si>
    <t>404410052600</t>
  </si>
  <si>
    <t>Zákazová značka B27b (Zákaz odbočovania vľavo), rozmer 700 mm, fólia RA1, pozinkovaná</t>
  </si>
  <si>
    <t>98</t>
  </si>
  <si>
    <t>77</t>
  </si>
  <si>
    <t>404410113400</t>
  </si>
  <si>
    <t>Informatívna prevádzková značka IP6 (Priechod pre chodcov), rozmer 500x500 mm, fólia RA1, pozinkovaná</t>
  </si>
  <si>
    <t>100</t>
  </si>
  <si>
    <t>404440000100.S</t>
  </si>
  <si>
    <t>Úchyt na stĺpik, d 60 mm, križový, Zn</t>
  </si>
  <si>
    <t>102</t>
  </si>
  <si>
    <t>79</t>
  </si>
  <si>
    <t>404490008600.S</t>
  </si>
  <si>
    <t>Krytka stĺpika, d 60 mm, plastová</t>
  </si>
  <si>
    <t>104</t>
  </si>
  <si>
    <t>97</t>
  </si>
  <si>
    <t>914001111.S-1</t>
  </si>
  <si>
    <t>Osadenie a montáž cestnej zvislej dopravnej značky na stĺpik, stĺp, konzolu alebo objekt-dvor</t>
  </si>
  <si>
    <t>106</t>
  </si>
  <si>
    <t>404410055900</t>
  </si>
  <si>
    <t>108</t>
  </si>
  <si>
    <t>99</t>
  </si>
  <si>
    <t>404410114600</t>
  </si>
  <si>
    <t>110</t>
  </si>
  <si>
    <t>404410198200</t>
  </si>
  <si>
    <t>112</t>
  </si>
  <si>
    <t>101</t>
  </si>
  <si>
    <t>404410194200</t>
  </si>
  <si>
    <t>114</t>
  </si>
  <si>
    <t>404490008400.S</t>
  </si>
  <si>
    <t>Stĺpik Zn, d 60 mm/1 bm, pre dopravné značky- parkovisko dvor</t>
  </si>
  <si>
    <t>116</t>
  </si>
  <si>
    <t>69</t>
  </si>
  <si>
    <t>914501121.S</t>
  </si>
  <si>
    <t>Montáž stĺpika zvislej dopravnej značky dĺžky do 3,5 m do betónového základu</t>
  </si>
  <si>
    <t>118</t>
  </si>
  <si>
    <t>103</t>
  </si>
  <si>
    <t>404440000100.S.P</t>
  </si>
  <si>
    <t>Úchyt na stĺpik, d 60 mm, križový, Zn- dvor</t>
  </si>
  <si>
    <t>120</t>
  </si>
  <si>
    <t>404490008600.S-P</t>
  </si>
  <si>
    <t>Krytka stĺpika, d 60 mm, plastová-dvor</t>
  </si>
  <si>
    <t>122</t>
  </si>
  <si>
    <t>404490008400.S-C</t>
  </si>
  <si>
    <t>Stĺpik Zn, d 60 mm/1 bm, pre dopravné značky-3,5 m - cesta</t>
  </si>
  <si>
    <t>124</t>
  </si>
  <si>
    <t>71</t>
  </si>
  <si>
    <t>404490008400.S-1</t>
  </si>
  <si>
    <t>Stĺpik Zn, d 60 mm/1 bm, pre dopravné značky  4000mm</t>
  </si>
  <si>
    <t>126</t>
  </si>
  <si>
    <t>109</t>
  </si>
  <si>
    <t>914501121.S-DV</t>
  </si>
  <si>
    <t>Montáž stĺpika zvislej dopravnej značky dĺžky do 3,5 m do betónového základu-dvor</t>
  </si>
  <si>
    <t>128</t>
  </si>
  <si>
    <t>87</t>
  </si>
  <si>
    <t>914812211.S</t>
  </si>
  <si>
    <t>Montáž dočasnej dopravnej značky kompletnej základnej</t>
  </si>
  <si>
    <t>130</t>
  </si>
  <si>
    <t>404410211400.S</t>
  </si>
  <si>
    <t>Kompletná dopravná značka základného rozmeru 900 mm vrátane podstavca a stĺpa</t>
  </si>
  <si>
    <t>132</t>
  </si>
  <si>
    <t>915711212.S</t>
  </si>
  <si>
    <t>134</t>
  </si>
  <si>
    <t>915721211.S</t>
  </si>
  <si>
    <t>136</t>
  </si>
  <si>
    <t>105</t>
  </si>
  <si>
    <t>915721212.S</t>
  </si>
  <si>
    <t>138</t>
  </si>
  <si>
    <t>107</t>
  </si>
  <si>
    <t>915791111.S</t>
  </si>
  <si>
    <t>Predznačenie pre značenie striekané farbou z náterových hmôt deliace čiary, vodiace prúžky</t>
  </si>
  <si>
    <t>140</t>
  </si>
  <si>
    <t>915791112.S</t>
  </si>
  <si>
    <t>Predznačenie pre vodorovné značenie striekané farbou alebo vykonávané z náterových hmôt</t>
  </si>
  <si>
    <t>142</t>
  </si>
  <si>
    <t>916361112.S</t>
  </si>
  <si>
    <t>Osadenie cestného obrubníka betónového ležatého do lôžka z betónu prostého tr. C 16/20 s bočnou oporou  ABO</t>
  </si>
  <si>
    <t>144</t>
  </si>
  <si>
    <t>17</t>
  </si>
  <si>
    <t>592170002200.S</t>
  </si>
  <si>
    <t>Obrubník cestný,ABO  lxšxv 1000x150x260 mm, skosenie 120/40 mm</t>
  </si>
  <si>
    <t>146</t>
  </si>
  <si>
    <t>916361112.S-1</t>
  </si>
  <si>
    <t>Osadenie cestného obrubníka betónového ležatého do lôžka z betónu prostého tr. C 16/20 s bočnou oporou detto ale oblúky 4400038570- 4400038570  - PREMAC</t>
  </si>
  <si>
    <t>148</t>
  </si>
  <si>
    <t>19</t>
  </si>
  <si>
    <t>592170002300.S</t>
  </si>
  <si>
    <t>Obrubník cestný, -oblúk Premac  4400038570  1m</t>
  </si>
  <si>
    <t>150</t>
  </si>
  <si>
    <t>592170002300.S-2</t>
  </si>
  <si>
    <t>Obrubník cestný, oblúk 0,5 m Premac  4400038560  -0,5m</t>
  </si>
  <si>
    <t>152</t>
  </si>
  <si>
    <t>917733111.S</t>
  </si>
  <si>
    <t>Osadenie betón. obrubníka bezbariérového do lôžka z betónu prosteho tr. C 30/37,š.do 400 mm</t>
  </si>
  <si>
    <t>154</t>
  </si>
  <si>
    <t>15</t>
  </si>
  <si>
    <t>592170002400.S</t>
  </si>
  <si>
    <t>Obrubník cestný nábehový, lxšxv 1000x200x150(100) mm</t>
  </si>
  <si>
    <t>156</t>
  </si>
  <si>
    <t>917762111.S</t>
  </si>
  <si>
    <t>Osadenie chodník. obrubníka betónového ležatého do lôžka z betónu prosteho tr. C 12/15 s bočnou oporou</t>
  </si>
  <si>
    <t>158</t>
  </si>
  <si>
    <t>23</t>
  </si>
  <si>
    <t>592170003500</t>
  </si>
  <si>
    <t>Obrubník SEMMELROCK rovný, lxšxv 1000x100x200 mm, sivá</t>
  </si>
  <si>
    <t>160</t>
  </si>
  <si>
    <t>918101112.S-2</t>
  </si>
  <si>
    <t>Lôžko pod obrubníky, krajníky alebo obruby z dlažobných kociek z betónu prostého tr. C 16/20</t>
  </si>
  <si>
    <t>162</t>
  </si>
  <si>
    <t>919735113.S</t>
  </si>
  <si>
    <t>Rezanie existujúceho asfaltového krytu alebo podkladu hĺbky nad 100 do 150 mm</t>
  </si>
  <si>
    <t>164</t>
  </si>
  <si>
    <t>935114234.S</t>
  </si>
  <si>
    <t>Osadenie odvodňovacieho betónového žľabu plytkého s ochrannou hranou svetlej šírky 200 mm a s roštom triedy D 400 BG-S-</t>
  </si>
  <si>
    <t>166</t>
  </si>
  <si>
    <t>27</t>
  </si>
  <si>
    <t>592270006400.S</t>
  </si>
  <si>
    <t>Držiak pre liatinový rošt vrátane skrutky</t>
  </si>
  <si>
    <t>168</t>
  </si>
  <si>
    <t>592270013300.S</t>
  </si>
  <si>
    <t>Čelná koncová stena, výška 100 mm, pre žľaby betónové plytké s ochrannou hranou svetlej šírky 200 mm</t>
  </si>
  <si>
    <t>170</t>
  </si>
  <si>
    <t>592270013600</t>
  </si>
  <si>
    <t>Čelná, koncová stena NW 300, výška 140 mm, nerezová V2A, HYDRO BG</t>
  </si>
  <si>
    <t>172</t>
  </si>
  <si>
    <t>29</t>
  </si>
  <si>
    <t>592270016100.S</t>
  </si>
  <si>
    <t>Odvodňovací žľab betónový plytký s ochrannou hranou, svetlej šírky 200 mm, dĺžky 1 m, BG-S-SV 200 č.5</t>
  </si>
  <si>
    <t>174</t>
  </si>
  <si>
    <t>592270017800</t>
  </si>
  <si>
    <t>Odvodňovací žľab plytký BGF-Z SV G NW 300, dĺžky 1 m, výšky 140 mm, bez spádu, betónový s liatinovou hranou, HYDRO BG</t>
  </si>
  <si>
    <t>176</t>
  </si>
  <si>
    <t>45</t>
  </si>
  <si>
    <t>592270018800</t>
  </si>
  <si>
    <t>Liatinový rošt BG-SV NW 300, lxšxhr 500x347x25 mm, rozmer štrbiny SW 18x150 mm, trieda D 400, s rýchlouzáverom, liatina, pre žľaby s ochrannou hranou, HYDRO BG</t>
  </si>
  <si>
    <t>178</t>
  </si>
  <si>
    <t>592270016900</t>
  </si>
  <si>
    <t>Liatinový rošt NW 200, lxšxhr 500x247x25 mm, plný, triedy F 900, (4 x bez spojovacieho materiálu), HYDRO BG</t>
  </si>
  <si>
    <t>180</t>
  </si>
  <si>
    <t>979082212.S</t>
  </si>
  <si>
    <t>Vodorovná doprava sutiny po suchu s naložením a so zložením na skládke</t>
  </si>
  <si>
    <t>182</t>
  </si>
  <si>
    <t>979087212.S</t>
  </si>
  <si>
    <t>Nakladanie na dopravné prostriedky pre vodorovnú dopravu sutiny</t>
  </si>
  <si>
    <t>184</t>
  </si>
  <si>
    <t>Presun hmôt HSV</t>
  </si>
  <si>
    <t>55</t>
  </si>
  <si>
    <t>998223011.S</t>
  </si>
  <si>
    <t>Presun hmôt pre pozemné komunikácie s krytom dláždeným (822 2.3, 822 5.3) akejkoľvek dĺžky objektu</t>
  </si>
  <si>
    <t>186</t>
  </si>
  <si>
    <t>Odlučovač ropných látok ENVIA CRC, pochôdzny poklop, s kalovou jímkou, koaslescenčným filtrom a obtokom</t>
  </si>
  <si>
    <t>Regulačná značka č. 272 (Parkovanie), rozmer 500x500 mm, fólia RA1, pozinkovaná</t>
  </si>
  <si>
    <t>Značka pre statickú dopravu č. 270 (Zákaz zastavenia), rozmer 700 mm, fólia RA1, pozinkovaná</t>
  </si>
  <si>
    <t>Dodatková tabuľka č. 506 (Platí pre) so symbolom č. 27 (osoby so zdravotným postihnutím), rozmer 250x500 mm, Zn plech so zahnutým lisovaným okrajom I. trieda, EG, 7 rokov</t>
  </si>
  <si>
    <t>Dodatková tabuľka č. 531 (vyhradené parkovanie), rozmer 250x500 mm, Zn plech so zahnutým lisovaným okrajom I. trieda, EG, 7 rokov</t>
  </si>
  <si>
    <t>Vodorovné dopravné značenie striekané farbou deliacich čiar súvislých šírky 125 mm biela retroreflexná - na parkovisku</t>
  </si>
  <si>
    <t>Vodorovné dopravné značenie striekané farbou prechodov pre chodcov, šípky, symboly a pod., biela základná - na chodníku</t>
  </si>
  <si>
    <t>Vodorovné dopravné značenie striekané farbou prechodov pre chodcov, šípky, symboly a pod., biela retroreflexná - na parkovisku</t>
  </si>
  <si>
    <t>0031125</t>
  </si>
  <si>
    <t>2021339463</t>
  </si>
  <si>
    <t>Žiar nad Hronom</t>
  </si>
  <si>
    <t>Mesto Žiar nad Hronom</t>
  </si>
  <si>
    <t>Ing. Marianna Fronková</t>
  </si>
  <si>
    <t>Ing. Marianna Fronková, inžinierske konštrukcie a dopravné stavby, Bukovina 207,                  966 01 Bzenica, mfronkova@gmail.com</t>
  </si>
  <si>
    <t>Mesto Žiar nad Hronom, Š: Moysesa 46, 965 19 Žiar nad Hronom</t>
  </si>
  <si>
    <t>Výkaz výmer - parkovisko a vjazd ku Zariadeniu pre seniorov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</si>
</sst>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</font>
    <font>
      <i/>
      <sz val="8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7" fontId="29" fillId="0" borderId="12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7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7" fontId="18" fillId="0" borderId="20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6" fillId="0" borderId="0" xfId="0" applyFont="1" applyAlignment="1"/>
    <xf numFmtId="167" fontId="2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194" t="s">
        <v>6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7</v>
      </c>
    </row>
    <row r="5" spans="1:74" s="1" customFormat="1" ht="12" customHeight="1">
      <c r="B5" s="17"/>
      <c r="D5" s="20" t="s">
        <v>11</v>
      </c>
      <c r="K5" s="179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7"/>
      <c r="BS5" s="14" t="s">
        <v>7</v>
      </c>
    </row>
    <row r="6" spans="1:74" s="1" customFormat="1" ht="36.950000000000003" customHeight="1">
      <c r="B6" s="17"/>
      <c r="D6" s="22" t="s">
        <v>13</v>
      </c>
      <c r="K6" s="181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7"/>
      <c r="BS6" s="14" t="s">
        <v>7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26</v>
      </c>
      <c r="AK17" s="23" t="s">
        <v>24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28</v>
      </c>
    </row>
    <row r="19" spans="1:71" s="1" customFormat="1" ht="12" customHeight="1">
      <c r="B19" s="17"/>
      <c r="D19" s="23" t="s">
        <v>29</v>
      </c>
      <c r="AK19" s="23" t="s">
        <v>22</v>
      </c>
      <c r="AN19" s="21" t="s">
        <v>1</v>
      </c>
      <c r="AR19" s="17"/>
      <c r="BS19" s="14" t="s">
        <v>28</v>
      </c>
    </row>
    <row r="20" spans="1:71" s="1" customFormat="1" ht="18.399999999999999" customHeight="1">
      <c r="B20" s="17"/>
      <c r="E20" s="21" t="s">
        <v>30</v>
      </c>
      <c r="AK20" s="23" t="s">
        <v>24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3">
        <f>ROUND(AG94,2)</f>
        <v>0</v>
      </c>
      <c r="AL26" s="184"/>
      <c r="AM26" s="184"/>
      <c r="AN26" s="184"/>
      <c r="AO26" s="184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5" t="s">
        <v>33</v>
      </c>
      <c r="M28" s="185"/>
      <c r="N28" s="185"/>
      <c r="O28" s="185"/>
      <c r="P28" s="185"/>
      <c r="Q28" s="26"/>
      <c r="R28" s="26"/>
      <c r="S28" s="26"/>
      <c r="T28" s="26"/>
      <c r="U28" s="26"/>
      <c r="V28" s="26"/>
      <c r="W28" s="185" t="s">
        <v>34</v>
      </c>
      <c r="X28" s="185"/>
      <c r="Y28" s="185"/>
      <c r="Z28" s="185"/>
      <c r="AA28" s="185"/>
      <c r="AB28" s="185"/>
      <c r="AC28" s="185"/>
      <c r="AD28" s="185"/>
      <c r="AE28" s="185"/>
      <c r="AF28" s="26"/>
      <c r="AG28" s="26"/>
      <c r="AH28" s="26"/>
      <c r="AI28" s="26"/>
      <c r="AJ28" s="26"/>
      <c r="AK28" s="185" t="s">
        <v>35</v>
      </c>
      <c r="AL28" s="185"/>
      <c r="AM28" s="185"/>
      <c r="AN28" s="185"/>
      <c r="AO28" s="185"/>
      <c r="AP28" s="26"/>
      <c r="AQ28" s="26"/>
      <c r="AR28" s="27"/>
      <c r="BG28" s="26"/>
    </row>
    <row r="29" spans="1:71" s="3" customFormat="1" ht="14.45" customHeight="1">
      <c r="B29" s="31"/>
      <c r="D29" s="23" t="s">
        <v>36</v>
      </c>
      <c r="F29" s="23" t="s">
        <v>37</v>
      </c>
      <c r="L29" s="188">
        <v>0.2</v>
      </c>
      <c r="M29" s="187"/>
      <c r="N29" s="187"/>
      <c r="O29" s="187"/>
      <c r="P29" s="187"/>
      <c r="W29" s="186">
        <f>ROUND(BB94,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ROUND(AX94, 2)</f>
        <v>0</v>
      </c>
      <c r="AL29" s="187"/>
      <c r="AM29" s="187"/>
      <c r="AN29" s="187"/>
      <c r="AO29" s="187"/>
      <c r="AR29" s="31"/>
    </row>
    <row r="30" spans="1:71" s="3" customFormat="1" ht="14.45" customHeight="1">
      <c r="B30" s="31"/>
      <c r="F30" s="23" t="s">
        <v>38</v>
      </c>
      <c r="L30" s="188">
        <v>0.2</v>
      </c>
      <c r="M30" s="187"/>
      <c r="N30" s="187"/>
      <c r="O30" s="187"/>
      <c r="P30" s="187"/>
      <c r="W30" s="186">
        <f>ROUND(BC94,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ROUND(AY94, 2)</f>
        <v>0</v>
      </c>
      <c r="AL30" s="187"/>
      <c r="AM30" s="187"/>
      <c r="AN30" s="187"/>
      <c r="AO30" s="187"/>
      <c r="AR30" s="31"/>
    </row>
    <row r="31" spans="1:71" s="3" customFormat="1" ht="14.45" hidden="1" customHeight="1">
      <c r="B31" s="31"/>
      <c r="F31" s="23" t="s">
        <v>39</v>
      </c>
      <c r="L31" s="188">
        <v>0.2</v>
      </c>
      <c r="M31" s="187"/>
      <c r="N31" s="187"/>
      <c r="O31" s="187"/>
      <c r="P31" s="187"/>
      <c r="W31" s="186">
        <f>ROUND(BD94,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1"/>
    </row>
    <row r="32" spans="1:71" s="3" customFormat="1" ht="14.45" hidden="1" customHeight="1">
      <c r="B32" s="31"/>
      <c r="F32" s="23" t="s">
        <v>40</v>
      </c>
      <c r="L32" s="188">
        <v>0.2</v>
      </c>
      <c r="M32" s="187"/>
      <c r="N32" s="187"/>
      <c r="O32" s="187"/>
      <c r="P32" s="187"/>
      <c r="W32" s="186">
        <f>ROUND(BE94,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1"/>
    </row>
    <row r="33" spans="1:59" s="3" customFormat="1" ht="14.45" hidden="1" customHeight="1">
      <c r="B33" s="31"/>
      <c r="F33" s="23" t="s">
        <v>41</v>
      </c>
      <c r="L33" s="188">
        <v>0</v>
      </c>
      <c r="M33" s="187"/>
      <c r="N33" s="187"/>
      <c r="O33" s="187"/>
      <c r="P33" s="187"/>
      <c r="W33" s="186">
        <f>ROUND(BF94,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1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209" t="s">
        <v>44</v>
      </c>
      <c r="Y35" s="210"/>
      <c r="Z35" s="210"/>
      <c r="AA35" s="210"/>
      <c r="AB35" s="210"/>
      <c r="AC35" s="34"/>
      <c r="AD35" s="34"/>
      <c r="AE35" s="34"/>
      <c r="AF35" s="34"/>
      <c r="AG35" s="34"/>
      <c r="AH35" s="34"/>
      <c r="AI35" s="34"/>
      <c r="AJ35" s="34"/>
      <c r="AK35" s="211">
        <f>SUM(AK26:AK33)</f>
        <v>0</v>
      </c>
      <c r="AL35" s="210"/>
      <c r="AM35" s="210"/>
      <c r="AN35" s="210"/>
      <c r="AO35" s="212"/>
      <c r="AP35" s="32"/>
      <c r="AQ35" s="32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G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G81" s="26"/>
    </row>
    <row r="82" spans="1:91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5"/>
      <c r="C84" s="23" t="s">
        <v>11</v>
      </c>
      <c r="L84" s="4" t="str">
        <f>K5</f>
        <v>KP/03/2020</v>
      </c>
      <c r="AR84" s="45"/>
    </row>
    <row r="85" spans="1:91" s="5" customFormat="1" ht="36.950000000000003" customHeight="1">
      <c r="B85" s="46"/>
      <c r="C85" s="47" t="s">
        <v>13</v>
      </c>
      <c r="L85" s="200" t="str">
        <f>K6</f>
        <v>Preúčtovanie mzdových nákladov za marec 2020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Ziar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2" t="str">
        <f>IF(AN8= "","",AN8)</f>
        <v>6. 4. 2020</v>
      </c>
      <c r="AN87" s="202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prevázka 510 -Krytá plaváreň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203" t="str">
        <f>IF(E17="","",E17)</f>
        <v xml:space="preserve"> </v>
      </c>
      <c r="AN89" s="204"/>
      <c r="AO89" s="204"/>
      <c r="AP89" s="204"/>
      <c r="AQ89" s="26"/>
      <c r="AR89" s="27"/>
      <c r="AS89" s="205" t="s">
        <v>52</v>
      </c>
      <c r="AT89" s="206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  <c r="BG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203" t="str">
        <f>IF(E20="","",E20)</f>
        <v>Prevádzka 420 - údržba</v>
      </c>
      <c r="AN90" s="204"/>
      <c r="AO90" s="204"/>
      <c r="AP90" s="204"/>
      <c r="AQ90" s="26"/>
      <c r="AR90" s="27"/>
      <c r="AS90" s="207"/>
      <c r="AT90" s="208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7"/>
      <c r="AT91" s="208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  <c r="BG91" s="26"/>
    </row>
    <row r="92" spans="1:91" s="2" customFormat="1" ht="29.25" customHeight="1">
      <c r="A92" s="26"/>
      <c r="B92" s="27"/>
      <c r="C92" s="195" t="s">
        <v>53</v>
      </c>
      <c r="D92" s="196"/>
      <c r="E92" s="196"/>
      <c r="F92" s="196"/>
      <c r="G92" s="196"/>
      <c r="H92" s="54"/>
      <c r="I92" s="197" t="s">
        <v>54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55</v>
      </c>
      <c r="AH92" s="196"/>
      <c r="AI92" s="196"/>
      <c r="AJ92" s="196"/>
      <c r="AK92" s="196"/>
      <c r="AL92" s="196"/>
      <c r="AM92" s="196"/>
      <c r="AN92" s="197" t="s">
        <v>56</v>
      </c>
      <c r="AO92" s="196"/>
      <c r="AP92" s="199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7" t="s">
        <v>69</v>
      </c>
      <c r="BE92" s="57" t="s">
        <v>70</v>
      </c>
      <c r="BF92" s="58" t="s">
        <v>71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1"/>
      <c r="BG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SUM(AG94,AV94)</f>
        <v>0</v>
      </c>
      <c r="AO94" s="193"/>
      <c r="AP94" s="193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0</v>
      </c>
      <c r="AX94" s="69">
        <f>ROUND(BB94*L29,2)</f>
        <v>0</v>
      </c>
      <c r="AY94" s="69">
        <f>ROUND(BC94*L30,2)</f>
        <v>0</v>
      </c>
      <c r="AZ94" s="69">
        <f>ROUND(BD94*L29,2)</f>
        <v>0</v>
      </c>
      <c r="BA94" s="69">
        <f>ROUND(BE94*L30,2)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5</v>
      </c>
      <c r="BX94" s="72" t="s">
        <v>77</v>
      </c>
      <c r="CL94" s="72" t="s">
        <v>1</v>
      </c>
    </row>
    <row r="95" spans="1:91" s="7" customFormat="1" ht="24.75" customHeight="1">
      <c r="A95" s="74" t="s">
        <v>78</v>
      </c>
      <c r="B95" s="75"/>
      <c r="C95" s="76"/>
      <c r="D95" s="191" t="s">
        <v>79</v>
      </c>
      <c r="E95" s="191"/>
      <c r="F95" s="191"/>
      <c r="G95" s="191"/>
      <c r="H95" s="191"/>
      <c r="I95" s="77"/>
      <c r="J95" s="191" t="s">
        <v>80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'MILO-07-2020 - Zariadenie...'!K34</f>
        <v>0</v>
      </c>
      <c r="AH95" s="190"/>
      <c r="AI95" s="190"/>
      <c r="AJ95" s="190"/>
      <c r="AK95" s="190"/>
      <c r="AL95" s="190"/>
      <c r="AM95" s="190"/>
      <c r="AN95" s="189">
        <f>SUM(AG95,AV95)</f>
        <v>0</v>
      </c>
      <c r="AO95" s="190"/>
      <c r="AP95" s="190"/>
      <c r="AQ95" s="78" t="s">
        <v>81</v>
      </c>
      <c r="AR95" s="75"/>
      <c r="AS95" s="79">
        <f>'MILO-07-2020 - Zariadenie...'!K31</f>
        <v>0</v>
      </c>
      <c r="AT95" s="80">
        <f>'MILO-07-2020 - Zariadenie...'!K32</f>
        <v>0</v>
      </c>
      <c r="AU95" s="80">
        <v>0</v>
      </c>
      <c r="AV95" s="80">
        <f>ROUND(SUM(AX95:AY95),2)</f>
        <v>0</v>
      </c>
      <c r="AW95" s="81">
        <f>'MILO-07-2020 - Zariadenie...'!T126</f>
        <v>0</v>
      </c>
      <c r="AX95" s="80">
        <f>'MILO-07-2020 - Zariadenie...'!K37</f>
        <v>0</v>
      </c>
      <c r="AY95" s="80">
        <f>'MILO-07-2020 - Zariadenie...'!K38</f>
        <v>0</v>
      </c>
      <c r="AZ95" s="80">
        <f>'MILO-07-2020 - Zariadenie...'!K39</f>
        <v>0</v>
      </c>
      <c r="BA95" s="80">
        <f>'MILO-07-2020 - Zariadenie...'!K40</f>
        <v>0</v>
      </c>
      <c r="BB95" s="80">
        <f>'MILO-07-2020 - Zariadenie...'!F37</f>
        <v>0</v>
      </c>
      <c r="BC95" s="80">
        <f>'MILO-07-2020 - Zariadenie...'!F38</f>
        <v>0</v>
      </c>
      <c r="BD95" s="80">
        <f>'MILO-07-2020 - Zariadenie...'!F39</f>
        <v>0</v>
      </c>
      <c r="BE95" s="80">
        <f>'MILO-07-2020 - Zariadenie...'!F40</f>
        <v>0</v>
      </c>
      <c r="BF95" s="82">
        <f>'MILO-07-2020 - Zariadenie...'!F41</f>
        <v>0</v>
      </c>
      <c r="BT95" s="83" t="s">
        <v>82</v>
      </c>
      <c r="BV95" s="83" t="s">
        <v>76</v>
      </c>
      <c r="BW95" s="83" t="s">
        <v>83</v>
      </c>
      <c r="BX95" s="83" t="s">
        <v>5</v>
      </c>
      <c r="CL95" s="83" t="s">
        <v>1</v>
      </c>
      <c r="CM95" s="83" t="s">
        <v>74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</sheetData>
  <mergeCells count="40"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ILO-07-2020 - Zariadeni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abSelected="1" topLeftCell="A107" zoomScale="120" zoomScaleNormal="120" workbookViewId="0">
      <selection activeCell="K115" sqref="K1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M2" s="194" t="s">
        <v>6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74</v>
      </c>
    </row>
    <row r="4" spans="1:46" s="1" customFormat="1" ht="24.95" customHeight="1">
      <c r="B4" s="17"/>
      <c r="D4" s="18" t="s">
        <v>84</v>
      </c>
      <c r="M4" s="17"/>
      <c r="N4" s="85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21.75" customHeight="1">
      <c r="B6" s="17"/>
      <c r="D6" s="23" t="s">
        <v>13</v>
      </c>
      <c r="F6" s="214" t="s">
        <v>466</v>
      </c>
      <c r="G6" s="214"/>
      <c r="H6" s="214"/>
      <c r="I6" s="214"/>
      <c r="J6" s="214"/>
      <c r="M6" s="17"/>
    </row>
    <row r="7" spans="1:46" s="1" customFormat="1" ht="16.5" hidden="1" customHeight="1">
      <c r="B7" s="17"/>
      <c r="E7" s="216"/>
      <c r="F7" s="217"/>
      <c r="G7" s="217"/>
      <c r="H7" s="217"/>
      <c r="M7" s="17"/>
    </row>
    <row r="8" spans="1:46" s="2" customFormat="1" ht="12" hidden="1" customHeight="1">
      <c r="A8" s="26"/>
      <c r="B8" s="27"/>
      <c r="C8" s="26"/>
      <c r="D8" s="23" t="s">
        <v>85</v>
      </c>
      <c r="E8" s="26"/>
      <c r="F8" s="26"/>
      <c r="G8" s="26"/>
      <c r="H8" s="26"/>
      <c r="I8" s="26"/>
      <c r="J8" s="26"/>
      <c r="K8" s="26"/>
      <c r="L8" s="26"/>
      <c r="M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0"/>
      <c r="F9" s="215"/>
      <c r="G9" s="215"/>
      <c r="H9" s="215"/>
      <c r="I9" s="26"/>
      <c r="J9" s="26"/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461</v>
      </c>
      <c r="G12" s="26"/>
      <c r="H12" s="26"/>
      <c r="I12" s="23" t="s">
        <v>19</v>
      </c>
      <c r="J12" s="166">
        <v>44039</v>
      </c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167"/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165" t="s">
        <v>462</v>
      </c>
      <c r="G14" s="26"/>
      <c r="H14" s="26"/>
      <c r="I14" s="23" t="s">
        <v>22</v>
      </c>
      <c r="J14" s="165" t="s">
        <v>459</v>
      </c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/>
      <c r="F15" s="26"/>
      <c r="G15" s="26"/>
      <c r="H15" s="26"/>
      <c r="I15" s="23" t="s">
        <v>24</v>
      </c>
      <c r="J15" s="165" t="s">
        <v>460</v>
      </c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79" t="str">
        <f>'Rekapitulácia stavby'!E14</f>
        <v xml:space="preserve"> </v>
      </c>
      <c r="F18" s="179"/>
      <c r="G18" s="179"/>
      <c r="H18" s="179"/>
      <c r="I18" s="23" t="s">
        <v>24</v>
      </c>
      <c r="J18" s="21" t="str">
        <f>'Rekapitulácia stavby'!AN14</f>
        <v/>
      </c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27</v>
      </c>
      <c r="E20" s="26"/>
      <c r="F20" s="26" t="s">
        <v>463</v>
      </c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24</v>
      </c>
      <c r="J21" s="21" t="str">
        <f>IF('Rekapitulácia stavby'!AN17="","",'Rekapitulácia stavby'!AN17)</f>
        <v/>
      </c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/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6"/>
      <c r="B27" s="87"/>
      <c r="C27" s="86"/>
      <c r="D27" s="86"/>
      <c r="E27" s="182" t="s">
        <v>1</v>
      </c>
      <c r="F27" s="182"/>
      <c r="G27" s="182"/>
      <c r="H27" s="182"/>
      <c r="I27" s="86"/>
      <c r="J27" s="86"/>
      <c r="K27" s="86"/>
      <c r="L27" s="86"/>
      <c r="M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60"/>
      <c r="M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1" t="s">
        <v>86</v>
      </c>
      <c r="E30" s="26"/>
      <c r="F30" s="26"/>
      <c r="G30" s="26"/>
      <c r="H30" s="26"/>
      <c r="I30" s="26"/>
      <c r="J30" s="26"/>
      <c r="K30" s="89">
        <f>K96</f>
        <v>0</v>
      </c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87</v>
      </c>
      <c r="F31" s="26"/>
      <c r="G31" s="26"/>
      <c r="H31" s="26"/>
      <c r="I31" s="26"/>
      <c r="J31" s="26"/>
      <c r="K31" s="90">
        <f>I96</f>
        <v>0</v>
      </c>
      <c r="L31" s="26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3" t="s">
        <v>88</v>
      </c>
      <c r="F32" s="26"/>
      <c r="G32" s="26"/>
      <c r="H32" s="26"/>
      <c r="I32" s="26"/>
      <c r="J32" s="26"/>
      <c r="K32" s="90">
        <f>J96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1" t="s">
        <v>89</v>
      </c>
      <c r="E33" s="26"/>
      <c r="F33" s="26"/>
      <c r="G33" s="26"/>
      <c r="H33" s="26"/>
      <c r="I33" s="26"/>
      <c r="J33" s="26"/>
      <c r="K33" s="89">
        <f>K105</f>
        <v>0</v>
      </c>
      <c r="L33" s="26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2" t="s">
        <v>32</v>
      </c>
      <c r="E34" s="26"/>
      <c r="F34" s="26"/>
      <c r="G34" s="26"/>
      <c r="H34" s="26"/>
      <c r="I34" s="26"/>
      <c r="J34" s="26"/>
      <c r="K34" s="65">
        <f>ROUND(K30 + K33, 2)</f>
        <v>0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60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34</v>
      </c>
      <c r="G36" s="26"/>
      <c r="H36" s="26"/>
      <c r="I36" s="30" t="s">
        <v>33</v>
      </c>
      <c r="J36" s="26"/>
      <c r="K36" s="30" t="s">
        <v>35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3" t="s">
        <v>36</v>
      </c>
      <c r="E37" s="23" t="s">
        <v>37</v>
      </c>
      <c r="F37" s="90">
        <f>ROUND((SUM(BE105:BE106) + SUM(BE126:BE225)),  2)</f>
        <v>0</v>
      </c>
      <c r="G37" s="26"/>
      <c r="H37" s="26"/>
      <c r="I37" s="94">
        <v>0.2</v>
      </c>
      <c r="J37" s="26"/>
      <c r="K37" s="90">
        <f>ROUND(((SUM(BE105:BE106) + SUM(BE126:BE225))*I37),  2)</f>
        <v>0</v>
      </c>
      <c r="L37" s="26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38</v>
      </c>
      <c r="F38" s="90">
        <f>ROUND((SUM(BF105:BF106) + SUM(BF126:BF225)),  2)</f>
        <v>0</v>
      </c>
      <c r="G38" s="26"/>
      <c r="H38" s="26"/>
      <c r="I38" s="94">
        <v>0.2</v>
      </c>
      <c r="J38" s="26"/>
      <c r="K38" s="90">
        <f>ROUND(((SUM(BF105:BF106) + SUM(BF126:BF225))*I38),  2)</f>
        <v>0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39</v>
      </c>
      <c r="F39" s="90">
        <f>ROUND((SUM(BG105:BG106) + SUM(BG126:BG225)),  2)</f>
        <v>0</v>
      </c>
      <c r="G39" s="26"/>
      <c r="H39" s="26"/>
      <c r="I39" s="94">
        <v>0.2</v>
      </c>
      <c r="J39" s="26"/>
      <c r="K39" s="90">
        <f>0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40</v>
      </c>
      <c r="F40" s="90">
        <f>ROUND((SUM(BH105:BH106) + SUM(BH126:BH225)),  2)</f>
        <v>0</v>
      </c>
      <c r="G40" s="26"/>
      <c r="H40" s="26"/>
      <c r="I40" s="94">
        <v>0.2</v>
      </c>
      <c r="J40" s="26"/>
      <c r="K40" s="90">
        <f>0</f>
        <v>0</v>
      </c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41</v>
      </c>
      <c r="F41" s="90">
        <f>ROUND((SUM(BI105:BI106) + SUM(BI126:BI225)),  2)</f>
        <v>0</v>
      </c>
      <c r="G41" s="26"/>
      <c r="H41" s="26"/>
      <c r="I41" s="94">
        <v>0</v>
      </c>
      <c r="J41" s="26"/>
      <c r="K41" s="90">
        <f>0</f>
        <v>0</v>
      </c>
      <c r="L41" s="26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95"/>
      <c r="D43" s="96" t="s">
        <v>42</v>
      </c>
      <c r="E43" s="54"/>
      <c r="F43" s="54"/>
      <c r="G43" s="97" t="s">
        <v>43</v>
      </c>
      <c r="H43" s="98" t="s">
        <v>44</v>
      </c>
      <c r="I43" s="54"/>
      <c r="J43" s="54"/>
      <c r="K43" s="99">
        <f>SUM(K34:K41)</f>
        <v>0</v>
      </c>
      <c r="L43" s="100"/>
      <c r="M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8"/>
      <c r="M50" s="36"/>
    </row>
    <row r="51" spans="1:31">
      <c r="B51" s="17"/>
      <c r="M51" s="17"/>
    </row>
    <row r="52" spans="1:31" ht="11.25" customHeight="1">
      <c r="B52" s="17"/>
      <c r="D52" s="218" t="s">
        <v>464</v>
      </c>
      <c r="E52" s="218"/>
      <c r="F52" s="218"/>
      <c r="M52" s="17"/>
    </row>
    <row r="53" spans="1:31">
      <c r="B53" s="17"/>
      <c r="D53" s="218"/>
      <c r="E53" s="218"/>
      <c r="F53" s="218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39" t="s">
        <v>47</v>
      </c>
      <c r="E61" s="29"/>
      <c r="F61" s="101" t="s">
        <v>48</v>
      </c>
      <c r="G61" s="39" t="s">
        <v>47</v>
      </c>
      <c r="H61" s="29"/>
      <c r="I61" s="29"/>
      <c r="J61" s="102" t="s">
        <v>48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E67" s="218" t="s">
        <v>465</v>
      </c>
      <c r="F67" s="218"/>
      <c r="G67" s="218"/>
      <c r="M67" s="17"/>
    </row>
    <row r="68" spans="1:31">
      <c r="B68" s="17"/>
      <c r="E68" s="218"/>
      <c r="F68" s="218"/>
      <c r="G68" s="218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39" t="s">
        <v>47</v>
      </c>
      <c r="E76" s="29"/>
      <c r="F76" s="101" t="s">
        <v>48</v>
      </c>
      <c r="G76" s="39" t="s">
        <v>47</v>
      </c>
      <c r="H76" s="29"/>
      <c r="I76" s="29"/>
      <c r="J76" s="102" t="s">
        <v>48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90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14" t="s">
        <v>466</v>
      </c>
      <c r="F84" s="214"/>
      <c r="G84" s="214"/>
      <c r="H84" s="214"/>
      <c r="I84" s="214"/>
      <c r="J84" s="214"/>
      <c r="K84" s="214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6"/>
      <c r="F85" s="217"/>
      <c r="G85" s="217"/>
      <c r="H85" s="217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85</v>
      </c>
      <c r="D86" s="26"/>
      <c r="E86" s="26"/>
      <c r="F86" s="26"/>
      <c r="G86" s="26"/>
      <c r="H86" s="26"/>
      <c r="I86" s="26"/>
      <c r="J86" s="26"/>
      <c r="K86" s="26"/>
      <c r="L86" s="26"/>
      <c r="M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200">
        <f>E9</f>
        <v>0</v>
      </c>
      <c r="F87" s="215"/>
      <c r="G87" s="215"/>
      <c r="H87" s="215"/>
      <c r="I87" s="26"/>
      <c r="J87" s="26"/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Žiar nad Hronom</v>
      </c>
      <c r="G89" s="26"/>
      <c r="H89" s="26"/>
      <c r="I89" s="23" t="s">
        <v>19</v>
      </c>
      <c r="J89" s="49">
        <f>IF(J12="","",J12)</f>
        <v>44039</v>
      </c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">
        <v>462</v>
      </c>
      <c r="G91" s="26"/>
      <c r="H91" s="26"/>
      <c r="I91" s="23" t="s">
        <v>27</v>
      </c>
      <c r="J91" s="182" t="s">
        <v>463</v>
      </c>
      <c r="K91" s="182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5.7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/>
      <c r="K92" s="26"/>
      <c r="L92" s="26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3" t="s">
        <v>91</v>
      </c>
      <c r="D94" s="95"/>
      <c r="E94" s="95"/>
      <c r="F94" s="95"/>
      <c r="G94" s="95"/>
      <c r="H94" s="95"/>
      <c r="I94" s="104" t="s">
        <v>92</v>
      </c>
      <c r="J94" s="104" t="s">
        <v>93</v>
      </c>
      <c r="K94" s="104" t="s">
        <v>94</v>
      </c>
      <c r="L94" s="95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5" t="s">
        <v>95</v>
      </c>
      <c r="D96" s="26"/>
      <c r="E96" s="26"/>
      <c r="F96" s="26"/>
      <c r="G96" s="26"/>
      <c r="H96" s="26"/>
      <c r="I96" s="65">
        <f t="shared" ref="I96:J98" si="0">Q126</f>
        <v>0</v>
      </c>
      <c r="J96" s="65">
        <f t="shared" si="0"/>
        <v>0</v>
      </c>
      <c r="K96" s="65">
        <f>K126</f>
        <v>0</v>
      </c>
      <c r="L96" s="26"/>
      <c r="M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96</v>
      </c>
    </row>
    <row r="97" spans="1:31" s="9" customFormat="1" ht="24.95" customHeight="1">
      <c r="B97" s="106"/>
      <c r="D97" s="107" t="s">
        <v>97</v>
      </c>
      <c r="E97" s="108"/>
      <c r="F97" s="108"/>
      <c r="G97" s="108"/>
      <c r="H97" s="108"/>
      <c r="I97" s="109">
        <f t="shared" si="0"/>
        <v>0</v>
      </c>
      <c r="J97" s="109">
        <f t="shared" si="0"/>
        <v>0</v>
      </c>
      <c r="K97" s="109">
        <f>K127</f>
        <v>0</v>
      </c>
      <c r="M97" s="106"/>
    </row>
    <row r="98" spans="1:31" s="10" customFormat="1" ht="19.899999999999999" customHeight="1">
      <c r="B98" s="110"/>
      <c r="D98" s="111" t="s">
        <v>98</v>
      </c>
      <c r="E98" s="112"/>
      <c r="F98" s="112"/>
      <c r="G98" s="112"/>
      <c r="H98" s="112"/>
      <c r="I98" s="113">
        <f t="shared" si="0"/>
        <v>0</v>
      </c>
      <c r="J98" s="113">
        <f t="shared" si="0"/>
        <v>0</v>
      </c>
      <c r="K98" s="113">
        <f>K128</f>
        <v>0</v>
      </c>
      <c r="M98" s="110"/>
    </row>
    <row r="99" spans="1:31" s="10" customFormat="1" ht="19.899999999999999" customHeight="1">
      <c r="B99" s="110"/>
      <c r="D99" s="111" t="s">
        <v>99</v>
      </c>
      <c r="E99" s="112"/>
      <c r="F99" s="112"/>
      <c r="G99" s="112"/>
      <c r="H99" s="112"/>
      <c r="I99" s="113">
        <f>Q158</f>
        <v>0</v>
      </c>
      <c r="J99" s="113">
        <f>R158</f>
        <v>0</v>
      </c>
      <c r="K99" s="113">
        <f>K158</f>
        <v>0</v>
      </c>
      <c r="M99" s="110"/>
    </row>
    <row r="100" spans="1:31" s="10" customFormat="1" ht="19.899999999999999" customHeight="1">
      <c r="B100" s="110"/>
      <c r="D100" s="111" t="s">
        <v>100</v>
      </c>
      <c r="E100" s="112"/>
      <c r="F100" s="112"/>
      <c r="G100" s="112"/>
      <c r="H100" s="112"/>
      <c r="I100" s="113">
        <f>Q168</f>
        <v>0</v>
      </c>
      <c r="J100" s="113">
        <f>R168</f>
        <v>0</v>
      </c>
      <c r="K100" s="113">
        <f>K168</f>
        <v>0</v>
      </c>
      <c r="M100" s="110"/>
    </row>
    <row r="101" spans="1:31" s="10" customFormat="1" ht="19.899999999999999" customHeight="1">
      <c r="B101" s="110"/>
      <c r="D101" s="111" t="s">
        <v>101</v>
      </c>
      <c r="E101" s="112"/>
      <c r="F101" s="112"/>
      <c r="G101" s="112"/>
      <c r="H101" s="112"/>
      <c r="I101" s="113">
        <f>Q173</f>
        <v>0</v>
      </c>
      <c r="J101" s="113">
        <f>R173</f>
        <v>0</v>
      </c>
      <c r="K101" s="113">
        <f>K173</f>
        <v>0</v>
      </c>
      <c r="M101" s="110"/>
    </row>
    <row r="102" spans="1:31" s="10" customFormat="1" ht="19.899999999999999" customHeight="1">
      <c r="B102" s="110"/>
      <c r="D102" s="111" t="s">
        <v>102</v>
      </c>
      <c r="E102" s="112"/>
      <c r="F102" s="112"/>
      <c r="G102" s="112"/>
      <c r="H102" s="112"/>
      <c r="I102" s="113">
        <f>Q224</f>
        <v>0</v>
      </c>
      <c r="J102" s="113">
        <f>R224</f>
        <v>0</v>
      </c>
      <c r="K102" s="113">
        <f>K224</f>
        <v>0</v>
      </c>
      <c r="M102" s="110"/>
    </row>
    <row r="103" spans="1:31" s="2" customFormat="1" ht="21.75" hidden="1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9.25" customHeight="1">
      <c r="A105" s="26"/>
      <c r="B105" s="27"/>
      <c r="C105" s="105" t="s">
        <v>103</v>
      </c>
      <c r="D105" s="26"/>
      <c r="E105" s="26"/>
      <c r="F105" s="26"/>
      <c r="G105" s="26"/>
      <c r="H105" s="26"/>
      <c r="I105" s="26"/>
      <c r="J105" s="26"/>
      <c r="K105" s="114">
        <v>0</v>
      </c>
      <c r="L105" s="26"/>
      <c r="M105" s="36"/>
      <c r="O105" s="115" t="s">
        <v>36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8" hidden="1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9.25" customHeight="1">
      <c r="A107" s="26"/>
      <c r="B107" s="27"/>
      <c r="C107" s="116" t="s">
        <v>104</v>
      </c>
      <c r="D107" s="95"/>
      <c r="E107" s="95"/>
      <c r="F107" s="95"/>
      <c r="G107" s="95"/>
      <c r="H107" s="95"/>
      <c r="I107" s="95"/>
      <c r="J107" s="95"/>
      <c r="K107" s="117">
        <f>ROUND(K96+K105,2)</f>
        <v>0</v>
      </c>
      <c r="L107" s="95"/>
      <c r="M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105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14" t="s">
        <v>466</v>
      </c>
      <c r="G115" s="214"/>
      <c r="H115" s="214"/>
      <c r="I115" s="214"/>
      <c r="J115" s="214"/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16"/>
      <c r="F116" s="217"/>
      <c r="G116" s="217"/>
      <c r="H116" s="217"/>
      <c r="I116" s="26"/>
      <c r="J116" s="26"/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hidden="1" customHeight="1">
      <c r="A117" s="26"/>
      <c r="B117" s="27"/>
      <c r="C117" s="23" t="s">
        <v>85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0"/>
      <c r="F118" s="215"/>
      <c r="G118" s="215"/>
      <c r="H118" s="215"/>
      <c r="I118" s="26"/>
      <c r="J118" s="26"/>
      <c r="K118" s="26"/>
      <c r="L118" s="26"/>
      <c r="M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F12</f>
        <v>Žiar nad Hronom</v>
      </c>
      <c r="G120" s="26"/>
      <c r="H120" s="26"/>
      <c r="I120" s="23" t="s">
        <v>19</v>
      </c>
      <c r="J120" s="49">
        <f>IF(J12="","",J12)</f>
        <v>44039</v>
      </c>
      <c r="K120" s="26"/>
      <c r="L120" s="26"/>
      <c r="M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23" t="s">
        <v>21</v>
      </c>
      <c r="D122" s="26"/>
      <c r="E122" s="26"/>
      <c r="F122" s="21" t="s">
        <v>462</v>
      </c>
      <c r="G122" s="26"/>
      <c r="H122" s="26"/>
      <c r="I122" s="23" t="s">
        <v>27</v>
      </c>
      <c r="J122" s="213" t="s">
        <v>463</v>
      </c>
      <c r="K122" s="213"/>
      <c r="L122" s="26"/>
      <c r="M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25.7" customHeight="1">
      <c r="A123" s="26"/>
      <c r="B123" s="27"/>
      <c r="C123" s="23" t="s">
        <v>25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29</v>
      </c>
      <c r="J123" s="24"/>
      <c r="K123" s="26"/>
      <c r="L123" s="26"/>
      <c r="M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18"/>
      <c r="B125" s="119"/>
      <c r="C125" s="120" t="s">
        <v>106</v>
      </c>
      <c r="D125" s="121" t="s">
        <v>57</v>
      </c>
      <c r="E125" s="121" t="s">
        <v>53</v>
      </c>
      <c r="F125" s="121" t="s">
        <v>54</v>
      </c>
      <c r="G125" s="121" t="s">
        <v>107</v>
      </c>
      <c r="H125" s="121" t="s">
        <v>108</v>
      </c>
      <c r="I125" s="121" t="s">
        <v>109</v>
      </c>
      <c r="J125" s="121" t="s">
        <v>110</v>
      </c>
      <c r="K125" s="121" t="s">
        <v>94</v>
      </c>
      <c r="L125" s="122" t="s">
        <v>111</v>
      </c>
      <c r="M125" s="123"/>
      <c r="N125" s="56" t="s">
        <v>1</v>
      </c>
      <c r="O125" s="57" t="s">
        <v>36</v>
      </c>
      <c r="P125" s="57" t="s">
        <v>112</v>
      </c>
      <c r="Q125" s="57" t="s">
        <v>113</v>
      </c>
      <c r="R125" s="57" t="s">
        <v>114</v>
      </c>
      <c r="S125" s="57" t="s">
        <v>115</v>
      </c>
      <c r="T125" s="57" t="s">
        <v>116</v>
      </c>
      <c r="U125" s="57" t="s">
        <v>117</v>
      </c>
      <c r="V125" s="57" t="s">
        <v>118</v>
      </c>
      <c r="W125" s="57" t="s">
        <v>119</v>
      </c>
      <c r="X125" s="58" t="s">
        <v>120</v>
      </c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6"/>
      <c r="B126" s="27"/>
      <c r="C126" s="63" t="s">
        <v>86</v>
      </c>
      <c r="D126" s="26"/>
      <c r="E126" s="26"/>
      <c r="F126" s="26"/>
      <c r="G126" s="26"/>
      <c r="H126" s="26"/>
      <c r="I126" s="26"/>
      <c r="J126" s="26"/>
      <c r="K126" s="124">
        <f>BK126</f>
        <v>0</v>
      </c>
      <c r="L126" s="26"/>
      <c r="M126" s="27"/>
      <c r="N126" s="59"/>
      <c r="O126" s="50"/>
      <c r="P126" s="60"/>
      <c r="Q126" s="125">
        <f>Q127</f>
        <v>0</v>
      </c>
      <c r="R126" s="125">
        <f>R127</f>
        <v>0</v>
      </c>
      <c r="S126" s="60"/>
      <c r="T126" s="126">
        <f>T127</f>
        <v>0</v>
      </c>
      <c r="U126" s="60"/>
      <c r="V126" s="126">
        <f>V127</f>
        <v>0</v>
      </c>
      <c r="W126" s="60"/>
      <c r="X126" s="127">
        <f>X127</f>
        <v>0</v>
      </c>
      <c r="Y126" s="26"/>
      <c r="Z126" s="26"/>
      <c r="AA126" s="26"/>
      <c r="AB126" s="26"/>
      <c r="AC126" s="26"/>
      <c r="AD126" s="26"/>
      <c r="AE126" s="26"/>
      <c r="AT126" s="14" t="s">
        <v>73</v>
      </c>
      <c r="AU126" s="14" t="s">
        <v>96</v>
      </c>
      <c r="BK126" s="128">
        <f>BK127</f>
        <v>0</v>
      </c>
    </row>
    <row r="127" spans="1:63" s="12" customFormat="1" ht="25.9" customHeight="1">
      <c r="B127" s="129"/>
      <c r="D127" s="130" t="s">
        <v>73</v>
      </c>
      <c r="E127" s="131" t="s">
        <v>121</v>
      </c>
      <c r="F127" s="131" t="s">
        <v>122</v>
      </c>
      <c r="K127" s="132">
        <f>BK127</f>
        <v>0</v>
      </c>
      <c r="M127" s="129"/>
      <c r="N127" s="133"/>
      <c r="O127" s="134"/>
      <c r="P127" s="134"/>
      <c r="Q127" s="135">
        <f>Q128+Q158+Q168+Q173+Q224</f>
        <v>0</v>
      </c>
      <c r="R127" s="135">
        <f>R128+R158+R168+R173+R224</f>
        <v>0</v>
      </c>
      <c r="S127" s="134"/>
      <c r="T127" s="136">
        <f>T128+T158+T168+T173+T224</f>
        <v>0</v>
      </c>
      <c r="U127" s="134"/>
      <c r="V127" s="136">
        <f>V128+V158+V168+V173+V224</f>
        <v>0</v>
      </c>
      <c r="W127" s="134"/>
      <c r="X127" s="137">
        <f>X128+X158+X168+X173+X224</f>
        <v>0</v>
      </c>
      <c r="AR127" s="130" t="s">
        <v>82</v>
      </c>
      <c r="AT127" s="138" t="s">
        <v>73</v>
      </c>
      <c r="AU127" s="138" t="s">
        <v>74</v>
      </c>
      <c r="AY127" s="130" t="s">
        <v>123</v>
      </c>
      <c r="BK127" s="139">
        <f>BK128+BK158+BK168+BK173+BK224</f>
        <v>0</v>
      </c>
    </row>
    <row r="128" spans="1:63" s="12" customFormat="1" ht="22.9" customHeight="1">
      <c r="B128" s="129"/>
      <c r="D128" s="130" t="s">
        <v>73</v>
      </c>
      <c r="E128" s="140" t="s">
        <v>82</v>
      </c>
      <c r="F128" s="140" t="s">
        <v>124</v>
      </c>
      <c r="K128" s="141">
        <f>BK128</f>
        <v>0</v>
      </c>
      <c r="M128" s="129"/>
      <c r="N128" s="133"/>
      <c r="O128" s="134"/>
      <c r="P128" s="134"/>
      <c r="Q128" s="135">
        <f>SUM(Q129:Q157)</f>
        <v>0</v>
      </c>
      <c r="R128" s="135">
        <f>SUM(R129:R157)</f>
        <v>0</v>
      </c>
      <c r="S128" s="134"/>
      <c r="T128" s="136">
        <f>SUM(T129:T157)</f>
        <v>0</v>
      </c>
      <c r="U128" s="134"/>
      <c r="V128" s="136">
        <f>SUM(V129:V157)</f>
        <v>0</v>
      </c>
      <c r="W128" s="134"/>
      <c r="X128" s="137">
        <f>SUM(X129:X157)</f>
        <v>0</v>
      </c>
      <c r="AR128" s="130" t="s">
        <v>82</v>
      </c>
      <c r="AT128" s="138" t="s">
        <v>73</v>
      </c>
      <c r="AU128" s="138" t="s">
        <v>82</v>
      </c>
      <c r="AY128" s="130" t="s">
        <v>123</v>
      </c>
      <c r="BK128" s="139">
        <f>SUM(BK129:BK157)</f>
        <v>0</v>
      </c>
    </row>
    <row r="129" spans="1:65" s="2" customFormat="1" ht="21.75" customHeight="1">
      <c r="A129" s="26"/>
      <c r="B129" s="142"/>
      <c r="C129" s="143" t="s">
        <v>125</v>
      </c>
      <c r="D129" s="143" t="s">
        <v>126</v>
      </c>
      <c r="E129" s="144" t="s">
        <v>127</v>
      </c>
      <c r="F129" s="145" t="s">
        <v>128</v>
      </c>
      <c r="G129" s="146" t="s">
        <v>129</v>
      </c>
      <c r="H129" s="147">
        <v>758.99</v>
      </c>
      <c r="I129" s="147"/>
      <c r="J129" s="147"/>
      <c r="K129" s="147">
        <f t="shared" ref="K129:K157" si="1">ROUND(P129*H129,3)</f>
        <v>0</v>
      </c>
      <c r="L129" s="145" t="s">
        <v>1</v>
      </c>
      <c r="M129" s="27"/>
      <c r="N129" s="148" t="s">
        <v>1</v>
      </c>
      <c r="O129" s="149" t="s">
        <v>38</v>
      </c>
      <c r="P129" s="150">
        <f t="shared" ref="P129:P157" si="2">I129+J129</f>
        <v>0</v>
      </c>
      <c r="Q129" s="150">
        <f t="shared" ref="Q129:Q157" si="3">ROUND(I129*H129,3)</f>
        <v>0</v>
      </c>
      <c r="R129" s="150">
        <f t="shared" ref="R129:R157" si="4">ROUND(J129*H129,3)</f>
        <v>0</v>
      </c>
      <c r="S129" s="151">
        <v>0</v>
      </c>
      <c r="T129" s="151">
        <f t="shared" ref="T129:T157" si="5">S129*H129</f>
        <v>0</v>
      </c>
      <c r="U129" s="151">
        <v>0</v>
      </c>
      <c r="V129" s="151">
        <f t="shared" ref="V129:V157" si="6">U129*H129</f>
        <v>0</v>
      </c>
      <c r="W129" s="151">
        <v>0</v>
      </c>
      <c r="X129" s="152">
        <f t="shared" ref="X129:X157" si="7">W129*H129</f>
        <v>0</v>
      </c>
      <c r="Y129" s="26"/>
      <c r="Z129" s="26"/>
      <c r="AA129" s="26"/>
      <c r="AB129" s="26"/>
      <c r="AC129" s="26"/>
      <c r="AD129" s="26"/>
      <c r="AE129" s="26"/>
      <c r="AR129" s="153" t="s">
        <v>130</v>
      </c>
      <c r="AT129" s="153" t="s">
        <v>126</v>
      </c>
      <c r="AU129" s="153" t="s">
        <v>131</v>
      </c>
      <c r="AY129" s="14" t="s">
        <v>123</v>
      </c>
      <c r="BE129" s="154">
        <f t="shared" ref="BE129:BE157" si="8">IF(O129="základná",K129,0)</f>
        <v>0</v>
      </c>
      <c r="BF129" s="154">
        <f t="shared" ref="BF129:BF157" si="9">IF(O129="znížená",K129,0)</f>
        <v>0</v>
      </c>
      <c r="BG129" s="154">
        <f t="shared" ref="BG129:BG157" si="10">IF(O129="zákl. prenesená",K129,0)</f>
        <v>0</v>
      </c>
      <c r="BH129" s="154">
        <f t="shared" ref="BH129:BH157" si="11">IF(O129="zníž. prenesená",K129,0)</f>
        <v>0</v>
      </c>
      <c r="BI129" s="154">
        <f t="shared" ref="BI129:BI157" si="12">IF(O129="nulová",K129,0)</f>
        <v>0</v>
      </c>
      <c r="BJ129" s="14" t="s">
        <v>131</v>
      </c>
      <c r="BK129" s="155">
        <f t="shared" ref="BK129:BK157" si="13">ROUND(P129*H129,3)</f>
        <v>0</v>
      </c>
      <c r="BL129" s="14" t="s">
        <v>130</v>
      </c>
      <c r="BM129" s="153" t="s">
        <v>131</v>
      </c>
    </row>
    <row r="130" spans="1:65" s="2" customFormat="1" ht="16.5" customHeight="1">
      <c r="A130" s="26"/>
      <c r="B130" s="142"/>
      <c r="C130" s="143" t="s">
        <v>132</v>
      </c>
      <c r="D130" s="143" t="s">
        <v>126</v>
      </c>
      <c r="E130" s="144" t="s">
        <v>133</v>
      </c>
      <c r="F130" s="145" t="s">
        <v>134</v>
      </c>
      <c r="G130" s="146" t="s">
        <v>129</v>
      </c>
      <c r="H130" s="147">
        <v>758.99</v>
      </c>
      <c r="I130" s="147"/>
      <c r="J130" s="147"/>
      <c r="K130" s="147">
        <f t="shared" si="1"/>
        <v>0</v>
      </c>
      <c r="L130" s="145" t="s">
        <v>1</v>
      </c>
      <c r="M130" s="27"/>
      <c r="N130" s="148" t="s">
        <v>1</v>
      </c>
      <c r="O130" s="149" t="s">
        <v>38</v>
      </c>
      <c r="P130" s="150">
        <f t="shared" si="2"/>
        <v>0</v>
      </c>
      <c r="Q130" s="150">
        <f t="shared" si="3"/>
        <v>0</v>
      </c>
      <c r="R130" s="150">
        <f t="shared" si="4"/>
        <v>0</v>
      </c>
      <c r="S130" s="151">
        <v>0</v>
      </c>
      <c r="T130" s="151">
        <f t="shared" si="5"/>
        <v>0</v>
      </c>
      <c r="U130" s="151">
        <v>0</v>
      </c>
      <c r="V130" s="151">
        <f t="shared" si="6"/>
        <v>0</v>
      </c>
      <c r="W130" s="151">
        <v>0</v>
      </c>
      <c r="X130" s="152">
        <f t="shared" si="7"/>
        <v>0</v>
      </c>
      <c r="Y130" s="26"/>
      <c r="Z130" s="26"/>
      <c r="AA130" s="26"/>
      <c r="AB130" s="26"/>
      <c r="AC130" s="26"/>
      <c r="AD130" s="26"/>
      <c r="AE130" s="26"/>
      <c r="AR130" s="153" t="s">
        <v>130</v>
      </c>
      <c r="AT130" s="153" t="s">
        <v>126</v>
      </c>
      <c r="AU130" s="153" t="s">
        <v>131</v>
      </c>
      <c r="AY130" s="14" t="s">
        <v>123</v>
      </c>
      <c r="BE130" s="154">
        <f t="shared" si="8"/>
        <v>0</v>
      </c>
      <c r="BF130" s="154">
        <f t="shared" si="9"/>
        <v>0</v>
      </c>
      <c r="BG130" s="154">
        <f t="shared" si="10"/>
        <v>0</v>
      </c>
      <c r="BH130" s="154">
        <f t="shared" si="11"/>
        <v>0</v>
      </c>
      <c r="BI130" s="154">
        <f t="shared" si="12"/>
        <v>0</v>
      </c>
      <c r="BJ130" s="14" t="s">
        <v>131</v>
      </c>
      <c r="BK130" s="155">
        <f t="shared" si="13"/>
        <v>0</v>
      </c>
      <c r="BL130" s="14" t="s">
        <v>130</v>
      </c>
      <c r="BM130" s="153" t="s">
        <v>130</v>
      </c>
    </row>
    <row r="131" spans="1:65" s="2" customFormat="1" ht="33" customHeight="1">
      <c r="A131" s="26"/>
      <c r="B131" s="142"/>
      <c r="C131" s="143" t="s">
        <v>82</v>
      </c>
      <c r="D131" s="143" t="s">
        <v>126</v>
      </c>
      <c r="E131" s="144" t="s">
        <v>135</v>
      </c>
      <c r="F131" s="145" t="s">
        <v>136</v>
      </c>
      <c r="G131" s="146" t="s">
        <v>137</v>
      </c>
      <c r="H131" s="147">
        <v>95</v>
      </c>
      <c r="I131" s="147"/>
      <c r="J131" s="147"/>
      <c r="K131" s="147">
        <f t="shared" si="1"/>
        <v>0</v>
      </c>
      <c r="L131" s="145" t="s">
        <v>1</v>
      </c>
      <c r="M131" s="27"/>
      <c r="N131" s="148" t="s">
        <v>1</v>
      </c>
      <c r="O131" s="149" t="s">
        <v>38</v>
      </c>
      <c r="P131" s="150">
        <f t="shared" si="2"/>
        <v>0</v>
      </c>
      <c r="Q131" s="150">
        <f t="shared" si="3"/>
        <v>0</v>
      </c>
      <c r="R131" s="150">
        <f t="shared" si="4"/>
        <v>0</v>
      </c>
      <c r="S131" s="151">
        <v>0</v>
      </c>
      <c r="T131" s="151">
        <f t="shared" si="5"/>
        <v>0</v>
      </c>
      <c r="U131" s="151">
        <v>0</v>
      </c>
      <c r="V131" s="151">
        <f t="shared" si="6"/>
        <v>0</v>
      </c>
      <c r="W131" s="151">
        <v>0</v>
      </c>
      <c r="X131" s="152">
        <f t="shared" si="7"/>
        <v>0</v>
      </c>
      <c r="Y131" s="26"/>
      <c r="Z131" s="26"/>
      <c r="AA131" s="26"/>
      <c r="AB131" s="26"/>
      <c r="AC131" s="26"/>
      <c r="AD131" s="26"/>
      <c r="AE131" s="26"/>
      <c r="AR131" s="153" t="s">
        <v>130</v>
      </c>
      <c r="AT131" s="153" t="s">
        <v>126</v>
      </c>
      <c r="AU131" s="153" t="s">
        <v>131</v>
      </c>
      <c r="AY131" s="14" t="s">
        <v>123</v>
      </c>
      <c r="BE131" s="154">
        <f t="shared" si="8"/>
        <v>0</v>
      </c>
      <c r="BF131" s="154">
        <f t="shared" si="9"/>
        <v>0</v>
      </c>
      <c r="BG131" s="154">
        <f t="shared" si="10"/>
        <v>0</v>
      </c>
      <c r="BH131" s="154">
        <f t="shared" si="11"/>
        <v>0</v>
      </c>
      <c r="BI131" s="154">
        <f t="shared" si="12"/>
        <v>0</v>
      </c>
      <c r="BJ131" s="14" t="s">
        <v>131</v>
      </c>
      <c r="BK131" s="155">
        <f t="shared" si="13"/>
        <v>0</v>
      </c>
      <c r="BL131" s="14" t="s">
        <v>130</v>
      </c>
      <c r="BM131" s="153" t="s">
        <v>138</v>
      </c>
    </row>
    <row r="132" spans="1:65" s="2" customFormat="1" ht="21.75" customHeight="1">
      <c r="A132" s="26"/>
      <c r="B132" s="142"/>
      <c r="C132" s="143" t="s">
        <v>138</v>
      </c>
      <c r="D132" s="143" t="s">
        <v>126</v>
      </c>
      <c r="E132" s="144" t="s">
        <v>139</v>
      </c>
      <c r="F132" s="145" t="s">
        <v>140</v>
      </c>
      <c r="G132" s="146" t="s">
        <v>137</v>
      </c>
      <c r="H132" s="147">
        <v>16.2</v>
      </c>
      <c r="I132" s="147"/>
      <c r="J132" s="147"/>
      <c r="K132" s="147">
        <f t="shared" si="1"/>
        <v>0</v>
      </c>
      <c r="L132" s="145" t="s">
        <v>1</v>
      </c>
      <c r="M132" s="27"/>
      <c r="N132" s="148" t="s">
        <v>1</v>
      </c>
      <c r="O132" s="149" t="s">
        <v>38</v>
      </c>
      <c r="P132" s="150">
        <f t="shared" si="2"/>
        <v>0</v>
      </c>
      <c r="Q132" s="150">
        <f t="shared" si="3"/>
        <v>0</v>
      </c>
      <c r="R132" s="150">
        <f t="shared" si="4"/>
        <v>0</v>
      </c>
      <c r="S132" s="151">
        <v>0</v>
      </c>
      <c r="T132" s="151">
        <f t="shared" si="5"/>
        <v>0</v>
      </c>
      <c r="U132" s="151">
        <v>0</v>
      </c>
      <c r="V132" s="151">
        <f t="shared" si="6"/>
        <v>0</v>
      </c>
      <c r="W132" s="151">
        <v>0</v>
      </c>
      <c r="X132" s="152">
        <f t="shared" si="7"/>
        <v>0</v>
      </c>
      <c r="Y132" s="26"/>
      <c r="Z132" s="26"/>
      <c r="AA132" s="26"/>
      <c r="AB132" s="26"/>
      <c r="AC132" s="26"/>
      <c r="AD132" s="26"/>
      <c r="AE132" s="26"/>
      <c r="AR132" s="153" t="s">
        <v>130</v>
      </c>
      <c r="AT132" s="153" t="s">
        <v>126</v>
      </c>
      <c r="AU132" s="153" t="s">
        <v>131</v>
      </c>
      <c r="AY132" s="14" t="s">
        <v>123</v>
      </c>
      <c r="BE132" s="154">
        <f t="shared" si="8"/>
        <v>0</v>
      </c>
      <c r="BF132" s="154">
        <f t="shared" si="9"/>
        <v>0</v>
      </c>
      <c r="BG132" s="154">
        <f t="shared" si="10"/>
        <v>0</v>
      </c>
      <c r="BH132" s="154">
        <f t="shared" si="11"/>
        <v>0</v>
      </c>
      <c r="BI132" s="154">
        <f t="shared" si="12"/>
        <v>0</v>
      </c>
      <c r="BJ132" s="14" t="s">
        <v>131</v>
      </c>
      <c r="BK132" s="155">
        <f t="shared" si="13"/>
        <v>0</v>
      </c>
      <c r="BL132" s="14" t="s">
        <v>130</v>
      </c>
      <c r="BM132" s="153" t="s">
        <v>141</v>
      </c>
    </row>
    <row r="133" spans="1:65" s="2" customFormat="1" ht="21.75" customHeight="1">
      <c r="A133" s="26"/>
      <c r="B133" s="142"/>
      <c r="C133" s="143" t="s">
        <v>142</v>
      </c>
      <c r="D133" s="143" t="s">
        <v>126</v>
      </c>
      <c r="E133" s="144" t="s">
        <v>143</v>
      </c>
      <c r="F133" s="145" t="s">
        <v>144</v>
      </c>
      <c r="G133" s="146" t="s">
        <v>137</v>
      </c>
      <c r="H133" s="147">
        <v>2.5</v>
      </c>
      <c r="I133" s="147"/>
      <c r="J133" s="147"/>
      <c r="K133" s="147">
        <f t="shared" si="1"/>
        <v>0</v>
      </c>
      <c r="L133" s="145" t="s">
        <v>1</v>
      </c>
      <c r="M133" s="27"/>
      <c r="N133" s="148" t="s">
        <v>1</v>
      </c>
      <c r="O133" s="149" t="s">
        <v>38</v>
      </c>
      <c r="P133" s="150">
        <f t="shared" si="2"/>
        <v>0</v>
      </c>
      <c r="Q133" s="150">
        <f t="shared" si="3"/>
        <v>0</v>
      </c>
      <c r="R133" s="150">
        <f t="shared" si="4"/>
        <v>0</v>
      </c>
      <c r="S133" s="151">
        <v>0</v>
      </c>
      <c r="T133" s="151">
        <f t="shared" si="5"/>
        <v>0</v>
      </c>
      <c r="U133" s="151">
        <v>0</v>
      </c>
      <c r="V133" s="151">
        <f t="shared" si="6"/>
        <v>0</v>
      </c>
      <c r="W133" s="151">
        <v>0</v>
      </c>
      <c r="X133" s="152">
        <f t="shared" si="7"/>
        <v>0</v>
      </c>
      <c r="Y133" s="26"/>
      <c r="Z133" s="26"/>
      <c r="AA133" s="26"/>
      <c r="AB133" s="26"/>
      <c r="AC133" s="26"/>
      <c r="AD133" s="26"/>
      <c r="AE133" s="26"/>
      <c r="AR133" s="153" t="s">
        <v>130</v>
      </c>
      <c r="AT133" s="153" t="s">
        <v>126</v>
      </c>
      <c r="AU133" s="153" t="s">
        <v>131</v>
      </c>
      <c r="AY133" s="14" t="s">
        <v>123</v>
      </c>
      <c r="BE133" s="154">
        <f t="shared" si="8"/>
        <v>0</v>
      </c>
      <c r="BF133" s="154">
        <f t="shared" si="9"/>
        <v>0</v>
      </c>
      <c r="BG133" s="154">
        <f t="shared" si="10"/>
        <v>0</v>
      </c>
      <c r="BH133" s="154">
        <f t="shared" si="11"/>
        <v>0</v>
      </c>
      <c r="BI133" s="154">
        <f t="shared" si="12"/>
        <v>0</v>
      </c>
      <c r="BJ133" s="14" t="s">
        <v>131</v>
      </c>
      <c r="BK133" s="155">
        <f t="shared" si="13"/>
        <v>0</v>
      </c>
      <c r="BL133" s="14" t="s">
        <v>130</v>
      </c>
      <c r="BM133" s="153" t="s">
        <v>145</v>
      </c>
    </row>
    <row r="134" spans="1:65" s="2" customFormat="1" ht="21.75" customHeight="1">
      <c r="A134" s="26"/>
      <c r="B134" s="142"/>
      <c r="C134" s="143" t="s">
        <v>131</v>
      </c>
      <c r="D134" s="143" t="s">
        <v>126</v>
      </c>
      <c r="E134" s="144" t="s">
        <v>146</v>
      </c>
      <c r="F134" s="145" t="s">
        <v>147</v>
      </c>
      <c r="G134" s="146" t="s">
        <v>137</v>
      </c>
      <c r="H134" s="147">
        <v>335</v>
      </c>
      <c r="I134" s="147"/>
      <c r="J134" s="147"/>
      <c r="K134" s="147">
        <f t="shared" si="1"/>
        <v>0</v>
      </c>
      <c r="L134" s="145" t="s">
        <v>1</v>
      </c>
      <c r="M134" s="27"/>
      <c r="N134" s="148" t="s">
        <v>1</v>
      </c>
      <c r="O134" s="149" t="s">
        <v>38</v>
      </c>
      <c r="P134" s="150">
        <f t="shared" si="2"/>
        <v>0</v>
      </c>
      <c r="Q134" s="150">
        <f t="shared" si="3"/>
        <v>0</v>
      </c>
      <c r="R134" s="150">
        <f t="shared" si="4"/>
        <v>0</v>
      </c>
      <c r="S134" s="151">
        <v>0</v>
      </c>
      <c r="T134" s="151">
        <f t="shared" si="5"/>
        <v>0</v>
      </c>
      <c r="U134" s="151">
        <v>0</v>
      </c>
      <c r="V134" s="151">
        <f t="shared" si="6"/>
        <v>0</v>
      </c>
      <c r="W134" s="151">
        <v>0</v>
      </c>
      <c r="X134" s="152">
        <f t="shared" si="7"/>
        <v>0</v>
      </c>
      <c r="Y134" s="26"/>
      <c r="Z134" s="26"/>
      <c r="AA134" s="26"/>
      <c r="AB134" s="26"/>
      <c r="AC134" s="26"/>
      <c r="AD134" s="26"/>
      <c r="AE134" s="26"/>
      <c r="AR134" s="153" t="s">
        <v>130</v>
      </c>
      <c r="AT134" s="153" t="s">
        <v>126</v>
      </c>
      <c r="AU134" s="153" t="s">
        <v>131</v>
      </c>
      <c r="AY134" s="14" t="s">
        <v>123</v>
      </c>
      <c r="BE134" s="154">
        <f t="shared" si="8"/>
        <v>0</v>
      </c>
      <c r="BF134" s="154">
        <f t="shared" si="9"/>
        <v>0</v>
      </c>
      <c r="BG134" s="154">
        <f t="shared" si="10"/>
        <v>0</v>
      </c>
      <c r="BH134" s="154">
        <f t="shared" si="11"/>
        <v>0</v>
      </c>
      <c r="BI134" s="154">
        <f t="shared" si="12"/>
        <v>0</v>
      </c>
      <c r="BJ134" s="14" t="s">
        <v>131</v>
      </c>
      <c r="BK134" s="155">
        <f t="shared" si="13"/>
        <v>0</v>
      </c>
      <c r="BL134" s="14" t="s">
        <v>130</v>
      </c>
      <c r="BM134" s="153" t="s">
        <v>148</v>
      </c>
    </row>
    <row r="135" spans="1:65" s="2" customFormat="1" ht="39" customHeight="1">
      <c r="A135" s="26"/>
      <c r="B135" s="142"/>
      <c r="C135" s="156" t="s">
        <v>149</v>
      </c>
      <c r="D135" s="168" t="s">
        <v>150</v>
      </c>
      <c r="E135" s="169" t="s">
        <v>151</v>
      </c>
      <c r="F135" s="170" t="s">
        <v>451</v>
      </c>
      <c r="G135" s="171" t="s">
        <v>152</v>
      </c>
      <c r="H135" s="172">
        <v>4</v>
      </c>
      <c r="I135" s="172"/>
      <c r="J135" s="173"/>
      <c r="K135" s="172">
        <f t="shared" si="1"/>
        <v>0</v>
      </c>
      <c r="L135" s="157" t="s">
        <v>1</v>
      </c>
      <c r="M135" s="158"/>
      <c r="N135" s="159" t="s">
        <v>1</v>
      </c>
      <c r="O135" s="149" t="s">
        <v>38</v>
      </c>
      <c r="P135" s="150">
        <f t="shared" si="2"/>
        <v>0</v>
      </c>
      <c r="Q135" s="150">
        <f t="shared" si="3"/>
        <v>0</v>
      </c>
      <c r="R135" s="150">
        <f t="shared" si="4"/>
        <v>0</v>
      </c>
      <c r="S135" s="151">
        <v>0</v>
      </c>
      <c r="T135" s="151">
        <f t="shared" si="5"/>
        <v>0</v>
      </c>
      <c r="U135" s="151">
        <v>0</v>
      </c>
      <c r="V135" s="151">
        <f t="shared" si="6"/>
        <v>0</v>
      </c>
      <c r="W135" s="151">
        <v>0</v>
      </c>
      <c r="X135" s="152">
        <f t="shared" si="7"/>
        <v>0</v>
      </c>
      <c r="Y135" s="26"/>
      <c r="Z135" s="26"/>
      <c r="AA135" s="26"/>
      <c r="AB135" s="26"/>
      <c r="AC135" s="26"/>
      <c r="AD135" s="26"/>
      <c r="AE135" s="26"/>
      <c r="AR135" s="153" t="s">
        <v>141</v>
      </c>
      <c r="AT135" s="153" t="s">
        <v>150</v>
      </c>
      <c r="AU135" s="153" t="s">
        <v>131</v>
      </c>
      <c r="AY135" s="14" t="s">
        <v>123</v>
      </c>
      <c r="BE135" s="154">
        <f t="shared" si="8"/>
        <v>0</v>
      </c>
      <c r="BF135" s="154">
        <f t="shared" si="9"/>
        <v>0</v>
      </c>
      <c r="BG135" s="154">
        <f t="shared" si="10"/>
        <v>0</v>
      </c>
      <c r="BH135" s="154">
        <f t="shared" si="11"/>
        <v>0</v>
      </c>
      <c r="BI135" s="154">
        <f t="shared" si="12"/>
        <v>0</v>
      </c>
      <c r="BJ135" s="14" t="s">
        <v>131</v>
      </c>
      <c r="BK135" s="155">
        <f t="shared" si="13"/>
        <v>0</v>
      </c>
      <c r="BL135" s="14" t="s">
        <v>130</v>
      </c>
      <c r="BM135" s="153" t="s">
        <v>153</v>
      </c>
    </row>
    <row r="136" spans="1:65" s="2" customFormat="1" ht="16.5" customHeight="1">
      <c r="A136" s="26"/>
      <c r="B136" s="142"/>
      <c r="C136" s="143" t="s">
        <v>154</v>
      </c>
      <c r="D136" s="143" t="s">
        <v>126</v>
      </c>
      <c r="E136" s="144" t="s">
        <v>155</v>
      </c>
      <c r="F136" s="174" t="s">
        <v>156</v>
      </c>
      <c r="G136" s="146" t="s">
        <v>137</v>
      </c>
      <c r="H136" s="147">
        <v>12</v>
      </c>
      <c r="I136" s="147"/>
      <c r="J136" s="147"/>
      <c r="K136" s="147">
        <f t="shared" si="1"/>
        <v>0</v>
      </c>
      <c r="L136" s="145" t="s">
        <v>1</v>
      </c>
      <c r="M136" s="27"/>
      <c r="N136" s="148" t="s">
        <v>1</v>
      </c>
      <c r="O136" s="149" t="s">
        <v>38</v>
      </c>
      <c r="P136" s="150">
        <f t="shared" si="2"/>
        <v>0</v>
      </c>
      <c r="Q136" s="150">
        <f t="shared" si="3"/>
        <v>0</v>
      </c>
      <c r="R136" s="150">
        <f t="shared" si="4"/>
        <v>0</v>
      </c>
      <c r="S136" s="151">
        <v>0</v>
      </c>
      <c r="T136" s="151">
        <f t="shared" si="5"/>
        <v>0</v>
      </c>
      <c r="U136" s="151">
        <v>0</v>
      </c>
      <c r="V136" s="151">
        <f t="shared" si="6"/>
        <v>0</v>
      </c>
      <c r="W136" s="151">
        <v>0</v>
      </c>
      <c r="X136" s="152">
        <f t="shared" si="7"/>
        <v>0</v>
      </c>
      <c r="Y136" s="26"/>
      <c r="Z136" s="26"/>
      <c r="AA136" s="26"/>
      <c r="AB136" s="26"/>
      <c r="AC136" s="26"/>
      <c r="AD136" s="26"/>
      <c r="AE136" s="26"/>
      <c r="AR136" s="153" t="s">
        <v>130</v>
      </c>
      <c r="AT136" s="153" t="s">
        <v>126</v>
      </c>
      <c r="AU136" s="153" t="s">
        <v>131</v>
      </c>
      <c r="AY136" s="14" t="s">
        <v>123</v>
      </c>
      <c r="BE136" s="154">
        <f t="shared" si="8"/>
        <v>0</v>
      </c>
      <c r="BF136" s="154">
        <f t="shared" si="9"/>
        <v>0</v>
      </c>
      <c r="BG136" s="154">
        <f t="shared" si="10"/>
        <v>0</v>
      </c>
      <c r="BH136" s="154">
        <f t="shared" si="11"/>
        <v>0</v>
      </c>
      <c r="BI136" s="154">
        <f t="shared" si="12"/>
        <v>0</v>
      </c>
      <c r="BJ136" s="14" t="s">
        <v>131</v>
      </c>
      <c r="BK136" s="155">
        <f t="shared" si="13"/>
        <v>0</v>
      </c>
      <c r="BL136" s="14" t="s">
        <v>130</v>
      </c>
      <c r="BM136" s="153" t="s">
        <v>157</v>
      </c>
    </row>
    <row r="137" spans="1:65" s="2" customFormat="1" ht="21.75" customHeight="1">
      <c r="A137" s="26"/>
      <c r="B137" s="142"/>
      <c r="C137" s="143" t="s">
        <v>158</v>
      </c>
      <c r="D137" s="143" t="s">
        <v>126</v>
      </c>
      <c r="E137" s="144" t="s">
        <v>159</v>
      </c>
      <c r="F137" s="145" t="s">
        <v>160</v>
      </c>
      <c r="G137" s="146" t="s">
        <v>137</v>
      </c>
      <c r="H137" s="147">
        <v>4.8</v>
      </c>
      <c r="I137" s="147"/>
      <c r="J137" s="147"/>
      <c r="K137" s="147">
        <f t="shared" si="1"/>
        <v>0</v>
      </c>
      <c r="L137" s="145" t="s">
        <v>1</v>
      </c>
      <c r="M137" s="27"/>
      <c r="N137" s="148" t="s">
        <v>1</v>
      </c>
      <c r="O137" s="149" t="s">
        <v>38</v>
      </c>
      <c r="P137" s="150">
        <f t="shared" si="2"/>
        <v>0</v>
      </c>
      <c r="Q137" s="150">
        <f t="shared" si="3"/>
        <v>0</v>
      </c>
      <c r="R137" s="150">
        <f t="shared" si="4"/>
        <v>0</v>
      </c>
      <c r="S137" s="151">
        <v>0</v>
      </c>
      <c r="T137" s="151">
        <f t="shared" si="5"/>
        <v>0</v>
      </c>
      <c r="U137" s="151">
        <v>0</v>
      </c>
      <c r="V137" s="151">
        <f t="shared" si="6"/>
        <v>0</v>
      </c>
      <c r="W137" s="151">
        <v>0</v>
      </c>
      <c r="X137" s="152">
        <f t="shared" si="7"/>
        <v>0</v>
      </c>
      <c r="Y137" s="26"/>
      <c r="Z137" s="26"/>
      <c r="AA137" s="26"/>
      <c r="AB137" s="26"/>
      <c r="AC137" s="26"/>
      <c r="AD137" s="26"/>
      <c r="AE137" s="26"/>
      <c r="AR137" s="153" t="s">
        <v>130</v>
      </c>
      <c r="AT137" s="153" t="s">
        <v>126</v>
      </c>
      <c r="AU137" s="153" t="s">
        <v>131</v>
      </c>
      <c r="AY137" s="14" t="s">
        <v>123</v>
      </c>
      <c r="BE137" s="154">
        <f t="shared" si="8"/>
        <v>0</v>
      </c>
      <c r="BF137" s="154">
        <f t="shared" si="9"/>
        <v>0</v>
      </c>
      <c r="BG137" s="154">
        <f t="shared" si="10"/>
        <v>0</v>
      </c>
      <c r="BH137" s="154">
        <f t="shared" si="11"/>
        <v>0</v>
      </c>
      <c r="BI137" s="154">
        <f t="shared" si="12"/>
        <v>0</v>
      </c>
      <c r="BJ137" s="14" t="s">
        <v>131</v>
      </c>
      <c r="BK137" s="155">
        <f t="shared" si="13"/>
        <v>0</v>
      </c>
      <c r="BL137" s="14" t="s">
        <v>130</v>
      </c>
      <c r="BM137" s="153" t="s">
        <v>161</v>
      </c>
    </row>
    <row r="138" spans="1:65" s="2" customFormat="1" ht="16.5" customHeight="1">
      <c r="A138" s="26"/>
      <c r="B138" s="142"/>
      <c r="C138" s="143" t="s">
        <v>162</v>
      </c>
      <c r="D138" s="143" t="s">
        <v>126</v>
      </c>
      <c r="E138" s="144" t="s">
        <v>163</v>
      </c>
      <c r="F138" s="145" t="s">
        <v>164</v>
      </c>
      <c r="G138" s="146" t="s">
        <v>137</v>
      </c>
      <c r="H138" s="147">
        <v>8</v>
      </c>
      <c r="I138" s="147"/>
      <c r="J138" s="147"/>
      <c r="K138" s="147">
        <f t="shared" si="1"/>
        <v>0</v>
      </c>
      <c r="L138" s="145" t="s">
        <v>1</v>
      </c>
      <c r="M138" s="27"/>
      <c r="N138" s="148" t="s">
        <v>1</v>
      </c>
      <c r="O138" s="149" t="s">
        <v>38</v>
      </c>
      <c r="P138" s="150">
        <f t="shared" si="2"/>
        <v>0</v>
      </c>
      <c r="Q138" s="150">
        <f t="shared" si="3"/>
        <v>0</v>
      </c>
      <c r="R138" s="150">
        <f t="shared" si="4"/>
        <v>0</v>
      </c>
      <c r="S138" s="151">
        <v>0</v>
      </c>
      <c r="T138" s="151">
        <f t="shared" si="5"/>
        <v>0</v>
      </c>
      <c r="U138" s="151">
        <v>0</v>
      </c>
      <c r="V138" s="151">
        <f t="shared" si="6"/>
        <v>0</v>
      </c>
      <c r="W138" s="151">
        <v>0</v>
      </c>
      <c r="X138" s="152">
        <f t="shared" si="7"/>
        <v>0</v>
      </c>
      <c r="Y138" s="26"/>
      <c r="Z138" s="26"/>
      <c r="AA138" s="26"/>
      <c r="AB138" s="26"/>
      <c r="AC138" s="26"/>
      <c r="AD138" s="26"/>
      <c r="AE138" s="26"/>
      <c r="AR138" s="153" t="s">
        <v>130</v>
      </c>
      <c r="AT138" s="153" t="s">
        <v>126</v>
      </c>
      <c r="AU138" s="153" t="s">
        <v>131</v>
      </c>
      <c r="AY138" s="14" t="s">
        <v>123</v>
      </c>
      <c r="BE138" s="154">
        <f t="shared" si="8"/>
        <v>0</v>
      </c>
      <c r="BF138" s="154">
        <f t="shared" si="9"/>
        <v>0</v>
      </c>
      <c r="BG138" s="154">
        <f t="shared" si="10"/>
        <v>0</v>
      </c>
      <c r="BH138" s="154">
        <f t="shared" si="11"/>
        <v>0</v>
      </c>
      <c r="BI138" s="154">
        <f t="shared" si="12"/>
        <v>0</v>
      </c>
      <c r="BJ138" s="14" t="s">
        <v>131</v>
      </c>
      <c r="BK138" s="155">
        <f t="shared" si="13"/>
        <v>0</v>
      </c>
      <c r="BL138" s="14" t="s">
        <v>130</v>
      </c>
      <c r="BM138" s="153" t="s">
        <v>8</v>
      </c>
    </row>
    <row r="139" spans="1:65" s="2" customFormat="1" ht="21.75" customHeight="1">
      <c r="A139" s="26"/>
      <c r="B139" s="142"/>
      <c r="C139" s="143" t="s">
        <v>165</v>
      </c>
      <c r="D139" s="143" t="s">
        <v>126</v>
      </c>
      <c r="E139" s="144" t="s">
        <v>166</v>
      </c>
      <c r="F139" s="145" t="s">
        <v>167</v>
      </c>
      <c r="G139" s="146" t="s">
        <v>137</v>
      </c>
      <c r="H139" s="147">
        <v>8</v>
      </c>
      <c r="I139" s="147"/>
      <c r="J139" s="147"/>
      <c r="K139" s="147">
        <f t="shared" si="1"/>
        <v>0</v>
      </c>
      <c r="L139" s="145" t="s">
        <v>1</v>
      </c>
      <c r="M139" s="27"/>
      <c r="N139" s="148" t="s">
        <v>1</v>
      </c>
      <c r="O139" s="149" t="s">
        <v>38</v>
      </c>
      <c r="P139" s="150">
        <f t="shared" si="2"/>
        <v>0</v>
      </c>
      <c r="Q139" s="150">
        <f t="shared" si="3"/>
        <v>0</v>
      </c>
      <c r="R139" s="150">
        <f t="shared" si="4"/>
        <v>0</v>
      </c>
      <c r="S139" s="151">
        <v>0</v>
      </c>
      <c r="T139" s="151">
        <f t="shared" si="5"/>
        <v>0</v>
      </c>
      <c r="U139" s="151">
        <v>0</v>
      </c>
      <c r="V139" s="151">
        <f t="shared" si="6"/>
        <v>0</v>
      </c>
      <c r="W139" s="151">
        <v>0</v>
      </c>
      <c r="X139" s="152">
        <f t="shared" si="7"/>
        <v>0</v>
      </c>
      <c r="Y139" s="26"/>
      <c r="Z139" s="26"/>
      <c r="AA139" s="26"/>
      <c r="AB139" s="26"/>
      <c r="AC139" s="26"/>
      <c r="AD139" s="26"/>
      <c r="AE139" s="26"/>
      <c r="AR139" s="153" t="s">
        <v>130</v>
      </c>
      <c r="AT139" s="153" t="s">
        <v>126</v>
      </c>
      <c r="AU139" s="153" t="s">
        <v>131</v>
      </c>
      <c r="AY139" s="14" t="s">
        <v>123</v>
      </c>
      <c r="BE139" s="154">
        <f t="shared" si="8"/>
        <v>0</v>
      </c>
      <c r="BF139" s="154">
        <f t="shared" si="9"/>
        <v>0</v>
      </c>
      <c r="BG139" s="154">
        <f t="shared" si="10"/>
        <v>0</v>
      </c>
      <c r="BH139" s="154">
        <f t="shared" si="11"/>
        <v>0</v>
      </c>
      <c r="BI139" s="154">
        <f t="shared" si="12"/>
        <v>0</v>
      </c>
      <c r="BJ139" s="14" t="s">
        <v>131</v>
      </c>
      <c r="BK139" s="155">
        <f t="shared" si="13"/>
        <v>0</v>
      </c>
      <c r="BL139" s="14" t="s">
        <v>130</v>
      </c>
      <c r="BM139" s="153" t="s">
        <v>168</v>
      </c>
    </row>
    <row r="140" spans="1:65" s="2" customFormat="1" ht="21.75" customHeight="1">
      <c r="A140" s="26"/>
      <c r="B140" s="142"/>
      <c r="C140" s="143" t="s">
        <v>130</v>
      </c>
      <c r="D140" s="143" t="s">
        <v>126</v>
      </c>
      <c r="E140" s="144" t="s">
        <v>169</v>
      </c>
      <c r="F140" s="145" t="s">
        <v>170</v>
      </c>
      <c r="G140" s="146" t="s">
        <v>137</v>
      </c>
      <c r="H140" s="147">
        <v>335</v>
      </c>
      <c r="I140" s="147"/>
      <c r="J140" s="147"/>
      <c r="K140" s="147">
        <f t="shared" si="1"/>
        <v>0</v>
      </c>
      <c r="L140" s="145" t="s">
        <v>1</v>
      </c>
      <c r="M140" s="27"/>
      <c r="N140" s="148" t="s">
        <v>1</v>
      </c>
      <c r="O140" s="149" t="s">
        <v>38</v>
      </c>
      <c r="P140" s="150">
        <f t="shared" si="2"/>
        <v>0</v>
      </c>
      <c r="Q140" s="150">
        <f t="shared" si="3"/>
        <v>0</v>
      </c>
      <c r="R140" s="150">
        <f t="shared" si="4"/>
        <v>0</v>
      </c>
      <c r="S140" s="151">
        <v>0</v>
      </c>
      <c r="T140" s="151">
        <f t="shared" si="5"/>
        <v>0</v>
      </c>
      <c r="U140" s="151">
        <v>0</v>
      </c>
      <c r="V140" s="151">
        <f t="shared" si="6"/>
        <v>0</v>
      </c>
      <c r="W140" s="151">
        <v>0</v>
      </c>
      <c r="X140" s="152">
        <f t="shared" si="7"/>
        <v>0</v>
      </c>
      <c r="Y140" s="26"/>
      <c r="Z140" s="26"/>
      <c r="AA140" s="26"/>
      <c r="AB140" s="26"/>
      <c r="AC140" s="26"/>
      <c r="AD140" s="26"/>
      <c r="AE140" s="26"/>
      <c r="AR140" s="153" t="s">
        <v>130</v>
      </c>
      <c r="AT140" s="153" t="s">
        <v>126</v>
      </c>
      <c r="AU140" s="153" t="s">
        <v>131</v>
      </c>
      <c r="AY140" s="14" t="s">
        <v>123</v>
      </c>
      <c r="BE140" s="154">
        <f t="shared" si="8"/>
        <v>0</v>
      </c>
      <c r="BF140" s="154">
        <f t="shared" si="9"/>
        <v>0</v>
      </c>
      <c r="BG140" s="154">
        <f t="shared" si="10"/>
        <v>0</v>
      </c>
      <c r="BH140" s="154">
        <f t="shared" si="11"/>
        <v>0</v>
      </c>
      <c r="BI140" s="154">
        <f t="shared" si="12"/>
        <v>0</v>
      </c>
      <c r="BJ140" s="14" t="s">
        <v>131</v>
      </c>
      <c r="BK140" s="155">
        <f t="shared" si="13"/>
        <v>0</v>
      </c>
      <c r="BL140" s="14" t="s">
        <v>130</v>
      </c>
      <c r="BM140" s="153" t="s">
        <v>171</v>
      </c>
    </row>
    <row r="141" spans="1:65" s="2" customFormat="1" ht="21.75" customHeight="1">
      <c r="A141" s="26"/>
      <c r="B141" s="142"/>
      <c r="C141" s="143" t="s">
        <v>172</v>
      </c>
      <c r="D141" s="143" t="s">
        <v>126</v>
      </c>
      <c r="E141" s="144" t="s">
        <v>173</v>
      </c>
      <c r="F141" s="145" t="s">
        <v>174</v>
      </c>
      <c r="G141" s="146" t="s">
        <v>137</v>
      </c>
      <c r="H141" s="147">
        <v>335</v>
      </c>
      <c r="I141" s="147"/>
      <c r="J141" s="147"/>
      <c r="K141" s="147">
        <f t="shared" si="1"/>
        <v>0</v>
      </c>
      <c r="L141" s="145" t="s">
        <v>1</v>
      </c>
      <c r="M141" s="27"/>
      <c r="N141" s="148" t="s">
        <v>1</v>
      </c>
      <c r="O141" s="149" t="s">
        <v>38</v>
      </c>
      <c r="P141" s="150">
        <f t="shared" si="2"/>
        <v>0</v>
      </c>
      <c r="Q141" s="150">
        <f t="shared" si="3"/>
        <v>0</v>
      </c>
      <c r="R141" s="150">
        <f t="shared" si="4"/>
        <v>0</v>
      </c>
      <c r="S141" s="151">
        <v>0</v>
      </c>
      <c r="T141" s="151">
        <f t="shared" si="5"/>
        <v>0</v>
      </c>
      <c r="U141" s="151">
        <v>0</v>
      </c>
      <c r="V141" s="151">
        <f t="shared" si="6"/>
        <v>0</v>
      </c>
      <c r="W141" s="151">
        <v>0</v>
      </c>
      <c r="X141" s="152">
        <f t="shared" si="7"/>
        <v>0</v>
      </c>
      <c r="Y141" s="26"/>
      <c r="Z141" s="26"/>
      <c r="AA141" s="26"/>
      <c r="AB141" s="26"/>
      <c r="AC141" s="26"/>
      <c r="AD141" s="26"/>
      <c r="AE141" s="26"/>
      <c r="AR141" s="153" t="s">
        <v>130</v>
      </c>
      <c r="AT141" s="153" t="s">
        <v>126</v>
      </c>
      <c r="AU141" s="153" t="s">
        <v>131</v>
      </c>
      <c r="AY141" s="14" t="s">
        <v>123</v>
      </c>
      <c r="BE141" s="154">
        <f t="shared" si="8"/>
        <v>0</v>
      </c>
      <c r="BF141" s="154">
        <f t="shared" si="9"/>
        <v>0</v>
      </c>
      <c r="BG141" s="154">
        <f t="shared" si="10"/>
        <v>0</v>
      </c>
      <c r="BH141" s="154">
        <f t="shared" si="11"/>
        <v>0</v>
      </c>
      <c r="BI141" s="154">
        <f t="shared" si="12"/>
        <v>0</v>
      </c>
      <c r="BJ141" s="14" t="s">
        <v>131</v>
      </c>
      <c r="BK141" s="155">
        <f t="shared" si="13"/>
        <v>0</v>
      </c>
      <c r="BL141" s="14" t="s">
        <v>130</v>
      </c>
      <c r="BM141" s="153" t="s">
        <v>175</v>
      </c>
    </row>
    <row r="142" spans="1:65" s="2" customFormat="1" ht="16.5" customHeight="1">
      <c r="A142" s="26"/>
      <c r="B142" s="142"/>
      <c r="C142" s="143" t="s">
        <v>148</v>
      </c>
      <c r="D142" s="143" t="s">
        <v>126</v>
      </c>
      <c r="E142" s="144" t="s">
        <v>176</v>
      </c>
      <c r="F142" s="145" t="s">
        <v>177</v>
      </c>
      <c r="G142" s="146" t="s">
        <v>178</v>
      </c>
      <c r="H142" s="147">
        <v>335</v>
      </c>
      <c r="I142" s="147"/>
      <c r="J142" s="147"/>
      <c r="K142" s="147">
        <f t="shared" si="1"/>
        <v>0</v>
      </c>
      <c r="L142" s="145" t="s">
        <v>1</v>
      </c>
      <c r="M142" s="27"/>
      <c r="N142" s="148" t="s">
        <v>1</v>
      </c>
      <c r="O142" s="149" t="s">
        <v>38</v>
      </c>
      <c r="P142" s="150">
        <f t="shared" si="2"/>
        <v>0</v>
      </c>
      <c r="Q142" s="150">
        <f t="shared" si="3"/>
        <v>0</v>
      </c>
      <c r="R142" s="150">
        <f t="shared" si="4"/>
        <v>0</v>
      </c>
      <c r="S142" s="151">
        <v>0</v>
      </c>
      <c r="T142" s="151">
        <f t="shared" si="5"/>
        <v>0</v>
      </c>
      <c r="U142" s="151">
        <v>0</v>
      </c>
      <c r="V142" s="151">
        <f t="shared" si="6"/>
        <v>0</v>
      </c>
      <c r="W142" s="151">
        <v>0</v>
      </c>
      <c r="X142" s="152">
        <f t="shared" si="7"/>
        <v>0</v>
      </c>
      <c r="Y142" s="26"/>
      <c r="Z142" s="26"/>
      <c r="AA142" s="26"/>
      <c r="AB142" s="26"/>
      <c r="AC142" s="26"/>
      <c r="AD142" s="26"/>
      <c r="AE142" s="26"/>
      <c r="AR142" s="153" t="s">
        <v>130</v>
      </c>
      <c r="AT142" s="153" t="s">
        <v>126</v>
      </c>
      <c r="AU142" s="153" t="s">
        <v>131</v>
      </c>
      <c r="AY142" s="14" t="s">
        <v>123</v>
      </c>
      <c r="BE142" s="154">
        <f t="shared" si="8"/>
        <v>0</v>
      </c>
      <c r="BF142" s="154">
        <f t="shared" si="9"/>
        <v>0</v>
      </c>
      <c r="BG142" s="154">
        <f t="shared" si="10"/>
        <v>0</v>
      </c>
      <c r="BH142" s="154">
        <f t="shared" si="11"/>
        <v>0</v>
      </c>
      <c r="BI142" s="154">
        <f t="shared" si="12"/>
        <v>0</v>
      </c>
      <c r="BJ142" s="14" t="s">
        <v>131</v>
      </c>
      <c r="BK142" s="155">
        <f t="shared" si="13"/>
        <v>0</v>
      </c>
      <c r="BL142" s="14" t="s">
        <v>130</v>
      </c>
      <c r="BM142" s="153" t="s">
        <v>179</v>
      </c>
    </row>
    <row r="143" spans="1:65" s="2" customFormat="1" ht="21.75" customHeight="1">
      <c r="A143" s="26"/>
      <c r="B143" s="142"/>
      <c r="C143" s="143" t="s">
        <v>180</v>
      </c>
      <c r="D143" s="143" t="s">
        <v>126</v>
      </c>
      <c r="E143" s="144" t="s">
        <v>181</v>
      </c>
      <c r="F143" s="145" t="s">
        <v>182</v>
      </c>
      <c r="G143" s="146" t="s">
        <v>178</v>
      </c>
      <c r="H143" s="147">
        <v>557.85799999999995</v>
      </c>
      <c r="I143" s="147"/>
      <c r="J143" s="147"/>
      <c r="K143" s="147">
        <f t="shared" si="1"/>
        <v>0</v>
      </c>
      <c r="L143" s="145" t="s">
        <v>1</v>
      </c>
      <c r="M143" s="27"/>
      <c r="N143" s="148" t="s">
        <v>1</v>
      </c>
      <c r="O143" s="149" t="s">
        <v>38</v>
      </c>
      <c r="P143" s="150">
        <f t="shared" si="2"/>
        <v>0</v>
      </c>
      <c r="Q143" s="150">
        <f t="shared" si="3"/>
        <v>0</v>
      </c>
      <c r="R143" s="150">
        <f t="shared" si="4"/>
        <v>0</v>
      </c>
      <c r="S143" s="151">
        <v>0</v>
      </c>
      <c r="T143" s="151">
        <f t="shared" si="5"/>
        <v>0</v>
      </c>
      <c r="U143" s="151">
        <v>0</v>
      </c>
      <c r="V143" s="151">
        <f t="shared" si="6"/>
        <v>0</v>
      </c>
      <c r="W143" s="151">
        <v>0</v>
      </c>
      <c r="X143" s="152">
        <f t="shared" si="7"/>
        <v>0</v>
      </c>
      <c r="Y143" s="26"/>
      <c r="Z143" s="26"/>
      <c r="AA143" s="26"/>
      <c r="AB143" s="26"/>
      <c r="AC143" s="26"/>
      <c r="AD143" s="26"/>
      <c r="AE143" s="26"/>
      <c r="AR143" s="153" t="s">
        <v>130</v>
      </c>
      <c r="AT143" s="153" t="s">
        <v>126</v>
      </c>
      <c r="AU143" s="153" t="s">
        <v>131</v>
      </c>
      <c r="AY143" s="14" t="s">
        <v>123</v>
      </c>
      <c r="BE143" s="154">
        <f t="shared" si="8"/>
        <v>0</v>
      </c>
      <c r="BF143" s="154">
        <f t="shared" si="9"/>
        <v>0</v>
      </c>
      <c r="BG143" s="154">
        <f t="shared" si="10"/>
        <v>0</v>
      </c>
      <c r="BH143" s="154">
        <f t="shared" si="11"/>
        <v>0</v>
      </c>
      <c r="BI143" s="154">
        <f t="shared" si="12"/>
        <v>0</v>
      </c>
      <c r="BJ143" s="14" t="s">
        <v>131</v>
      </c>
      <c r="BK143" s="155">
        <f t="shared" si="13"/>
        <v>0</v>
      </c>
      <c r="BL143" s="14" t="s">
        <v>130</v>
      </c>
      <c r="BM143" s="153" t="s">
        <v>183</v>
      </c>
    </row>
    <row r="144" spans="1:65" s="2" customFormat="1" ht="21.75" customHeight="1">
      <c r="A144" s="26"/>
      <c r="B144" s="142"/>
      <c r="C144" s="143" t="s">
        <v>184</v>
      </c>
      <c r="D144" s="143" t="s">
        <v>126</v>
      </c>
      <c r="E144" s="144" t="s">
        <v>185</v>
      </c>
      <c r="F144" s="145" t="s">
        <v>186</v>
      </c>
      <c r="G144" s="146" t="s">
        <v>137</v>
      </c>
      <c r="H144" s="147">
        <v>6.72</v>
      </c>
      <c r="I144" s="147"/>
      <c r="J144" s="147"/>
      <c r="K144" s="147">
        <f t="shared" si="1"/>
        <v>0</v>
      </c>
      <c r="L144" s="145" t="s">
        <v>1</v>
      </c>
      <c r="M144" s="27"/>
      <c r="N144" s="148" t="s">
        <v>1</v>
      </c>
      <c r="O144" s="149" t="s">
        <v>38</v>
      </c>
      <c r="P144" s="150">
        <f t="shared" si="2"/>
        <v>0</v>
      </c>
      <c r="Q144" s="150">
        <f t="shared" si="3"/>
        <v>0</v>
      </c>
      <c r="R144" s="150">
        <f t="shared" si="4"/>
        <v>0</v>
      </c>
      <c r="S144" s="151">
        <v>0</v>
      </c>
      <c r="T144" s="151">
        <f t="shared" si="5"/>
        <v>0</v>
      </c>
      <c r="U144" s="151">
        <v>0</v>
      </c>
      <c r="V144" s="151">
        <f t="shared" si="6"/>
        <v>0</v>
      </c>
      <c r="W144" s="151">
        <v>0</v>
      </c>
      <c r="X144" s="152">
        <f t="shared" si="7"/>
        <v>0</v>
      </c>
      <c r="Y144" s="26"/>
      <c r="Z144" s="26"/>
      <c r="AA144" s="26"/>
      <c r="AB144" s="26"/>
      <c r="AC144" s="26"/>
      <c r="AD144" s="26"/>
      <c r="AE144" s="26"/>
      <c r="AR144" s="153" t="s">
        <v>130</v>
      </c>
      <c r="AT144" s="153" t="s">
        <v>126</v>
      </c>
      <c r="AU144" s="153" t="s">
        <v>131</v>
      </c>
      <c r="AY144" s="14" t="s">
        <v>123</v>
      </c>
      <c r="BE144" s="154">
        <f t="shared" si="8"/>
        <v>0</v>
      </c>
      <c r="BF144" s="154">
        <f t="shared" si="9"/>
        <v>0</v>
      </c>
      <c r="BG144" s="154">
        <f t="shared" si="10"/>
        <v>0</v>
      </c>
      <c r="BH144" s="154">
        <f t="shared" si="11"/>
        <v>0</v>
      </c>
      <c r="BI144" s="154">
        <f t="shared" si="12"/>
        <v>0</v>
      </c>
      <c r="BJ144" s="14" t="s">
        <v>131</v>
      </c>
      <c r="BK144" s="155">
        <f t="shared" si="13"/>
        <v>0</v>
      </c>
      <c r="BL144" s="14" t="s">
        <v>130</v>
      </c>
      <c r="BM144" s="153" t="s">
        <v>187</v>
      </c>
    </row>
    <row r="145" spans="1:65" s="2" customFormat="1" ht="16.5" customHeight="1">
      <c r="A145" s="26"/>
      <c r="B145" s="142"/>
      <c r="C145" s="143" t="s">
        <v>188</v>
      </c>
      <c r="D145" s="143" t="s">
        <v>126</v>
      </c>
      <c r="E145" s="144" t="s">
        <v>189</v>
      </c>
      <c r="F145" s="145" t="s">
        <v>190</v>
      </c>
      <c r="G145" s="146" t="s">
        <v>129</v>
      </c>
      <c r="H145" s="147">
        <v>320</v>
      </c>
      <c r="I145" s="147"/>
      <c r="J145" s="147"/>
      <c r="K145" s="147">
        <f t="shared" si="1"/>
        <v>0</v>
      </c>
      <c r="L145" s="145" t="s">
        <v>1</v>
      </c>
      <c r="M145" s="27"/>
      <c r="N145" s="148" t="s">
        <v>1</v>
      </c>
      <c r="O145" s="149" t="s">
        <v>38</v>
      </c>
      <c r="P145" s="150">
        <f t="shared" si="2"/>
        <v>0</v>
      </c>
      <c r="Q145" s="150">
        <f t="shared" si="3"/>
        <v>0</v>
      </c>
      <c r="R145" s="150">
        <f t="shared" si="4"/>
        <v>0</v>
      </c>
      <c r="S145" s="151">
        <v>0</v>
      </c>
      <c r="T145" s="151">
        <f t="shared" si="5"/>
        <v>0</v>
      </c>
      <c r="U145" s="151">
        <v>0</v>
      </c>
      <c r="V145" s="151">
        <f t="shared" si="6"/>
        <v>0</v>
      </c>
      <c r="W145" s="151">
        <v>0</v>
      </c>
      <c r="X145" s="152">
        <f t="shared" si="7"/>
        <v>0</v>
      </c>
      <c r="Y145" s="26"/>
      <c r="Z145" s="26"/>
      <c r="AA145" s="26"/>
      <c r="AB145" s="26"/>
      <c r="AC145" s="26"/>
      <c r="AD145" s="26"/>
      <c r="AE145" s="26"/>
      <c r="AR145" s="153" t="s">
        <v>130</v>
      </c>
      <c r="AT145" s="153" t="s">
        <v>126</v>
      </c>
      <c r="AU145" s="153" t="s">
        <v>131</v>
      </c>
      <c r="AY145" s="14" t="s">
        <v>123</v>
      </c>
      <c r="BE145" s="154">
        <f t="shared" si="8"/>
        <v>0</v>
      </c>
      <c r="BF145" s="154">
        <f t="shared" si="9"/>
        <v>0</v>
      </c>
      <c r="BG145" s="154">
        <f t="shared" si="10"/>
        <v>0</v>
      </c>
      <c r="BH145" s="154">
        <f t="shared" si="11"/>
        <v>0</v>
      </c>
      <c r="BI145" s="154">
        <f t="shared" si="12"/>
        <v>0</v>
      </c>
      <c r="BJ145" s="14" t="s">
        <v>131</v>
      </c>
      <c r="BK145" s="155">
        <f t="shared" si="13"/>
        <v>0</v>
      </c>
      <c r="BL145" s="14" t="s">
        <v>130</v>
      </c>
      <c r="BM145" s="153" t="s">
        <v>191</v>
      </c>
    </row>
    <row r="146" spans="1:65" s="2" customFormat="1" ht="16.5" customHeight="1">
      <c r="A146" s="26"/>
      <c r="B146" s="142"/>
      <c r="C146" s="156" t="s">
        <v>192</v>
      </c>
      <c r="D146" s="168" t="s">
        <v>150</v>
      </c>
      <c r="E146" s="169" t="s">
        <v>193</v>
      </c>
      <c r="F146" s="170" t="s">
        <v>194</v>
      </c>
      <c r="G146" s="171" t="s">
        <v>195</v>
      </c>
      <c r="H146" s="172">
        <v>0.309</v>
      </c>
      <c r="I146" s="172"/>
      <c r="J146" s="173"/>
      <c r="K146" s="172">
        <f t="shared" si="1"/>
        <v>0</v>
      </c>
      <c r="L146" s="157" t="s">
        <v>1</v>
      </c>
      <c r="M146" s="158"/>
      <c r="N146" s="159" t="s">
        <v>1</v>
      </c>
      <c r="O146" s="149" t="s">
        <v>38</v>
      </c>
      <c r="P146" s="150">
        <f t="shared" si="2"/>
        <v>0</v>
      </c>
      <c r="Q146" s="150">
        <f t="shared" si="3"/>
        <v>0</v>
      </c>
      <c r="R146" s="150">
        <f t="shared" si="4"/>
        <v>0</v>
      </c>
      <c r="S146" s="151">
        <v>0</v>
      </c>
      <c r="T146" s="151">
        <f t="shared" si="5"/>
        <v>0</v>
      </c>
      <c r="U146" s="151">
        <v>0</v>
      </c>
      <c r="V146" s="151">
        <f t="shared" si="6"/>
        <v>0</v>
      </c>
      <c r="W146" s="151">
        <v>0</v>
      </c>
      <c r="X146" s="152">
        <f t="shared" si="7"/>
        <v>0</v>
      </c>
      <c r="Y146" s="26"/>
      <c r="Z146" s="26"/>
      <c r="AA146" s="26"/>
      <c r="AB146" s="26"/>
      <c r="AC146" s="26"/>
      <c r="AD146" s="26"/>
      <c r="AE146" s="26"/>
      <c r="AR146" s="153" t="s">
        <v>141</v>
      </c>
      <c r="AT146" s="153" t="s">
        <v>150</v>
      </c>
      <c r="AU146" s="153" t="s">
        <v>131</v>
      </c>
      <c r="AY146" s="14" t="s">
        <v>123</v>
      </c>
      <c r="BE146" s="154">
        <f t="shared" si="8"/>
        <v>0</v>
      </c>
      <c r="BF146" s="154">
        <f t="shared" si="9"/>
        <v>0</v>
      </c>
      <c r="BG146" s="154">
        <f t="shared" si="10"/>
        <v>0</v>
      </c>
      <c r="BH146" s="154">
        <f t="shared" si="11"/>
        <v>0</v>
      </c>
      <c r="BI146" s="154">
        <f t="shared" si="12"/>
        <v>0</v>
      </c>
      <c r="BJ146" s="14" t="s">
        <v>131</v>
      </c>
      <c r="BK146" s="155">
        <f t="shared" si="13"/>
        <v>0</v>
      </c>
      <c r="BL146" s="14" t="s">
        <v>130</v>
      </c>
      <c r="BM146" s="153" t="s">
        <v>196</v>
      </c>
    </row>
    <row r="147" spans="1:65" s="2" customFormat="1" ht="21.75" customHeight="1">
      <c r="A147" s="26"/>
      <c r="B147" s="142"/>
      <c r="C147" s="143" t="s">
        <v>197</v>
      </c>
      <c r="D147" s="143" t="s">
        <v>126</v>
      </c>
      <c r="E147" s="144" t="s">
        <v>198</v>
      </c>
      <c r="F147" s="145" t="s">
        <v>199</v>
      </c>
      <c r="G147" s="146" t="s">
        <v>129</v>
      </c>
      <c r="H147" s="147">
        <v>368.5</v>
      </c>
      <c r="I147" s="147"/>
      <c r="J147" s="147"/>
      <c r="K147" s="147">
        <f t="shared" si="1"/>
        <v>0</v>
      </c>
      <c r="L147" s="145" t="s">
        <v>1</v>
      </c>
      <c r="M147" s="27"/>
      <c r="N147" s="148" t="s">
        <v>1</v>
      </c>
      <c r="O147" s="149" t="s">
        <v>38</v>
      </c>
      <c r="P147" s="150">
        <f t="shared" si="2"/>
        <v>0</v>
      </c>
      <c r="Q147" s="150">
        <f t="shared" si="3"/>
        <v>0</v>
      </c>
      <c r="R147" s="150">
        <f t="shared" si="4"/>
        <v>0</v>
      </c>
      <c r="S147" s="151">
        <v>0</v>
      </c>
      <c r="T147" s="151">
        <f t="shared" si="5"/>
        <v>0</v>
      </c>
      <c r="U147" s="151">
        <v>0</v>
      </c>
      <c r="V147" s="151">
        <f t="shared" si="6"/>
        <v>0</v>
      </c>
      <c r="W147" s="151">
        <v>0</v>
      </c>
      <c r="X147" s="152">
        <f t="shared" si="7"/>
        <v>0</v>
      </c>
      <c r="Y147" s="26"/>
      <c r="Z147" s="26"/>
      <c r="AA147" s="26"/>
      <c r="AB147" s="26"/>
      <c r="AC147" s="26"/>
      <c r="AD147" s="26"/>
      <c r="AE147" s="26"/>
      <c r="AR147" s="153" t="s">
        <v>130</v>
      </c>
      <c r="AT147" s="153" t="s">
        <v>126</v>
      </c>
      <c r="AU147" s="153" t="s">
        <v>131</v>
      </c>
      <c r="AY147" s="14" t="s">
        <v>123</v>
      </c>
      <c r="BE147" s="154">
        <f t="shared" si="8"/>
        <v>0</v>
      </c>
      <c r="BF147" s="154">
        <f t="shared" si="9"/>
        <v>0</v>
      </c>
      <c r="BG147" s="154">
        <f t="shared" si="10"/>
        <v>0</v>
      </c>
      <c r="BH147" s="154">
        <f t="shared" si="11"/>
        <v>0</v>
      </c>
      <c r="BI147" s="154">
        <f t="shared" si="12"/>
        <v>0</v>
      </c>
      <c r="BJ147" s="14" t="s">
        <v>131</v>
      </c>
      <c r="BK147" s="155">
        <f t="shared" si="13"/>
        <v>0</v>
      </c>
      <c r="BL147" s="14" t="s">
        <v>130</v>
      </c>
      <c r="BM147" s="153" t="s">
        <v>200</v>
      </c>
    </row>
    <row r="148" spans="1:65" s="2" customFormat="1" ht="21.75" customHeight="1">
      <c r="A148" s="26"/>
      <c r="B148" s="142"/>
      <c r="C148" s="143" t="s">
        <v>201</v>
      </c>
      <c r="D148" s="143" t="s">
        <v>126</v>
      </c>
      <c r="E148" s="144" t="s">
        <v>202</v>
      </c>
      <c r="F148" s="145" t="s">
        <v>203</v>
      </c>
      <c r="G148" s="146" t="s">
        <v>129</v>
      </c>
      <c r="H148" s="147">
        <v>320</v>
      </c>
      <c r="I148" s="147"/>
      <c r="J148" s="147"/>
      <c r="K148" s="147">
        <f t="shared" si="1"/>
        <v>0</v>
      </c>
      <c r="L148" s="145" t="s">
        <v>1</v>
      </c>
      <c r="M148" s="27"/>
      <c r="N148" s="148" t="s">
        <v>1</v>
      </c>
      <c r="O148" s="149" t="s">
        <v>38</v>
      </c>
      <c r="P148" s="150">
        <f t="shared" si="2"/>
        <v>0</v>
      </c>
      <c r="Q148" s="150">
        <f t="shared" si="3"/>
        <v>0</v>
      </c>
      <c r="R148" s="150">
        <f t="shared" si="4"/>
        <v>0</v>
      </c>
      <c r="S148" s="151">
        <v>0</v>
      </c>
      <c r="T148" s="151">
        <f t="shared" si="5"/>
        <v>0</v>
      </c>
      <c r="U148" s="151">
        <v>0</v>
      </c>
      <c r="V148" s="151">
        <f t="shared" si="6"/>
        <v>0</v>
      </c>
      <c r="W148" s="151">
        <v>0</v>
      </c>
      <c r="X148" s="152">
        <f t="shared" si="7"/>
        <v>0</v>
      </c>
      <c r="Y148" s="26"/>
      <c r="Z148" s="26"/>
      <c r="AA148" s="26"/>
      <c r="AB148" s="26"/>
      <c r="AC148" s="26"/>
      <c r="AD148" s="26"/>
      <c r="AE148" s="26"/>
      <c r="AR148" s="153" t="s">
        <v>130</v>
      </c>
      <c r="AT148" s="153" t="s">
        <v>126</v>
      </c>
      <c r="AU148" s="153" t="s">
        <v>131</v>
      </c>
      <c r="AY148" s="14" t="s">
        <v>123</v>
      </c>
      <c r="BE148" s="154">
        <f t="shared" si="8"/>
        <v>0</v>
      </c>
      <c r="BF148" s="154">
        <f t="shared" si="9"/>
        <v>0</v>
      </c>
      <c r="BG148" s="154">
        <f t="shared" si="10"/>
        <v>0</v>
      </c>
      <c r="BH148" s="154">
        <f t="shared" si="11"/>
        <v>0</v>
      </c>
      <c r="BI148" s="154">
        <f t="shared" si="12"/>
        <v>0</v>
      </c>
      <c r="BJ148" s="14" t="s">
        <v>131</v>
      </c>
      <c r="BK148" s="155">
        <f t="shared" si="13"/>
        <v>0</v>
      </c>
      <c r="BL148" s="14" t="s">
        <v>130</v>
      </c>
      <c r="BM148" s="153" t="s">
        <v>204</v>
      </c>
    </row>
    <row r="149" spans="1:65" s="2" customFormat="1" ht="21.75" customHeight="1">
      <c r="A149" s="26"/>
      <c r="B149" s="142"/>
      <c r="C149" s="143" t="s">
        <v>205</v>
      </c>
      <c r="D149" s="143" t="s">
        <v>126</v>
      </c>
      <c r="E149" s="144" t="s">
        <v>206</v>
      </c>
      <c r="F149" s="145" t="s">
        <v>207</v>
      </c>
      <c r="G149" s="146" t="s">
        <v>152</v>
      </c>
      <c r="H149" s="147">
        <v>12</v>
      </c>
      <c r="I149" s="147"/>
      <c r="J149" s="147"/>
      <c r="K149" s="147">
        <f t="shared" si="1"/>
        <v>0</v>
      </c>
      <c r="L149" s="145" t="s">
        <v>1</v>
      </c>
      <c r="M149" s="27"/>
      <c r="N149" s="148" t="s">
        <v>1</v>
      </c>
      <c r="O149" s="149" t="s">
        <v>38</v>
      </c>
      <c r="P149" s="150">
        <f t="shared" si="2"/>
        <v>0</v>
      </c>
      <c r="Q149" s="150">
        <f t="shared" si="3"/>
        <v>0</v>
      </c>
      <c r="R149" s="150">
        <f t="shared" si="4"/>
        <v>0</v>
      </c>
      <c r="S149" s="151">
        <v>0</v>
      </c>
      <c r="T149" s="151">
        <f t="shared" si="5"/>
        <v>0</v>
      </c>
      <c r="U149" s="151">
        <v>0</v>
      </c>
      <c r="V149" s="151">
        <f t="shared" si="6"/>
        <v>0</v>
      </c>
      <c r="W149" s="151">
        <v>0</v>
      </c>
      <c r="X149" s="152">
        <f t="shared" si="7"/>
        <v>0</v>
      </c>
      <c r="Y149" s="26"/>
      <c r="Z149" s="26"/>
      <c r="AA149" s="26"/>
      <c r="AB149" s="26"/>
      <c r="AC149" s="26"/>
      <c r="AD149" s="26"/>
      <c r="AE149" s="26"/>
      <c r="AR149" s="153" t="s">
        <v>130</v>
      </c>
      <c r="AT149" s="153" t="s">
        <v>126</v>
      </c>
      <c r="AU149" s="153" t="s">
        <v>131</v>
      </c>
      <c r="AY149" s="14" t="s">
        <v>123</v>
      </c>
      <c r="BE149" s="154">
        <f t="shared" si="8"/>
        <v>0</v>
      </c>
      <c r="BF149" s="154">
        <f t="shared" si="9"/>
        <v>0</v>
      </c>
      <c r="BG149" s="154">
        <f t="shared" si="10"/>
        <v>0</v>
      </c>
      <c r="BH149" s="154">
        <f t="shared" si="11"/>
        <v>0</v>
      </c>
      <c r="BI149" s="154">
        <f t="shared" si="12"/>
        <v>0</v>
      </c>
      <c r="BJ149" s="14" t="s">
        <v>131</v>
      </c>
      <c r="BK149" s="155">
        <f t="shared" si="13"/>
        <v>0</v>
      </c>
      <c r="BL149" s="14" t="s">
        <v>130</v>
      </c>
      <c r="BM149" s="153" t="s">
        <v>208</v>
      </c>
    </row>
    <row r="150" spans="1:65" s="2" customFormat="1" ht="21.75" customHeight="1">
      <c r="A150" s="26"/>
      <c r="B150" s="142"/>
      <c r="C150" s="156" t="s">
        <v>209</v>
      </c>
      <c r="D150" s="168" t="s">
        <v>150</v>
      </c>
      <c r="E150" s="169" t="s">
        <v>210</v>
      </c>
      <c r="F150" s="170" t="s">
        <v>211</v>
      </c>
      <c r="G150" s="171" t="s">
        <v>152</v>
      </c>
      <c r="H150" s="172">
        <v>4</v>
      </c>
      <c r="I150" s="172"/>
      <c r="J150" s="173"/>
      <c r="K150" s="172">
        <f t="shared" si="1"/>
        <v>0</v>
      </c>
      <c r="L150" s="157" t="s">
        <v>1</v>
      </c>
      <c r="M150" s="158"/>
      <c r="N150" s="159" t="s">
        <v>1</v>
      </c>
      <c r="O150" s="149" t="s">
        <v>38</v>
      </c>
      <c r="P150" s="150">
        <f t="shared" si="2"/>
        <v>0</v>
      </c>
      <c r="Q150" s="150">
        <f t="shared" si="3"/>
        <v>0</v>
      </c>
      <c r="R150" s="150">
        <f t="shared" si="4"/>
        <v>0</v>
      </c>
      <c r="S150" s="151">
        <v>0</v>
      </c>
      <c r="T150" s="151">
        <f t="shared" si="5"/>
        <v>0</v>
      </c>
      <c r="U150" s="151">
        <v>0</v>
      </c>
      <c r="V150" s="151">
        <f t="shared" si="6"/>
        <v>0</v>
      </c>
      <c r="W150" s="151">
        <v>0</v>
      </c>
      <c r="X150" s="152">
        <f t="shared" si="7"/>
        <v>0</v>
      </c>
      <c r="Y150" s="26"/>
      <c r="Z150" s="26"/>
      <c r="AA150" s="26"/>
      <c r="AB150" s="26"/>
      <c r="AC150" s="26"/>
      <c r="AD150" s="26"/>
      <c r="AE150" s="26"/>
      <c r="AR150" s="153" t="s">
        <v>141</v>
      </c>
      <c r="AT150" s="153" t="s">
        <v>150</v>
      </c>
      <c r="AU150" s="153" t="s">
        <v>131</v>
      </c>
      <c r="AY150" s="14" t="s">
        <v>123</v>
      </c>
      <c r="BE150" s="154">
        <f t="shared" si="8"/>
        <v>0</v>
      </c>
      <c r="BF150" s="154">
        <f t="shared" si="9"/>
        <v>0</v>
      </c>
      <c r="BG150" s="154">
        <f t="shared" si="10"/>
        <v>0</v>
      </c>
      <c r="BH150" s="154">
        <f t="shared" si="11"/>
        <v>0</v>
      </c>
      <c r="BI150" s="154">
        <f t="shared" si="12"/>
        <v>0</v>
      </c>
      <c r="BJ150" s="14" t="s">
        <v>131</v>
      </c>
      <c r="BK150" s="155">
        <f t="shared" si="13"/>
        <v>0</v>
      </c>
      <c r="BL150" s="14" t="s">
        <v>130</v>
      </c>
      <c r="BM150" s="153" t="s">
        <v>212</v>
      </c>
    </row>
    <row r="151" spans="1:65" s="2" customFormat="1" ht="21.75" customHeight="1">
      <c r="A151" s="26"/>
      <c r="B151" s="142"/>
      <c r="C151" s="156" t="s">
        <v>213</v>
      </c>
      <c r="D151" s="168" t="s">
        <v>150</v>
      </c>
      <c r="E151" s="169" t="s">
        <v>214</v>
      </c>
      <c r="F151" s="170" t="s">
        <v>215</v>
      </c>
      <c r="G151" s="171" t="s">
        <v>152</v>
      </c>
      <c r="H151" s="172">
        <v>4</v>
      </c>
      <c r="I151" s="172"/>
      <c r="J151" s="173"/>
      <c r="K151" s="172">
        <f t="shared" si="1"/>
        <v>0</v>
      </c>
      <c r="L151" s="157" t="s">
        <v>1</v>
      </c>
      <c r="M151" s="158"/>
      <c r="N151" s="159" t="s">
        <v>1</v>
      </c>
      <c r="O151" s="149" t="s">
        <v>38</v>
      </c>
      <c r="P151" s="150">
        <f t="shared" si="2"/>
        <v>0</v>
      </c>
      <c r="Q151" s="150">
        <f t="shared" si="3"/>
        <v>0</v>
      </c>
      <c r="R151" s="150">
        <f t="shared" si="4"/>
        <v>0</v>
      </c>
      <c r="S151" s="151">
        <v>0</v>
      </c>
      <c r="T151" s="151">
        <f t="shared" si="5"/>
        <v>0</v>
      </c>
      <c r="U151" s="151">
        <v>0</v>
      </c>
      <c r="V151" s="151">
        <f t="shared" si="6"/>
        <v>0</v>
      </c>
      <c r="W151" s="151">
        <v>0</v>
      </c>
      <c r="X151" s="152">
        <f t="shared" si="7"/>
        <v>0</v>
      </c>
      <c r="Y151" s="26"/>
      <c r="Z151" s="26"/>
      <c r="AA151" s="26"/>
      <c r="AB151" s="26"/>
      <c r="AC151" s="26"/>
      <c r="AD151" s="26"/>
      <c r="AE151" s="26"/>
      <c r="AR151" s="153" t="s">
        <v>141</v>
      </c>
      <c r="AT151" s="153" t="s">
        <v>150</v>
      </c>
      <c r="AU151" s="153" t="s">
        <v>131</v>
      </c>
      <c r="AY151" s="14" t="s">
        <v>123</v>
      </c>
      <c r="BE151" s="154">
        <f t="shared" si="8"/>
        <v>0</v>
      </c>
      <c r="BF151" s="154">
        <f t="shared" si="9"/>
        <v>0</v>
      </c>
      <c r="BG151" s="154">
        <f t="shared" si="10"/>
        <v>0</v>
      </c>
      <c r="BH151" s="154">
        <f t="shared" si="11"/>
        <v>0</v>
      </c>
      <c r="BI151" s="154">
        <f t="shared" si="12"/>
        <v>0</v>
      </c>
      <c r="BJ151" s="14" t="s">
        <v>131</v>
      </c>
      <c r="BK151" s="155">
        <f t="shared" si="13"/>
        <v>0</v>
      </c>
      <c r="BL151" s="14" t="s">
        <v>130</v>
      </c>
      <c r="BM151" s="153" t="s">
        <v>216</v>
      </c>
    </row>
    <row r="152" spans="1:65" s="2" customFormat="1" ht="16.5" customHeight="1">
      <c r="A152" s="26"/>
      <c r="B152" s="142"/>
      <c r="C152" s="156" t="s">
        <v>217</v>
      </c>
      <c r="D152" s="168" t="s">
        <v>150</v>
      </c>
      <c r="E152" s="169" t="s">
        <v>218</v>
      </c>
      <c r="F152" s="170" t="s">
        <v>219</v>
      </c>
      <c r="G152" s="171" t="s">
        <v>152</v>
      </c>
      <c r="H152" s="172">
        <v>4</v>
      </c>
      <c r="I152" s="172"/>
      <c r="J152" s="173"/>
      <c r="K152" s="172">
        <f t="shared" si="1"/>
        <v>0</v>
      </c>
      <c r="L152" s="157" t="s">
        <v>1</v>
      </c>
      <c r="M152" s="158"/>
      <c r="N152" s="159" t="s">
        <v>1</v>
      </c>
      <c r="O152" s="149" t="s">
        <v>38</v>
      </c>
      <c r="P152" s="150">
        <f t="shared" si="2"/>
        <v>0</v>
      </c>
      <c r="Q152" s="150">
        <f t="shared" si="3"/>
        <v>0</v>
      </c>
      <c r="R152" s="150">
        <f t="shared" si="4"/>
        <v>0</v>
      </c>
      <c r="S152" s="151">
        <v>0</v>
      </c>
      <c r="T152" s="151">
        <f t="shared" si="5"/>
        <v>0</v>
      </c>
      <c r="U152" s="151">
        <v>0</v>
      </c>
      <c r="V152" s="151">
        <f t="shared" si="6"/>
        <v>0</v>
      </c>
      <c r="W152" s="151">
        <v>0</v>
      </c>
      <c r="X152" s="152">
        <f t="shared" si="7"/>
        <v>0</v>
      </c>
      <c r="Y152" s="26"/>
      <c r="Z152" s="26"/>
      <c r="AA152" s="26"/>
      <c r="AB152" s="26"/>
      <c r="AC152" s="26"/>
      <c r="AD152" s="26"/>
      <c r="AE152" s="26"/>
      <c r="AR152" s="153" t="s">
        <v>141</v>
      </c>
      <c r="AT152" s="153" t="s">
        <v>150</v>
      </c>
      <c r="AU152" s="153" t="s">
        <v>131</v>
      </c>
      <c r="AY152" s="14" t="s">
        <v>123</v>
      </c>
      <c r="BE152" s="154">
        <f t="shared" si="8"/>
        <v>0</v>
      </c>
      <c r="BF152" s="154">
        <f t="shared" si="9"/>
        <v>0</v>
      </c>
      <c r="BG152" s="154">
        <f t="shared" si="10"/>
        <v>0</v>
      </c>
      <c r="BH152" s="154">
        <f t="shared" si="11"/>
        <v>0</v>
      </c>
      <c r="BI152" s="154">
        <f t="shared" si="12"/>
        <v>0</v>
      </c>
      <c r="BJ152" s="14" t="s">
        <v>131</v>
      </c>
      <c r="BK152" s="155">
        <f t="shared" si="13"/>
        <v>0</v>
      </c>
      <c r="BL152" s="14" t="s">
        <v>130</v>
      </c>
      <c r="BM152" s="153" t="s">
        <v>162</v>
      </c>
    </row>
    <row r="153" spans="1:65" s="2" customFormat="1" ht="33" customHeight="1">
      <c r="A153" s="26"/>
      <c r="B153" s="142"/>
      <c r="C153" s="156" t="s">
        <v>220</v>
      </c>
      <c r="D153" s="168" t="s">
        <v>150</v>
      </c>
      <c r="E153" s="169" t="s">
        <v>221</v>
      </c>
      <c r="F153" s="170" t="s">
        <v>222</v>
      </c>
      <c r="G153" s="171" t="s">
        <v>129</v>
      </c>
      <c r="H153" s="172">
        <v>24</v>
      </c>
      <c r="I153" s="172"/>
      <c r="J153" s="173"/>
      <c r="K153" s="172">
        <f t="shared" si="1"/>
        <v>0</v>
      </c>
      <c r="L153" s="157" t="s">
        <v>1</v>
      </c>
      <c r="M153" s="158"/>
      <c r="N153" s="159" t="s">
        <v>1</v>
      </c>
      <c r="O153" s="149" t="s">
        <v>38</v>
      </c>
      <c r="P153" s="150">
        <f t="shared" si="2"/>
        <v>0</v>
      </c>
      <c r="Q153" s="150">
        <f t="shared" si="3"/>
        <v>0</v>
      </c>
      <c r="R153" s="150">
        <f t="shared" si="4"/>
        <v>0</v>
      </c>
      <c r="S153" s="151">
        <v>0</v>
      </c>
      <c r="T153" s="151">
        <f t="shared" si="5"/>
        <v>0</v>
      </c>
      <c r="U153" s="151">
        <v>0</v>
      </c>
      <c r="V153" s="151">
        <f t="shared" si="6"/>
        <v>0</v>
      </c>
      <c r="W153" s="151">
        <v>0</v>
      </c>
      <c r="X153" s="152">
        <f t="shared" si="7"/>
        <v>0</v>
      </c>
      <c r="Y153" s="26"/>
      <c r="Z153" s="26"/>
      <c r="AA153" s="26"/>
      <c r="AB153" s="26"/>
      <c r="AC153" s="26"/>
      <c r="AD153" s="26"/>
      <c r="AE153" s="26"/>
      <c r="AR153" s="153" t="s">
        <v>141</v>
      </c>
      <c r="AT153" s="153" t="s">
        <v>150</v>
      </c>
      <c r="AU153" s="153" t="s">
        <v>131</v>
      </c>
      <c r="AY153" s="14" t="s">
        <v>123</v>
      </c>
      <c r="BE153" s="154">
        <f t="shared" si="8"/>
        <v>0</v>
      </c>
      <c r="BF153" s="154">
        <f t="shared" si="9"/>
        <v>0</v>
      </c>
      <c r="BG153" s="154">
        <f t="shared" si="10"/>
        <v>0</v>
      </c>
      <c r="BH153" s="154">
        <f t="shared" si="11"/>
        <v>0</v>
      </c>
      <c r="BI153" s="154">
        <f t="shared" si="12"/>
        <v>0</v>
      </c>
      <c r="BJ153" s="14" t="s">
        <v>131</v>
      </c>
      <c r="BK153" s="155">
        <f t="shared" si="13"/>
        <v>0</v>
      </c>
      <c r="BL153" s="14" t="s">
        <v>130</v>
      </c>
      <c r="BM153" s="153" t="s">
        <v>184</v>
      </c>
    </row>
    <row r="154" spans="1:65" s="2" customFormat="1" ht="16.5" customHeight="1">
      <c r="A154" s="26"/>
      <c r="B154" s="142"/>
      <c r="C154" s="156" t="s">
        <v>223</v>
      </c>
      <c r="D154" s="168" t="s">
        <v>150</v>
      </c>
      <c r="E154" s="169" t="s">
        <v>224</v>
      </c>
      <c r="F154" s="170" t="s">
        <v>225</v>
      </c>
      <c r="G154" s="171" t="s">
        <v>152</v>
      </c>
      <c r="H154" s="172">
        <v>12</v>
      </c>
      <c r="I154" s="172"/>
      <c r="J154" s="173"/>
      <c r="K154" s="172">
        <f t="shared" si="1"/>
        <v>0</v>
      </c>
      <c r="L154" s="157" t="s">
        <v>1</v>
      </c>
      <c r="M154" s="158"/>
      <c r="N154" s="159" t="s">
        <v>1</v>
      </c>
      <c r="O154" s="149" t="s">
        <v>38</v>
      </c>
      <c r="P154" s="150">
        <f t="shared" si="2"/>
        <v>0</v>
      </c>
      <c r="Q154" s="150">
        <f t="shared" si="3"/>
        <v>0</v>
      </c>
      <c r="R154" s="150">
        <f t="shared" si="4"/>
        <v>0</v>
      </c>
      <c r="S154" s="151">
        <v>0</v>
      </c>
      <c r="T154" s="151">
        <f t="shared" si="5"/>
        <v>0</v>
      </c>
      <c r="U154" s="151">
        <v>0</v>
      </c>
      <c r="V154" s="151">
        <f t="shared" si="6"/>
        <v>0</v>
      </c>
      <c r="W154" s="151">
        <v>0</v>
      </c>
      <c r="X154" s="152">
        <f t="shared" si="7"/>
        <v>0</v>
      </c>
      <c r="Y154" s="26"/>
      <c r="Z154" s="26"/>
      <c r="AA154" s="26"/>
      <c r="AB154" s="26"/>
      <c r="AC154" s="26"/>
      <c r="AD154" s="26"/>
      <c r="AE154" s="26"/>
      <c r="AR154" s="153" t="s">
        <v>141</v>
      </c>
      <c r="AT154" s="153" t="s">
        <v>150</v>
      </c>
      <c r="AU154" s="153" t="s">
        <v>131</v>
      </c>
      <c r="AY154" s="14" t="s">
        <v>123</v>
      </c>
      <c r="BE154" s="154">
        <f t="shared" si="8"/>
        <v>0</v>
      </c>
      <c r="BF154" s="154">
        <f t="shared" si="9"/>
        <v>0</v>
      </c>
      <c r="BG154" s="154">
        <f t="shared" si="10"/>
        <v>0</v>
      </c>
      <c r="BH154" s="154">
        <f t="shared" si="11"/>
        <v>0</v>
      </c>
      <c r="BI154" s="154">
        <f t="shared" si="12"/>
        <v>0</v>
      </c>
      <c r="BJ154" s="14" t="s">
        <v>131</v>
      </c>
      <c r="BK154" s="155">
        <f t="shared" si="13"/>
        <v>0</v>
      </c>
      <c r="BL154" s="14" t="s">
        <v>130</v>
      </c>
      <c r="BM154" s="153" t="s">
        <v>226</v>
      </c>
    </row>
    <row r="155" spans="1:65" s="2" customFormat="1" ht="16.5" customHeight="1">
      <c r="A155" s="26"/>
      <c r="B155" s="142"/>
      <c r="C155" s="156" t="s">
        <v>227</v>
      </c>
      <c r="D155" s="168" t="s">
        <v>150</v>
      </c>
      <c r="E155" s="169" t="s">
        <v>228</v>
      </c>
      <c r="F155" s="170" t="s">
        <v>229</v>
      </c>
      <c r="G155" s="171" t="s">
        <v>230</v>
      </c>
      <c r="H155" s="172">
        <v>500</v>
      </c>
      <c r="I155" s="172"/>
      <c r="J155" s="173"/>
      <c r="K155" s="172">
        <f t="shared" si="1"/>
        <v>0</v>
      </c>
      <c r="L155" s="157" t="s">
        <v>1</v>
      </c>
      <c r="M155" s="158"/>
      <c r="N155" s="159" t="s">
        <v>1</v>
      </c>
      <c r="O155" s="149" t="s">
        <v>38</v>
      </c>
      <c r="P155" s="150">
        <f t="shared" si="2"/>
        <v>0</v>
      </c>
      <c r="Q155" s="150">
        <f t="shared" si="3"/>
        <v>0</v>
      </c>
      <c r="R155" s="150">
        <f t="shared" si="4"/>
        <v>0</v>
      </c>
      <c r="S155" s="151">
        <v>0</v>
      </c>
      <c r="T155" s="151">
        <f t="shared" si="5"/>
        <v>0</v>
      </c>
      <c r="U155" s="151">
        <v>0</v>
      </c>
      <c r="V155" s="151">
        <f t="shared" si="6"/>
        <v>0</v>
      </c>
      <c r="W155" s="151">
        <v>0</v>
      </c>
      <c r="X155" s="152">
        <f t="shared" si="7"/>
        <v>0</v>
      </c>
      <c r="Y155" s="26"/>
      <c r="Z155" s="26"/>
      <c r="AA155" s="26"/>
      <c r="AB155" s="26"/>
      <c r="AC155" s="26"/>
      <c r="AD155" s="26"/>
      <c r="AE155" s="26"/>
      <c r="AR155" s="153" t="s">
        <v>141</v>
      </c>
      <c r="AT155" s="153" t="s">
        <v>150</v>
      </c>
      <c r="AU155" s="153" t="s">
        <v>131</v>
      </c>
      <c r="AY155" s="14" t="s">
        <v>123</v>
      </c>
      <c r="BE155" s="154">
        <f t="shared" si="8"/>
        <v>0</v>
      </c>
      <c r="BF155" s="154">
        <f t="shared" si="9"/>
        <v>0</v>
      </c>
      <c r="BG155" s="154">
        <f t="shared" si="10"/>
        <v>0</v>
      </c>
      <c r="BH155" s="154">
        <f t="shared" si="11"/>
        <v>0</v>
      </c>
      <c r="BI155" s="154">
        <f t="shared" si="12"/>
        <v>0</v>
      </c>
      <c r="BJ155" s="14" t="s">
        <v>131</v>
      </c>
      <c r="BK155" s="155">
        <f t="shared" si="13"/>
        <v>0</v>
      </c>
      <c r="BL155" s="14" t="s">
        <v>130</v>
      </c>
      <c r="BM155" s="153" t="s">
        <v>231</v>
      </c>
    </row>
    <row r="156" spans="1:65" s="2" customFormat="1" ht="21.75" customHeight="1">
      <c r="A156" s="26"/>
      <c r="B156" s="142"/>
      <c r="C156" s="143" t="s">
        <v>232</v>
      </c>
      <c r="D156" s="143" t="s">
        <v>126</v>
      </c>
      <c r="E156" s="144" t="s">
        <v>233</v>
      </c>
      <c r="F156" s="145" t="s">
        <v>234</v>
      </c>
      <c r="G156" s="146" t="s">
        <v>152</v>
      </c>
      <c r="H156" s="147">
        <v>36</v>
      </c>
      <c r="I156" s="147"/>
      <c r="J156" s="147"/>
      <c r="K156" s="147">
        <f t="shared" si="1"/>
        <v>0</v>
      </c>
      <c r="L156" s="145" t="s">
        <v>1</v>
      </c>
      <c r="M156" s="27"/>
      <c r="N156" s="148" t="s">
        <v>1</v>
      </c>
      <c r="O156" s="149" t="s">
        <v>38</v>
      </c>
      <c r="P156" s="150">
        <f t="shared" si="2"/>
        <v>0</v>
      </c>
      <c r="Q156" s="150">
        <f t="shared" si="3"/>
        <v>0</v>
      </c>
      <c r="R156" s="150">
        <f t="shared" si="4"/>
        <v>0</v>
      </c>
      <c r="S156" s="151">
        <v>0</v>
      </c>
      <c r="T156" s="151">
        <f t="shared" si="5"/>
        <v>0</v>
      </c>
      <c r="U156" s="151">
        <v>0</v>
      </c>
      <c r="V156" s="151">
        <f t="shared" si="6"/>
        <v>0</v>
      </c>
      <c r="W156" s="151">
        <v>0</v>
      </c>
      <c r="X156" s="152">
        <f t="shared" si="7"/>
        <v>0</v>
      </c>
      <c r="Y156" s="26"/>
      <c r="Z156" s="26"/>
      <c r="AA156" s="26"/>
      <c r="AB156" s="26"/>
      <c r="AC156" s="26"/>
      <c r="AD156" s="26"/>
      <c r="AE156" s="26"/>
      <c r="AR156" s="153" t="s">
        <v>130</v>
      </c>
      <c r="AT156" s="153" t="s">
        <v>126</v>
      </c>
      <c r="AU156" s="153" t="s">
        <v>131</v>
      </c>
      <c r="AY156" s="14" t="s">
        <v>123</v>
      </c>
      <c r="BE156" s="154">
        <f t="shared" si="8"/>
        <v>0</v>
      </c>
      <c r="BF156" s="154">
        <f t="shared" si="9"/>
        <v>0</v>
      </c>
      <c r="BG156" s="154">
        <f t="shared" si="10"/>
        <v>0</v>
      </c>
      <c r="BH156" s="154">
        <f t="shared" si="11"/>
        <v>0</v>
      </c>
      <c r="BI156" s="154">
        <f t="shared" si="12"/>
        <v>0</v>
      </c>
      <c r="BJ156" s="14" t="s">
        <v>131</v>
      </c>
      <c r="BK156" s="155">
        <f t="shared" si="13"/>
        <v>0</v>
      </c>
      <c r="BL156" s="14" t="s">
        <v>130</v>
      </c>
      <c r="BM156" s="153" t="s">
        <v>205</v>
      </c>
    </row>
    <row r="157" spans="1:65" s="2" customFormat="1" ht="21.75" customHeight="1">
      <c r="A157" s="26"/>
      <c r="B157" s="142"/>
      <c r="C157" s="156" t="s">
        <v>235</v>
      </c>
      <c r="D157" s="168" t="s">
        <v>150</v>
      </c>
      <c r="E157" s="169" t="s">
        <v>236</v>
      </c>
      <c r="F157" s="170" t="s">
        <v>237</v>
      </c>
      <c r="G157" s="171" t="s">
        <v>152</v>
      </c>
      <c r="H157" s="172">
        <v>36.36</v>
      </c>
      <c r="I157" s="172"/>
      <c r="J157" s="173"/>
      <c r="K157" s="172">
        <f t="shared" si="1"/>
        <v>0</v>
      </c>
      <c r="L157" s="157" t="s">
        <v>1</v>
      </c>
      <c r="M157" s="158"/>
      <c r="N157" s="159" t="s">
        <v>1</v>
      </c>
      <c r="O157" s="149" t="s">
        <v>38</v>
      </c>
      <c r="P157" s="150">
        <f t="shared" si="2"/>
        <v>0</v>
      </c>
      <c r="Q157" s="150">
        <f t="shared" si="3"/>
        <v>0</v>
      </c>
      <c r="R157" s="150">
        <f t="shared" si="4"/>
        <v>0</v>
      </c>
      <c r="S157" s="151">
        <v>0</v>
      </c>
      <c r="T157" s="151">
        <f t="shared" si="5"/>
        <v>0</v>
      </c>
      <c r="U157" s="151">
        <v>0</v>
      </c>
      <c r="V157" s="151">
        <f t="shared" si="6"/>
        <v>0</v>
      </c>
      <c r="W157" s="151">
        <v>0</v>
      </c>
      <c r="X157" s="152">
        <f t="shared" si="7"/>
        <v>0</v>
      </c>
      <c r="Y157" s="26"/>
      <c r="Z157" s="26"/>
      <c r="AA157" s="26"/>
      <c r="AB157" s="26"/>
      <c r="AC157" s="26"/>
      <c r="AD157" s="26"/>
      <c r="AE157" s="26"/>
      <c r="AR157" s="153" t="s">
        <v>141</v>
      </c>
      <c r="AT157" s="153" t="s">
        <v>150</v>
      </c>
      <c r="AU157" s="153" t="s">
        <v>131</v>
      </c>
      <c r="AY157" s="14" t="s">
        <v>123</v>
      </c>
      <c r="BE157" s="154">
        <f t="shared" si="8"/>
        <v>0</v>
      </c>
      <c r="BF157" s="154">
        <f t="shared" si="9"/>
        <v>0</v>
      </c>
      <c r="BG157" s="154">
        <f t="shared" si="10"/>
        <v>0</v>
      </c>
      <c r="BH157" s="154">
        <f t="shared" si="11"/>
        <v>0</v>
      </c>
      <c r="BI157" s="154">
        <f t="shared" si="12"/>
        <v>0</v>
      </c>
      <c r="BJ157" s="14" t="s">
        <v>131</v>
      </c>
      <c r="BK157" s="155">
        <f t="shared" si="13"/>
        <v>0</v>
      </c>
      <c r="BL157" s="14" t="s">
        <v>130</v>
      </c>
      <c r="BM157" s="153" t="s">
        <v>217</v>
      </c>
    </row>
    <row r="158" spans="1:65" s="12" customFormat="1" ht="22.9" customHeight="1">
      <c r="B158" s="129"/>
      <c r="D158" s="175" t="s">
        <v>73</v>
      </c>
      <c r="E158" s="176" t="s">
        <v>172</v>
      </c>
      <c r="F158" s="176" t="s">
        <v>238</v>
      </c>
      <c r="G158" s="177"/>
      <c r="H158" s="177"/>
      <c r="I158" s="177"/>
      <c r="J158" s="177"/>
      <c r="K158" s="178">
        <f>BK158</f>
        <v>0</v>
      </c>
      <c r="M158" s="129"/>
      <c r="N158" s="133"/>
      <c r="O158" s="134"/>
      <c r="P158" s="134"/>
      <c r="Q158" s="135">
        <f>SUM(Q159:Q167)</f>
        <v>0</v>
      </c>
      <c r="R158" s="135">
        <f>SUM(R159:R167)</f>
        <v>0</v>
      </c>
      <c r="S158" s="134"/>
      <c r="T158" s="136">
        <f>SUM(T159:T167)</f>
        <v>0</v>
      </c>
      <c r="U158" s="134"/>
      <c r="V158" s="136">
        <f>SUM(V159:V167)</f>
        <v>0</v>
      </c>
      <c r="W158" s="134"/>
      <c r="X158" s="137">
        <f>SUM(X159:X167)</f>
        <v>0</v>
      </c>
      <c r="AR158" s="130" t="s">
        <v>82</v>
      </c>
      <c r="AT158" s="138" t="s">
        <v>73</v>
      </c>
      <c r="AU158" s="138" t="s">
        <v>82</v>
      </c>
      <c r="AY158" s="130" t="s">
        <v>123</v>
      </c>
      <c r="BK158" s="139">
        <f>SUM(BK159:BK167)</f>
        <v>0</v>
      </c>
    </row>
    <row r="159" spans="1:65" s="2" customFormat="1" ht="21.75" customHeight="1">
      <c r="A159" s="26"/>
      <c r="B159" s="142"/>
      <c r="C159" s="143" t="s">
        <v>239</v>
      </c>
      <c r="D159" s="143" t="s">
        <v>126</v>
      </c>
      <c r="E159" s="144" t="s">
        <v>240</v>
      </c>
      <c r="F159" s="145" t="s">
        <v>241</v>
      </c>
      <c r="G159" s="146" t="s">
        <v>129</v>
      </c>
      <c r="H159" s="147">
        <v>1443.8679999999999</v>
      </c>
      <c r="I159" s="147"/>
      <c r="J159" s="147"/>
      <c r="K159" s="147">
        <f t="shared" ref="K159:K167" si="14">ROUND(P159*H159,3)</f>
        <v>0</v>
      </c>
      <c r="L159" s="145" t="s">
        <v>1</v>
      </c>
      <c r="M159" s="27"/>
      <c r="N159" s="148" t="s">
        <v>1</v>
      </c>
      <c r="O159" s="149" t="s">
        <v>38</v>
      </c>
      <c r="P159" s="150">
        <f t="shared" ref="P159:P167" si="15">I159+J159</f>
        <v>0</v>
      </c>
      <c r="Q159" s="150">
        <f t="shared" ref="Q159:Q167" si="16">ROUND(I159*H159,3)</f>
        <v>0</v>
      </c>
      <c r="R159" s="150">
        <f t="shared" ref="R159:R167" si="17">ROUND(J159*H159,3)</f>
        <v>0</v>
      </c>
      <c r="S159" s="151">
        <v>0</v>
      </c>
      <c r="T159" s="151">
        <f t="shared" ref="T159:T167" si="18">S159*H159</f>
        <v>0</v>
      </c>
      <c r="U159" s="151">
        <v>0</v>
      </c>
      <c r="V159" s="151">
        <f t="shared" ref="V159:V167" si="19">U159*H159</f>
        <v>0</v>
      </c>
      <c r="W159" s="151">
        <v>0</v>
      </c>
      <c r="X159" s="152">
        <f t="shared" ref="X159:X167" si="20">W159*H159</f>
        <v>0</v>
      </c>
      <c r="Y159" s="26"/>
      <c r="Z159" s="26"/>
      <c r="AA159" s="26"/>
      <c r="AB159" s="26"/>
      <c r="AC159" s="26"/>
      <c r="AD159" s="26"/>
      <c r="AE159" s="26"/>
      <c r="AR159" s="153" t="s">
        <v>130</v>
      </c>
      <c r="AT159" s="153" t="s">
        <v>126</v>
      </c>
      <c r="AU159" s="153" t="s">
        <v>131</v>
      </c>
      <c r="AY159" s="14" t="s">
        <v>123</v>
      </c>
      <c r="BE159" s="154">
        <f t="shared" ref="BE159:BE167" si="21">IF(O159="základná",K159,0)</f>
        <v>0</v>
      </c>
      <c r="BF159" s="154">
        <f t="shared" ref="BF159:BF167" si="22">IF(O159="znížená",K159,0)</f>
        <v>0</v>
      </c>
      <c r="BG159" s="154">
        <f t="shared" ref="BG159:BG167" si="23">IF(O159="zákl. prenesená",K159,0)</f>
        <v>0</v>
      </c>
      <c r="BH159" s="154">
        <f t="shared" ref="BH159:BH167" si="24">IF(O159="zníž. prenesená",K159,0)</f>
        <v>0</v>
      </c>
      <c r="BI159" s="154">
        <f t="shared" ref="BI159:BI167" si="25">IF(O159="nulová",K159,0)</f>
        <v>0</v>
      </c>
      <c r="BJ159" s="14" t="s">
        <v>131</v>
      </c>
      <c r="BK159" s="155">
        <f t="shared" ref="BK159:BK167" si="26">ROUND(P159*H159,3)</f>
        <v>0</v>
      </c>
      <c r="BL159" s="14" t="s">
        <v>130</v>
      </c>
      <c r="BM159" s="153" t="s">
        <v>223</v>
      </c>
    </row>
    <row r="160" spans="1:65" s="2" customFormat="1" ht="21.75" customHeight="1">
      <c r="A160" s="26"/>
      <c r="B160" s="142"/>
      <c r="C160" s="143" t="s">
        <v>242</v>
      </c>
      <c r="D160" s="143" t="s">
        <v>126</v>
      </c>
      <c r="E160" s="144" t="s">
        <v>243</v>
      </c>
      <c r="F160" s="145" t="s">
        <v>244</v>
      </c>
      <c r="G160" s="146" t="s">
        <v>129</v>
      </c>
      <c r="H160" s="147">
        <v>1443.8679999999999</v>
      </c>
      <c r="I160" s="147"/>
      <c r="J160" s="147"/>
      <c r="K160" s="147">
        <f t="shared" si="14"/>
        <v>0</v>
      </c>
      <c r="L160" s="145" t="s">
        <v>1</v>
      </c>
      <c r="M160" s="27"/>
      <c r="N160" s="148" t="s">
        <v>1</v>
      </c>
      <c r="O160" s="149" t="s">
        <v>38</v>
      </c>
      <c r="P160" s="150">
        <f t="shared" si="15"/>
        <v>0</v>
      </c>
      <c r="Q160" s="150">
        <f t="shared" si="16"/>
        <v>0</v>
      </c>
      <c r="R160" s="150">
        <f t="shared" si="17"/>
        <v>0</v>
      </c>
      <c r="S160" s="151">
        <v>0</v>
      </c>
      <c r="T160" s="151">
        <f t="shared" si="18"/>
        <v>0</v>
      </c>
      <c r="U160" s="151">
        <v>0</v>
      </c>
      <c r="V160" s="151">
        <f t="shared" si="19"/>
        <v>0</v>
      </c>
      <c r="W160" s="151">
        <v>0</v>
      </c>
      <c r="X160" s="152">
        <f t="shared" si="20"/>
        <v>0</v>
      </c>
      <c r="Y160" s="26"/>
      <c r="Z160" s="26"/>
      <c r="AA160" s="26"/>
      <c r="AB160" s="26"/>
      <c r="AC160" s="26"/>
      <c r="AD160" s="26"/>
      <c r="AE160" s="26"/>
      <c r="AR160" s="153" t="s">
        <v>130</v>
      </c>
      <c r="AT160" s="153" t="s">
        <v>126</v>
      </c>
      <c r="AU160" s="153" t="s">
        <v>131</v>
      </c>
      <c r="AY160" s="14" t="s">
        <v>123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4" t="s">
        <v>131</v>
      </c>
      <c r="BK160" s="155">
        <f t="shared" si="26"/>
        <v>0</v>
      </c>
      <c r="BL160" s="14" t="s">
        <v>130</v>
      </c>
      <c r="BM160" s="153" t="s">
        <v>154</v>
      </c>
    </row>
    <row r="161" spans="1:65" s="2" customFormat="1" ht="21.75" customHeight="1">
      <c r="A161" s="26"/>
      <c r="B161" s="142"/>
      <c r="C161" s="143" t="s">
        <v>245</v>
      </c>
      <c r="D161" s="143" t="s">
        <v>126</v>
      </c>
      <c r="E161" s="144" t="s">
        <v>246</v>
      </c>
      <c r="F161" s="145" t="s">
        <v>247</v>
      </c>
      <c r="G161" s="146" t="s">
        <v>129</v>
      </c>
      <c r="H161" s="147">
        <v>1443.8679999999999</v>
      </c>
      <c r="I161" s="147"/>
      <c r="J161" s="147"/>
      <c r="K161" s="147">
        <f t="shared" si="14"/>
        <v>0</v>
      </c>
      <c r="L161" s="145" t="s">
        <v>1</v>
      </c>
      <c r="M161" s="27"/>
      <c r="N161" s="148" t="s">
        <v>1</v>
      </c>
      <c r="O161" s="149" t="s">
        <v>38</v>
      </c>
      <c r="P161" s="150">
        <f t="shared" si="15"/>
        <v>0</v>
      </c>
      <c r="Q161" s="150">
        <f t="shared" si="16"/>
        <v>0</v>
      </c>
      <c r="R161" s="150">
        <f t="shared" si="17"/>
        <v>0</v>
      </c>
      <c r="S161" s="151">
        <v>0</v>
      </c>
      <c r="T161" s="151">
        <f t="shared" si="18"/>
        <v>0</v>
      </c>
      <c r="U161" s="151">
        <v>0</v>
      </c>
      <c r="V161" s="151">
        <f t="shared" si="19"/>
        <v>0</v>
      </c>
      <c r="W161" s="151">
        <v>0</v>
      </c>
      <c r="X161" s="152">
        <f t="shared" si="20"/>
        <v>0</v>
      </c>
      <c r="Y161" s="26"/>
      <c r="Z161" s="26"/>
      <c r="AA161" s="26"/>
      <c r="AB161" s="26"/>
      <c r="AC161" s="26"/>
      <c r="AD161" s="26"/>
      <c r="AE161" s="26"/>
      <c r="AR161" s="153" t="s">
        <v>130</v>
      </c>
      <c r="AT161" s="153" t="s">
        <v>126</v>
      </c>
      <c r="AU161" s="153" t="s">
        <v>131</v>
      </c>
      <c r="AY161" s="14" t="s">
        <v>123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4" t="s">
        <v>131</v>
      </c>
      <c r="BK161" s="155">
        <f t="shared" si="26"/>
        <v>0</v>
      </c>
      <c r="BL161" s="14" t="s">
        <v>130</v>
      </c>
      <c r="BM161" s="153" t="s">
        <v>232</v>
      </c>
    </row>
    <row r="162" spans="1:65" s="2" customFormat="1" ht="33" customHeight="1">
      <c r="A162" s="26"/>
      <c r="B162" s="142"/>
      <c r="C162" s="143" t="s">
        <v>248</v>
      </c>
      <c r="D162" s="143" t="s">
        <v>126</v>
      </c>
      <c r="E162" s="144" t="s">
        <v>249</v>
      </c>
      <c r="F162" s="145" t="s">
        <v>250</v>
      </c>
      <c r="G162" s="146" t="s">
        <v>129</v>
      </c>
      <c r="H162" s="147">
        <v>204</v>
      </c>
      <c r="I162" s="147"/>
      <c r="J162" s="147"/>
      <c r="K162" s="147">
        <f t="shared" si="14"/>
        <v>0</v>
      </c>
      <c r="L162" s="145" t="s">
        <v>1</v>
      </c>
      <c r="M162" s="27"/>
      <c r="N162" s="148" t="s">
        <v>1</v>
      </c>
      <c r="O162" s="149" t="s">
        <v>38</v>
      </c>
      <c r="P162" s="150">
        <f t="shared" si="15"/>
        <v>0</v>
      </c>
      <c r="Q162" s="150">
        <f t="shared" si="16"/>
        <v>0</v>
      </c>
      <c r="R162" s="150">
        <f t="shared" si="17"/>
        <v>0</v>
      </c>
      <c r="S162" s="151">
        <v>0</v>
      </c>
      <c r="T162" s="151">
        <f t="shared" si="18"/>
        <v>0</v>
      </c>
      <c r="U162" s="151">
        <v>0</v>
      </c>
      <c r="V162" s="151">
        <f t="shared" si="19"/>
        <v>0</v>
      </c>
      <c r="W162" s="151">
        <v>0</v>
      </c>
      <c r="X162" s="152">
        <f t="shared" si="20"/>
        <v>0</v>
      </c>
      <c r="Y162" s="26"/>
      <c r="Z162" s="26"/>
      <c r="AA162" s="26"/>
      <c r="AB162" s="26"/>
      <c r="AC162" s="26"/>
      <c r="AD162" s="26"/>
      <c r="AE162" s="26"/>
      <c r="AR162" s="153" t="s">
        <v>130</v>
      </c>
      <c r="AT162" s="153" t="s">
        <v>126</v>
      </c>
      <c r="AU162" s="153" t="s">
        <v>131</v>
      </c>
      <c r="AY162" s="14" t="s">
        <v>123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4" t="s">
        <v>131</v>
      </c>
      <c r="BK162" s="155">
        <f t="shared" si="26"/>
        <v>0</v>
      </c>
      <c r="BL162" s="14" t="s">
        <v>130</v>
      </c>
      <c r="BM162" s="153" t="s">
        <v>188</v>
      </c>
    </row>
    <row r="163" spans="1:65" s="2" customFormat="1" ht="21.75" customHeight="1">
      <c r="A163" s="26"/>
      <c r="B163" s="142"/>
      <c r="C163" s="156" t="s">
        <v>187</v>
      </c>
      <c r="D163" s="168" t="s">
        <v>150</v>
      </c>
      <c r="E163" s="169" t="s">
        <v>251</v>
      </c>
      <c r="F163" s="170" t="s">
        <v>252</v>
      </c>
      <c r="G163" s="171" t="s">
        <v>129</v>
      </c>
      <c r="H163" s="172">
        <v>205</v>
      </c>
      <c r="I163" s="172"/>
      <c r="J163" s="173"/>
      <c r="K163" s="172">
        <f t="shared" si="14"/>
        <v>0</v>
      </c>
      <c r="L163" s="157" t="s">
        <v>1</v>
      </c>
      <c r="M163" s="158"/>
      <c r="N163" s="159" t="s">
        <v>1</v>
      </c>
      <c r="O163" s="149" t="s">
        <v>38</v>
      </c>
      <c r="P163" s="150">
        <f t="shared" si="15"/>
        <v>0</v>
      </c>
      <c r="Q163" s="150">
        <f t="shared" si="16"/>
        <v>0</v>
      </c>
      <c r="R163" s="150">
        <f t="shared" si="17"/>
        <v>0</v>
      </c>
      <c r="S163" s="151">
        <v>0</v>
      </c>
      <c r="T163" s="151">
        <f t="shared" si="18"/>
        <v>0</v>
      </c>
      <c r="U163" s="151">
        <v>0</v>
      </c>
      <c r="V163" s="151">
        <f t="shared" si="19"/>
        <v>0</v>
      </c>
      <c r="W163" s="151">
        <v>0</v>
      </c>
      <c r="X163" s="152">
        <f t="shared" si="20"/>
        <v>0</v>
      </c>
      <c r="Y163" s="26"/>
      <c r="Z163" s="26"/>
      <c r="AA163" s="26"/>
      <c r="AB163" s="26"/>
      <c r="AC163" s="26"/>
      <c r="AD163" s="26"/>
      <c r="AE163" s="26"/>
      <c r="AR163" s="153" t="s">
        <v>141</v>
      </c>
      <c r="AT163" s="153" t="s">
        <v>150</v>
      </c>
      <c r="AU163" s="153" t="s">
        <v>131</v>
      </c>
      <c r="AY163" s="14" t="s">
        <v>123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4" t="s">
        <v>131</v>
      </c>
      <c r="BK163" s="155">
        <f t="shared" si="26"/>
        <v>0</v>
      </c>
      <c r="BL163" s="14" t="s">
        <v>130</v>
      </c>
      <c r="BM163" s="153" t="s">
        <v>213</v>
      </c>
    </row>
    <row r="164" spans="1:65" s="2" customFormat="1" ht="33" customHeight="1">
      <c r="A164" s="26"/>
      <c r="B164" s="142"/>
      <c r="C164" s="143" t="s">
        <v>253</v>
      </c>
      <c r="D164" s="143" t="s">
        <v>126</v>
      </c>
      <c r="E164" s="144" t="s">
        <v>254</v>
      </c>
      <c r="F164" s="145" t="s">
        <v>255</v>
      </c>
      <c r="G164" s="146" t="s">
        <v>129</v>
      </c>
      <c r="H164" s="147">
        <v>1443.8679999999999</v>
      </c>
      <c r="I164" s="147"/>
      <c r="J164" s="147"/>
      <c r="K164" s="147">
        <f t="shared" si="14"/>
        <v>0</v>
      </c>
      <c r="L164" s="145" t="s">
        <v>1</v>
      </c>
      <c r="M164" s="27"/>
      <c r="N164" s="148" t="s">
        <v>1</v>
      </c>
      <c r="O164" s="149" t="s">
        <v>38</v>
      </c>
      <c r="P164" s="150">
        <f t="shared" si="15"/>
        <v>0</v>
      </c>
      <c r="Q164" s="150">
        <f t="shared" si="16"/>
        <v>0</v>
      </c>
      <c r="R164" s="150">
        <f t="shared" si="17"/>
        <v>0</v>
      </c>
      <c r="S164" s="151">
        <v>0</v>
      </c>
      <c r="T164" s="151">
        <f t="shared" si="18"/>
        <v>0</v>
      </c>
      <c r="U164" s="151">
        <v>0</v>
      </c>
      <c r="V164" s="151">
        <f t="shared" si="19"/>
        <v>0</v>
      </c>
      <c r="W164" s="151">
        <v>0</v>
      </c>
      <c r="X164" s="152">
        <f t="shared" si="20"/>
        <v>0</v>
      </c>
      <c r="Y164" s="26"/>
      <c r="Z164" s="26"/>
      <c r="AA164" s="26"/>
      <c r="AB164" s="26"/>
      <c r="AC164" s="26"/>
      <c r="AD164" s="26"/>
      <c r="AE164" s="26"/>
      <c r="AR164" s="153" t="s">
        <v>130</v>
      </c>
      <c r="AT164" s="153" t="s">
        <v>126</v>
      </c>
      <c r="AU164" s="153" t="s">
        <v>131</v>
      </c>
      <c r="AY164" s="14" t="s">
        <v>123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4" t="s">
        <v>131</v>
      </c>
      <c r="BK164" s="155">
        <f t="shared" si="26"/>
        <v>0</v>
      </c>
      <c r="BL164" s="14" t="s">
        <v>130</v>
      </c>
      <c r="BM164" s="153" t="s">
        <v>256</v>
      </c>
    </row>
    <row r="165" spans="1:65" s="2" customFormat="1" ht="21.75" customHeight="1">
      <c r="A165" s="26"/>
      <c r="B165" s="142"/>
      <c r="C165" s="156" t="s">
        <v>191</v>
      </c>
      <c r="D165" s="168" t="s">
        <v>150</v>
      </c>
      <c r="E165" s="169" t="s">
        <v>257</v>
      </c>
      <c r="F165" s="170" t="s">
        <v>258</v>
      </c>
      <c r="G165" s="171" t="s">
        <v>129</v>
      </c>
      <c r="H165" s="172">
        <v>1370.3679999999999</v>
      </c>
      <c r="I165" s="172"/>
      <c r="J165" s="173"/>
      <c r="K165" s="172">
        <f t="shared" si="14"/>
        <v>0</v>
      </c>
      <c r="L165" s="157" t="s">
        <v>1</v>
      </c>
      <c r="M165" s="158"/>
      <c r="N165" s="159" t="s">
        <v>1</v>
      </c>
      <c r="O165" s="149" t="s">
        <v>38</v>
      </c>
      <c r="P165" s="150">
        <f t="shared" si="15"/>
        <v>0</v>
      </c>
      <c r="Q165" s="150">
        <f t="shared" si="16"/>
        <v>0</v>
      </c>
      <c r="R165" s="150">
        <f t="shared" si="17"/>
        <v>0</v>
      </c>
      <c r="S165" s="151">
        <v>0</v>
      </c>
      <c r="T165" s="151">
        <f t="shared" si="18"/>
        <v>0</v>
      </c>
      <c r="U165" s="151">
        <v>0</v>
      </c>
      <c r="V165" s="151">
        <f t="shared" si="19"/>
        <v>0</v>
      </c>
      <c r="W165" s="151">
        <v>0</v>
      </c>
      <c r="X165" s="152">
        <f t="shared" si="20"/>
        <v>0</v>
      </c>
      <c r="Y165" s="26"/>
      <c r="Z165" s="26"/>
      <c r="AA165" s="26"/>
      <c r="AB165" s="26"/>
      <c r="AC165" s="26"/>
      <c r="AD165" s="26"/>
      <c r="AE165" s="26"/>
      <c r="AR165" s="153" t="s">
        <v>141</v>
      </c>
      <c r="AT165" s="153" t="s">
        <v>150</v>
      </c>
      <c r="AU165" s="153" t="s">
        <v>131</v>
      </c>
      <c r="AY165" s="14" t="s">
        <v>123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4" t="s">
        <v>131</v>
      </c>
      <c r="BK165" s="155">
        <f t="shared" si="26"/>
        <v>0</v>
      </c>
      <c r="BL165" s="14" t="s">
        <v>130</v>
      </c>
      <c r="BM165" s="153" t="s">
        <v>259</v>
      </c>
    </row>
    <row r="166" spans="1:65" s="2" customFormat="1" ht="21.75" customHeight="1">
      <c r="A166" s="26"/>
      <c r="B166" s="142"/>
      <c r="C166" s="156" t="s">
        <v>260</v>
      </c>
      <c r="D166" s="168" t="s">
        <v>150</v>
      </c>
      <c r="E166" s="169" t="s">
        <v>261</v>
      </c>
      <c r="F166" s="170" t="s">
        <v>262</v>
      </c>
      <c r="G166" s="171" t="s">
        <v>129</v>
      </c>
      <c r="H166" s="172">
        <v>73.5</v>
      </c>
      <c r="I166" s="172"/>
      <c r="J166" s="173"/>
      <c r="K166" s="172">
        <f t="shared" si="14"/>
        <v>0</v>
      </c>
      <c r="L166" s="157" t="s">
        <v>1</v>
      </c>
      <c r="M166" s="158"/>
      <c r="N166" s="159" t="s">
        <v>1</v>
      </c>
      <c r="O166" s="149" t="s">
        <v>38</v>
      </c>
      <c r="P166" s="150">
        <f t="shared" si="15"/>
        <v>0</v>
      </c>
      <c r="Q166" s="150">
        <f t="shared" si="16"/>
        <v>0</v>
      </c>
      <c r="R166" s="150">
        <f t="shared" si="17"/>
        <v>0</v>
      </c>
      <c r="S166" s="151">
        <v>0</v>
      </c>
      <c r="T166" s="151">
        <f t="shared" si="18"/>
        <v>0</v>
      </c>
      <c r="U166" s="151">
        <v>0</v>
      </c>
      <c r="V166" s="151">
        <f t="shared" si="19"/>
        <v>0</v>
      </c>
      <c r="W166" s="151">
        <v>0</v>
      </c>
      <c r="X166" s="152">
        <f t="shared" si="20"/>
        <v>0</v>
      </c>
      <c r="Y166" s="26"/>
      <c r="Z166" s="26"/>
      <c r="AA166" s="26"/>
      <c r="AB166" s="26"/>
      <c r="AC166" s="26"/>
      <c r="AD166" s="26"/>
      <c r="AE166" s="26"/>
      <c r="AR166" s="153" t="s">
        <v>141</v>
      </c>
      <c r="AT166" s="153" t="s">
        <v>150</v>
      </c>
      <c r="AU166" s="153" t="s">
        <v>131</v>
      </c>
      <c r="AY166" s="14" t="s">
        <v>123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4" t="s">
        <v>131</v>
      </c>
      <c r="BK166" s="155">
        <f t="shared" si="26"/>
        <v>0</v>
      </c>
      <c r="BL166" s="14" t="s">
        <v>130</v>
      </c>
      <c r="BM166" s="153" t="s">
        <v>263</v>
      </c>
    </row>
    <row r="167" spans="1:65" s="2" customFormat="1" ht="21.75" customHeight="1">
      <c r="A167" s="26"/>
      <c r="B167" s="142"/>
      <c r="C167" s="143" t="s">
        <v>231</v>
      </c>
      <c r="D167" s="143" t="s">
        <v>126</v>
      </c>
      <c r="E167" s="144" t="s">
        <v>264</v>
      </c>
      <c r="F167" s="145" t="s">
        <v>265</v>
      </c>
      <c r="G167" s="146" t="s">
        <v>129</v>
      </c>
      <c r="H167" s="147">
        <v>1443.8679999999999</v>
      </c>
      <c r="I167" s="147"/>
      <c r="J167" s="147"/>
      <c r="K167" s="147">
        <f t="shared" si="14"/>
        <v>0</v>
      </c>
      <c r="L167" s="145" t="s">
        <v>1</v>
      </c>
      <c r="M167" s="27"/>
      <c r="N167" s="148" t="s">
        <v>1</v>
      </c>
      <c r="O167" s="149" t="s">
        <v>38</v>
      </c>
      <c r="P167" s="150">
        <f t="shared" si="15"/>
        <v>0</v>
      </c>
      <c r="Q167" s="150">
        <f t="shared" si="16"/>
        <v>0</v>
      </c>
      <c r="R167" s="150">
        <f t="shared" si="17"/>
        <v>0</v>
      </c>
      <c r="S167" s="151">
        <v>0</v>
      </c>
      <c r="T167" s="151">
        <f t="shared" si="18"/>
        <v>0</v>
      </c>
      <c r="U167" s="151">
        <v>0</v>
      </c>
      <c r="V167" s="151">
        <f t="shared" si="19"/>
        <v>0</v>
      </c>
      <c r="W167" s="151">
        <v>0</v>
      </c>
      <c r="X167" s="152">
        <f t="shared" si="20"/>
        <v>0</v>
      </c>
      <c r="Y167" s="26"/>
      <c r="Z167" s="26"/>
      <c r="AA167" s="26"/>
      <c r="AB167" s="26"/>
      <c r="AC167" s="26"/>
      <c r="AD167" s="26"/>
      <c r="AE167" s="26"/>
      <c r="AR167" s="153" t="s">
        <v>130</v>
      </c>
      <c r="AT167" s="153" t="s">
        <v>126</v>
      </c>
      <c r="AU167" s="153" t="s">
        <v>131</v>
      </c>
      <c r="AY167" s="14" t="s">
        <v>123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4" t="s">
        <v>131</v>
      </c>
      <c r="BK167" s="155">
        <f t="shared" si="26"/>
        <v>0</v>
      </c>
      <c r="BL167" s="14" t="s">
        <v>130</v>
      </c>
      <c r="BM167" s="153" t="s">
        <v>266</v>
      </c>
    </row>
    <row r="168" spans="1:65" s="12" customFormat="1" ht="22.9" customHeight="1">
      <c r="B168" s="129"/>
      <c r="D168" s="175" t="s">
        <v>73</v>
      </c>
      <c r="E168" s="176" t="s">
        <v>141</v>
      </c>
      <c r="F168" s="176" t="s">
        <v>267</v>
      </c>
      <c r="G168" s="177"/>
      <c r="H168" s="177"/>
      <c r="I168" s="177"/>
      <c r="J168" s="177"/>
      <c r="K168" s="178">
        <f>BK168</f>
        <v>0</v>
      </c>
      <c r="M168" s="129"/>
      <c r="N168" s="133"/>
      <c r="O168" s="134"/>
      <c r="P168" s="134"/>
      <c r="Q168" s="135">
        <f>SUM(Q169:Q172)</f>
        <v>0</v>
      </c>
      <c r="R168" s="135">
        <f>SUM(R169:R172)</f>
        <v>0</v>
      </c>
      <c r="S168" s="134"/>
      <c r="T168" s="136">
        <f>SUM(T169:T172)</f>
        <v>0</v>
      </c>
      <c r="U168" s="134"/>
      <c r="V168" s="136">
        <f>SUM(V169:V172)</f>
        <v>0</v>
      </c>
      <c r="W168" s="134"/>
      <c r="X168" s="137">
        <f>SUM(X169:X172)</f>
        <v>0</v>
      </c>
      <c r="AR168" s="130" t="s">
        <v>82</v>
      </c>
      <c r="AT168" s="138" t="s">
        <v>73</v>
      </c>
      <c r="AU168" s="138" t="s">
        <v>82</v>
      </c>
      <c r="AY168" s="130" t="s">
        <v>123</v>
      </c>
      <c r="BK168" s="139">
        <f>SUM(BK169:BK172)</f>
        <v>0</v>
      </c>
    </row>
    <row r="169" spans="1:65" s="2" customFormat="1" ht="21.75" customHeight="1">
      <c r="A169" s="26"/>
      <c r="B169" s="142"/>
      <c r="C169" s="143" t="s">
        <v>200</v>
      </c>
      <c r="D169" s="143" t="s">
        <v>126</v>
      </c>
      <c r="E169" s="144" t="s">
        <v>268</v>
      </c>
      <c r="F169" s="145" t="s">
        <v>269</v>
      </c>
      <c r="G169" s="146" t="s">
        <v>270</v>
      </c>
      <c r="H169" s="147">
        <v>20</v>
      </c>
      <c r="I169" s="147"/>
      <c r="J169" s="147"/>
      <c r="K169" s="147">
        <f>ROUND(P169*H169,3)</f>
        <v>0</v>
      </c>
      <c r="L169" s="145" t="s">
        <v>1</v>
      </c>
      <c r="M169" s="27"/>
      <c r="N169" s="148" t="s">
        <v>1</v>
      </c>
      <c r="O169" s="149" t="s">
        <v>38</v>
      </c>
      <c r="P169" s="150">
        <f>I169+J169</f>
        <v>0</v>
      </c>
      <c r="Q169" s="150">
        <f>ROUND(I169*H169,3)</f>
        <v>0</v>
      </c>
      <c r="R169" s="150">
        <f>ROUND(J169*H169,3)</f>
        <v>0</v>
      </c>
      <c r="S169" s="151">
        <v>0</v>
      </c>
      <c r="T169" s="151">
        <f>S169*H169</f>
        <v>0</v>
      </c>
      <c r="U169" s="151">
        <v>0</v>
      </c>
      <c r="V169" s="151">
        <f>U169*H169</f>
        <v>0</v>
      </c>
      <c r="W169" s="151">
        <v>0</v>
      </c>
      <c r="X169" s="152">
        <f>W169*H169</f>
        <v>0</v>
      </c>
      <c r="Y169" s="26"/>
      <c r="Z169" s="26"/>
      <c r="AA169" s="26"/>
      <c r="AB169" s="26"/>
      <c r="AC169" s="26"/>
      <c r="AD169" s="26"/>
      <c r="AE169" s="26"/>
      <c r="AR169" s="153" t="s">
        <v>130</v>
      </c>
      <c r="AT169" s="153" t="s">
        <v>126</v>
      </c>
      <c r="AU169" s="153" t="s">
        <v>131</v>
      </c>
      <c r="AY169" s="14" t="s">
        <v>123</v>
      </c>
      <c r="BE169" s="154">
        <f>IF(O169="základná",K169,0)</f>
        <v>0</v>
      </c>
      <c r="BF169" s="154">
        <f>IF(O169="znížená",K169,0)</f>
        <v>0</v>
      </c>
      <c r="BG169" s="154">
        <f>IF(O169="zákl. prenesená",K169,0)</f>
        <v>0</v>
      </c>
      <c r="BH169" s="154">
        <f>IF(O169="zníž. prenesená",K169,0)</f>
        <v>0</v>
      </c>
      <c r="BI169" s="154">
        <f>IF(O169="nulová",K169,0)</f>
        <v>0</v>
      </c>
      <c r="BJ169" s="14" t="s">
        <v>131</v>
      </c>
      <c r="BK169" s="155">
        <f>ROUND(P169*H169,3)</f>
        <v>0</v>
      </c>
      <c r="BL169" s="14" t="s">
        <v>130</v>
      </c>
      <c r="BM169" s="153" t="s">
        <v>271</v>
      </c>
    </row>
    <row r="170" spans="1:65" s="2" customFormat="1" ht="21.75" customHeight="1">
      <c r="A170" s="26"/>
      <c r="B170" s="142"/>
      <c r="C170" s="156" t="s">
        <v>272</v>
      </c>
      <c r="D170" s="168" t="s">
        <v>150</v>
      </c>
      <c r="E170" s="169" t="s">
        <v>273</v>
      </c>
      <c r="F170" s="170" t="s">
        <v>274</v>
      </c>
      <c r="G170" s="171" t="s">
        <v>152</v>
      </c>
      <c r="H170" s="172">
        <v>2.6720000000000002</v>
      </c>
      <c r="I170" s="172"/>
      <c r="J170" s="173"/>
      <c r="K170" s="172">
        <f>ROUND(P170*H170,3)</f>
        <v>0</v>
      </c>
      <c r="L170" s="157" t="s">
        <v>1</v>
      </c>
      <c r="M170" s="158"/>
      <c r="N170" s="159" t="s">
        <v>1</v>
      </c>
      <c r="O170" s="149" t="s">
        <v>38</v>
      </c>
      <c r="P170" s="150">
        <f>I170+J170</f>
        <v>0</v>
      </c>
      <c r="Q170" s="150">
        <f>ROUND(I170*H170,3)</f>
        <v>0</v>
      </c>
      <c r="R170" s="150">
        <f>ROUND(J170*H170,3)</f>
        <v>0</v>
      </c>
      <c r="S170" s="151">
        <v>0</v>
      </c>
      <c r="T170" s="151">
        <f>S170*H170</f>
        <v>0</v>
      </c>
      <c r="U170" s="151">
        <v>0</v>
      </c>
      <c r="V170" s="151">
        <f>U170*H170</f>
        <v>0</v>
      </c>
      <c r="W170" s="151">
        <v>0</v>
      </c>
      <c r="X170" s="152">
        <f>W170*H170</f>
        <v>0</v>
      </c>
      <c r="Y170" s="26"/>
      <c r="Z170" s="26"/>
      <c r="AA170" s="26"/>
      <c r="AB170" s="26"/>
      <c r="AC170" s="26"/>
      <c r="AD170" s="26"/>
      <c r="AE170" s="26"/>
      <c r="AR170" s="153" t="s">
        <v>141</v>
      </c>
      <c r="AT170" s="153" t="s">
        <v>150</v>
      </c>
      <c r="AU170" s="153" t="s">
        <v>131</v>
      </c>
      <c r="AY170" s="14" t="s">
        <v>123</v>
      </c>
      <c r="BE170" s="154">
        <f>IF(O170="základná",K170,0)</f>
        <v>0</v>
      </c>
      <c r="BF170" s="154">
        <f>IF(O170="znížená",K170,0)</f>
        <v>0</v>
      </c>
      <c r="BG170" s="154">
        <f>IF(O170="zákl. prenesená",K170,0)</f>
        <v>0</v>
      </c>
      <c r="BH170" s="154">
        <f>IF(O170="zníž. prenesená",K170,0)</f>
        <v>0</v>
      </c>
      <c r="BI170" s="154">
        <f>IF(O170="nulová",K170,0)</f>
        <v>0</v>
      </c>
      <c r="BJ170" s="14" t="s">
        <v>131</v>
      </c>
      <c r="BK170" s="155">
        <f>ROUND(P170*H170,3)</f>
        <v>0</v>
      </c>
      <c r="BL170" s="14" t="s">
        <v>130</v>
      </c>
      <c r="BM170" s="153" t="s">
        <v>275</v>
      </c>
    </row>
    <row r="171" spans="1:65" s="2" customFormat="1" ht="21.75" customHeight="1">
      <c r="A171" s="26"/>
      <c r="B171" s="142"/>
      <c r="C171" s="143" t="s">
        <v>204</v>
      </c>
      <c r="D171" s="143" t="s">
        <v>126</v>
      </c>
      <c r="E171" s="144" t="s">
        <v>276</v>
      </c>
      <c r="F171" s="145" t="s">
        <v>277</v>
      </c>
      <c r="G171" s="146" t="s">
        <v>152</v>
      </c>
      <c r="H171" s="147">
        <v>4</v>
      </c>
      <c r="I171" s="147"/>
      <c r="J171" s="147"/>
      <c r="K171" s="147">
        <f>ROUND(P171*H171,3)</f>
        <v>0</v>
      </c>
      <c r="L171" s="145" t="s">
        <v>1</v>
      </c>
      <c r="M171" s="27"/>
      <c r="N171" s="148" t="s">
        <v>1</v>
      </c>
      <c r="O171" s="149" t="s">
        <v>38</v>
      </c>
      <c r="P171" s="150">
        <f>I171+J171</f>
        <v>0</v>
      </c>
      <c r="Q171" s="150">
        <f>ROUND(I171*H171,3)</f>
        <v>0</v>
      </c>
      <c r="R171" s="150">
        <f>ROUND(J171*H171,3)</f>
        <v>0</v>
      </c>
      <c r="S171" s="151">
        <v>0</v>
      </c>
      <c r="T171" s="151">
        <f>S171*H171</f>
        <v>0</v>
      </c>
      <c r="U171" s="151">
        <v>0</v>
      </c>
      <c r="V171" s="151">
        <f>U171*H171</f>
        <v>0</v>
      </c>
      <c r="W171" s="151">
        <v>0</v>
      </c>
      <c r="X171" s="152">
        <f>W171*H171</f>
        <v>0</v>
      </c>
      <c r="Y171" s="26"/>
      <c r="Z171" s="26"/>
      <c r="AA171" s="26"/>
      <c r="AB171" s="26"/>
      <c r="AC171" s="26"/>
      <c r="AD171" s="26"/>
      <c r="AE171" s="26"/>
      <c r="AR171" s="153" t="s">
        <v>130</v>
      </c>
      <c r="AT171" s="153" t="s">
        <v>126</v>
      </c>
      <c r="AU171" s="153" t="s">
        <v>131</v>
      </c>
      <c r="AY171" s="14" t="s">
        <v>123</v>
      </c>
      <c r="BE171" s="154">
        <f>IF(O171="základná",K171,0)</f>
        <v>0</v>
      </c>
      <c r="BF171" s="154">
        <f>IF(O171="znížená",K171,0)</f>
        <v>0</v>
      </c>
      <c r="BG171" s="154">
        <f>IF(O171="zákl. prenesená",K171,0)</f>
        <v>0</v>
      </c>
      <c r="BH171" s="154">
        <f>IF(O171="zníž. prenesená",K171,0)</f>
        <v>0</v>
      </c>
      <c r="BI171" s="154">
        <f>IF(O171="nulová",K171,0)</f>
        <v>0</v>
      </c>
      <c r="BJ171" s="14" t="s">
        <v>131</v>
      </c>
      <c r="BK171" s="155">
        <f>ROUND(P171*H171,3)</f>
        <v>0</v>
      </c>
      <c r="BL171" s="14" t="s">
        <v>130</v>
      </c>
      <c r="BM171" s="153" t="s">
        <v>149</v>
      </c>
    </row>
    <row r="172" spans="1:65" s="2" customFormat="1" ht="21.75" customHeight="1">
      <c r="A172" s="26"/>
      <c r="B172" s="142"/>
      <c r="C172" s="143" t="s">
        <v>196</v>
      </c>
      <c r="D172" s="143" t="s">
        <v>126</v>
      </c>
      <c r="E172" s="144" t="s">
        <v>278</v>
      </c>
      <c r="F172" s="145" t="s">
        <v>279</v>
      </c>
      <c r="G172" s="146" t="s">
        <v>152</v>
      </c>
      <c r="H172" s="147">
        <v>4</v>
      </c>
      <c r="I172" s="147"/>
      <c r="J172" s="147"/>
      <c r="K172" s="147">
        <f>ROUND(P172*H172,3)</f>
        <v>0</v>
      </c>
      <c r="L172" s="145" t="s">
        <v>1</v>
      </c>
      <c r="M172" s="27"/>
      <c r="N172" s="148" t="s">
        <v>1</v>
      </c>
      <c r="O172" s="149" t="s">
        <v>38</v>
      </c>
      <c r="P172" s="150">
        <f>I172+J172</f>
        <v>0</v>
      </c>
      <c r="Q172" s="150">
        <f>ROUND(I172*H172,3)</f>
        <v>0</v>
      </c>
      <c r="R172" s="150">
        <f>ROUND(J172*H172,3)</f>
        <v>0</v>
      </c>
      <c r="S172" s="151">
        <v>0</v>
      </c>
      <c r="T172" s="151">
        <f>S172*H172</f>
        <v>0</v>
      </c>
      <c r="U172" s="151">
        <v>0</v>
      </c>
      <c r="V172" s="151">
        <f>U172*H172</f>
        <v>0</v>
      </c>
      <c r="W172" s="151">
        <v>0</v>
      </c>
      <c r="X172" s="152">
        <f>W172*H172</f>
        <v>0</v>
      </c>
      <c r="Y172" s="26"/>
      <c r="Z172" s="26"/>
      <c r="AA172" s="26"/>
      <c r="AB172" s="26"/>
      <c r="AC172" s="26"/>
      <c r="AD172" s="26"/>
      <c r="AE172" s="26"/>
      <c r="AR172" s="153" t="s">
        <v>130</v>
      </c>
      <c r="AT172" s="153" t="s">
        <v>126</v>
      </c>
      <c r="AU172" s="153" t="s">
        <v>131</v>
      </c>
      <c r="AY172" s="14" t="s">
        <v>123</v>
      </c>
      <c r="BE172" s="154">
        <f>IF(O172="základná",K172,0)</f>
        <v>0</v>
      </c>
      <c r="BF172" s="154">
        <f>IF(O172="znížená",K172,0)</f>
        <v>0</v>
      </c>
      <c r="BG172" s="154">
        <f>IF(O172="zákl. prenesená",K172,0)</f>
        <v>0</v>
      </c>
      <c r="BH172" s="154">
        <f>IF(O172="zníž. prenesená",K172,0)</f>
        <v>0</v>
      </c>
      <c r="BI172" s="154">
        <f>IF(O172="nulová",K172,0)</f>
        <v>0</v>
      </c>
      <c r="BJ172" s="14" t="s">
        <v>131</v>
      </c>
      <c r="BK172" s="155">
        <f>ROUND(P172*H172,3)</f>
        <v>0</v>
      </c>
      <c r="BL172" s="14" t="s">
        <v>130</v>
      </c>
      <c r="BM172" s="153" t="s">
        <v>245</v>
      </c>
    </row>
    <row r="173" spans="1:65" s="12" customFormat="1" ht="22.9" customHeight="1">
      <c r="B173" s="129"/>
      <c r="D173" s="175" t="s">
        <v>73</v>
      </c>
      <c r="E173" s="176" t="s">
        <v>280</v>
      </c>
      <c r="F173" s="176" t="s">
        <v>281</v>
      </c>
      <c r="G173" s="177"/>
      <c r="H173" s="177"/>
      <c r="I173" s="177"/>
      <c r="J173" s="177"/>
      <c r="K173" s="178">
        <f>BK173</f>
        <v>0</v>
      </c>
      <c r="M173" s="129"/>
      <c r="N173" s="133"/>
      <c r="O173" s="134"/>
      <c r="P173" s="134"/>
      <c r="Q173" s="135">
        <f>SUM(Q174:Q223)</f>
        <v>0</v>
      </c>
      <c r="R173" s="135">
        <f>SUM(R174:R223)</f>
        <v>0</v>
      </c>
      <c r="S173" s="134"/>
      <c r="T173" s="136">
        <f>SUM(T174:T223)</f>
        <v>0</v>
      </c>
      <c r="U173" s="134"/>
      <c r="V173" s="136">
        <f>SUM(V174:V223)</f>
        <v>0</v>
      </c>
      <c r="W173" s="134"/>
      <c r="X173" s="137">
        <f>SUM(X174:X223)</f>
        <v>0</v>
      </c>
      <c r="AR173" s="130" t="s">
        <v>82</v>
      </c>
      <c r="AT173" s="138" t="s">
        <v>73</v>
      </c>
      <c r="AU173" s="138" t="s">
        <v>82</v>
      </c>
      <c r="AY173" s="130" t="s">
        <v>123</v>
      </c>
      <c r="BK173" s="139">
        <f>SUM(BK174:BK223)</f>
        <v>0</v>
      </c>
    </row>
    <row r="174" spans="1:65" s="2" customFormat="1" ht="21.75" customHeight="1">
      <c r="A174" s="26"/>
      <c r="B174" s="142"/>
      <c r="C174" s="156" t="s">
        <v>282</v>
      </c>
      <c r="D174" s="168" t="s">
        <v>150</v>
      </c>
      <c r="E174" s="169" t="s">
        <v>283</v>
      </c>
      <c r="F174" s="170" t="s">
        <v>284</v>
      </c>
      <c r="G174" s="171" t="s">
        <v>152</v>
      </c>
      <c r="H174" s="172">
        <v>10</v>
      </c>
      <c r="I174" s="172"/>
      <c r="J174" s="173"/>
      <c r="K174" s="172">
        <f t="shared" ref="K174:K205" si="27">ROUND(P174*H174,3)</f>
        <v>0</v>
      </c>
      <c r="L174" s="157" t="s">
        <v>1</v>
      </c>
      <c r="M174" s="158"/>
      <c r="N174" s="159" t="s">
        <v>1</v>
      </c>
      <c r="O174" s="149" t="s">
        <v>38</v>
      </c>
      <c r="P174" s="150">
        <f t="shared" ref="P174:P205" si="28">I174+J174</f>
        <v>0</v>
      </c>
      <c r="Q174" s="150">
        <f t="shared" ref="Q174:Q205" si="29">ROUND(I174*H174,3)</f>
        <v>0</v>
      </c>
      <c r="R174" s="150">
        <f t="shared" ref="R174:R205" si="30">ROUND(J174*H174,3)</f>
        <v>0</v>
      </c>
      <c r="S174" s="151">
        <v>0</v>
      </c>
      <c r="T174" s="151">
        <f t="shared" ref="T174:T205" si="31">S174*H174</f>
        <v>0</v>
      </c>
      <c r="U174" s="151">
        <v>0</v>
      </c>
      <c r="V174" s="151">
        <f t="shared" ref="V174:V205" si="32">U174*H174</f>
        <v>0</v>
      </c>
      <c r="W174" s="151">
        <v>0</v>
      </c>
      <c r="X174" s="152">
        <f t="shared" ref="X174:X205" si="33">W174*H174</f>
        <v>0</v>
      </c>
      <c r="Y174" s="26"/>
      <c r="Z174" s="26"/>
      <c r="AA174" s="26"/>
      <c r="AB174" s="26"/>
      <c r="AC174" s="26"/>
      <c r="AD174" s="26"/>
      <c r="AE174" s="26"/>
      <c r="AR174" s="153" t="s">
        <v>141</v>
      </c>
      <c r="AT174" s="153" t="s">
        <v>150</v>
      </c>
      <c r="AU174" s="153" t="s">
        <v>131</v>
      </c>
      <c r="AY174" s="14" t="s">
        <v>123</v>
      </c>
      <c r="BE174" s="154">
        <f t="shared" ref="BE174:BE205" si="34">IF(O174="základná",K174,0)</f>
        <v>0</v>
      </c>
      <c r="BF174" s="154">
        <f t="shared" ref="BF174:BF205" si="35">IF(O174="znížená",K174,0)</f>
        <v>0</v>
      </c>
      <c r="BG174" s="154">
        <f t="shared" ref="BG174:BG205" si="36">IF(O174="zákl. prenesená",K174,0)</f>
        <v>0</v>
      </c>
      <c r="BH174" s="154">
        <f t="shared" ref="BH174:BH205" si="37">IF(O174="zníž. prenesená",K174,0)</f>
        <v>0</v>
      </c>
      <c r="BI174" s="154">
        <f t="shared" ref="BI174:BI205" si="38">IF(O174="nulová",K174,0)</f>
        <v>0</v>
      </c>
      <c r="BJ174" s="14" t="s">
        <v>131</v>
      </c>
      <c r="BK174" s="155">
        <f t="shared" ref="BK174:BK205" si="39">ROUND(P174*H174,3)</f>
        <v>0</v>
      </c>
      <c r="BL174" s="14" t="s">
        <v>130</v>
      </c>
      <c r="BM174" s="153" t="s">
        <v>132</v>
      </c>
    </row>
    <row r="175" spans="1:65" s="2" customFormat="1" ht="16.5" customHeight="1">
      <c r="A175" s="26"/>
      <c r="B175" s="142"/>
      <c r="C175" s="156" t="s">
        <v>285</v>
      </c>
      <c r="D175" s="168" t="s">
        <v>150</v>
      </c>
      <c r="E175" s="169" t="s">
        <v>286</v>
      </c>
      <c r="F175" s="170" t="s">
        <v>287</v>
      </c>
      <c r="G175" s="171" t="s">
        <v>152</v>
      </c>
      <c r="H175" s="172">
        <v>1</v>
      </c>
      <c r="I175" s="172"/>
      <c r="J175" s="173"/>
      <c r="K175" s="172">
        <f t="shared" si="27"/>
        <v>0</v>
      </c>
      <c r="L175" s="157" t="s">
        <v>1</v>
      </c>
      <c r="M175" s="158"/>
      <c r="N175" s="159" t="s">
        <v>1</v>
      </c>
      <c r="O175" s="149" t="s">
        <v>38</v>
      </c>
      <c r="P175" s="150">
        <f t="shared" si="28"/>
        <v>0</v>
      </c>
      <c r="Q175" s="150">
        <f t="shared" si="29"/>
        <v>0</v>
      </c>
      <c r="R175" s="150">
        <f t="shared" si="30"/>
        <v>0</v>
      </c>
      <c r="S175" s="151">
        <v>0</v>
      </c>
      <c r="T175" s="151">
        <f t="shared" si="31"/>
        <v>0</v>
      </c>
      <c r="U175" s="151">
        <v>0</v>
      </c>
      <c r="V175" s="151">
        <f t="shared" si="32"/>
        <v>0</v>
      </c>
      <c r="W175" s="151">
        <v>0</v>
      </c>
      <c r="X175" s="152">
        <f t="shared" si="33"/>
        <v>0</v>
      </c>
      <c r="Y175" s="26"/>
      <c r="Z175" s="26"/>
      <c r="AA175" s="26"/>
      <c r="AB175" s="26"/>
      <c r="AC175" s="26"/>
      <c r="AD175" s="26"/>
      <c r="AE175" s="26"/>
      <c r="AR175" s="153" t="s">
        <v>141</v>
      </c>
      <c r="AT175" s="153" t="s">
        <v>150</v>
      </c>
      <c r="AU175" s="153" t="s">
        <v>131</v>
      </c>
      <c r="AY175" s="14" t="s">
        <v>123</v>
      </c>
      <c r="BE175" s="154">
        <f t="shared" si="34"/>
        <v>0</v>
      </c>
      <c r="BF175" s="154">
        <f t="shared" si="35"/>
        <v>0</v>
      </c>
      <c r="BG175" s="154">
        <f t="shared" si="36"/>
        <v>0</v>
      </c>
      <c r="BH175" s="154">
        <f t="shared" si="37"/>
        <v>0</v>
      </c>
      <c r="BI175" s="154">
        <f t="shared" si="38"/>
        <v>0</v>
      </c>
      <c r="BJ175" s="14" t="s">
        <v>131</v>
      </c>
      <c r="BK175" s="155">
        <f t="shared" si="39"/>
        <v>0</v>
      </c>
      <c r="BL175" s="14" t="s">
        <v>130</v>
      </c>
      <c r="BM175" s="153" t="s">
        <v>288</v>
      </c>
    </row>
    <row r="176" spans="1:65" s="2" customFormat="1" ht="21.75" customHeight="1">
      <c r="A176" s="26"/>
      <c r="B176" s="142"/>
      <c r="C176" s="143" t="s">
        <v>259</v>
      </c>
      <c r="D176" s="143" t="s">
        <v>126</v>
      </c>
      <c r="E176" s="144" t="s">
        <v>289</v>
      </c>
      <c r="F176" s="145" t="s">
        <v>290</v>
      </c>
      <c r="G176" s="146" t="s">
        <v>152</v>
      </c>
      <c r="H176" s="147">
        <v>6</v>
      </c>
      <c r="I176" s="147"/>
      <c r="J176" s="147"/>
      <c r="K176" s="147">
        <f t="shared" si="27"/>
        <v>0</v>
      </c>
      <c r="L176" s="145" t="s">
        <v>1</v>
      </c>
      <c r="M176" s="27"/>
      <c r="N176" s="148" t="s">
        <v>1</v>
      </c>
      <c r="O176" s="149" t="s">
        <v>38</v>
      </c>
      <c r="P176" s="150">
        <f t="shared" si="28"/>
        <v>0</v>
      </c>
      <c r="Q176" s="150">
        <f t="shared" si="29"/>
        <v>0</v>
      </c>
      <c r="R176" s="150">
        <f t="shared" si="30"/>
        <v>0</v>
      </c>
      <c r="S176" s="151">
        <v>0</v>
      </c>
      <c r="T176" s="151">
        <f t="shared" si="31"/>
        <v>0</v>
      </c>
      <c r="U176" s="151">
        <v>0</v>
      </c>
      <c r="V176" s="151">
        <f t="shared" si="32"/>
        <v>0</v>
      </c>
      <c r="W176" s="151">
        <v>0</v>
      </c>
      <c r="X176" s="152">
        <f t="shared" si="33"/>
        <v>0</v>
      </c>
      <c r="Y176" s="26"/>
      <c r="Z176" s="26"/>
      <c r="AA176" s="26"/>
      <c r="AB176" s="26"/>
      <c r="AC176" s="26"/>
      <c r="AD176" s="26"/>
      <c r="AE176" s="26"/>
      <c r="AR176" s="153" t="s">
        <v>130</v>
      </c>
      <c r="AT176" s="153" t="s">
        <v>126</v>
      </c>
      <c r="AU176" s="153" t="s">
        <v>131</v>
      </c>
      <c r="AY176" s="14" t="s">
        <v>123</v>
      </c>
      <c r="BE176" s="154">
        <f t="shared" si="34"/>
        <v>0</v>
      </c>
      <c r="BF176" s="154">
        <f t="shared" si="35"/>
        <v>0</v>
      </c>
      <c r="BG176" s="154">
        <f t="shared" si="36"/>
        <v>0</v>
      </c>
      <c r="BH176" s="154">
        <f t="shared" si="37"/>
        <v>0</v>
      </c>
      <c r="BI176" s="154">
        <f t="shared" si="38"/>
        <v>0</v>
      </c>
      <c r="BJ176" s="14" t="s">
        <v>131</v>
      </c>
      <c r="BK176" s="155">
        <f t="shared" si="39"/>
        <v>0</v>
      </c>
      <c r="BL176" s="14" t="s">
        <v>130</v>
      </c>
      <c r="BM176" s="153" t="s">
        <v>291</v>
      </c>
    </row>
    <row r="177" spans="1:65" s="2" customFormat="1" ht="33" customHeight="1">
      <c r="A177" s="26"/>
      <c r="B177" s="142"/>
      <c r="C177" s="156" t="s">
        <v>292</v>
      </c>
      <c r="D177" s="168" t="s">
        <v>150</v>
      </c>
      <c r="E177" s="169" t="s">
        <v>293</v>
      </c>
      <c r="F177" s="170" t="s">
        <v>294</v>
      </c>
      <c r="G177" s="171" t="s">
        <v>152</v>
      </c>
      <c r="H177" s="172">
        <v>1</v>
      </c>
      <c r="I177" s="172"/>
      <c r="J177" s="173"/>
      <c r="K177" s="172">
        <f t="shared" si="27"/>
        <v>0</v>
      </c>
      <c r="L177" s="157" t="s">
        <v>1</v>
      </c>
      <c r="M177" s="158"/>
      <c r="N177" s="159" t="s">
        <v>1</v>
      </c>
      <c r="O177" s="149" t="s">
        <v>38</v>
      </c>
      <c r="P177" s="150">
        <f t="shared" si="28"/>
        <v>0</v>
      </c>
      <c r="Q177" s="150">
        <f t="shared" si="29"/>
        <v>0</v>
      </c>
      <c r="R177" s="150">
        <f t="shared" si="30"/>
        <v>0</v>
      </c>
      <c r="S177" s="151">
        <v>0</v>
      </c>
      <c r="T177" s="151">
        <f t="shared" si="31"/>
        <v>0</v>
      </c>
      <c r="U177" s="151">
        <v>0</v>
      </c>
      <c r="V177" s="151">
        <f t="shared" si="32"/>
        <v>0</v>
      </c>
      <c r="W177" s="151">
        <v>0</v>
      </c>
      <c r="X177" s="152">
        <f t="shared" si="33"/>
        <v>0</v>
      </c>
      <c r="Y177" s="26"/>
      <c r="Z177" s="26"/>
      <c r="AA177" s="26"/>
      <c r="AB177" s="26"/>
      <c r="AC177" s="26"/>
      <c r="AD177" s="26"/>
      <c r="AE177" s="26"/>
      <c r="AR177" s="153" t="s">
        <v>141</v>
      </c>
      <c r="AT177" s="153" t="s">
        <v>150</v>
      </c>
      <c r="AU177" s="153" t="s">
        <v>131</v>
      </c>
      <c r="AY177" s="14" t="s">
        <v>123</v>
      </c>
      <c r="BE177" s="154">
        <f t="shared" si="34"/>
        <v>0</v>
      </c>
      <c r="BF177" s="154">
        <f t="shared" si="35"/>
        <v>0</v>
      </c>
      <c r="BG177" s="154">
        <f t="shared" si="36"/>
        <v>0</v>
      </c>
      <c r="BH177" s="154">
        <f t="shared" si="37"/>
        <v>0</v>
      </c>
      <c r="BI177" s="154">
        <f t="shared" si="38"/>
        <v>0</v>
      </c>
      <c r="BJ177" s="14" t="s">
        <v>131</v>
      </c>
      <c r="BK177" s="155">
        <f t="shared" si="39"/>
        <v>0</v>
      </c>
      <c r="BL177" s="14" t="s">
        <v>130</v>
      </c>
      <c r="BM177" s="153" t="s">
        <v>295</v>
      </c>
    </row>
    <row r="178" spans="1:65" s="2" customFormat="1" ht="21.75" customHeight="1">
      <c r="A178" s="26"/>
      <c r="B178" s="142"/>
      <c r="C178" s="156" t="s">
        <v>263</v>
      </c>
      <c r="D178" s="168" t="s">
        <v>150</v>
      </c>
      <c r="E178" s="169" t="s">
        <v>296</v>
      </c>
      <c r="F178" s="170" t="s">
        <v>297</v>
      </c>
      <c r="G178" s="171" t="s">
        <v>152</v>
      </c>
      <c r="H178" s="172">
        <v>1</v>
      </c>
      <c r="I178" s="172"/>
      <c r="J178" s="173"/>
      <c r="K178" s="172">
        <f t="shared" si="27"/>
        <v>0</v>
      </c>
      <c r="L178" s="157" t="s">
        <v>1</v>
      </c>
      <c r="M178" s="158"/>
      <c r="N178" s="159" t="s">
        <v>1</v>
      </c>
      <c r="O178" s="149" t="s">
        <v>38</v>
      </c>
      <c r="P178" s="150">
        <f t="shared" si="28"/>
        <v>0</v>
      </c>
      <c r="Q178" s="150">
        <f t="shared" si="29"/>
        <v>0</v>
      </c>
      <c r="R178" s="150">
        <f t="shared" si="30"/>
        <v>0</v>
      </c>
      <c r="S178" s="151">
        <v>0</v>
      </c>
      <c r="T178" s="151">
        <f t="shared" si="31"/>
        <v>0</v>
      </c>
      <c r="U178" s="151">
        <v>0</v>
      </c>
      <c r="V178" s="151">
        <f t="shared" si="32"/>
        <v>0</v>
      </c>
      <c r="W178" s="151">
        <v>0</v>
      </c>
      <c r="X178" s="152">
        <f t="shared" si="33"/>
        <v>0</v>
      </c>
      <c r="Y178" s="26"/>
      <c r="Z178" s="26"/>
      <c r="AA178" s="26"/>
      <c r="AB178" s="26"/>
      <c r="AC178" s="26"/>
      <c r="AD178" s="26"/>
      <c r="AE178" s="26"/>
      <c r="AR178" s="153" t="s">
        <v>141</v>
      </c>
      <c r="AT178" s="153" t="s">
        <v>150</v>
      </c>
      <c r="AU178" s="153" t="s">
        <v>131</v>
      </c>
      <c r="AY178" s="14" t="s">
        <v>123</v>
      </c>
      <c r="BE178" s="154">
        <f t="shared" si="34"/>
        <v>0</v>
      </c>
      <c r="BF178" s="154">
        <f t="shared" si="35"/>
        <v>0</v>
      </c>
      <c r="BG178" s="154">
        <f t="shared" si="36"/>
        <v>0</v>
      </c>
      <c r="BH178" s="154">
        <f t="shared" si="37"/>
        <v>0</v>
      </c>
      <c r="BI178" s="154">
        <f t="shared" si="38"/>
        <v>0</v>
      </c>
      <c r="BJ178" s="14" t="s">
        <v>131</v>
      </c>
      <c r="BK178" s="155">
        <f t="shared" si="39"/>
        <v>0</v>
      </c>
      <c r="BL178" s="14" t="s">
        <v>130</v>
      </c>
      <c r="BM178" s="153" t="s">
        <v>298</v>
      </c>
    </row>
    <row r="179" spans="1:65" s="2" customFormat="1" ht="21.75" customHeight="1">
      <c r="A179" s="26"/>
      <c r="B179" s="142"/>
      <c r="C179" s="156" t="s">
        <v>299</v>
      </c>
      <c r="D179" s="168" t="s">
        <v>150</v>
      </c>
      <c r="E179" s="169" t="s">
        <v>300</v>
      </c>
      <c r="F179" s="170" t="s">
        <v>301</v>
      </c>
      <c r="G179" s="171" t="s">
        <v>152</v>
      </c>
      <c r="H179" s="172">
        <v>1</v>
      </c>
      <c r="I179" s="172"/>
      <c r="J179" s="173"/>
      <c r="K179" s="172">
        <f t="shared" si="27"/>
        <v>0</v>
      </c>
      <c r="L179" s="157" t="s">
        <v>1</v>
      </c>
      <c r="M179" s="158"/>
      <c r="N179" s="159" t="s">
        <v>1</v>
      </c>
      <c r="O179" s="149" t="s">
        <v>38</v>
      </c>
      <c r="P179" s="150">
        <f t="shared" si="28"/>
        <v>0</v>
      </c>
      <c r="Q179" s="150">
        <f t="shared" si="29"/>
        <v>0</v>
      </c>
      <c r="R179" s="150">
        <f t="shared" si="30"/>
        <v>0</v>
      </c>
      <c r="S179" s="151">
        <v>0</v>
      </c>
      <c r="T179" s="151">
        <f t="shared" si="31"/>
        <v>0</v>
      </c>
      <c r="U179" s="151">
        <v>0</v>
      </c>
      <c r="V179" s="151">
        <f t="shared" si="32"/>
        <v>0</v>
      </c>
      <c r="W179" s="151">
        <v>0</v>
      </c>
      <c r="X179" s="152">
        <f t="shared" si="33"/>
        <v>0</v>
      </c>
      <c r="Y179" s="26"/>
      <c r="Z179" s="26"/>
      <c r="AA179" s="26"/>
      <c r="AB179" s="26"/>
      <c r="AC179" s="26"/>
      <c r="AD179" s="26"/>
      <c r="AE179" s="26"/>
      <c r="AR179" s="153" t="s">
        <v>141</v>
      </c>
      <c r="AT179" s="153" t="s">
        <v>150</v>
      </c>
      <c r="AU179" s="153" t="s">
        <v>131</v>
      </c>
      <c r="AY179" s="14" t="s">
        <v>123</v>
      </c>
      <c r="BE179" s="154">
        <f t="shared" si="34"/>
        <v>0</v>
      </c>
      <c r="BF179" s="154">
        <f t="shared" si="35"/>
        <v>0</v>
      </c>
      <c r="BG179" s="154">
        <f t="shared" si="36"/>
        <v>0</v>
      </c>
      <c r="BH179" s="154">
        <f t="shared" si="37"/>
        <v>0</v>
      </c>
      <c r="BI179" s="154">
        <f t="shared" si="38"/>
        <v>0</v>
      </c>
      <c r="BJ179" s="14" t="s">
        <v>131</v>
      </c>
      <c r="BK179" s="155">
        <f t="shared" si="39"/>
        <v>0</v>
      </c>
      <c r="BL179" s="14" t="s">
        <v>130</v>
      </c>
      <c r="BM179" s="153" t="s">
        <v>285</v>
      </c>
    </row>
    <row r="180" spans="1:65" s="2" customFormat="1" ht="21.75" customHeight="1">
      <c r="A180" s="26"/>
      <c r="B180" s="142"/>
      <c r="C180" s="156" t="s">
        <v>266</v>
      </c>
      <c r="D180" s="168" t="s">
        <v>150</v>
      </c>
      <c r="E180" s="169" t="s">
        <v>302</v>
      </c>
      <c r="F180" s="170" t="s">
        <v>303</v>
      </c>
      <c r="G180" s="171" t="s">
        <v>152</v>
      </c>
      <c r="H180" s="172">
        <v>1</v>
      </c>
      <c r="I180" s="172"/>
      <c r="J180" s="173"/>
      <c r="K180" s="172">
        <f t="shared" si="27"/>
        <v>0</v>
      </c>
      <c r="L180" s="157" t="s">
        <v>1</v>
      </c>
      <c r="M180" s="158"/>
      <c r="N180" s="159" t="s">
        <v>1</v>
      </c>
      <c r="O180" s="149" t="s">
        <v>38</v>
      </c>
      <c r="P180" s="150">
        <f t="shared" si="28"/>
        <v>0</v>
      </c>
      <c r="Q180" s="150">
        <f t="shared" si="29"/>
        <v>0</v>
      </c>
      <c r="R180" s="150">
        <f t="shared" si="30"/>
        <v>0</v>
      </c>
      <c r="S180" s="151">
        <v>0</v>
      </c>
      <c r="T180" s="151">
        <f t="shared" si="31"/>
        <v>0</v>
      </c>
      <c r="U180" s="151">
        <v>0</v>
      </c>
      <c r="V180" s="151">
        <f t="shared" si="32"/>
        <v>0</v>
      </c>
      <c r="W180" s="151">
        <v>0</v>
      </c>
      <c r="X180" s="152">
        <f t="shared" si="33"/>
        <v>0</v>
      </c>
      <c r="Y180" s="26"/>
      <c r="Z180" s="26"/>
      <c r="AA180" s="26"/>
      <c r="AB180" s="26"/>
      <c r="AC180" s="26"/>
      <c r="AD180" s="26"/>
      <c r="AE180" s="26"/>
      <c r="AR180" s="153" t="s">
        <v>141</v>
      </c>
      <c r="AT180" s="153" t="s">
        <v>150</v>
      </c>
      <c r="AU180" s="153" t="s">
        <v>131</v>
      </c>
      <c r="AY180" s="14" t="s">
        <v>123</v>
      </c>
      <c r="BE180" s="154">
        <f t="shared" si="34"/>
        <v>0</v>
      </c>
      <c r="BF180" s="154">
        <f t="shared" si="35"/>
        <v>0</v>
      </c>
      <c r="BG180" s="154">
        <f t="shared" si="36"/>
        <v>0</v>
      </c>
      <c r="BH180" s="154">
        <f t="shared" si="37"/>
        <v>0</v>
      </c>
      <c r="BI180" s="154">
        <f t="shared" si="38"/>
        <v>0</v>
      </c>
      <c r="BJ180" s="14" t="s">
        <v>131</v>
      </c>
      <c r="BK180" s="155">
        <f t="shared" si="39"/>
        <v>0</v>
      </c>
      <c r="BL180" s="14" t="s">
        <v>130</v>
      </c>
      <c r="BM180" s="153" t="s">
        <v>304</v>
      </c>
    </row>
    <row r="181" spans="1:65" s="2" customFormat="1" ht="21.75" customHeight="1">
      <c r="A181" s="26"/>
      <c r="B181" s="142"/>
      <c r="C181" s="156" t="s">
        <v>305</v>
      </c>
      <c r="D181" s="168" t="s">
        <v>150</v>
      </c>
      <c r="E181" s="169" t="s">
        <v>306</v>
      </c>
      <c r="F181" s="170" t="s">
        <v>307</v>
      </c>
      <c r="G181" s="171" t="s">
        <v>152</v>
      </c>
      <c r="H181" s="172">
        <v>2</v>
      </c>
      <c r="I181" s="172"/>
      <c r="J181" s="173"/>
      <c r="K181" s="172">
        <f t="shared" si="27"/>
        <v>0</v>
      </c>
      <c r="L181" s="157" t="s">
        <v>1</v>
      </c>
      <c r="M181" s="158"/>
      <c r="N181" s="159" t="s">
        <v>1</v>
      </c>
      <c r="O181" s="149" t="s">
        <v>38</v>
      </c>
      <c r="P181" s="150">
        <f t="shared" si="28"/>
        <v>0</v>
      </c>
      <c r="Q181" s="150">
        <f t="shared" si="29"/>
        <v>0</v>
      </c>
      <c r="R181" s="150">
        <f t="shared" si="30"/>
        <v>0</v>
      </c>
      <c r="S181" s="151">
        <v>0</v>
      </c>
      <c r="T181" s="151">
        <f t="shared" si="31"/>
        <v>0</v>
      </c>
      <c r="U181" s="151">
        <v>0</v>
      </c>
      <c r="V181" s="151">
        <f t="shared" si="32"/>
        <v>0</v>
      </c>
      <c r="W181" s="151">
        <v>0</v>
      </c>
      <c r="X181" s="152">
        <f t="shared" si="33"/>
        <v>0</v>
      </c>
      <c r="Y181" s="26"/>
      <c r="Z181" s="26"/>
      <c r="AA181" s="26"/>
      <c r="AB181" s="26"/>
      <c r="AC181" s="26"/>
      <c r="AD181" s="26"/>
      <c r="AE181" s="26"/>
      <c r="AR181" s="153" t="s">
        <v>141</v>
      </c>
      <c r="AT181" s="153" t="s">
        <v>150</v>
      </c>
      <c r="AU181" s="153" t="s">
        <v>131</v>
      </c>
      <c r="AY181" s="14" t="s">
        <v>123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4" t="s">
        <v>131</v>
      </c>
      <c r="BK181" s="155">
        <f t="shared" si="39"/>
        <v>0</v>
      </c>
      <c r="BL181" s="14" t="s">
        <v>130</v>
      </c>
      <c r="BM181" s="153" t="s">
        <v>308</v>
      </c>
    </row>
    <row r="182" spans="1:65" s="2" customFormat="1" ht="16.5" customHeight="1">
      <c r="A182" s="26"/>
      <c r="B182" s="142"/>
      <c r="C182" s="156" t="s">
        <v>271</v>
      </c>
      <c r="D182" s="168" t="s">
        <v>150</v>
      </c>
      <c r="E182" s="169" t="s">
        <v>309</v>
      </c>
      <c r="F182" s="170" t="s">
        <v>310</v>
      </c>
      <c r="G182" s="171" t="s">
        <v>152</v>
      </c>
      <c r="H182" s="172">
        <v>12</v>
      </c>
      <c r="I182" s="172"/>
      <c r="J182" s="173"/>
      <c r="K182" s="172">
        <f t="shared" si="27"/>
        <v>0</v>
      </c>
      <c r="L182" s="157" t="s">
        <v>1</v>
      </c>
      <c r="M182" s="158"/>
      <c r="N182" s="159" t="s">
        <v>1</v>
      </c>
      <c r="O182" s="149" t="s">
        <v>38</v>
      </c>
      <c r="P182" s="150">
        <f t="shared" si="28"/>
        <v>0</v>
      </c>
      <c r="Q182" s="150">
        <f t="shared" si="29"/>
        <v>0</v>
      </c>
      <c r="R182" s="150">
        <f t="shared" si="30"/>
        <v>0</v>
      </c>
      <c r="S182" s="151">
        <v>0</v>
      </c>
      <c r="T182" s="151">
        <f t="shared" si="31"/>
        <v>0</v>
      </c>
      <c r="U182" s="151">
        <v>0</v>
      </c>
      <c r="V182" s="151">
        <f t="shared" si="32"/>
        <v>0</v>
      </c>
      <c r="W182" s="151">
        <v>0</v>
      </c>
      <c r="X182" s="152">
        <f t="shared" si="33"/>
        <v>0</v>
      </c>
      <c r="Y182" s="26"/>
      <c r="Z182" s="26"/>
      <c r="AA182" s="26"/>
      <c r="AB182" s="26"/>
      <c r="AC182" s="26"/>
      <c r="AD182" s="26"/>
      <c r="AE182" s="26"/>
      <c r="AR182" s="153" t="s">
        <v>141</v>
      </c>
      <c r="AT182" s="153" t="s">
        <v>150</v>
      </c>
      <c r="AU182" s="153" t="s">
        <v>131</v>
      </c>
      <c r="AY182" s="14" t="s">
        <v>123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4" t="s">
        <v>131</v>
      </c>
      <c r="BK182" s="155">
        <f t="shared" si="39"/>
        <v>0</v>
      </c>
      <c r="BL182" s="14" t="s">
        <v>130</v>
      </c>
      <c r="BM182" s="153" t="s">
        <v>311</v>
      </c>
    </row>
    <row r="183" spans="1:65" s="2" customFormat="1" ht="16.5" customHeight="1">
      <c r="A183" s="26"/>
      <c r="B183" s="142"/>
      <c r="C183" s="156" t="s">
        <v>312</v>
      </c>
      <c r="D183" s="168" t="s">
        <v>150</v>
      </c>
      <c r="E183" s="169" t="s">
        <v>313</v>
      </c>
      <c r="F183" s="170" t="s">
        <v>314</v>
      </c>
      <c r="G183" s="171" t="s">
        <v>152</v>
      </c>
      <c r="H183" s="172">
        <v>6</v>
      </c>
      <c r="I183" s="172"/>
      <c r="J183" s="173"/>
      <c r="K183" s="172">
        <f t="shared" si="27"/>
        <v>0</v>
      </c>
      <c r="L183" s="157" t="s">
        <v>1</v>
      </c>
      <c r="M183" s="158"/>
      <c r="N183" s="159" t="s">
        <v>1</v>
      </c>
      <c r="O183" s="149" t="s">
        <v>38</v>
      </c>
      <c r="P183" s="150">
        <f t="shared" si="28"/>
        <v>0</v>
      </c>
      <c r="Q183" s="150">
        <f t="shared" si="29"/>
        <v>0</v>
      </c>
      <c r="R183" s="150">
        <f t="shared" si="30"/>
        <v>0</v>
      </c>
      <c r="S183" s="151">
        <v>0</v>
      </c>
      <c r="T183" s="151">
        <f t="shared" si="31"/>
        <v>0</v>
      </c>
      <c r="U183" s="151">
        <v>0</v>
      </c>
      <c r="V183" s="151">
        <f t="shared" si="32"/>
        <v>0</v>
      </c>
      <c r="W183" s="151">
        <v>0</v>
      </c>
      <c r="X183" s="152">
        <f t="shared" si="33"/>
        <v>0</v>
      </c>
      <c r="Y183" s="26"/>
      <c r="Z183" s="26"/>
      <c r="AA183" s="26"/>
      <c r="AB183" s="26"/>
      <c r="AC183" s="26"/>
      <c r="AD183" s="26"/>
      <c r="AE183" s="26"/>
      <c r="AR183" s="153" t="s">
        <v>141</v>
      </c>
      <c r="AT183" s="153" t="s">
        <v>150</v>
      </c>
      <c r="AU183" s="153" t="s">
        <v>131</v>
      </c>
      <c r="AY183" s="14" t="s">
        <v>123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4" t="s">
        <v>131</v>
      </c>
      <c r="BK183" s="155">
        <f t="shared" si="39"/>
        <v>0</v>
      </c>
      <c r="BL183" s="14" t="s">
        <v>130</v>
      </c>
      <c r="BM183" s="153" t="s">
        <v>315</v>
      </c>
    </row>
    <row r="184" spans="1:65" s="2" customFormat="1" ht="21.75" customHeight="1">
      <c r="A184" s="26"/>
      <c r="B184" s="142"/>
      <c r="C184" s="143" t="s">
        <v>316</v>
      </c>
      <c r="D184" s="143" t="s">
        <v>126</v>
      </c>
      <c r="E184" s="144" t="s">
        <v>317</v>
      </c>
      <c r="F184" s="145" t="s">
        <v>318</v>
      </c>
      <c r="G184" s="146" t="s">
        <v>152</v>
      </c>
      <c r="H184" s="147">
        <v>13</v>
      </c>
      <c r="I184" s="147"/>
      <c r="J184" s="147"/>
      <c r="K184" s="147">
        <f t="shared" si="27"/>
        <v>0</v>
      </c>
      <c r="L184" s="145" t="s">
        <v>1</v>
      </c>
      <c r="M184" s="27"/>
      <c r="N184" s="148" t="s">
        <v>1</v>
      </c>
      <c r="O184" s="149" t="s">
        <v>38</v>
      </c>
      <c r="P184" s="150">
        <f t="shared" si="28"/>
        <v>0</v>
      </c>
      <c r="Q184" s="150">
        <f t="shared" si="29"/>
        <v>0</v>
      </c>
      <c r="R184" s="150">
        <f t="shared" si="30"/>
        <v>0</v>
      </c>
      <c r="S184" s="151">
        <v>0</v>
      </c>
      <c r="T184" s="151">
        <f t="shared" si="31"/>
        <v>0</v>
      </c>
      <c r="U184" s="151">
        <v>0</v>
      </c>
      <c r="V184" s="151">
        <f t="shared" si="32"/>
        <v>0</v>
      </c>
      <c r="W184" s="151">
        <v>0</v>
      </c>
      <c r="X184" s="152">
        <f t="shared" si="33"/>
        <v>0</v>
      </c>
      <c r="Y184" s="26"/>
      <c r="Z184" s="26"/>
      <c r="AA184" s="26"/>
      <c r="AB184" s="26"/>
      <c r="AC184" s="26"/>
      <c r="AD184" s="26"/>
      <c r="AE184" s="26"/>
      <c r="AR184" s="153" t="s">
        <v>130</v>
      </c>
      <c r="AT184" s="153" t="s">
        <v>126</v>
      </c>
      <c r="AU184" s="153" t="s">
        <v>131</v>
      </c>
      <c r="AY184" s="14" t="s">
        <v>123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4" t="s">
        <v>131</v>
      </c>
      <c r="BK184" s="155">
        <f t="shared" si="39"/>
        <v>0</v>
      </c>
      <c r="BL184" s="14" t="s">
        <v>130</v>
      </c>
      <c r="BM184" s="153" t="s">
        <v>319</v>
      </c>
    </row>
    <row r="185" spans="1:65" s="2" customFormat="1" ht="27" customHeight="1">
      <c r="A185" s="26"/>
      <c r="B185" s="142"/>
      <c r="C185" s="156" t="s">
        <v>304</v>
      </c>
      <c r="D185" s="168" t="s">
        <v>150</v>
      </c>
      <c r="E185" s="169" t="s">
        <v>320</v>
      </c>
      <c r="F185" s="170" t="s">
        <v>453</v>
      </c>
      <c r="G185" s="171" t="s">
        <v>152</v>
      </c>
      <c r="H185" s="172">
        <v>4</v>
      </c>
      <c r="I185" s="172"/>
      <c r="J185" s="173"/>
      <c r="K185" s="172">
        <f t="shared" si="27"/>
        <v>0</v>
      </c>
      <c r="L185" s="157" t="s">
        <v>1</v>
      </c>
      <c r="M185" s="158"/>
      <c r="N185" s="159" t="s">
        <v>1</v>
      </c>
      <c r="O185" s="149" t="s">
        <v>38</v>
      </c>
      <c r="P185" s="150">
        <f t="shared" si="28"/>
        <v>0</v>
      </c>
      <c r="Q185" s="150">
        <f t="shared" si="29"/>
        <v>0</v>
      </c>
      <c r="R185" s="150">
        <f t="shared" si="30"/>
        <v>0</v>
      </c>
      <c r="S185" s="151">
        <v>0</v>
      </c>
      <c r="T185" s="151">
        <f t="shared" si="31"/>
        <v>0</v>
      </c>
      <c r="U185" s="151">
        <v>0</v>
      </c>
      <c r="V185" s="151">
        <f t="shared" si="32"/>
        <v>0</v>
      </c>
      <c r="W185" s="151">
        <v>0</v>
      </c>
      <c r="X185" s="152">
        <f t="shared" si="33"/>
        <v>0</v>
      </c>
      <c r="Y185" s="26"/>
      <c r="Z185" s="26"/>
      <c r="AA185" s="26"/>
      <c r="AB185" s="26"/>
      <c r="AC185" s="26"/>
      <c r="AD185" s="26"/>
      <c r="AE185" s="26"/>
      <c r="AR185" s="153" t="s">
        <v>141</v>
      </c>
      <c r="AT185" s="153" t="s">
        <v>150</v>
      </c>
      <c r="AU185" s="153" t="s">
        <v>131</v>
      </c>
      <c r="AY185" s="14" t="s">
        <v>123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4" t="s">
        <v>131</v>
      </c>
      <c r="BK185" s="155">
        <f t="shared" si="39"/>
        <v>0</v>
      </c>
      <c r="BL185" s="14" t="s">
        <v>130</v>
      </c>
      <c r="BM185" s="153" t="s">
        <v>321</v>
      </c>
    </row>
    <row r="186" spans="1:65" s="2" customFormat="1" ht="32.25" customHeight="1">
      <c r="A186" s="26"/>
      <c r="B186" s="142"/>
      <c r="C186" s="156" t="s">
        <v>322</v>
      </c>
      <c r="D186" s="168" t="s">
        <v>150</v>
      </c>
      <c r="E186" s="169" t="s">
        <v>323</v>
      </c>
      <c r="F186" s="170" t="s">
        <v>452</v>
      </c>
      <c r="G186" s="171" t="s">
        <v>152</v>
      </c>
      <c r="H186" s="172">
        <v>3</v>
      </c>
      <c r="I186" s="172"/>
      <c r="J186" s="173"/>
      <c r="K186" s="172">
        <f t="shared" si="27"/>
        <v>0</v>
      </c>
      <c r="L186" s="157" t="s">
        <v>1</v>
      </c>
      <c r="M186" s="158"/>
      <c r="N186" s="159" t="s">
        <v>1</v>
      </c>
      <c r="O186" s="149" t="s">
        <v>38</v>
      </c>
      <c r="P186" s="150">
        <f t="shared" si="28"/>
        <v>0</v>
      </c>
      <c r="Q186" s="150">
        <f t="shared" si="29"/>
        <v>0</v>
      </c>
      <c r="R186" s="150">
        <f t="shared" si="30"/>
        <v>0</v>
      </c>
      <c r="S186" s="151">
        <v>0</v>
      </c>
      <c r="T186" s="151">
        <f t="shared" si="31"/>
        <v>0</v>
      </c>
      <c r="U186" s="151">
        <v>0</v>
      </c>
      <c r="V186" s="151">
        <f t="shared" si="32"/>
        <v>0</v>
      </c>
      <c r="W186" s="151">
        <v>0</v>
      </c>
      <c r="X186" s="152">
        <f t="shared" si="33"/>
        <v>0</v>
      </c>
      <c r="Y186" s="26"/>
      <c r="Z186" s="26"/>
      <c r="AA186" s="26"/>
      <c r="AB186" s="26"/>
      <c r="AC186" s="26"/>
      <c r="AD186" s="26"/>
      <c r="AE186" s="26"/>
      <c r="AR186" s="153" t="s">
        <v>141</v>
      </c>
      <c r="AT186" s="153" t="s">
        <v>150</v>
      </c>
      <c r="AU186" s="153" t="s">
        <v>131</v>
      </c>
      <c r="AY186" s="14" t="s">
        <v>123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4" t="s">
        <v>131</v>
      </c>
      <c r="BK186" s="155">
        <f t="shared" si="39"/>
        <v>0</v>
      </c>
      <c r="BL186" s="14" t="s">
        <v>130</v>
      </c>
      <c r="BM186" s="153" t="s">
        <v>324</v>
      </c>
    </row>
    <row r="187" spans="1:65" s="2" customFormat="1" ht="54" customHeight="1">
      <c r="A187" s="26"/>
      <c r="B187" s="142"/>
      <c r="C187" s="156" t="s">
        <v>308</v>
      </c>
      <c r="D187" s="168" t="s">
        <v>150</v>
      </c>
      <c r="E187" s="169" t="s">
        <v>325</v>
      </c>
      <c r="F187" s="170" t="s">
        <v>454</v>
      </c>
      <c r="G187" s="171" t="s">
        <v>152</v>
      </c>
      <c r="H187" s="172">
        <v>2</v>
      </c>
      <c r="I187" s="172"/>
      <c r="J187" s="173"/>
      <c r="K187" s="172">
        <f t="shared" si="27"/>
        <v>0</v>
      </c>
      <c r="L187" s="157" t="s">
        <v>1</v>
      </c>
      <c r="M187" s="158"/>
      <c r="N187" s="159" t="s">
        <v>1</v>
      </c>
      <c r="O187" s="149" t="s">
        <v>38</v>
      </c>
      <c r="P187" s="150">
        <f t="shared" si="28"/>
        <v>0</v>
      </c>
      <c r="Q187" s="150">
        <f t="shared" si="29"/>
        <v>0</v>
      </c>
      <c r="R187" s="150">
        <f t="shared" si="30"/>
        <v>0</v>
      </c>
      <c r="S187" s="151">
        <v>0</v>
      </c>
      <c r="T187" s="151">
        <f t="shared" si="31"/>
        <v>0</v>
      </c>
      <c r="U187" s="151">
        <v>0</v>
      </c>
      <c r="V187" s="151">
        <f t="shared" si="32"/>
        <v>0</v>
      </c>
      <c r="W187" s="151">
        <v>0</v>
      </c>
      <c r="X187" s="152">
        <f t="shared" si="33"/>
        <v>0</v>
      </c>
      <c r="Y187" s="26"/>
      <c r="Z187" s="26"/>
      <c r="AA187" s="26"/>
      <c r="AB187" s="26"/>
      <c r="AC187" s="26"/>
      <c r="AD187" s="26"/>
      <c r="AE187" s="26"/>
      <c r="AR187" s="153" t="s">
        <v>141</v>
      </c>
      <c r="AT187" s="153" t="s">
        <v>150</v>
      </c>
      <c r="AU187" s="153" t="s">
        <v>131</v>
      </c>
      <c r="AY187" s="14" t="s">
        <v>123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4" t="s">
        <v>131</v>
      </c>
      <c r="BK187" s="155">
        <f t="shared" si="39"/>
        <v>0</v>
      </c>
      <c r="BL187" s="14" t="s">
        <v>130</v>
      </c>
      <c r="BM187" s="153" t="s">
        <v>326</v>
      </c>
    </row>
    <row r="188" spans="1:65" s="2" customFormat="1" ht="36.75" customHeight="1">
      <c r="A188" s="26"/>
      <c r="B188" s="142"/>
      <c r="C188" s="156" t="s">
        <v>327</v>
      </c>
      <c r="D188" s="168" t="s">
        <v>150</v>
      </c>
      <c r="E188" s="169" t="s">
        <v>328</v>
      </c>
      <c r="F188" s="170" t="s">
        <v>455</v>
      </c>
      <c r="G188" s="171" t="s">
        <v>152</v>
      </c>
      <c r="H188" s="172">
        <v>4</v>
      </c>
      <c r="I188" s="172"/>
      <c r="J188" s="173"/>
      <c r="K188" s="172">
        <f t="shared" si="27"/>
        <v>0</v>
      </c>
      <c r="L188" s="157" t="s">
        <v>1</v>
      </c>
      <c r="M188" s="158"/>
      <c r="N188" s="159" t="s">
        <v>1</v>
      </c>
      <c r="O188" s="149" t="s">
        <v>38</v>
      </c>
      <c r="P188" s="150">
        <f t="shared" si="28"/>
        <v>0</v>
      </c>
      <c r="Q188" s="150">
        <f t="shared" si="29"/>
        <v>0</v>
      </c>
      <c r="R188" s="150">
        <f t="shared" si="30"/>
        <v>0</v>
      </c>
      <c r="S188" s="151">
        <v>0</v>
      </c>
      <c r="T188" s="151">
        <f t="shared" si="31"/>
        <v>0</v>
      </c>
      <c r="U188" s="151">
        <v>0</v>
      </c>
      <c r="V188" s="151">
        <f t="shared" si="32"/>
        <v>0</v>
      </c>
      <c r="W188" s="151">
        <v>0</v>
      </c>
      <c r="X188" s="152">
        <f t="shared" si="33"/>
        <v>0</v>
      </c>
      <c r="Y188" s="26"/>
      <c r="Z188" s="26"/>
      <c r="AA188" s="26"/>
      <c r="AB188" s="26"/>
      <c r="AC188" s="26"/>
      <c r="AD188" s="26"/>
      <c r="AE188" s="26"/>
      <c r="AR188" s="153" t="s">
        <v>141</v>
      </c>
      <c r="AT188" s="153" t="s">
        <v>150</v>
      </c>
      <c r="AU188" s="153" t="s">
        <v>131</v>
      </c>
      <c r="AY188" s="14" t="s">
        <v>123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4" t="s">
        <v>131</v>
      </c>
      <c r="BK188" s="155">
        <f t="shared" si="39"/>
        <v>0</v>
      </c>
      <c r="BL188" s="14" t="s">
        <v>130</v>
      </c>
      <c r="BM188" s="153" t="s">
        <v>329</v>
      </c>
    </row>
    <row r="189" spans="1:65" s="2" customFormat="1" ht="27" customHeight="1">
      <c r="A189" s="26"/>
      <c r="B189" s="142"/>
      <c r="C189" s="156" t="s">
        <v>311</v>
      </c>
      <c r="D189" s="168" t="s">
        <v>150</v>
      </c>
      <c r="E189" s="169" t="s">
        <v>330</v>
      </c>
      <c r="F189" s="170" t="s">
        <v>331</v>
      </c>
      <c r="G189" s="171" t="s">
        <v>152</v>
      </c>
      <c r="H189" s="172">
        <v>13</v>
      </c>
      <c r="I189" s="172"/>
      <c r="J189" s="173"/>
      <c r="K189" s="172">
        <f t="shared" si="27"/>
        <v>0</v>
      </c>
      <c r="L189" s="157" t="s">
        <v>1</v>
      </c>
      <c r="M189" s="158"/>
      <c r="N189" s="159" t="s">
        <v>1</v>
      </c>
      <c r="O189" s="149" t="s">
        <v>38</v>
      </c>
      <c r="P189" s="150">
        <f t="shared" si="28"/>
        <v>0</v>
      </c>
      <c r="Q189" s="150">
        <f t="shared" si="29"/>
        <v>0</v>
      </c>
      <c r="R189" s="150">
        <f t="shared" si="30"/>
        <v>0</v>
      </c>
      <c r="S189" s="151">
        <v>0</v>
      </c>
      <c r="T189" s="151">
        <f t="shared" si="31"/>
        <v>0</v>
      </c>
      <c r="U189" s="151">
        <v>0</v>
      </c>
      <c r="V189" s="151">
        <f t="shared" si="32"/>
        <v>0</v>
      </c>
      <c r="W189" s="151">
        <v>0</v>
      </c>
      <c r="X189" s="152">
        <f t="shared" si="33"/>
        <v>0</v>
      </c>
      <c r="Y189" s="26"/>
      <c r="Z189" s="26"/>
      <c r="AA189" s="26"/>
      <c r="AB189" s="26"/>
      <c r="AC189" s="26"/>
      <c r="AD189" s="26"/>
      <c r="AE189" s="26"/>
      <c r="AR189" s="153" t="s">
        <v>141</v>
      </c>
      <c r="AT189" s="153" t="s">
        <v>150</v>
      </c>
      <c r="AU189" s="153" t="s">
        <v>131</v>
      </c>
      <c r="AY189" s="14" t="s">
        <v>123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4" t="s">
        <v>131</v>
      </c>
      <c r="BK189" s="155">
        <f t="shared" si="39"/>
        <v>0</v>
      </c>
      <c r="BL189" s="14" t="s">
        <v>130</v>
      </c>
      <c r="BM189" s="153" t="s">
        <v>332</v>
      </c>
    </row>
    <row r="190" spans="1:65" s="2" customFormat="1" ht="21.75" customHeight="1">
      <c r="A190" s="26"/>
      <c r="B190" s="142"/>
      <c r="C190" s="143" t="s">
        <v>333</v>
      </c>
      <c r="D190" s="143" t="s">
        <v>126</v>
      </c>
      <c r="E190" s="144" t="s">
        <v>334</v>
      </c>
      <c r="F190" s="145" t="s">
        <v>335</v>
      </c>
      <c r="G190" s="146" t="s">
        <v>152</v>
      </c>
      <c r="H190" s="147">
        <v>3</v>
      </c>
      <c r="I190" s="147"/>
      <c r="J190" s="147"/>
      <c r="K190" s="147">
        <f t="shared" si="27"/>
        <v>0</v>
      </c>
      <c r="L190" s="145" t="s">
        <v>1</v>
      </c>
      <c r="M190" s="27"/>
      <c r="N190" s="148" t="s">
        <v>1</v>
      </c>
      <c r="O190" s="149" t="s">
        <v>38</v>
      </c>
      <c r="P190" s="150">
        <f t="shared" si="28"/>
        <v>0</v>
      </c>
      <c r="Q190" s="150">
        <f t="shared" si="29"/>
        <v>0</v>
      </c>
      <c r="R190" s="150">
        <f t="shared" si="30"/>
        <v>0</v>
      </c>
      <c r="S190" s="151">
        <v>0</v>
      </c>
      <c r="T190" s="151">
        <f t="shared" si="31"/>
        <v>0</v>
      </c>
      <c r="U190" s="151">
        <v>0</v>
      </c>
      <c r="V190" s="151">
        <f t="shared" si="32"/>
        <v>0</v>
      </c>
      <c r="W190" s="151">
        <v>0</v>
      </c>
      <c r="X190" s="152">
        <f t="shared" si="33"/>
        <v>0</v>
      </c>
      <c r="Y190" s="26"/>
      <c r="Z190" s="26"/>
      <c r="AA190" s="26"/>
      <c r="AB190" s="26"/>
      <c r="AC190" s="26"/>
      <c r="AD190" s="26"/>
      <c r="AE190" s="26"/>
      <c r="AR190" s="153" t="s">
        <v>130</v>
      </c>
      <c r="AT190" s="153" t="s">
        <v>126</v>
      </c>
      <c r="AU190" s="153" t="s">
        <v>131</v>
      </c>
      <c r="AY190" s="14" t="s">
        <v>123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4" t="s">
        <v>131</v>
      </c>
      <c r="BK190" s="155">
        <f t="shared" si="39"/>
        <v>0</v>
      </c>
      <c r="BL190" s="14" t="s">
        <v>130</v>
      </c>
      <c r="BM190" s="153" t="s">
        <v>336</v>
      </c>
    </row>
    <row r="191" spans="1:65" s="2" customFormat="1" ht="16.5" customHeight="1">
      <c r="A191" s="26"/>
      <c r="B191" s="142"/>
      <c r="C191" s="156" t="s">
        <v>337</v>
      </c>
      <c r="D191" s="168" t="s">
        <v>150</v>
      </c>
      <c r="E191" s="169" t="s">
        <v>338</v>
      </c>
      <c r="F191" s="170" t="s">
        <v>339</v>
      </c>
      <c r="G191" s="171" t="s">
        <v>152</v>
      </c>
      <c r="H191" s="172">
        <v>26</v>
      </c>
      <c r="I191" s="172"/>
      <c r="J191" s="173"/>
      <c r="K191" s="172">
        <f t="shared" si="27"/>
        <v>0</v>
      </c>
      <c r="L191" s="157" t="s">
        <v>1</v>
      </c>
      <c r="M191" s="158"/>
      <c r="N191" s="159" t="s">
        <v>1</v>
      </c>
      <c r="O191" s="149" t="s">
        <v>38</v>
      </c>
      <c r="P191" s="150">
        <f t="shared" si="28"/>
        <v>0</v>
      </c>
      <c r="Q191" s="150">
        <f t="shared" si="29"/>
        <v>0</v>
      </c>
      <c r="R191" s="150">
        <f t="shared" si="30"/>
        <v>0</v>
      </c>
      <c r="S191" s="151">
        <v>0</v>
      </c>
      <c r="T191" s="151">
        <f t="shared" si="31"/>
        <v>0</v>
      </c>
      <c r="U191" s="151">
        <v>0</v>
      </c>
      <c r="V191" s="151">
        <f t="shared" si="32"/>
        <v>0</v>
      </c>
      <c r="W191" s="151">
        <v>0</v>
      </c>
      <c r="X191" s="152">
        <f t="shared" si="33"/>
        <v>0</v>
      </c>
      <c r="Y191" s="26"/>
      <c r="Z191" s="26"/>
      <c r="AA191" s="26"/>
      <c r="AB191" s="26"/>
      <c r="AC191" s="26"/>
      <c r="AD191" s="26"/>
      <c r="AE191" s="26"/>
      <c r="AR191" s="153" t="s">
        <v>141</v>
      </c>
      <c r="AT191" s="153" t="s">
        <v>150</v>
      </c>
      <c r="AU191" s="153" t="s">
        <v>131</v>
      </c>
      <c r="AY191" s="14" t="s">
        <v>123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4" t="s">
        <v>131</v>
      </c>
      <c r="BK191" s="155">
        <f t="shared" si="39"/>
        <v>0</v>
      </c>
      <c r="BL191" s="14" t="s">
        <v>130</v>
      </c>
      <c r="BM191" s="153" t="s">
        <v>340</v>
      </c>
    </row>
    <row r="192" spans="1:65" s="2" customFormat="1" ht="16.5" customHeight="1">
      <c r="A192" s="26"/>
      <c r="B192" s="142"/>
      <c r="C192" s="156" t="s">
        <v>315</v>
      </c>
      <c r="D192" s="168" t="s">
        <v>150</v>
      </c>
      <c r="E192" s="169" t="s">
        <v>341</v>
      </c>
      <c r="F192" s="170" t="s">
        <v>342</v>
      </c>
      <c r="G192" s="171" t="s">
        <v>152</v>
      </c>
      <c r="H192" s="172">
        <v>13</v>
      </c>
      <c r="I192" s="172"/>
      <c r="J192" s="173"/>
      <c r="K192" s="172">
        <f t="shared" si="27"/>
        <v>0</v>
      </c>
      <c r="L192" s="157" t="s">
        <v>1</v>
      </c>
      <c r="M192" s="158"/>
      <c r="N192" s="159" t="s">
        <v>1</v>
      </c>
      <c r="O192" s="149" t="s">
        <v>38</v>
      </c>
      <c r="P192" s="150">
        <f t="shared" si="28"/>
        <v>0</v>
      </c>
      <c r="Q192" s="150">
        <f t="shared" si="29"/>
        <v>0</v>
      </c>
      <c r="R192" s="150">
        <f t="shared" si="30"/>
        <v>0</v>
      </c>
      <c r="S192" s="151">
        <v>0</v>
      </c>
      <c r="T192" s="151">
        <f t="shared" si="31"/>
        <v>0</v>
      </c>
      <c r="U192" s="151">
        <v>0</v>
      </c>
      <c r="V192" s="151">
        <f t="shared" si="32"/>
        <v>0</v>
      </c>
      <c r="W192" s="151">
        <v>0</v>
      </c>
      <c r="X192" s="152">
        <f t="shared" si="33"/>
        <v>0</v>
      </c>
      <c r="Y192" s="26"/>
      <c r="Z192" s="26"/>
      <c r="AA192" s="26"/>
      <c r="AB192" s="26"/>
      <c r="AC192" s="26"/>
      <c r="AD192" s="26"/>
      <c r="AE192" s="26"/>
      <c r="AR192" s="153" t="s">
        <v>141</v>
      </c>
      <c r="AT192" s="153" t="s">
        <v>150</v>
      </c>
      <c r="AU192" s="153" t="s">
        <v>131</v>
      </c>
      <c r="AY192" s="14" t="s">
        <v>123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4" t="s">
        <v>131</v>
      </c>
      <c r="BK192" s="155">
        <f t="shared" si="39"/>
        <v>0</v>
      </c>
      <c r="BL192" s="14" t="s">
        <v>130</v>
      </c>
      <c r="BM192" s="153" t="s">
        <v>343</v>
      </c>
    </row>
    <row r="193" spans="1:65" s="2" customFormat="1" ht="21.75" customHeight="1">
      <c r="A193" s="26"/>
      <c r="B193" s="142"/>
      <c r="C193" s="156" t="s">
        <v>256</v>
      </c>
      <c r="D193" s="168" t="s">
        <v>150</v>
      </c>
      <c r="E193" s="169" t="s">
        <v>344</v>
      </c>
      <c r="F193" s="170" t="s">
        <v>345</v>
      </c>
      <c r="G193" s="171" t="s">
        <v>152</v>
      </c>
      <c r="H193" s="172">
        <v>3</v>
      </c>
      <c r="I193" s="172"/>
      <c r="J193" s="173"/>
      <c r="K193" s="172">
        <f t="shared" si="27"/>
        <v>0</v>
      </c>
      <c r="L193" s="157" t="s">
        <v>1</v>
      </c>
      <c r="M193" s="158"/>
      <c r="N193" s="159" t="s">
        <v>1</v>
      </c>
      <c r="O193" s="149" t="s">
        <v>38</v>
      </c>
      <c r="P193" s="150">
        <f t="shared" si="28"/>
        <v>0</v>
      </c>
      <c r="Q193" s="150">
        <f t="shared" si="29"/>
        <v>0</v>
      </c>
      <c r="R193" s="150">
        <f t="shared" si="30"/>
        <v>0</v>
      </c>
      <c r="S193" s="151">
        <v>0</v>
      </c>
      <c r="T193" s="151">
        <f t="shared" si="31"/>
        <v>0</v>
      </c>
      <c r="U193" s="151">
        <v>0</v>
      </c>
      <c r="V193" s="151">
        <f t="shared" si="32"/>
        <v>0</v>
      </c>
      <c r="W193" s="151">
        <v>0</v>
      </c>
      <c r="X193" s="152">
        <f t="shared" si="33"/>
        <v>0</v>
      </c>
      <c r="Y193" s="26"/>
      <c r="Z193" s="26"/>
      <c r="AA193" s="26"/>
      <c r="AB193" s="26"/>
      <c r="AC193" s="26"/>
      <c r="AD193" s="26"/>
      <c r="AE193" s="26"/>
      <c r="AR193" s="153" t="s">
        <v>141</v>
      </c>
      <c r="AT193" s="153" t="s">
        <v>150</v>
      </c>
      <c r="AU193" s="153" t="s">
        <v>131</v>
      </c>
      <c r="AY193" s="14" t="s">
        <v>123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4" t="s">
        <v>131</v>
      </c>
      <c r="BK193" s="155">
        <f t="shared" si="39"/>
        <v>0</v>
      </c>
      <c r="BL193" s="14" t="s">
        <v>130</v>
      </c>
      <c r="BM193" s="153" t="s">
        <v>346</v>
      </c>
    </row>
    <row r="194" spans="1:65" s="2" customFormat="1" ht="21.75" customHeight="1">
      <c r="A194" s="26"/>
      <c r="B194" s="142"/>
      <c r="C194" s="156" t="s">
        <v>347</v>
      </c>
      <c r="D194" s="168" t="s">
        <v>150</v>
      </c>
      <c r="E194" s="169" t="s">
        <v>348</v>
      </c>
      <c r="F194" s="170" t="s">
        <v>349</v>
      </c>
      <c r="G194" s="171" t="s">
        <v>152</v>
      </c>
      <c r="H194" s="172">
        <v>2</v>
      </c>
      <c r="I194" s="172"/>
      <c r="J194" s="173"/>
      <c r="K194" s="172">
        <f t="shared" si="27"/>
        <v>0</v>
      </c>
      <c r="L194" s="157" t="s">
        <v>1</v>
      </c>
      <c r="M194" s="158"/>
      <c r="N194" s="159" t="s">
        <v>1</v>
      </c>
      <c r="O194" s="149" t="s">
        <v>38</v>
      </c>
      <c r="P194" s="150">
        <f t="shared" si="28"/>
        <v>0</v>
      </c>
      <c r="Q194" s="150">
        <f t="shared" si="29"/>
        <v>0</v>
      </c>
      <c r="R194" s="150">
        <f t="shared" si="30"/>
        <v>0</v>
      </c>
      <c r="S194" s="151">
        <v>0</v>
      </c>
      <c r="T194" s="151">
        <f t="shared" si="31"/>
        <v>0</v>
      </c>
      <c r="U194" s="151">
        <v>0</v>
      </c>
      <c r="V194" s="151">
        <f t="shared" si="32"/>
        <v>0</v>
      </c>
      <c r="W194" s="151">
        <v>0</v>
      </c>
      <c r="X194" s="152">
        <f t="shared" si="33"/>
        <v>0</v>
      </c>
      <c r="Y194" s="26"/>
      <c r="Z194" s="26"/>
      <c r="AA194" s="26"/>
      <c r="AB194" s="26"/>
      <c r="AC194" s="26"/>
      <c r="AD194" s="26"/>
      <c r="AE194" s="26"/>
      <c r="AR194" s="153" t="s">
        <v>141</v>
      </c>
      <c r="AT194" s="153" t="s">
        <v>150</v>
      </c>
      <c r="AU194" s="153" t="s">
        <v>131</v>
      </c>
      <c r="AY194" s="14" t="s">
        <v>123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4" t="s">
        <v>131</v>
      </c>
      <c r="BK194" s="155">
        <f t="shared" si="39"/>
        <v>0</v>
      </c>
      <c r="BL194" s="14" t="s">
        <v>130</v>
      </c>
      <c r="BM194" s="153" t="s">
        <v>350</v>
      </c>
    </row>
    <row r="195" spans="1:65" s="2" customFormat="1" ht="21.75" customHeight="1">
      <c r="A195" s="26"/>
      <c r="B195" s="142"/>
      <c r="C195" s="143" t="s">
        <v>351</v>
      </c>
      <c r="D195" s="143" t="s">
        <v>126</v>
      </c>
      <c r="E195" s="144" t="s">
        <v>352</v>
      </c>
      <c r="F195" s="145" t="s">
        <v>353</v>
      </c>
      <c r="G195" s="146" t="s">
        <v>152</v>
      </c>
      <c r="H195" s="147">
        <v>13</v>
      </c>
      <c r="I195" s="147"/>
      <c r="J195" s="147"/>
      <c r="K195" s="147">
        <f t="shared" si="27"/>
        <v>0</v>
      </c>
      <c r="L195" s="145" t="s">
        <v>1</v>
      </c>
      <c r="M195" s="27"/>
      <c r="N195" s="148" t="s">
        <v>1</v>
      </c>
      <c r="O195" s="149" t="s">
        <v>38</v>
      </c>
      <c r="P195" s="150">
        <f t="shared" si="28"/>
        <v>0</v>
      </c>
      <c r="Q195" s="150">
        <f t="shared" si="29"/>
        <v>0</v>
      </c>
      <c r="R195" s="150">
        <f t="shared" si="30"/>
        <v>0</v>
      </c>
      <c r="S195" s="151">
        <v>0</v>
      </c>
      <c r="T195" s="151">
        <f t="shared" si="31"/>
        <v>0</v>
      </c>
      <c r="U195" s="151">
        <v>0</v>
      </c>
      <c r="V195" s="151">
        <f t="shared" si="32"/>
        <v>0</v>
      </c>
      <c r="W195" s="151">
        <v>0</v>
      </c>
      <c r="X195" s="152">
        <f t="shared" si="33"/>
        <v>0</v>
      </c>
      <c r="Y195" s="26"/>
      <c r="Z195" s="26"/>
      <c r="AA195" s="26"/>
      <c r="AB195" s="26"/>
      <c r="AC195" s="26"/>
      <c r="AD195" s="26"/>
      <c r="AE195" s="26"/>
      <c r="AR195" s="153" t="s">
        <v>130</v>
      </c>
      <c r="AT195" s="153" t="s">
        <v>126</v>
      </c>
      <c r="AU195" s="153" t="s">
        <v>131</v>
      </c>
      <c r="AY195" s="14" t="s">
        <v>123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4" t="s">
        <v>131</v>
      </c>
      <c r="BK195" s="155">
        <f t="shared" si="39"/>
        <v>0</v>
      </c>
      <c r="BL195" s="14" t="s">
        <v>130</v>
      </c>
      <c r="BM195" s="153" t="s">
        <v>354</v>
      </c>
    </row>
    <row r="196" spans="1:65" s="2" customFormat="1" ht="21.75" customHeight="1">
      <c r="A196" s="26"/>
      <c r="B196" s="142"/>
      <c r="C196" s="143" t="s">
        <v>355</v>
      </c>
      <c r="D196" s="143" t="s">
        <v>126</v>
      </c>
      <c r="E196" s="144" t="s">
        <v>356</v>
      </c>
      <c r="F196" s="145" t="s">
        <v>357</v>
      </c>
      <c r="G196" s="146" t="s">
        <v>152</v>
      </c>
      <c r="H196" s="147">
        <v>8</v>
      </c>
      <c r="I196" s="147"/>
      <c r="J196" s="147"/>
      <c r="K196" s="147">
        <f t="shared" si="27"/>
        <v>0</v>
      </c>
      <c r="L196" s="145" t="s">
        <v>1</v>
      </c>
      <c r="M196" s="27"/>
      <c r="N196" s="148" t="s">
        <v>1</v>
      </c>
      <c r="O196" s="149" t="s">
        <v>38</v>
      </c>
      <c r="P196" s="150">
        <f t="shared" si="28"/>
        <v>0</v>
      </c>
      <c r="Q196" s="150">
        <f t="shared" si="29"/>
        <v>0</v>
      </c>
      <c r="R196" s="150">
        <f t="shared" si="30"/>
        <v>0</v>
      </c>
      <c r="S196" s="151">
        <v>0</v>
      </c>
      <c r="T196" s="151">
        <f t="shared" si="31"/>
        <v>0</v>
      </c>
      <c r="U196" s="151">
        <v>0</v>
      </c>
      <c r="V196" s="151">
        <f t="shared" si="32"/>
        <v>0</v>
      </c>
      <c r="W196" s="151">
        <v>0</v>
      </c>
      <c r="X196" s="152">
        <f t="shared" si="33"/>
        <v>0</v>
      </c>
      <c r="Y196" s="26"/>
      <c r="Z196" s="26"/>
      <c r="AA196" s="26"/>
      <c r="AB196" s="26"/>
      <c r="AC196" s="26"/>
      <c r="AD196" s="26"/>
      <c r="AE196" s="26"/>
      <c r="AR196" s="153" t="s">
        <v>130</v>
      </c>
      <c r="AT196" s="153" t="s">
        <v>126</v>
      </c>
      <c r="AU196" s="153" t="s">
        <v>131</v>
      </c>
      <c r="AY196" s="14" t="s">
        <v>123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131</v>
      </c>
      <c r="BK196" s="155">
        <f t="shared" si="39"/>
        <v>0</v>
      </c>
      <c r="BL196" s="14" t="s">
        <v>130</v>
      </c>
      <c r="BM196" s="153" t="s">
        <v>358</v>
      </c>
    </row>
    <row r="197" spans="1:65" s="2" customFormat="1" ht="21.75" customHeight="1">
      <c r="A197" s="26"/>
      <c r="B197" s="142"/>
      <c r="C197" s="156" t="s">
        <v>298</v>
      </c>
      <c r="D197" s="168" t="s">
        <v>150</v>
      </c>
      <c r="E197" s="169" t="s">
        <v>359</v>
      </c>
      <c r="F197" s="170" t="s">
        <v>360</v>
      </c>
      <c r="G197" s="171" t="s">
        <v>152</v>
      </c>
      <c r="H197" s="172">
        <v>8</v>
      </c>
      <c r="I197" s="172"/>
      <c r="J197" s="173"/>
      <c r="K197" s="172">
        <f t="shared" si="27"/>
        <v>0</v>
      </c>
      <c r="L197" s="157" t="s">
        <v>1</v>
      </c>
      <c r="M197" s="158"/>
      <c r="N197" s="159" t="s">
        <v>1</v>
      </c>
      <c r="O197" s="149" t="s">
        <v>38</v>
      </c>
      <c r="P197" s="150">
        <f t="shared" si="28"/>
        <v>0</v>
      </c>
      <c r="Q197" s="150">
        <f t="shared" si="29"/>
        <v>0</v>
      </c>
      <c r="R197" s="150">
        <f t="shared" si="30"/>
        <v>0</v>
      </c>
      <c r="S197" s="151">
        <v>0</v>
      </c>
      <c r="T197" s="151">
        <f t="shared" si="31"/>
        <v>0</v>
      </c>
      <c r="U197" s="151">
        <v>0</v>
      </c>
      <c r="V197" s="151">
        <f t="shared" si="32"/>
        <v>0</v>
      </c>
      <c r="W197" s="151">
        <v>0</v>
      </c>
      <c r="X197" s="152">
        <f t="shared" si="33"/>
        <v>0</v>
      </c>
      <c r="Y197" s="26"/>
      <c r="Z197" s="26"/>
      <c r="AA197" s="26"/>
      <c r="AB197" s="26"/>
      <c r="AC197" s="26"/>
      <c r="AD197" s="26"/>
      <c r="AE197" s="26"/>
      <c r="AR197" s="153" t="s">
        <v>141</v>
      </c>
      <c r="AT197" s="153" t="s">
        <v>150</v>
      </c>
      <c r="AU197" s="153" t="s">
        <v>131</v>
      </c>
      <c r="AY197" s="14" t="s">
        <v>123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131</v>
      </c>
      <c r="BK197" s="155">
        <f t="shared" si="39"/>
        <v>0</v>
      </c>
      <c r="BL197" s="14" t="s">
        <v>130</v>
      </c>
      <c r="BM197" s="153" t="s">
        <v>361</v>
      </c>
    </row>
    <row r="198" spans="1:65" s="2" customFormat="1" ht="42" customHeight="1">
      <c r="A198" s="26"/>
      <c r="B198" s="142"/>
      <c r="C198" s="143" t="s">
        <v>319</v>
      </c>
      <c r="D198" s="143" t="s">
        <v>126</v>
      </c>
      <c r="E198" s="144" t="s">
        <v>362</v>
      </c>
      <c r="F198" s="145" t="s">
        <v>456</v>
      </c>
      <c r="G198" s="146" t="s">
        <v>270</v>
      </c>
      <c r="H198" s="147">
        <v>156</v>
      </c>
      <c r="I198" s="147"/>
      <c r="J198" s="147"/>
      <c r="K198" s="147">
        <f t="shared" si="27"/>
        <v>0</v>
      </c>
      <c r="L198" s="145" t="s">
        <v>1</v>
      </c>
      <c r="M198" s="27"/>
      <c r="N198" s="148" t="s">
        <v>1</v>
      </c>
      <c r="O198" s="149" t="s">
        <v>38</v>
      </c>
      <c r="P198" s="150">
        <f t="shared" si="28"/>
        <v>0</v>
      </c>
      <c r="Q198" s="150">
        <f t="shared" si="29"/>
        <v>0</v>
      </c>
      <c r="R198" s="150">
        <f t="shared" si="30"/>
        <v>0</v>
      </c>
      <c r="S198" s="151">
        <v>0</v>
      </c>
      <c r="T198" s="151">
        <f t="shared" si="31"/>
        <v>0</v>
      </c>
      <c r="U198" s="151">
        <v>0</v>
      </c>
      <c r="V198" s="151">
        <f t="shared" si="32"/>
        <v>0</v>
      </c>
      <c r="W198" s="151">
        <v>0</v>
      </c>
      <c r="X198" s="152">
        <f t="shared" si="33"/>
        <v>0</v>
      </c>
      <c r="Y198" s="26"/>
      <c r="Z198" s="26"/>
      <c r="AA198" s="26"/>
      <c r="AB198" s="26"/>
      <c r="AC198" s="26"/>
      <c r="AD198" s="26"/>
      <c r="AE198" s="26"/>
      <c r="AR198" s="153" t="s">
        <v>130</v>
      </c>
      <c r="AT198" s="153" t="s">
        <v>126</v>
      </c>
      <c r="AU198" s="153" t="s">
        <v>131</v>
      </c>
      <c r="AY198" s="14" t="s">
        <v>123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131</v>
      </c>
      <c r="BK198" s="155">
        <f t="shared" si="39"/>
        <v>0</v>
      </c>
      <c r="BL198" s="14" t="s">
        <v>130</v>
      </c>
      <c r="BM198" s="153" t="s">
        <v>363</v>
      </c>
    </row>
    <row r="199" spans="1:65" s="2" customFormat="1" ht="33" customHeight="1">
      <c r="A199" s="26"/>
      <c r="B199" s="142"/>
      <c r="C199" s="143" t="s">
        <v>275</v>
      </c>
      <c r="D199" s="143" t="s">
        <v>126</v>
      </c>
      <c r="E199" s="144" t="s">
        <v>364</v>
      </c>
      <c r="F199" s="145" t="s">
        <v>457</v>
      </c>
      <c r="G199" s="146" t="s">
        <v>129</v>
      </c>
      <c r="H199" s="147">
        <v>12</v>
      </c>
      <c r="I199" s="147"/>
      <c r="J199" s="147"/>
      <c r="K199" s="147">
        <f t="shared" si="27"/>
        <v>0</v>
      </c>
      <c r="L199" s="145" t="s">
        <v>1</v>
      </c>
      <c r="M199" s="27"/>
      <c r="N199" s="148" t="s">
        <v>1</v>
      </c>
      <c r="O199" s="149" t="s">
        <v>38</v>
      </c>
      <c r="P199" s="150">
        <f t="shared" si="28"/>
        <v>0</v>
      </c>
      <c r="Q199" s="150">
        <f t="shared" si="29"/>
        <v>0</v>
      </c>
      <c r="R199" s="150">
        <f t="shared" si="30"/>
        <v>0</v>
      </c>
      <c r="S199" s="151">
        <v>0</v>
      </c>
      <c r="T199" s="151">
        <f t="shared" si="31"/>
        <v>0</v>
      </c>
      <c r="U199" s="151">
        <v>0</v>
      </c>
      <c r="V199" s="151">
        <f t="shared" si="32"/>
        <v>0</v>
      </c>
      <c r="W199" s="151">
        <v>0</v>
      </c>
      <c r="X199" s="152">
        <f t="shared" si="33"/>
        <v>0</v>
      </c>
      <c r="Y199" s="26"/>
      <c r="Z199" s="26"/>
      <c r="AA199" s="26"/>
      <c r="AB199" s="26"/>
      <c r="AC199" s="26"/>
      <c r="AD199" s="26"/>
      <c r="AE199" s="26"/>
      <c r="AR199" s="153" t="s">
        <v>130</v>
      </c>
      <c r="AT199" s="153" t="s">
        <v>126</v>
      </c>
      <c r="AU199" s="153" t="s">
        <v>131</v>
      </c>
      <c r="AY199" s="14" t="s">
        <v>123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131</v>
      </c>
      <c r="BK199" s="155">
        <f t="shared" si="39"/>
        <v>0</v>
      </c>
      <c r="BL199" s="14" t="s">
        <v>130</v>
      </c>
      <c r="BM199" s="153" t="s">
        <v>365</v>
      </c>
    </row>
    <row r="200" spans="1:65" s="2" customFormat="1" ht="39.75" customHeight="1">
      <c r="A200" s="26"/>
      <c r="B200" s="142"/>
      <c r="C200" s="143" t="s">
        <v>366</v>
      </c>
      <c r="D200" s="143" t="s">
        <v>126</v>
      </c>
      <c r="E200" s="144" t="s">
        <v>367</v>
      </c>
      <c r="F200" s="145" t="s">
        <v>458</v>
      </c>
      <c r="G200" s="146" t="s">
        <v>129</v>
      </c>
      <c r="H200" s="147">
        <v>20</v>
      </c>
      <c r="I200" s="147"/>
      <c r="J200" s="147"/>
      <c r="K200" s="147">
        <f t="shared" si="27"/>
        <v>0</v>
      </c>
      <c r="L200" s="145" t="s">
        <v>1</v>
      </c>
      <c r="M200" s="27"/>
      <c r="N200" s="148" t="s">
        <v>1</v>
      </c>
      <c r="O200" s="149" t="s">
        <v>38</v>
      </c>
      <c r="P200" s="150">
        <f t="shared" si="28"/>
        <v>0</v>
      </c>
      <c r="Q200" s="150">
        <f t="shared" si="29"/>
        <v>0</v>
      </c>
      <c r="R200" s="150">
        <f t="shared" si="30"/>
        <v>0</v>
      </c>
      <c r="S200" s="151">
        <v>0</v>
      </c>
      <c r="T200" s="151">
        <f t="shared" si="31"/>
        <v>0</v>
      </c>
      <c r="U200" s="151">
        <v>0</v>
      </c>
      <c r="V200" s="151">
        <f t="shared" si="32"/>
        <v>0</v>
      </c>
      <c r="W200" s="151">
        <v>0</v>
      </c>
      <c r="X200" s="152">
        <f t="shared" si="33"/>
        <v>0</v>
      </c>
      <c r="Y200" s="26"/>
      <c r="Z200" s="26"/>
      <c r="AA200" s="26"/>
      <c r="AB200" s="26"/>
      <c r="AC200" s="26"/>
      <c r="AD200" s="26"/>
      <c r="AE200" s="26"/>
      <c r="AR200" s="153" t="s">
        <v>130</v>
      </c>
      <c r="AT200" s="153" t="s">
        <v>126</v>
      </c>
      <c r="AU200" s="153" t="s">
        <v>131</v>
      </c>
      <c r="AY200" s="14" t="s">
        <v>123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131</v>
      </c>
      <c r="BK200" s="155">
        <f t="shared" si="39"/>
        <v>0</v>
      </c>
      <c r="BL200" s="14" t="s">
        <v>130</v>
      </c>
      <c r="BM200" s="153" t="s">
        <v>368</v>
      </c>
    </row>
    <row r="201" spans="1:65" s="2" customFormat="1" ht="27.75" customHeight="1">
      <c r="A201" s="26"/>
      <c r="B201" s="142"/>
      <c r="C201" s="143" t="s">
        <v>369</v>
      </c>
      <c r="D201" s="143" t="s">
        <v>126</v>
      </c>
      <c r="E201" s="144" t="s">
        <v>370</v>
      </c>
      <c r="F201" s="145" t="s">
        <v>371</v>
      </c>
      <c r="G201" s="146" t="s">
        <v>270</v>
      </c>
      <c r="H201" s="147">
        <v>156</v>
      </c>
      <c r="I201" s="147"/>
      <c r="J201" s="147"/>
      <c r="K201" s="147">
        <f t="shared" si="27"/>
        <v>0</v>
      </c>
      <c r="L201" s="145" t="s">
        <v>1</v>
      </c>
      <c r="M201" s="27"/>
      <c r="N201" s="148" t="s">
        <v>1</v>
      </c>
      <c r="O201" s="149" t="s">
        <v>38</v>
      </c>
      <c r="P201" s="150">
        <f t="shared" si="28"/>
        <v>0</v>
      </c>
      <c r="Q201" s="150">
        <f t="shared" si="29"/>
        <v>0</v>
      </c>
      <c r="R201" s="150">
        <f t="shared" si="30"/>
        <v>0</v>
      </c>
      <c r="S201" s="151">
        <v>0</v>
      </c>
      <c r="T201" s="151">
        <f t="shared" si="31"/>
        <v>0</v>
      </c>
      <c r="U201" s="151">
        <v>0</v>
      </c>
      <c r="V201" s="151">
        <f t="shared" si="32"/>
        <v>0</v>
      </c>
      <c r="W201" s="151">
        <v>0</v>
      </c>
      <c r="X201" s="152">
        <f t="shared" si="33"/>
        <v>0</v>
      </c>
      <c r="Y201" s="26"/>
      <c r="Z201" s="26"/>
      <c r="AA201" s="26"/>
      <c r="AB201" s="26"/>
      <c r="AC201" s="26"/>
      <c r="AD201" s="26"/>
      <c r="AE201" s="26"/>
      <c r="AR201" s="153" t="s">
        <v>130</v>
      </c>
      <c r="AT201" s="153" t="s">
        <v>126</v>
      </c>
      <c r="AU201" s="153" t="s">
        <v>131</v>
      </c>
      <c r="AY201" s="14" t="s">
        <v>123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131</v>
      </c>
      <c r="BK201" s="155">
        <f t="shared" si="39"/>
        <v>0</v>
      </c>
      <c r="BL201" s="14" t="s">
        <v>130</v>
      </c>
      <c r="BM201" s="153" t="s">
        <v>372</v>
      </c>
    </row>
    <row r="202" spans="1:65" s="2" customFormat="1" ht="26.25" customHeight="1">
      <c r="A202" s="26"/>
      <c r="B202" s="142"/>
      <c r="C202" s="143" t="s">
        <v>321</v>
      </c>
      <c r="D202" s="143" t="s">
        <v>126</v>
      </c>
      <c r="E202" s="144" t="s">
        <v>373</v>
      </c>
      <c r="F202" s="145" t="s">
        <v>374</v>
      </c>
      <c r="G202" s="146" t="s">
        <v>129</v>
      </c>
      <c r="H202" s="147">
        <v>20</v>
      </c>
      <c r="I202" s="147"/>
      <c r="J202" s="147"/>
      <c r="K202" s="147">
        <f t="shared" si="27"/>
        <v>0</v>
      </c>
      <c r="L202" s="145" t="s">
        <v>1</v>
      </c>
      <c r="M202" s="27"/>
      <c r="N202" s="148" t="s">
        <v>1</v>
      </c>
      <c r="O202" s="149" t="s">
        <v>38</v>
      </c>
      <c r="P202" s="150">
        <f t="shared" si="28"/>
        <v>0</v>
      </c>
      <c r="Q202" s="150">
        <f t="shared" si="29"/>
        <v>0</v>
      </c>
      <c r="R202" s="150">
        <f t="shared" si="30"/>
        <v>0</v>
      </c>
      <c r="S202" s="151">
        <v>0</v>
      </c>
      <c r="T202" s="151">
        <f t="shared" si="31"/>
        <v>0</v>
      </c>
      <c r="U202" s="151">
        <v>0</v>
      </c>
      <c r="V202" s="151">
        <f t="shared" si="32"/>
        <v>0</v>
      </c>
      <c r="W202" s="151">
        <v>0</v>
      </c>
      <c r="X202" s="152">
        <f t="shared" si="33"/>
        <v>0</v>
      </c>
      <c r="Y202" s="26"/>
      <c r="Z202" s="26"/>
      <c r="AA202" s="26"/>
      <c r="AB202" s="26"/>
      <c r="AC202" s="26"/>
      <c r="AD202" s="26"/>
      <c r="AE202" s="26"/>
      <c r="AR202" s="153" t="s">
        <v>130</v>
      </c>
      <c r="AT202" s="153" t="s">
        <v>126</v>
      </c>
      <c r="AU202" s="153" t="s">
        <v>131</v>
      </c>
      <c r="AY202" s="14" t="s">
        <v>123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4" t="s">
        <v>131</v>
      </c>
      <c r="BK202" s="155">
        <f t="shared" si="39"/>
        <v>0</v>
      </c>
      <c r="BL202" s="14" t="s">
        <v>130</v>
      </c>
      <c r="BM202" s="153" t="s">
        <v>375</v>
      </c>
    </row>
    <row r="203" spans="1:65" s="2" customFormat="1" ht="33" customHeight="1">
      <c r="A203" s="26"/>
      <c r="B203" s="142"/>
      <c r="C203" s="143" t="s">
        <v>157</v>
      </c>
      <c r="D203" s="143" t="s">
        <v>126</v>
      </c>
      <c r="E203" s="144" t="s">
        <v>376</v>
      </c>
      <c r="F203" s="145" t="s">
        <v>377</v>
      </c>
      <c r="G203" s="146" t="s">
        <v>270</v>
      </c>
      <c r="H203" s="147">
        <v>311.3</v>
      </c>
      <c r="I203" s="147"/>
      <c r="J203" s="147"/>
      <c r="K203" s="147">
        <f t="shared" si="27"/>
        <v>0</v>
      </c>
      <c r="L203" s="145" t="s">
        <v>1</v>
      </c>
      <c r="M203" s="27"/>
      <c r="N203" s="148" t="s">
        <v>1</v>
      </c>
      <c r="O203" s="149" t="s">
        <v>38</v>
      </c>
      <c r="P203" s="150">
        <f t="shared" si="28"/>
        <v>0</v>
      </c>
      <c r="Q203" s="150">
        <f t="shared" si="29"/>
        <v>0</v>
      </c>
      <c r="R203" s="150">
        <f t="shared" si="30"/>
        <v>0</v>
      </c>
      <c r="S203" s="151">
        <v>0</v>
      </c>
      <c r="T203" s="151">
        <f t="shared" si="31"/>
        <v>0</v>
      </c>
      <c r="U203" s="151">
        <v>0</v>
      </c>
      <c r="V203" s="151">
        <f t="shared" si="32"/>
        <v>0</v>
      </c>
      <c r="W203" s="151">
        <v>0</v>
      </c>
      <c r="X203" s="152">
        <f t="shared" si="33"/>
        <v>0</v>
      </c>
      <c r="Y203" s="26"/>
      <c r="Z203" s="26"/>
      <c r="AA203" s="26"/>
      <c r="AB203" s="26"/>
      <c r="AC203" s="26"/>
      <c r="AD203" s="26"/>
      <c r="AE203" s="26"/>
      <c r="AR203" s="153" t="s">
        <v>130</v>
      </c>
      <c r="AT203" s="153" t="s">
        <v>126</v>
      </c>
      <c r="AU203" s="153" t="s">
        <v>131</v>
      </c>
      <c r="AY203" s="14" t="s">
        <v>123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4" t="s">
        <v>131</v>
      </c>
      <c r="BK203" s="155">
        <f t="shared" si="39"/>
        <v>0</v>
      </c>
      <c r="BL203" s="14" t="s">
        <v>130</v>
      </c>
      <c r="BM203" s="153" t="s">
        <v>378</v>
      </c>
    </row>
    <row r="204" spans="1:65" s="2" customFormat="1" ht="21.75" customHeight="1">
      <c r="A204" s="26"/>
      <c r="B204" s="142"/>
      <c r="C204" s="156" t="s">
        <v>379</v>
      </c>
      <c r="D204" s="168" t="s">
        <v>150</v>
      </c>
      <c r="E204" s="169" t="s">
        <v>380</v>
      </c>
      <c r="F204" s="170" t="s">
        <v>381</v>
      </c>
      <c r="G204" s="171" t="s">
        <v>152</v>
      </c>
      <c r="H204" s="172">
        <v>314.41300000000001</v>
      </c>
      <c r="I204" s="172"/>
      <c r="J204" s="173"/>
      <c r="K204" s="172">
        <f t="shared" si="27"/>
        <v>0</v>
      </c>
      <c r="L204" s="157" t="s">
        <v>1</v>
      </c>
      <c r="M204" s="158"/>
      <c r="N204" s="159" t="s">
        <v>1</v>
      </c>
      <c r="O204" s="149" t="s">
        <v>38</v>
      </c>
      <c r="P204" s="150">
        <f t="shared" si="28"/>
        <v>0</v>
      </c>
      <c r="Q204" s="150">
        <f t="shared" si="29"/>
        <v>0</v>
      </c>
      <c r="R204" s="150">
        <f t="shared" si="30"/>
        <v>0</v>
      </c>
      <c r="S204" s="151">
        <v>0</v>
      </c>
      <c r="T204" s="151">
        <f t="shared" si="31"/>
        <v>0</v>
      </c>
      <c r="U204" s="151">
        <v>0</v>
      </c>
      <c r="V204" s="151">
        <f t="shared" si="32"/>
        <v>0</v>
      </c>
      <c r="W204" s="151">
        <v>0</v>
      </c>
      <c r="X204" s="152">
        <f t="shared" si="33"/>
        <v>0</v>
      </c>
      <c r="Y204" s="26"/>
      <c r="Z204" s="26"/>
      <c r="AA204" s="26"/>
      <c r="AB204" s="26"/>
      <c r="AC204" s="26"/>
      <c r="AD204" s="26"/>
      <c r="AE204" s="26"/>
      <c r="AR204" s="153" t="s">
        <v>141</v>
      </c>
      <c r="AT204" s="153" t="s">
        <v>150</v>
      </c>
      <c r="AU204" s="153" t="s">
        <v>131</v>
      </c>
      <c r="AY204" s="14" t="s">
        <v>123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131</v>
      </c>
      <c r="BK204" s="155">
        <f t="shared" si="39"/>
        <v>0</v>
      </c>
      <c r="BL204" s="14" t="s">
        <v>130</v>
      </c>
      <c r="BM204" s="153" t="s">
        <v>382</v>
      </c>
    </row>
    <row r="205" spans="1:65" s="2" customFormat="1" ht="36" customHeight="1">
      <c r="A205" s="26"/>
      <c r="B205" s="142"/>
      <c r="C205" s="143" t="s">
        <v>161</v>
      </c>
      <c r="D205" s="143" t="s">
        <v>126</v>
      </c>
      <c r="E205" s="144" t="s">
        <v>383</v>
      </c>
      <c r="F205" s="145" t="s">
        <v>384</v>
      </c>
      <c r="G205" s="146" t="s">
        <v>270</v>
      </c>
      <c r="H205" s="147">
        <v>40</v>
      </c>
      <c r="I205" s="147"/>
      <c r="J205" s="147"/>
      <c r="K205" s="147">
        <f t="shared" si="27"/>
        <v>0</v>
      </c>
      <c r="L205" s="145" t="s">
        <v>1</v>
      </c>
      <c r="M205" s="27"/>
      <c r="N205" s="148" t="s">
        <v>1</v>
      </c>
      <c r="O205" s="149" t="s">
        <v>38</v>
      </c>
      <c r="P205" s="150">
        <f t="shared" si="28"/>
        <v>0</v>
      </c>
      <c r="Q205" s="150">
        <f t="shared" si="29"/>
        <v>0</v>
      </c>
      <c r="R205" s="150">
        <f t="shared" si="30"/>
        <v>0</v>
      </c>
      <c r="S205" s="151">
        <v>0</v>
      </c>
      <c r="T205" s="151">
        <f t="shared" si="31"/>
        <v>0</v>
      </c>
      <c r="U205" s="151">
        <v>0</v>
      </c>
      <c r="V205" s="151">
        <f t="shared" si="32"/>
        <v>0</v>
      </c>
      <c r="W205" s="151">
        <v>0</v>
      </c>
      <c r="X205" s="152">
        <f t="shared" si="33"/>
        <v>0</v>
      </c>
      <c r="Y205" s="26"/>
      <c r="Z205" s="26"/>
      <c r="AA205" s="26"/>
      <c r="AB205" s="26"/>
      <c r="AC205" s="26"/>
      <c r="AD205" s="26"/>
      <c r="AE205" s="26"/>
      <c r="AR205" s="153" t="s">
        <v>130</v>
      </c>
      <c r="AT205" s="153" t="s">
        <v>126</v>
      </c>
      <c r="AU205" s="153" t="s">
        <v>131</v>
      </c>
      <c r="AY205" s="14" t="s">
        <v>123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131</v>
      </c>
      <c r="BK205" s="155">
        <f t="shared" si="39"/>
        <v>0</v>
      </c>
      <c r="BL205" s="14" t="s">
        <v>130</v>
      </c>
      <c r="BM205" s="153" t="s">
        <v>385</v>
      </c>
    </row>
    <row r="206" spans="1:65" s="2" customFormat="1" ht="16.5" customHeight="1">
      <c r="A206" s="26"/>
      <c r="B206" s="142"/>
      <c r="C206" s="156" t="s">
        <v>386</v>
      </c>
      <c r="D206" s="168" t="s">
        <v>150</v>
      </c>
      <c r="E206" s="169" t="s">
        <v>387</v>
      </c>
      <c r="F206" s="170" t="s">
        <v>388</v>
      </c>
      <c r="G206" s="171" t="s">
        <v>152</v>
      </c>
      <c r="H206" s="172">
        <v>31.31</v>
      </c>
      <c r="I206" s="172"/>
      <c r="J206" s="173"/>
      <c r="K206" s="172">
        <f t="shared" ref="K206:K223" si="40">ROUND(P206*H206,3)</f>
        <v>0</v>
      </c>
      <c r="L206" s="157" t="s">
        <v>1</v>
      </c>
      <c r="M206" s="158"/>
      <c r="N206" s="159" t="s">
        <v>1</v>
      </c>
      <c r="O206" s="149" t="s">
        <v>38</v>
      </c>
      <c r="P206" s="150">
        <f t="shared" ref="P206:P223" si="41">I206+J206</f>
        <v>0</v>
      </c>
      <c r="Q206" s="150">
        <f t="shared" ref="Q206:Q223" si="42">ROUND(I206*H206,3)</f>
        <v>0</v>
      </c>
      <c r="R206" s="150">
        <f t="shared" ref="R206:R223" si="43">ROUND(J206*H206,3)</f>
        <v>0</v>
      </c>
      <c r="S206" s="151">
        <v>0</v>
      </c>
      <c r="T206" s="151">
        <f t="shared" ref="T206:T223" si="44">S206*H206</f>
        <v>0</v>
      </c>
      <c r="U206" s="151">
        <v>0</v>
      </c>
      <c r="V206" s="151">
        <f t="shared" ref="V206:V223" si="45">U206*H206</f>
        <v>0</v>
      </c>
      <c r="W206" s="151">
        <v>0</v>
      </c>
      <c r="X206" s="152">
        <f t="shared" ref="X206:X223" si="46">W206*H206</f>
        <v>0</v>
      </c>
      <c r="Y206" s="26"/>
      <c r="Z206" s="26"/>
      <c r="AA206" s="26"/>
      <c r="AB206" s="26"/>
      <c r="AC206" s="26"/>
      <c r="AD206" s="26"/>
      <c r="AE206" s="26"/>
      <c r="AR206" s="153" t="s">
        <v>141</v>
      </c>
      <c r="AT206" s="153" t="s">
        <v>150</v>
      </c>
      <c r="AU206" s="153" t="s">
        <v>131</v>
      </c>
      <c r="AY206" s="14" t="s">
        <v>123</v>
      </c>
      <c r="BE206" s="154">
        <f t="shared" ref="BE206:BE223" si="47">IF(O206="základná",K206,0)</f>
        <v>0</v>
      </c>
      <c r="BF206" s="154">
        <f t="shared" ref="BF206:BF223" si="48">IF(O206="znížená",K206,0)</f>
        <v>0</v>
      </c>
      <c r="BG206" s="154">
        <f t="shared" ref="BG206:BG223" si="49">IF(O206="zákl. prenesená",K206,0)</f>
        <v>0</v>
      </c>
      <c r="BH206" s="154">
        <f t="shared" ref="BH206:BH223" si="50">IF(O206="zníž. prenesená",K206,0)</f>
        <v>0</v>
      </c>
      <c r="BI206" s="154">
        <f t="shared" ref="BI206:BI223" si="51">IF(O206="nulová",K206,0)</f>
        <v>0</v>
      </c>
      <c r="BJ206" s="14" t="s">
        <v>131</v>
      </c>
      <c r="BK206" s="155">
        <f t="shared" ref="BK206:BK223" si="52">ROUND(P206*H206,3)</f>
        <v>0</v>
      </c>
      <c r="BL206" s="14" t="s">
        <v>130</v>
      </c>
      <c r="BM206" s="153" t="s">
        <v>389</v>
      </c>
    </row>
    <row r="207" spans="1:65" s="2" customFormat="1" ht="21.75" customHeight="1">
      <c r="A207" s="26"/>
      <c r="B207" s="142"/>
      <c r="C207" s="156" t="s">
        <v>8</v>
      </c>
      <c r="D207" s="168" t="s">
        <v>150</v>
      </c>
      <c r="E207" s="169" t="s">
        <v>390</v>
      </c>
      <c r="F207" s="170" t="s">
        <v>391</v>
      </c>
      <c r="G207" s="171" t="s">
        <v>152</v>
      </c>
      <c r="H207" s="172">
        <v>29.29</v>
      </c>
      <c r="I207" s="172"/>
      <c r="J207" s="173"/>
      <c r="K207" s="172">
        <f t="shared" si="40"/>
        <v>0</v>
      </c>
      <c r="L207" s="157" t="s">
        <v>1</v>
      </c>
      <c r="M207" s="158"/>
      <c r="N207" s="159" t="s">
        <v>1</v>
      </c>
      <c r="O207" s="149" t="s">
        <v>38</v>
      </c>
      <c r="P207" s="150">
        <f t="shared" si="41"/>
        <v>0</v>
      </c>
      <c r="Q207" s="150">
        <f t="shared" si="42"/>
        <v>0</v>
      </c>
      <c r="R207" s="150">
        <f t="shared" si="43"/>
        <v>0</v>
      </c>
      <c r="S207" s="151">
        <v>0</v>
      </c>
      <c r="T207" s="151">
        <f t="shared" si="44"/>
        <v>0</v>
      </c>
      <c r="U207" s="151">
        <v>0</v>
      </c>
      <c r="V207" s="151">
        <f t="shared" si="45"/>
        <v>0</v>
      </c>
      <c r="W207" s="151">
        <v>0</v>
      </c>
      <c r="X207" s="152">
        <f t="shared" si="46"/>
        <v>0</v>
      </c>
      <c r="Y207" s="26"/>
      <c r="Z207" s="26"/>
      <c r="AA207" s="26"/>
      <c r="AB207" s="26"/>
      <c r="AC207" s="26"/>
      <c r="AD207" s="26"/>
      <c r="AE207" s="26"/>
      <c r="AR207" s="153" t="s">
        <v>141</v>
      </c>
      <c r="AT207" s="153" t="s">
        <v>150</v>
      </c>
      <c r="AU207" s="153" t="s">
        <v>131</v>
      </c>
      <c r="AY207" s="14" t="s">
        <v>123</v>
      </c>
      <c r="BE207" s="154">
        <f t="shared" si="47"/>
        <v>0</v>
      </c>
      <c r="BF207" s="154">
        <f t="shared" si="48"/>
        <v>0</v>
      </c>
      <c r="BG207" s="154">
        <f t="shared" si="49"/>
        <v>0</v>
      </c>
      <c r="BH207" s="154">
        <f t="shared" si="50"/>
        <v>0</v>
      </c>
      <c r="BI207" s="154">
        <f t="shared" si="51"/>
        <v>0</v>
      </c>
      <c r="BJ207" s="14" t="s">
        <v>131</v>
      </c>
      <c r="BK207" s="155">
        <f t="shared" si="52"/>
        <v>0</v>
      </c>
      <c r="BL207" s="14" t="s">
        <v>130</v>
      </c>
      <c r="BM207" s="153" t="s">
        <v>392</v>
      </c>
    </row>
    <row r="208" spans="1:65" s="2" customFormat="1" ht="21.75" customHeight="1">
      <c r="A208" s="26"/>
      <c r="B208" s="142"/>
      <c r="C208" s="143" t="s">
        <v>153</v>
      </c>
      <c r="D208" s="143" t="s">
        <v>126</v>
      </c>
      <c r="E208" s="144" t="s">
        <v>393</v>
      </c>
      <c r="F208" s="145" t="s">
        <v>394</v>
      </c>
      <c r="G208" s="146" t="s">
        <v>270</v>
      </c>
      <c r="H208" s="147">
        <v>8</v>
      </c>
      <c r="I208" s="147"/>
      <c r="J208" s="147"/>
      <c r="K208" s="147">
        <f t="shared" si="40"/>
        <v>0</v>
      </c>
      <c r="L208" s="145" t="s">
        <v>1</v>
      </c>
      <c r="M208" s="27"/>
      <c r="N208" s="148" t="s">
        <v>1</v>
      </c>
      <c r="O208" s="149" t="s">
        <v>38</v>
      </c>
      <c r="P208" s="150">
        <f t="shared" si="41"/>
        <v>0</v>
      </c>
      <c r="Q208" s="150">
        <f t="shared" si="42"/>
        <v>0</v>
      </c>
      <c r="R208" s="150">
        <f t="shared" si="43"/>
        <v>0</v>
      </c>
      <c r="S208" s="151">
        <v>0</v>
      </c>
      <c r="T208" s="151">
        <f t="shared" si="44"/>
        <v>0</v>
      </c>
      <c r="U208" s="151">
        <v>0</v>
      </c>
      <c r="V208" s="151">
        <f t="shared" si="45"/>
        <v>0</v>
      </c>
      <c r="W208" s="151">
        <v>0</v>
      </c>
      <c r="X208" s="152">
        <f t="shared" si="46"/>
        <v>0</v>
      </c>
      <c r="Y208" s="26"/>
      <c r="Z208" s="26"/>
      <c r="AA208" s="26"/>
      <c r="AB208" s="26"/>
      <c r="AC208" s="26"/>
      <c r="AD208" s="26"/>
      <c r="AE208" s="26"/>
      <c r="AR208" s="153" t="s">
        <v>130</v>
      </c>
      <c r="AT208" s="153" t="s">
        <v>126</v>
      </c>
      <c r="AU208" s="153" t="s">
        <v>131</v>
      </c>
      <c r="AY208" s="14" t="s">
        <v>123</v>
      </c>
      <c r="BE208" s="154">
        <f t="shared" si="47"/>
        <v>0</v>
      </c>
      <c r="BF208" s="154">
        <f t="shared" si="48"/>
        <v>0</v>
      </c>
      <c r="BG208" s="154">
        <f t="shared" si="49"/>
        <v>0</v>
      </c>
      <c r="BH208" s="154">
        <f t="shared" si="50"/>
        <v>0</v>
      </c>
      <c r="BI208" s="154">
        <f t="shared" si="51"/>
        <v>0</v>
      </c>
      <c r="BJ208" s="14" t="s">
        <v>131</v>
      </c>
      <c r="BK208" s="155">
        <f t="shared" si="52"/>
        <v>0</v>
      </c>
      <c r="BL208" s="14" t="s">
        <v>130</v>
      </c>
      <c r="BM208" s="153" t="s">
        <v>395</v>
      </c>
    </row>
    <row r="209" spans="1:65" s="2" customFormat="1" ht="21.75" customHeight="1">
      <c r="A209" s="26"/>
      <c r="B209" s="142"/>
      <c r="C209" s="156" t="s">
        <v>396</v>
      </c>
      <c r="D209" s="168" t="s">
        <v>150</v>
      </c>
      <c r="E209" s="169" t="s">
        <v>397</v>
      </c>
      <c r="F209" s="170" t="s">
        <v>398</v>
      </c>
      <c r="G209" s="171" t="s">
        <v>152</v>
      </c>
      <c r="H209" s="172">
        <v>8.08</v>
      </c>
      <c r="I209" s="172"/>
      <c r="J209" s="173"/>
      <c r="K209" s="172">
        <f t="shared" si="40"/>
        <v>0</v>
      </c>
      <c r="L209" s="157" t="s">
        <v>1</v>
      </c>
      <c r="M209" s="158"/>
      <c r="N209" s="159" t="s">
        <v>1</v>
      </c>
      <c r="O209" s="149" t="s">
        <v>38</v>
      </c>
      <c r="P209" s="150">
        <f t="shared" si="41"/>
        <v>0</v>
      </c>
      <c r="Q209" s="150">
        <f t="shared" si="42"/>
        <v>0</v>
      </c>
      <c r="R209" s="150">
        <f t="shared" si="43"/>
        <v>0</v>
      </c>
      <c r="S209" s="151">
        <v>0</v>
      </c>
      <c r="T209" s="151">
        <f t="shared" si="44"/>
        <v>0</v>
      </c>
      <c r="U209" s="151">
        <v>0</v>
      </c>
      <c r="V209" s="151">
        <f t="shared" si="45"/>
        <v>0</v>
      </c>
      <c r="W209" s="151">
        <v>0</v>
      </c>
      <c r="X209" s="152">
        <f t="shared" si="46"/>
        <v>0</v>
      </c>
      <c r="Y209" s="26"/>
      <c r="Z209" s="26"/>
      <c r="AA209" s="26"/>
      <c r="AB209" s="26"/>
      <c r="AC209" s="26"/>
      <c r="AD209" s="26"/>
      <c r="AE209" s="26"/>
      <c r="AR209" s="153" t="s">
        <v>141</v>
      </c>
      <c r="AT209" s="153" t="s">
        <v>150</v>
      </c>
      <c r="AU209" s="153" t="s">
        <v>131</v>
      </c>
      <c r="AY209" s="14" t="s">
        <v>123</v>
      </c>
      <c r="BE209" s="154">
        <f t="shared" si="47"/>
        <v>0</v>
      </c>
      <c r="BF209" s="154">
        <f t="shared" si="48"/>
        <v>0</v>
      </c>
      <c r="BG209" s="154">
        <f t="shared" si="49"/>
        <v>0</v>
      </c>
      <c r="BH209" s="154">
        <f t="shared" si="50"/>
        <v>0</v>
      </c>
      <c r="BI209" s="154">
        <f t="shared" si="51"/>
        <v>0</v>
      </c>
      <c r="BJ209" s="14" t="s">
        <v>131</v>
      </c>
      <c r="BK209" s="155">
        <f t="shared" si="52"/>
        <v>0</v>
      </c>
      <c r="BL209" s="14" t="s">
        <v>130</v>
      </c>
      <c r="BM209" s="153" t="s">
        <v>399</v>
      </c>
    </row>
    <row r="210" spans="1:65" s="2" customFormat="1" ht="21.75" customHeight="1">
      <c r="A210" s="26"/>
      <c r="B210" s="142"/>
      <c r="C210" s="143" t="s">
        <v>168</v>
      </c>
      <c r="D210" s="143" t="s">
        <v>126</v>
      </c>
      <c r="E210" s="144" t="s">
        <v>400</v>
      </c>
      <c r="F210" s="145" t="s">
        <v>401</v>
      </c>
      <c r="G210" s="146" t="s">
        <v>270</v>
      </c>
      <c r="H210" s="147">
        <v>82</v>
      </c>
      <c r="I210" s="147"/>
      <c r="J210" s="147"/>
      <c r="K210" s="147">
        <f t="shared" si="40"/>
        <v>0</v>
      </c>
      <c r="L210" s="145" t="s">
        <v>1</v>
      </c>
      <c r="M210" s="27"/>
      <c r="N210" s="148" t="s">
        <v>1</v>
      </c>
      <c r="O210" s="149" t="s">
        <v>38</v>
      </c>
      <c r="P210" s="150">
        <f t="shared" si="41"/>
        <v>0</v>
      </c>
      <c r="Q210" s="150">
        <f t="shared" si="42"/>
        <v>0</v>
      </c>
      <c r="R210" s="150">
        <f t="shared" si="43"/>
        <v>0</v>
      </c>
      <c r="S210" s="151">
        <v>0</v>
      </c>
      <c r="T210" s="151">
        <f t="shared" si="44"/>
        <v>0</v>
      </c>
      <c r="U210" s="151">
        <v>0</v>
      </c>
      <c r="V210" s="151">
        <f t="shared" si="45"/>
        <v>0</v>
      </c>
      <c r="W210" s="151">
        <v>0</v>
      </c>
      <c r="X210" s="152">
        <f t="shared" si="46"/>
        <v>0</v>
      </c>
      <c r="Y210" s="26"/>
      <c r="Z210" s="26"/>
      <c r="AA210" s="26"/>
      <c r="AB210" s="26"/>
      <c r="AC210" s="26"/>
      <c r="AD210" s="26"/>
      <c r="AE210" s="26"/>
      <c r="AR210" s="153" t="s">
        <v>130</v>
      </c>
      <c r="AT210" s="153" t="s">
        <v>126</v>
      </c>
      <c r="AU210" s="153" t="s">
        <v>131</v>
      </c>
      <c r="AY210" s="14" t="s">
        <v>123</v>
      </c>
      <c r="BE210" s="154">
        <f t="shared" si="47"/>
        <v>0</v>
      </c>
      <c r="BF210" s="154">
        <f t="shared" si="48"/>
        <v>0</v>
      </c>
      <c r="BG210" s="154">
        <f t="shared" si="49"/>
        <v>0</v>
      </c>
      <c r="BH210" s="154">
        <f t="shared" si="50"/>
        <v>0</v>
      </c>
      <c r="BI210" s="154">
        <f t="shared" si="51"/>
        <v>0</v>
      </c>
      <c r="BJ210" s="14" t="s">
        <v>131</v>
      </c>
      <c r="BK210" s="155">
        <f t="shared" si="52"/>
        <v>0</v>
      </c>
      <c r="BL210" s="14" t="s">
        <v>130</v>
      </c>
      <c r="BM210" s="153" t="s">
        <v>402</v>
      </c>
    </row>
    <row r="211" spans="1:65" s="2" customFormat="1" ht="21.75" customHeight="1">
      <c r="A211" s="26"/>
      <c r="B211" s="142"/>
      <c r="C211" s="156" t="s">
        <v>403</v>
      </c>
      <c r="D211" s="168" t="s">
        <v>150</v>
      </c>
      <c r="E211" s="169" t="s">
        <v>404</v>
      </c>
      <c r="F211" s="170" t="s">
        <v>405</v>
      </c>
      <c r="G211" s="171" t="s">
        <v>152</v>
      </c>
      <c r="H211" s="172">
        <v>82.5</v>
      </c>
      <c r="I211" s="172"/>
      <c r="J211" s="173"/>
      <c r="K211" s="172">
        <f t="shared" si="40"/>
        <v>0</v>
      </c>
      <c r="L211" s="157" t="s">
        <v>1</v>
      </c>
      <c r="M211" s="158"/>
      <c r="N211" s="159" t="s">
        <v>1</v>
      </c>
      <c r="O211" s="149" t="s">
        <v>38</v>
      </c>
      <c r="P211" s="150">
        <f t="shared" si="41"/>
        <v>0</v>
      </c>
      <c r="Q211" s="150">
        <f t="shared" si="42"/>
        <v>0</v>
      </c>
      <c r="R211" s="150">
        <f t="shared" si="43"/>
        <v>0</v>
      </c>
      <c r="S211" s="151">
        <v>0</v>
      </c>
      <c r="T211" s="151">
        <f t="shared" si="44"/>
        <v>0</v>
      </c>
      <c r="U211" s="151">
        <v>0</v>
      </c>
      <c r="V211" s="151">
        <f t="shared" si="45"/>
        <v>0</v>
      </c>
      <c r="W211" s="151">
        <v>0</v>
      </c>
      <c r="X211" s="152">
        <f t="shared" si="46"/>
        <v>0</v>
      </c>
      <c r="Y211" s="26"/>
      <c r="Z211" s="26"/>
      <c r="AA211" s="26"/>
      <c r="AB211" s="26"/>
      <c r="AC211" s="26"/>
      <c r="AD211" s="26"/>
      <c r="AE211" s="26"/>
      <c r="AR211" s="153" t="s">
        <v>141</v>
      </c>
      <c r="AT211" s="153" t="s">
        <v>150</v>
      </c>
      <c r="AU211" s="153" t="s">
        <v>131</v>
      </c>
      <c r="AY211" s="14" t="s">
        <v>123</v>
      </c>
      <c r="BE211" s="154">
        <f t="shared" si="47"/>
        <v>0</v>
      </c>
      <c r="BF211" s="154">
        <f t="shared" si="48"/>
        <v>0</v>
      </c>
      <c r="BG211" s="154">
        <f t="shared" si="49"/>
        <v>0</v>
      </c>
      <c r="BH211" s="154">
        <f t="shared" si="50"/>
        <v>0</v>
      </c>
      <c r="BI211" s="154">
        <f t="shared" si="51"/>
        <v>0</v>
      </c>
      <c r="BJ211" s="14" t="s">
        <v>131</v>
      </c>
      <c r="BK211" s="155">
        <f t="shared" si="52"/>
        <v>0</v>
      </c>
      <c r="BL211" s="14" t="s">
        <v>130</v>
      </c>
      <c r="BM211" s="153" t="s">
        <v>406</v>
      </c>
    </row>
    <row r="212" spans="1:65" s="2" customFormat="1" ht="21.75" customHeight="1">
      <c r="A212" s="26"/>
      <c r="B212" s="142"/>
      <c r="C212" s="143" t="s">
        <v>171</v>
      </c>
      <c r="D212" s="143" t="s">
        <v>126</v>
      </c>
      <c r="E212" s="144" t="s">
        <v>407</v>
      </c>
      <c r="F212" s="145" t="s">
        <v>408</v>
      </c>
      <c r="G212" s="146" t="s">
        <v>137</v>
      </c>
      <c r="H212" s="147">
        <v>42.5</v>
      </c>
      <c r="I212" s="147"/>
      <c r="J212" s="147"/>
      <c r="K212" s="147">
        <f t="shared" si="40"/>
        <v>0</v>
      </c>
      <c r="L212" s="145" t="s">
        <v>1</v>
      </c>
      <c r="M212" s="27"/>
      <c r="N212" s="148" t="s">
        <v>1</v>
      </c>
      <c r="O212" s="149" t="s">
        <v>38</v>
      </c>
      <c r="P212" s="150">
        <f t="shared" si="41"/>
        <v>0</v>
      </c>
      <c r="Q212" s="150">
        <f t="shared" si="42"/>
        <v>0</v>
      </c>
      <c r="R212" s="150">
        <f t="shared" si="43"/>
        <v>0</v>
      </c>
      <c r="S212" s="151">
        <v>0</v>
      </c>
      <c r="T212" s="151">
        <f t="shared" si="44"/>
        <v>0</v>
      </c>
      <c r="U212" s="151">
        <v>0</v>
      </c>
      <c r="V212" s="151">
        <f t="shared" si="45"/>
        <v>0</v>
      </c>
      <c r="W212" s="151">
        <v>0</v>
      </c>
      <c r="X212" s="152">
        <f t="shared" si="46"/>
        <v>0</v>
      </c>
      <c r="Y212" s="26"/>
      <c r="Z212" s="26"/>
      <c r="AA212" s="26"/>
      <c r="AB212" s="26"/>
      <c r="AC212" s="26"/>
      <c r="AD212" s="26"/>
      <c r="AE212" s="26"/>
      <c r="AR212" s="153" t="s">
        <v>130</v>
      </c>
      <c r="AT212" s="153" t="s">
        <v>126</v>
      </c>
      <c r="AU212" s="153" t="s">
        <v>131</v>
      </c>
      <c r="AY212" s="14" t="s">
        <v>123</v>
      </c>
      <c r="BE212" s="154">
        <f t="shared" si="47"/>
        <v>0</v>
      </c>
      <c r="BF212" s="154">
        <f t="shared" si="48"/>
        <v>0</v>
      </c>
      <c r="BG212" s="154">
        <f t="shared" si="49"/>
        <v>0</v>
      </c>
      <c r="BH212" s="154">
        <f t="shared" si="50"/>
        <v>0</v>
      </c>
      <c r="BI212" s="154">
        <f t="shared" si="51"/>
        <v>0</v>
      </c>
      <c r="BJ212" s="14" t="s">
        <v>131</v>
      </c>
      <c r="BK212" s="155">
        <f t="shared" si="52"/>
        <v>0</v>
      </c>
      <c r="BL212" s="14" t="s">
        <v>130</v>
      </c>
      <c r="BM212" s="153" t="s">
        <v>409</v>
      </c>
    </row>
    <row r="213" spans="1:65" s="2" customFormat="1" ht="21.75" customHeight="1">
      <c r="A213" s="26"/>
      <c r="B213" s="142"/>
      <c r="C213" s="143" t="s">
        <v>141</v>
      </c>
      <c r="D213" s="143" t="s">
        <v>126</v>
      </c>
      <c r="E213" s="144" t="s">
        <v>410</v>
      </c>
      <c r="F213" s="145" t="s">
        <v>411</v>
      </c>
      <c r="G213" s="146" t="s">
        <v>270</v>
      </c>
      <c r="H213" s="147">
        <v>28.45</v>
      </c>
      <c r="I213" s="147"/>
      <c r="J213" s="147"/>
      <c r="K213" s="147">
        <f t="shared" si="40"/>
        <v>0</v>
      </c>
      <c r="L213" s="145" t="s">
        <v>1</v>
      </c>
      <c r="M213" s="27"/>
      <c r="N213" s="148" t="s">
        <v>1</v>
      </c>
      <c r="O213" s="149" t="s">
        <v>38</v>
      </c>
      <c r="P213" s="150">
        <f t="shared" si="41"/>
        <v>0</v>
      </c>
      <c r="Q213" s="150">
        <f t="shared" si="42"/>
        <v>0</v>
      </c>
      <c r="R213" s="150">
        <f t="shared" si="43"/>
        <v>0</v>
      </c>
      <c r="S213" s="151">
        <v>0</v>
      </c>
      <c r="T213" s="151">
        <f t="shared" si="44"/>
        <v>0</v>
      </c>
      <c r="U213" s="151">
        <v>0</v>
      </c>
      <c r="V213" s="151">
        <f t="shared" si="45"/>
        <v>0</v>
      </c>
      <c r="W213" s="151">
        <v>0</v>
      </c>
      <c r="X213" s="152">
        <f t="shared" si="46"/>
        <v>0</v>
      </c>
      <c r="Y213" s="26"/>
      <c r="Z213" s="26"/>
      <c r="AA213" s="26"/>
      <c r="AB213" s="26"/>
      <c r="AC213" s="26"/>
      <c r="AD213" s="26"/>
      <c r="AE213" s="26"/>
      <c r="AR213" s="153" t="s">
        <v>130</v>
      </c>
      <c r="AT213" s="153" t="s">
        <v>126</v>
      </c>
      <c r="AU213" s="153" t="s">
        <v>131</v>
      </c>
      <c r="AY213" s="14" t="s">
        <v>123</v>
      </c>
      <c r="BE213" s="154">
        <f t="shared" si="47"/>
        <v>0</v>
      </c>
      <c r="BF213" s="154">
        <f t="shared" si="48"/>
        <v>0</v>
      </c>
      <c r="BG213" s="154">
        <f t="shared" si="49"/>
        <v>0</v>
      </c>
      <c r="BH213" s="154">
        <f t="shared" si="50"/>
        <v>0</v>
      </c>
      <c r="BI213" s="154">
        <f t="shared" si="51"/>
        <v>0</v>
      </c>
      <c r="BJ213" s="14" t="s">
        <v>131</v>
      </c>
      <c r="BK213" s="155">
        <f t="shared" si="52"/>
        <v>0</v>
      </c>
      <c r="BL213" s="14" t="s">
        <v>130</v>
      </c>
      <c r="BM213" s="153" t="s">
        <v>412</v>
      </c>
    </row>
    <row r="214" spans="1:65" s="2" customFormat="1" ht="39" customHeight="1">
      <c r="A214" s="26"/>
      <c r="B214" s="142"/>
      <c r="C214" s="143" t="s">
        <v>175</v>
      </c>
      <c r="D214" s="143" t="s">
        <v>126</v>
      </c>
      <c r="E214" s="144" t="s">
        <v>413</v>
      </c>
      <c r="F214" s="145" t="s">
        <v>414</v>
      </c>
      <c r="G214" s="146" t="s">
        <v>270</v>
      </c>
      <c r="H214" s="147">
        <v>76.013000000000005</v>
      </c>
      <c r="I214" s="147"/>
      <c r="J214" s="147"/>
      <c r="K214" s="147">
        <f t="shared" si="40"/>
        <v>0</v>
      </c>
      <c r="L214" s="145" t="s">
        <v>1</v>
      </c>
      <c r="M214" s="27"/>
      <c r="N214" s="148" t="s">
        <v>1</v>
      </c>
      <c r="O214" s="149" t="s">
        <v>38</v>
      </c>
      <c r="P214" s="150">
        <f t="shared" si="41"/>
        <v>0</v>
      </c>
      <c r="Q214" s="150">
        <f t="shared" si="42"/>
        <v>0</v>
      </c>
      <c r="R214" s="150">
        <f t="shared" si="43"/>
        <v>0</v>
      </c>
      <c r="S214" s="151">
        <v>0</v>
      </c>
      <c r="T214" s="151">
        <f t="shared" si="44"/>
        <v>0</v>
      </c>
      <c r="U214" s="151">
        <v>0</v>
      </c>
      <c r="V214" s="151">
        <f t="shared" si="45"/>
        <v>0</v>
      </c>
      <c r="W214" s="151">
        <v>0</v>
      </c>
      <c r="X214" s="152">
        <f t="shared" si="46"/>
        <v>0</v>
      </c>
      <c r="Y214" s="26"/>
      <c r="Z214" s="26"/>
      <c r="AA214" s="26"/>
      <c r="AB214" s="26"/>
      <c r="AC214" s="26"/>
      <c r="AD214" s="26"/>
      <c r="AE214" s="26"/>
      <c r="AR214" s="153" t="s">
        <v>130</v>
      </c>
      <c r="AT214" s="153" t="s">
        <v>126</v>
      </c>
      <c r="AU214" s="153" t="s">
        <v>131</v>
      </c>
      <c r="AY214" s="14" t="s">
        <v>123</v>
      </c>
      <c r="BE214" s="154">
        <f t="shared" si="47"/>
        <v>0</v>
      </c>
      <c r="BF214" s="154">
        <f t="shared" si="48"/>
        <v>0</v>
      </c>
      <c r="BG214" s="154">
        <f t="shared" si="49"/>
        <v>0</v>
      </c>
      <c r="BH214" s="154">
        <f t="shared" si="50"/>
        <v>0</v>
      </c>
      <c r="BI214" s="154">
        <f t="shared" si="51"/>
        <v>0</v>
      </c>
      <c r="BJ214" s="14" t="s">
        <v>131</v>
      </c>
      <c r="BK214" s="155">
        <f t="shared" si="52"/>
        <v>0</v>
      </c>
      <c r="BL214" s="14" t="s">
        <v>130</v>
      </c>
      <c r="BM214" s="153" t="s">
        <v>415</v>
      </c>
    </row>
    <row r="215" spans="1:65" s="2" customFormat="1" ht="16.5" customHeight="1">
      <c r="A215" s="26"/>
      <c r="B215" s="142"/>
      <c r="C215" s="156" t="s">
        <v>416</v>
      </c>
      <c r="D215" s="168" t="s">
        <v>150</v>
      </c>
      <c r="E215" s="169" t="s">
        <v>417</v>
      </c>
      <c r="F215" s="170" t="s">
        <v>418</v>
      </c>
      <c r="G215" s="171" t="s">
        <v>152</v>
      </c>
      <c r="H215" s="172">
        <v>632</v>
      </c>
      <c r="I215" s="172"/>
      <c r="J215" s="173"/>
      <c r="K215" s="172">
        <f t="shared" si="40"/>
        <v>0</v>
      </c>
      <c r="L215" s="157" t="s">
        <v>1</v>
      </c>
      <c r="M215" s="158"/>
      <c r="N215" s="159" t="s">
        <v>1</v>
      </c>
      <c r="O215" s="149" t="s">
        <v>38</v>
      </c>
      <c r="P215" s="150">
        <f t="shared" si="41"/>
        <v>0</v>
      </c>
      <c r="Q215" s="150">
        <f t="shared" si="42"/>
        <v>0</v>
      </c>
      <c r="R215" s="150">
        <f t="shared" si="43"/>
        <v>0</v>
      </c>
      <c r="S215" s="151">
        <v>0</v>
      </c>
      <c r="T215" s="151">
        <f t="shared" si="44"/>
        <v>0</v>
      </c>
      <c r="U215" s="151">
        <v>0</v>
      </c>
      <c r="V215" s="151">
        <f t="shared" si="45"/>
        <v>0</v>
      </c>
      <c r="W215" s="151">
        <v>0</v>
      </c>
      <c r="X215" s="152">
        <f t="shared" si="46"/>
        <v>0</v>
      </c>
      <c r="Y215" s="26"/>
      <c r="Z215" s="26"/>
      <c r="AA215" s="26"/>
      <c r="AB215" s="26"/>
      <c r="AC215" s="26"/>
      <c r="AD215" s="26"/>
      <c r="AE215" s="26"/>
      <c r="AR215" s="153" t="s">
        <v>141</v>
      </c>
      <c r="AT215" s="153" t="s">
        <v>150</v>
      </c>
      <c r="AU215" s="153" t="s">
        <v>131</v>
      </c>
      <c r="AY215" s="14" t="s">
        <v>123</v>
      </c>
      <c r="BE215" s="154">
        <f t="shared" si="47"/>
        <v>0</v>
      </c>
      <c r="BF215" s="154">
        <f t="shared" si="48"/>
        <v>0</v>
      </c>
      <c r="BG215" s="154">
        <f t="shared" si="49"/>
        <v>0</v>
      </c>
      <c r="BH215" s="154">
        <f t="shared" si="50"/>
        <v>0</v>
      </c>
      <c r="BI215" s="154">
        <f t="shared" si="51"/>
        <v>0</v>
      </c>
      <c r="BJ215" s="14" t="s">
        <v>131</v>
      </c>
      <c r="BK215" s="155">
        <f t="shared" si="52"/>
        <v>0</v>
      </c>
      <c r="BL215" s="14" t="s">
        <v>130</v>
      </c>
      <c r="BM215" s="153" t="s">
        <v>419</v>
      </c>
    </row>
    <row r="216" spans="1:65" s="2" customFormat="1" ht="33" customHeight="1">
      <c r="A216" s="26"/>
      <c r="B216" s="142"/>
      <c r="C216" s="156" t="s">
        <v>179</v>
      </c>
      <c r="D216" s="168" t="s">
        <v>150</v>
      </c>
      <c r="E216" s="169" t="s">
        <v>420</v>
      </c>
      <c r="F216" s="170" t="s">
        <v>421</v>
      </c>
      <c r="G216" s="171" t="s">
        <v>152</v>
      </c>
      <c r="H216" s="172">
        <v>5</v>
      </c>
      <c r="I216" s="172"/>
      <c r="J216" s="173"/>
      <c r="K216" s="172">
        <f t="shared" si="40"/>
        <v>0</v>
      </c>
      <c r="L216" s="157" t="s">
        <v>1</v>
      </c>
      <c r="M216" s="158"/>
      <c r="N216" s="159" t="s">
        <v>1</v>
      </c>
      <c r="O216" s="149" t="s">
        <v>38</v>
      </c>
      <c r="P216" s="150">
        <f t="shared" si="41"/>
        <v>0</v>
      </c>
      <c r="Q216" s="150">
        <f t="shared" si="42"/>
        <v>0</v>
      </c>
      <c r="R216" s="150">
        <f t="shared" si="43"/>
        <v>0</v>
      </c>
      <c r="S216" s="151">
        <v>0</v>
      </c>
      <c r="T216" s="151">
        <f t="shared" si="44"/>
        <v>0</v>
      </c>
      <c r="U216" s="151">
        <v>0</v>
      </c>
      <c r="V216" s="151">
        <f t="shared" si="45"/>
        <v>0</v>
      </c>
      <c r="W216" s="151">
        <v>0</v>
      </c>
      <c r="X216" s="152">
        <f t="shared" si="46"/>
        <v>0</v>
      </c>
      <c r="Y216" s="26"/>
      <c r="Z216" s="26"/>
      <c r="AA216" s="26"/>
      <c r="AB216" s="26"/>
      <c r="AC216" s="26"/>
      <c r="AD216" s="26"/>
      <c r="AE216" s="26"/>
      <c r="AR216" s="153" t="s">
        <v>141</v>
      </c>
      <c r="AT216" s="153" t="s">
        <v>150</v>
      </c>
      <c r="AU216" s="153" t="s">
        <v>131</v>
      </c>
      <c r="AY216" s="14" t="s">
        <v>123</v>
      </c>
      <c r="BE216" s="154">
        <f t="shared" si="47"/>
        <v>0</v>
      </c>
      <c r="BF216" s="154">
        <f t="shared" si="48"/>
        <v>0</v>
      </c>
      <c r="BG216" s="154">
        <f t="shared" si="49"/>
        <v>0</v>
      </c>
      <c r="BH216" s="154">
        <f t="shared" si="50"/>
        <v>0</v>
      </c>
      <c r="BI216" s="154">
        <f t="shared" si="51"/>
        <v>0</v>
      </c>
      <c r="BJ216" s="14" t="s">
        <v>131</v>
      </c>
      <c r="BK216" s="155">
        <f t="shared" si="52"/>
        <v>0</v>
      </c>
      <c r="BL216" s="14" t="s">
        <v>130</v>
      </c>
      <c r="BM216" s="153" t="s">
        <v>422</v>
      </c>
    </row>
    <row r="217" spans="1:65" s="2" customFormat="1" ht="21.75" customHeight="1">
      <c r="A217" s="26"/>
      <c r="B217" s="142"/>
      <c r="C217" s="156" t="s">
        <v>216</v>
      </c>
      <c r="D217" s="168" t="s">
        <v>150</v>
      </c>
      <c r="E217" s="169" t="s">
        <v>423</v>
      </c>
      <c r="F217" s="170" t="s">
        <v>424</v>
      </c>
      <c r="G217" s="171" t="s">
        <v>152</v>
      </c>
      <c r="H217" s="172">
        <v>1</v>
      </c>
      <c r="I217" s="172"/>
      <c r="J217" s="173"/>
      <c r="K217" s="172">
        <f t="shared" si="40"/>
        <v>0</v>
      </c>
      <c r="L217" s="157" t="s">
        <v>1</v>
      </c>
      <c r="M217" s="158"/>
      <c r="N217" s="159" t="s">
        <v>1</v>
      </c>
      <c r="O217" s="149" t="s">
        <v>38</v>
      </c>
      <c r="P217" s="150">
        <f t="shared" si="41"/>
        <v>0</v>
      </c>
      <c r="Q217" s="150">
        <f t="shared" si="42"/>
        <v>0</v>
      </c>
      <c r="R217" s="150">
        <f t="shared" si="43"/>
        <v>0</v>
      </c>
      <c r="S217" s="151">
        <v>0</v>
      </c>
      <c r="T217" s="151">
        <f t="shared" si="44"/>
        <v>0</v>
      </c>
      <c r="U217" s="151">
        <v>0</v>
      </c>
      <c r="V217" s="151">
        <f t="shared" si="45"/>
        <v>0</v>
      </c>
      <c r="W217" s="151">
        <v>0</v>
      </c>
      <c r="X217" s="152">
        <f t="shared" si="46"/>
        <v>0</v>
      </c>
      <c r="Y217" s="26"/>
      <c r="Z217" s="26"/>
      <c r="AA217" s="26"/>
      <c r="AB217" s="26"/>
      <c r="AC217" s="26"/>
      <c r="AD217" s="26"/>
      <c r="AE217" s="26"/>
      <c r="AR217" s="153" t="s">
        <v>141</v>
      </c>
      <c r="AT217" s="153" t="s">
        <v>150</v>
      </c>
      <c r="AU217" s="153" t="s">
        <v>131</v>
      </c>
      <c r="AY217" s="14" t="s">
        <v>123</v>
      </c>
      <c r="BE217" s="154">
        <f t="shared" si="47"/>
        <v>0</v>
      </c>
      <c r="BF217" s="154">
        <f t="shared" si="48"/>
        <v>0</v>
      </c>
      <c r="BG217" s="154">
        <f t="shared" si="49"/>
        <v>0</v>
      </c>
      <c r="BH217" s="154">
        <f t="shared" si="50"/>
        <v>0</v>
      </c>
      <c r="BI217" s="154">
        <f t="shared" si="51"/>
        <v>0</v>
      </c>
      <c r="BJ217" s="14" t="s">
        <v>131</v>
      </c>
      <c r="BK217" s="155">
        <f t="shared" si="52"/>
        <v>0</v>
      </c>
      <c r="BL217" s="14" t="s">
        <v>130</v>
      </c>
      <c r="BM217" s="153" t="s">
        <v>425</v>
      </c>
    </row>
    <row r="218" spans="1:65" s="2" customFormat="1" ht="40.5" customHeight="1">
      <c r="A218" s="26"/>
      <c r="B218" s="142"/>
      <c r="C218" s="156" t="s">
        <v>426</v>
      </c>
      <c r="D218" s="168" t="s">
        <v>150</v>
      </c>
      <c r="E218" s="169" t="s">
        <v>427</v>
      </c>
      <c r="F218" s="170" t="s">
        <v>428</v>
      </c>
      <c r="G218" s="171" t="s">
        <v>152</v>
      </c>
      <c r="H218" s="172">
        <v>77</v>
      </c>
      <c r="I218" s="172"/>
      <c r="J218" s="173"/>
      <c r="K218" s="172">
        <f t="shared" si="40"/>
        <v>0</v>
      </c>
      <c r="L218" s="157" t="s">
        <v>1</v>
      </c>
      <c r="M218" s="158"/>
      <c r="N218" s="159" t="s">
        <v>1</v>
      </c>
      <c r="O218" s="149" t="s">
        <v>38</v>
      </c>
      <c r="P218" s="150">
        <f t="shared" si="41"/>
        <v>0</v>
      </c>
      <c r="Q218" s="150">
        <f t="shared" si="42"/>
        <v>0</v>
      </c>
      <c r="R218" s="150">
        <f t="shared" si="43"/>
        <v>0</v>
      </c>
      <c r="S218" s="151">
        <v>0</v>
      </c>
      <c r="T218" s="151">
        <f t="shared" si="44"/>
        <v>0</v>
      </c>
      <c r="U218" s="151">
        <v>0</v>
      </c>
      <c r="V218" s="151">
        <f t="shared" si="45"/>
        <v>0</v>
      </c>
      <c r="W218" s="151">
        <v>0</v>
      </c>
      <c r="X218" s="152">
        <f t="shared" si="46"/>
        <v>0</v>
      </c>
      <c r="Y218" s="26"/>
      <c r="Z218" s="26"/>
      <c r="AA218" s="26"/>
      <c r="AB218" s="26"/>
      <c r="AC218" s="26"/>
      <c r="AD218" s="26"/>
      <c r="AE218" s="26"/>
      <c r="AR218" s="153" t="s">
        <v>141</v>
      </c>
      <c r="AT218" s="153" t="s">
        <v>150</v>
      </c>
      <c r="AU218" s="153" t="s">
        <v>131</v>
      </c>
      <c r="AY218" s="14" t="s">
        <v>123</v>
      </c>
      <c r="BE218" s="154">
        <f t="shared" si="47"/>
        <v>0</v>
      </c>
      <c r="BF218" s="154">
        <f t="shared" si="48"/>
        <v>0</v>
      </c>
      <c r="BG218" s="154">
        <f t="shared" si="49"/>
        <v>0</v>
      </c>
      <c r="BH218" s="154">
        <f t="shared" si="50"/>
        <v>0</v>
      </c>
      <c r="BI218" s="154">
        <f t="shared" si="51"/>
        <v>0</v>
      </c>
      <c r="BJ218" s="14" t="s">
        <v>131</v>
      </c>
      <c r="BK218" s="155">
        <f t="shared" si="52"/>
        <v>0</v>
      </c>
      <c r="BL218" s="14" t="s">
        <v>130</v>
      </c>
      <c r="BM218" s="153" t="s">
        <v>429</v>
      </c>
    </row>
    <row r="219" spans="1:65" s="2" customFormat="1" ht="38.25" customHeight="1">
      <c r="A219" s="26"/>
      <c r="B219" s="142"/>
      <c r="C219" s="156" t="s">
        <v>208</v>
      </c>
      <c r="D219" s="168" t="s">
        <v>150</v>
      </c>
      <c r="E219" s="169" t="s">
        <v>430</v>
      </c>
      <c r="F219" s="170" t="s">
        <v>431</v>
      </c>
      <c r="G219" s="171" t="s">
        <v>152</v>
      </c>
      <c r="H219" s="172">
        <v>7</v>
      </c>
      <c r="I219" s="172"/>
      <c r="J219" s="173"/>
      <c r="K219" s="172">
        <f t="shared" si="40"/>
        <v>0</v>
      </c>
      <c r="L219" s="157" t="s">
        <v>1</v>
      </c>
      <c r="M219" s="158"/>
      <c r="N219" s="159" t="s">
        <v>1</v>
      </c>
      <c r="O219" s="149" t="s">
        <v>38</v>
      </c>
      <c r="P219" s="150">
        <f t="shared" si="41"/>
        <v>0</v>
      </c>
      <c r="Q219" s="150">
        <f t="shared" si="42"/>
        <v>0</v>
      </c>
      <c r="R219" s="150">
        <f t="shared" si="43"/>
        <v>0</v>
      </c>
      <c r="S219" s="151">
        <v>0</v>
      </c>
      <c r="T219" s="151">
        <f t="shared" si="44"/>
        <v>0</v>
      </c>
      <c r="U219" s="151">
        <v>0</v>
      </c>
      <c r="V219" s="151">
        <f t="shared" si="45"/>
        <v>0</v>
      </c>
      <c r="W219" s="151">
        <v>0</v>
      </c>
      <c r="X219" s="152">
        <f t="shared" si="46"/>
        <v>0</v>
      </c>
      <c r="Y219" s="26"/>
      <c r="Z219" s="26"/>
      <c r="AA219" s="26"/>
      <c r="AB219" s="26"/>
      <c r="AC219" s="26"/>
      <c r="AD219" s="26"/>
      <c r="AE219" s="26"/>
      <c r="AR219" s="153" t="s">
        <v>141</v>
      </c>
      <c r="AT219" s="153" t="s">
        <v>150</v>
      </c>
      <c r="AU219" s="153" t="s">
        <v>131</v>
      </c>
      <c r="AY219" s="14" t="s">
        <v>123</v>
      </c>
      <c r="BE219" s="154">
        <f t="shared" si="47"/>
        <v>0</v>
      </c>
      <c r="BF219" s="154">
        <f t="shared" si="48"/>
        <v>0</v>
      </c>
      <c r="BG219" s="154">
        <f t="shared" si="49"/>
        <v>0</v>
      </c>
      <c r="BH219" s="154">
        <f t="shared" si="50"/>
        <v>0</v>
      </c>
      <c r="BI219" s="154">
        <f t="shared" si="51"/>
        <v>0</v>
      </c>
      <c r="BJ219" s="14" t="s">
        <v>131</v>
      </c>
      <c r="BK219" s="155">
        <f t="shared" si="52"/>
        <v>0</v>
      </c>
      <c r="BL219" s="14" t="s">
        <v>130</v>
      </c>
      <c r="BM219" s="153" t="s">
        <v>432</v>
      </c>
    </row>
    <row r="220" spans="1:65" s="2" customFormat="1" ht="51" customHeight="1">
      <c r="A220" s="26"/>
      <c r="B220" s="142"/>
      <c r="C220" s="156" t="s">
        <v>433</v>
      </c>
      <c r="D220" s="168" t="s">
        <v>150</v>
      </c>
      <c r="E220" s="169" t="s">
        <v>434</v>
      </c>
      <c r="F220" s="170" t="s">
        <v>435</v>
      </c>
      <c r="G220" s="171" t="s">
        <v>152</v>
      </c>
      <c r="H220" s="172">
        <v>14</v>
      </c>
      <c r="I220" s="172"/>
      <c r="J220" s="173"/>
      <c r="K220" s="172">
        <f t="shared" si="40"/>
        <v>0</v>
      </c>
      <c r="L220" s="157" t="s">
        <v>1</v>
      </c>
      <c r="M220" s="158"/>
      <c r="N220" s="159" t="s">
        <v>1</v>
      </c>
      <c r="O220" s="149" t="s">
        <v>38</v>
      </c>
      <c r="P220" s="150">
        <f t="shared" si="41"/>
        <v>0</v>
      </c>
      <c r="Q220" s="150">
        <f t="shared" si="42"/>
        <v>0</v>
      </c>
      <c r="R220" s="150">
        <f t="shared" si="43"/>
        <v>0</v>
      </c>
      <c r="S220" s="151">
        <v>0</v>
      </c>
      <c r="T220" s="151">
        <f t="shared" si="44"/>
        <v>0</v>
      </c>
      <c r="U220" s="151">
        <v>0</v>
      </c>
      <c r="V220" s="151">
        <f t="shared" si="45"/>
        <v>0</v>
      </c>
      <c r="W220" s="151">
        <v>0</v>
      </c>
      <c r="X220" s="152">
        <f t="shared" si="46"/>
        <v>0</v>
      </c>
      <c r="Y220" s="26"/>
      <c r="Z220" s="26"/>
      <c r="AA220" s="26"/>
      <c r="AB220" s="26"/>
      <c r="AC220" s="26"/>
      <c r="AD220" s="26"/>
      <c r="AE220" s="26"/>
      <c r="AR220" s="153" t="s">
        <v>141</v>
      </c>
      <c r="AT220" s="153" t="s">
        <v>150</v>
      </c>
      <c r="AU220" s="153" t="s">
        <v>131</v>
      </c>
      <c r="AY220" s="14" t="s">
        <v>123</v>
      </c>
      <c r="BE220" s="154">
        <f t="shared" si="47"/>
        <v>0</v>
      </c>
      <c r="BF220" s="154">
        <f t="shared" si="48"/>
        <v>0</v>
      </c>
      <c r="BG220" s="154">
        <f t="shared" si="49"/>
        <v>0</v>
      </c>
      <c r="BH220" s="154">
        <f t="shared" si="50"/>
        <v>0</v>
      </c>
      <c r="BI220" s="154">
        <f t="shared" si="51"/>
        <v>0</v>
      </c>
      <c r="BJ220" s="14" t="s">
        <v>131</v>
      </c>
      <c r="BK220" s="155">
        <f t="shared" si="52"/>
        <v>0</v>
      </c>
      <c r="BL220" s="14" t="s">
        <v>130</v>
      </c>
      <c r="BM220" s="153" t="s">
        <v>436</v>
      </c>
    </row>
    <row r="221" spans="1:65" s="2" customFormat="1" ht="36.75" customHeight="1">
      <c r="A221" s="26"/>
      <c r="B221" s="142"/>
      <c r="C221" s="156" t="s">
        <v>212</v>
      </c>
      <c r="D221" s="168" t="s">
        <v>150</v>
      </c>
      <c r="E221" s="169" t="s">
        <v>437</v>
      </c>
      <c r="F221" s="170" t="s">
        <v>438</v>
      </c>
      <c r="G221" s="171" t="s">
        <v>152</v>
      </c>
      <c r="H221" s="172">
        <v>144</v>
      </c>
      <c r="I221" s="172"/>
      <c r="J221" s="173"/>
      <c r="K221" s="172">
        <f t="shared" si="40"/>
        <v>0</v>
      </c>
      <c r="L221" s="157" t="s">
        <v>1</v>
      </c>
      <c r="M221" s="158"/>
      <c r="N221" s="159" t="s">
        <v>1</v>
      </c>
      <c r="O221" s="149" t="s">
        <v>38</v>
      </c>
      <c r="P221" s="150">
        <f t="shared" si="41"/>
        <v>0</v>
      </c>
      <c r="Q221" s="150">
        <f t="shared" si="42"/>
        <v>0</v>
      </c>
      <c r="R221" s="150">
        <f t="shared" si="43"/>
        <v>0</v>
      </c>
      <c r="S221" s="151">
        <v>0</v>
      </c>
      <c r="T221" s="151">
        <f t="shared" si="44"/>
        <v>0</v>
      </c>
      <c r="U221" s="151">
        <v>0</v>
      </c>
      <c r="V221" s="151">
        <f t="shared" si="45"/>
        <v>0</v>
      </c>
      <c r="W221" s="151">
        <v>0</v>
      </c>
      <c r="X221" s="152">
        <f t="shared" si="46"/>
        <v>0</v>
      </c>
      <c r="Y221" s="26"/>
      <c r="Z221" s="26"/>
      <c r="AA221" s="26"/>
      <c r="AB221" s="26"/>
      <c r="AC221" s="26"/>
      <c r="AD221" s="26"/>
      <c r="AE221" s="26"/>
      <c r="AR221" s="153" t="s">
        <v>141</v>
      </c>
      <c r="AT221" s="153" t="s">
        <v>150</v>
      </c>
      <c r="AU221" s="153" t="s">
        <v>131</v>
      </c>
      <c r="AY221" s="14" t="s">
        <v>123</v>
      </c>
      <c r="BE221" s="154">
        <f t="shared" si="47"/>
        <v>0</v>
      </c>
      <c r="BF221" s="154">
        <f t="shared" si="48"/>
        <v>0</v>
      </c>
      <c r="BG221" s="154">
        <f t="shared" si="49"/>
        <v>0</v>
      </c>
      <c r="BH221" s="154">
        <f t="shared" si="50"/>
        <v>0</v>
      </c>
      <c r="BI221" s="154">
        <f t="shared" si="51"/>
        <v>0</v>
      </c>
      <c r="BJ221" s="14" t="s">
        <v>131</v>
      </c>
      <c r="BK221" s="155">
        <f t="shared" si="52"/>
        <v>0</v>
      </c>
      <c r="BL221" s="14" t="s">
        <v>130</v>
      </c>
      <c r="BM221" s="153" t="s">
        <v>439</v>
      </c>
    </row>
    <row r="222" spans="1:65" s="2" customFormat="1" ht="21.75" customHeight="1">
      <c r="A222" s="26"/>
      <c r="B222" s="142"/>
      <c r="C222" s="143" t="s">
        <v>280</v>
      </c>
      <c r="D222" s="143" t="s">
        <v>126</v>
      </c>
      <c r="E222" s="144" t="s">
        <v>440</v>
      </c>
      <c r="F222" s="145" t="s">
        <v>441</v>
      </c>
      <c r="G222" s="146" t="s">
        <v>178</v>
      </c>
      <c r="H222" s="147">
        <v>349.13499999999999</v>
      </c>
      <c r="I222" s="147"/>
      <c r="J222" s="147"/>
      <c r="K222" s="147">
        <f t="shared" si="40"/>
        <v>0</v>
      </c>
      <c r="L222" s="145" t="s">
        <v>1</v>
      </c>
      <c r="M222" s="27"/>
      <c r="N222" s="148" t="s">
        <v>1</v>
      </c>
      <c r="O222" s="149" t="s">
        <v>38</v>
      </c>
      <c r="P222" s="150">
        <f t="shared" si="41"/>
        <v>0</v>
      </c>
      <c r="Q222" s="150">
        <f t="shared" si="42"/>
        <v>0</v>
      </c>
      <c r="R222" s="150">
        <f t="shared" si="43"/>
        <v>0</v>
      </c>
      <c r="S222" s="151">
        <v>0</v>
      </c>
      <c r="T222" s="151">
        <f t="shared" si="44"/>
        <v>0</v>
      </c>
      <c r="U222" s="151">
        <v>0</v>
      </c>
      <c r="V222" s="151">
        <f t="shared" si="45"/>
        <v>0</v>
      </c>
      <c r="W222" s="151">
        <v>0</v>
      </c>
      <c r="X222" s="152">
        <f t="shared" si="46"/>
        <v>0</v>
      </c>
      <c r="Y222" s="26"/>
      <c r="Z222" s="26"/>
      <c r="AA222" s="26"/>
      <c r="AB222" s="26"/>
      <c r="AC222" s="26"/>
      <c r="AD222" s="26"/>
      <c r="AE222" s="26"/>
      <c r="AR222" s="153" t="s">
        <v>130</v>
      </c>
      <c r="AT222" s="153" t="s">
        <v>126</v>
      </c>
      <c r="AU222" s="153" t="s">
        <v>131</v>
      </c>
      <c r="AY222" s="14" t="s">
        <v>123</v>
      </c>
      <c r="BE222" s="154">
        <f t="shared" si="47"/>
        <v>0</v>
      </c>
      <c r="BF222" s="154">
        <f t="shared" si="48"/>
        <v>0</v>
      </c>
      <c r="BG222" s="154">
        <f t="shared" si="49"/>
        <v>0</v>
      </c>
      <c r="BH222" s="154">
        <f t="shared" si="50"/>
        <v>0</v>
      </c>
      <c r="BI222" s="154">
        <f t="shared" si="51"/>
        <v>0</v>
      </c>
      <c r="BJ222" s="14" t="s">
        <v>131</v>
      </c>
      <c r="BK222" s="155">
        <f t="shared" si="52"/>
        <v>0</v>
      </c>
      <c r="BL222" s="14" t="s">
        <v>130</v>
      </c>
      <c r="BM222" s="153" t="s">
        <v>442</v>
      </c>
    </row>
    <row r="223" spans="1:65" s="2" customFormat="1" ht="21.75" customHeight="1">
      <c r="A223" s="26"/>
      <c r="B223" s="142"/>
      <c r="C223" s="143" t="s">
        <v>145</v>
      </c>
      <c r="D223" s="143" t="s">
        <v>126</v>
      </c>
      <c r="E223" s="144" t="s">
        <v>443</v>
      </c>
      <c r="F223" s="145" t="s">
        <v>444</v>
      </c>
      <c r="G223" s="146" t="s">
        <v>178</v>
      </c>
      <c r="H223" s="147">
        <v>349.13499999999999</v>
      </c>
      <c r="I223" s="147"/>
      <c r="J223" s="147"/>
      <c r="K223" s="147">
        <f t="shared" si="40"/>
        <v>0</v>
      </c>
      <c r="L223" s="145" t="s">
        <v>1</v>
      </c>
      <c r="M223" s="27"/>
      <c r="N223" s="148" t="s">
        <v>1</v>
      </c>
      <c r="O223" s="149" t="s">
        <v>38</v>
      </c>
      <c r="P223" s="150">
        <f t="shared" si="41"/>
        <v>0</v>
      </c>
      <c r="Q223" s="150">
        <f t="shared" si="42"/>
        <v>0</v>
      </c>
      <c r="R223" s="150">
        <f t="shared" si="43"/>
        <v>0</v>
      </c>
      <c r="S223" s="151">
        <v>0</v>
      </c>
      <c r="T223" s="151">
        <f t="shared" si="44"/>
        <v>0</v>
      </c>
      <c r="U223" s="151">
        <v>0</v>
      </c>
      <c r="V223" s="151">
        <f t="shared" si="45"/>
        <v>0</v>
      </c>
      <c r="W223" s="151">
        <v>0</v>
      </c>
      <c r="X223" s="152">
        <f t="shared" si="46"/>
        <v>0</v>
      </c>
      <c r="Y223" s="26"/>
      <c r="Z223" s="26"/>
      <c r="AA223" s="26"/>
      <c r="AB223" s="26"/>
      <c r="AC223" s="26"/>
      <c r="AD223" s="26"/>
      <c r="AE223" s="26"/>
      <c r="AR223" s="153" t="s">
        <v>130</v>
      </c>
      <c r="AT223" s="153" t="s">
        <v>126</v>
      </c>
      <c r="AU223" s="153" t="s">
        <v>131</v>
      </c>
      <c r="AY223" s="14" t="s">
        <v>123</v>
      </c>
      <c r="BE223" s="154">
        <f t="shared" si="47"/>
        <v>0</v>
      </c>
      <c r="BF223" s="154">
        <f t="shared" si="48"/>
        <v>0</v>
      </c>
      <c r="BG223" s="154">
        <f t="shared" si="49"/>
        <v>0</v>
      </c>
      <c r="BH223" s="154">
        <f t="shared" si="50"/>
        <v>0</v>
      </c>
      <c r="BI223" s="154">
        <f t="shared" si="51"/>
        <v>0</v>
      </c>
      <c r="BJ223" s="14" t="s">
        <v>131</v>
      </c>
      <c r="BK223" s="155">
        <f t="shared" si="52"/>
        <v>0</v>
      </c>
      <c r="BL223" s="14" t="s">
        <v>130</v>
      </c>
      <c r="BM223" s="153" t="s">
        <v>445</v>
      </c>
    </row>
    <row r="224" spans="1:65" s="12" customFormat="1" ht="22.9" customHeight="1">
      <c r="B224" s="129"/>
      <c r="D224" s="175" t="s">
        <v>73</v>
      </c>
      <c r="E224" s="176" t="s">
        <v>322</v>
      </c>
      <c r="F224" s="176" t="s">
        <v>446</v>
      </c>
      <c r="G224" s="177"/>
      <c r="H224" s="177"/>
      <c r="I224" s="177"/>
      <c r="J224" s="177"/>
      <c r="K224" s="178">
        <f>BK224</f>
        <v>0</v>
      </c>
      <c r="M224" s="129"/>
      <c r="N224" s="133"/>
      <c r="O224" s="134"/>
      <c r="P224" s="134"/>
      <c r="Q224" s="135">
        <f>Q225</f>
        <v>0</v>
      </c>
      <c r="R224" s="135">
        <f>R225</f>
        <v>0</v>
      </c>
      <c r="S224" s="134"/>
      <c r="T224" s="136">
        <f>T225</f>
        <v>0</v>
      </c>
      <c r="U224" s="134"/>
      <c r="V224" s="136">
        <f>V225</f>
        <v>0</v>
      </c>
      <c r="W224" s="134"/>
      <c r="X224" s="137">
        <f>X225</f>
        <v>0</v>
      </c>
      <c r="AR224" s="130" t="s">
        <v>82</v>
      </c>
      <c r="AT224" s="138" t="s">
        <v>73</v>
      </c>
      <c r="AU224" s="138" t="s">
        <v>82</v>
      </c>
      <c r="AY224" s="130" t="s">
        <v>123</v>
      </c>
      <c r="BK224" s="139">
        <f>BK225</f>
        <v>0</v>
      </c>
    </row>
    <row r="225" spans="1:65" s="2" customFormat="1" ht="21.75" customHeight="1">
      <c r="A225" s="26"/>
      <c r="B225" s="142"/>
      <c r="C225" s="143" t="s">
        <v>447</v>
      </c>
      <c r="D225" s="143" t="s">
        <v>126</v>
      </c>
      <c r="E225" s="144" t="s">
        <v>448</v>
      </c>
      <c r="F225" s="145" t="s">
        <v>449</v>
      </c>
      <c r="G225" s="146" t="s">
        <v>178</v>
      </c>
      <c r="H225" s="147">
        <v>1854.8610000000001</v>
      </c>
      <c r="I225" s="147"/>
      <c r="J225" s="147"/>
      <c r="K225" s="147">
        <f>ROUND(P225*H225,3)</f>
        <v>0</v>
      </c>
      <c r="L225" s="145" t="s">
        <v>1</v>
      </c>
      <c r="M225" s="27"/>
      <c r="N225" s="160" t="s">
        <v>1</v>
      </c>
      <c r="O225" s="161" t="s">
        <v>38</v>
      </c>
      <c r="P225" s="162">
        <f>I225+J225</f>
        <v>0</v>
      </c>
      <c r="Q225" s="162">
        <f>ROUND(I225*H225,3)</f>
        <v>0</v>
      </c>
      <c r="R225" s="162">
        <f>ROUND(J225*H225,3)</f>
        <v>0</v>
      </c>
      <c r="S225" s="163">
        <v>0</v>
      </c>
      <c r="T225" s="163">
        <f>S225*H225</f>
        <v>0</v>
      </c>
      <c r="U225" s="163">
        <v>0</v>
      </c>
      <c r="V225" s="163">
        <f>U225*H225</f>
        <v>0</v>
      </c>
      <c r="W225" s="163">
        <v>0</v>
      </c>
      <c r="X225" s="164">
        <f>W225*H225</f>
        <v>0</v>
      </c>
      <c r="Y225" s="26"/>
      <c r="Z225" s="26"/>
      <c r="AA225" s="26"/>
      <c r="AB225" s="26"/>
      <c r="AC225" s="26"/>
      <c r="AD225" s="26"/>
      <c r="AE225" s="26"/>
      <c r="AR225" s="153" t="s">
        <v>130</v>
      </c>
      <c r="AT225" s="153" t="s">
        <v>126</v>
      </c>
      <c r="AU225" s="153" t="s">
        <v>131</v>
      </c>
      <c r="AY225" s="14" t="s">
        <v>123</v>
      </c>
      <c r="BE225" s="154">
        <f>IF(O225="základná",K225,0)</f>
        <v>0</v>
      </c>
      <c r="BF225" s="154">
        <f>IF(O225="znížená",K225,0)</f>
        <v>0</v>
      </c>
      <c r="BG225" s="154">
        <f>IF(O225="zákl. prenesená",K225,0)</f>
        <v>0</v>
      </c>
      <c r="BH225" s="154">
        <f>IF(O225="zníž. prenesená",K225,0)</f>
        <v>0</v>
      </c>
      <c r="BI225" s="154">
        <f>IF(O225="nulová",K225,0)</f>
        <v>0</v>
      </c>
      <c r="BJ225" s="14" t="s">
        <v>131</v>
      </c>
      <c r="BK225" s="155">
        <f>ROUND(P225*H225,3)</f>
        <v>0</v>
      </c>
      <c r="BL225" s="14" t="s">
        <v>130</v>
      </c>
      <c r="BM225" s="153" t="s">
        <v>450</v>
      </c>
    </row>
    <row r="226" spans="1:65" s="2" customFormat="1" ht="6.95" customHeight="1">
      <c r="A226" s="26"/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27"/>
      <c r="N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25:L225"/>
  <mergeCells count="16">
    <mergeCell ref="D52:F53"/>
    <mergeCell ref="E67:G68"/>
    <mergeCell ref="F115:J115"/>
    <mergeCell ref="M2:Z2"/>
    <mergeCell ref="E7:H7"/>
    <mergeCell ref="E9:H9"/>
    <mergeCell ref="E18:H18"/>
    <mergeCell ref="E27:H27"/>
    <mergeCell ref="F6:J6"/>
    <mergeCell ref="J122:K122"/>
    <mergeCell ref="E84:K84"/>
    <mergeCell ref="J91:K91"/>
    <mergeCell ref="E87:H87"/>
    <mergeCell ref="E116:H116"/>
    <mergeCell ref="E118:H118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Zariadenie...</vt:lpstr>
      <vt:lpstr>'MILO-07-2020 - Zariadenie...'!Názvy_tlače</vt:lpstr>
      <vt:lpstr>'Rekapitulácia stavby'!Názvy_tlače</vt:lpstr>
      <vt:lpstr>'MILO-07-2020 - Zariadenie...'!Oblasť_tlače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DESKTOP-D3QPUIN\Dusan</dc:creator>
  <cp:lastModifiedBy>Miloslav Baranec</cp:lastModifiedBy>
  <dcterms:created xsi:type="dcterms:W3CDTF">2020-08-06T10:53:08Z</dcterms:created>
  <dcterms:modified xsi:type="dcterms:W3CDTF">2020-08-07T12:26:39Z</dcterms:modified>
</cp:coreProperties>
</file>