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Technicke sluzby Ziar\Plavaren fasada\Priprava\"/>
    </mc:Choice>
  </mc:AlternateContent>
  <bookViews>
    <workbookView xWindow="0" yWindow="0" windowWidth="28800" windowHeight="9456"/>
  </bookViews>
  <sheets>
    <sheet name="Rekapitulácia stavby" sheetId="1" r:id="rId1"/>
    <sheet name="01 - Dodávku a montáž ven..." sheetId="2" r:id="rId2"/>
    <sheet name="02 - Dodávku a montáž pre..." sheetId="3" r:id="rId3"/>
  </sheets>
  <definedNames>
    <definedName name="_xlnm._FilterDatabase" localSheetId="1" hidden="1">'01 - Dodávku a montáž ven...'!$C$124:$K$428</definedName>
    <definedName name="_xlnm._FilterDatabase" localSheetId="2" hidden="1">'02 - Dodávku a montáž pre...'!$C$125:$K$262</definedName>
    <definedName name="_xlnm.Print_Titles" localSheetId="1">'01 - Dodávku a montáž ven...'!$124:$124</definedName>
    <definedName name="_xlnm.Print_Titles" localSheetId="2">'02 - Dodávku a montáž pre...'!$125:$125</definedName>
    <definedName name="_xlnm.Print_Titles" localSheetId="0">'Rekapitulácia stavby'!$92:$92</definedName>
    <definedName name="_xlnm.Print_Area" localSheetId="1">'01 - Dodávku a montáž ven...'!$C$4:$J$76,'01 - Dodávku a montáž ven...'!$C$82:$J$106,'01 - Dodávku a montáž ven...'!$C$112:$K$428</definedName>
    <definedName name="_xlnm.Print_Area" localSheetId="2">'02 - Dodávku a montáž pre...'!$C$4:$J$76,'02 - Dodávku a montáž pre...'!$C$82:$J$107,'02 - Dodávku a montáž pre...'!$C$113:$K$262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1" i="3"/>
  <c r="BH221" i="3"/>
  <c r="BG221" i="3"/>
  <c r="BE221" i="3"/>
  <c r="T221" i="3"/>
  <c r="R221" i="3"/>
  <c r="P221" i="3"/>
  <c r="BI218" i="3"/>
  <c r="BH218" i="3"/>
  <c r="BG218" i="3"/>
  <c r="BE218" i="3"/>
  <c r="T218" i="3"/>
  <c r="R218" i="3"/>
  <c r="P218" i="3"/>
  <c r="BI215" i="3"/>
  <c r="BH215" i="3"/>
  <c r="BG215" i="3"/>
  <c r="BE215" i="3"/>
  <c r="T215" i="3"/>
  <c r="R215" i="3"/>
  <c r="P215" i="3"/>
  <c r="BI211" i="3"/>
  <c r="BH211" i="3"/>
  <c r="BG211" i="3"/>
  <c r="BE211" i="3"/>
  <c r="T211" i="3"/>
  <c r="R211" i="3"/>
  <c r="P211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3" i="3"/>
  <c r="BH183" i="3"/>
  <c r="BG183" i="3"/>
  <c r="BE183" i="3"/>
  <c r="T183" i="3"/>
  <c r="R183" i="3"/>
  <c r="P183" i="3"/>
  <c r="BI180" i="3"/>
  <c r="BH180" i="3"/>
  <c r="BG180" i="3"/>
  <c r="BE180" i="3"/>
  <c r="T180" i="3"/>
  <c r="R180" i="3"/>
  <c r="P180" i="3"/>
  <c r="BI175" i="3"/>
  <c r="BH175" i="3"/>
  <c r="BG175" i="3"/>
  <c r="BE175" i="3"/>
  <c r="T175" i="3"/>
  <c r="R175" i="3"/>
  <c r="P175" i="3"/>
  <c r="BI170" i="3"/>
  <c r="BH170" i="3"/>
  <c r="BG170" i="3"/>
  <c r="BE170" i="3"/>
  <c r="T170" i="3"/>
  <c r="R170" i="3"/>
  <c r="P170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R162" i="3"/>
  <c r="P162" i="3"/>
  <c r="BI155" i="3"/>
  <c r="BH155" i="3"/>
  <c r="BG155" i="3"/>
  <c r="BE155" i="3"/>
  <c r="T155" i="3"/>
  <c r="R155" i="3"/>
  <c r="P155" i="3"/>
  <c r="P149" i="3"/>
  <c r="BI150" i="3"/>
  <c r="BH150" i="3"/>
  <c r="BG150" i="3"/>
  <c r="BE150" i="3"/>
  <c r="T150" i="3"/>
  <c r="T149" i="3" s="1"/>
  <c r="R150" i="3"/>
  <c r="R149" i="3" s="1"/>
  <c r="P150" i="3"/>
  <c r="BI143" i="3"/>
  <c r="BH143" i="3"/>
  <c r="BG143" i="3"/>
  <c r="BE143" i="3"/>
  <c r="T143" i="3"/>
  <c r="R143" i="3"/>
  <c r="P143" i="3"/>
  <c r="BI137" i="3"/>
  <c r="BH137" i="3"/>
  <c r="BG137" i="3"/>
  <c r="BE137" i="3"/>
  <c r="T137" i="3"/>
  <c r="R137" i="3"/>
  <c r="P137" i="3"/>
  <c r="BI133" i="3"/>
  <c r="BH133" i="3"/>
  <c r="BG133" i="3"/>
  <c r="BE133" i="3"/>
  <c r="T133" i="3"/>
  <c r="R133" i="3"/>
  <c r="P133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92" i="3"/>
  <c r="J91" i="3"/>
  <c r="F91" i="3"/>
  <c r="F89" i="3"/>
  <c r="E87" i="3"/>
  <c r="J18" i="3"/>
  <c r="E18" i="3"/>
  <c r="F92" i="3" s="1"/>
  <c r="J17" i="3"/>
  <c r="J12" i="3"/>
  <c r="J120" i="3"/>
  <c r="E7" i="3"/>
  <c r="E116" i="3" s="1"/>
  <c r="J37" i="2"/>
  <c r="J36" i="2"/>
  <c r="AY95" i="1" s="1"/>
  <c r="J35" i="2"/>
  <c r="AX95" i="1" s="1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5" i="2"/>
  <c r="BH415" i="2"/>
  <c r="BG415" i="2"/>
  <c r="BE415" i="2"/>
  <c r="T415" i="2"/>
  <c r="R415" i="2"/>
  <c r="P415" i="2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82" i="2"/>
  <c r="BH382" i="2"/>
  <c r="BG382" i="2"/>
  <c r="BE382" i="2"/>
  <c r="T382" i="2"/>
  <c r="R382" i="2"/>
  <c r="P382" i="2"/>
  <c r="BI379" i="2"/>
  <c r="BH379" i="2"/>
  <c r="BG379" i="2"/>
  <c r="BE379" i="2"/>
  <c r="T379" i="2"/>
  <c r="R379" i="2"/>
  <c r="P379" i="2"/>
  <c r="BI375" i="2"/>
  <c r="BH375" i="2"/>
  <c r="BG375" i="2"/>
  <c r="BE375" i="2"/>
  <c r="T375" i="2"/>
  <c r="R375" i="2"/>
  <c r="P375" i="2"/>
  <c r="BI372" i="2"/>
  <c r="BH372" i="2"/>
  <c r="BG372" i="2"/>
  <c r="BE372" i="2"/>
  <c r="T372" i="2"/>
  <c r="R372" i="2"/>
  <c r="P372" i="2"/>
  <c r="BI369" i="2"/>
  <c r="BH369" i="2"/>
  <c r="BG369" i="2"/>
  <c r="BE369" i="2"/>
  <c r="T369" i="2"/>
  <c r="R369" i="2"/>
  <c r="P369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2" i="2"/>
  <c r="BH302" i="2"/>
  <c r="BG302" i="2"/>
  <c r="BE302" i="2"/>
  <c r="T302" i="2"/>
  <c r="R302" i="2"/>
  <c r="P302" i="2"/>
  <c r="BI299" i="2"/>
  <c r="BH299" i="2"/>
  <c r="BG299" i="2"/>
  <c r="BE299" i="2"/>
  <c r="T299" i="2"/>
  <c r="R299" i="2"/>
  <c r="P299" i="2"/>
  <c r="BI293" i="2"/>
  <c r="BH293" i="2"/>
  <c r="BG293" i="2"/>
  <c r="BE293" i="2"/>
  <c r="T293" i="2"/>
  <c r="R293" i="2"/>
  <c r="P293" i="2"/>
  <c r="BI290" i="2"/>
  <c r="BH290" i="2"/>
  <c r="BG290" i="2"/>
  <c r="BE290" i="2"/>
  <c r="T290" i="2"/>
  <c r="R290" i="2"/>
  <c r="P290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0" i="2"/>
  <c r="BH280" i="2"/>
  <c r="BG280" i="2"/>
  <c r="BE280" i="2"/>
  <c r="T280" i="2"/>
  <c r="R280" i="2"/>
  <c r="P280" i="2"/>
  <c r="BI277" i="2"/>
  <c r="BH277" i="2"/>
  <c r="BG277" i="2"/>
  <c r="BE277" i="2"/>
  <c r="T277" i="2"/>
  <c r="R277" i="2"/>
  <c r="P277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2" i="2"/>
  <c r="BH242" i="2"/>
  <c r="BG242" i="2"/>
  <c r="BE242" i="2"/>
  <c r="T242" i="2"/>
  <c r="R242" i="2"/>
  <c r="P242" i="2"/>
  <c r="BI237" i="2"/>
  <c r="BH237" i="2"/>
  <c r="BG237" i="2"/>
  <c r="BE237" i="2"/>
  <c r="T237" i="2"/>
  <c r="R237" i="2"/>
  <c r="P237" i="2"/>
  <c r="BI232" i="2"/>
  <c r="BH232" i="2"/>
  <c r="BG232" i="2"/>
  <c r="BE232" i="2"/>
  <c r="T232" i="2"/>
  <c r="R232" i="2"/>
  <c r="P232" i="2"/>
  <c r="BI227" i="2"/>
  <c r="BH227" i="2"/>
  <c r="BG227" i="2"/>
  <c r="BE227" i="2"/>
  <c r="T227" i="2"/>
  <c r="R227" i="2"/>
  <c r="P227" i="2"/>
  <c r="BI222" i="2"/>
  <c r="BH222" i="2"/>
  <c r="BG222" i="2"/>
  <c r="BE222" i="2"/>
  <c r="T222" i="2"/>
  <c r="R222" i="2"/>
  <c r="P222" i="2"/>
  <c r="BI217" i="2"/>
  <c r="BH217" i="2"/>
  <c r="BG217" i="2"/>
  <c r="BE217" i="2"/>
  <c r="T217" i="2"/>
  <c r="R217" i="2"/>
  <c r="P217" i="2"/>
  <c r="BI212" i="2"/>
  <c r="BH212" i="2"/>
  <c r="BG212" i="2"/>
  <c r="BE212" i="2"/>
  <c r="T212" i="2"/>
  <c r="R212" i="2"/>
  <c r="P212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197" i="2"/>
  <c r="BH197" i="2"/>
  <c r="BG197" i="2"/>
  <c r="BE197" i="2"/>
  <c r="T197" i="2"/>
  <c r="R197" i="2"/>
  <c r="P197" i="2"/>
  <c r="BI192" i="2"/>
  <c r="BH192" i="2"/>
  <c r="BG192" i="2"/>
  <c r="BE192" i="2"/>
  <c r="T192" i="2"/>
  <c r="R192" i="2"/>
  <c r="P192" i="2"/>
  <c r="BI187" i="2"/>
  <c r="BH187" i="2"/>
  <c r="BG187" i="2"/>
  <c r="BE187" i="2"/>
  <c r="T187" i="2"/>
  <c r="R187" i="2"/>
  <c r="P187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2" i="2"/>
  <c r="BH172" i="2"/>
  <c r="BG172" i="2"/>
  <c r="BE172" i="2"/>
  <c r="T172" i="2"/>
  <c r="R172" i="2"/>
  <c r="P172" i="2"/>
  <c r="BI167" i="2"/>
  <c r="BH167" i="2"/>
  <c r="BG167" i="2"/>
  <c r="BE167" i="2"/>
  <c r="T167" i="2"/>
  <c r="R167" i="2"/>
  <c r="P167" i="2"/>
  <c r="BI162" i="2"/>
  <c r="BH162" i="2"/>
  <c r="BG162" i="2"/>
  <c r="BE162" i="2"/>
  <c r="T162" i="2"/>
  <c r="R162" i="2"/>
  <c r="P162" i="2"/>
  <c r="BI157" i="2"/>
  <c r="BH157" i="2"/>
  <c r="BG157" i="2"/>
  <c r="BE157" i="2"/>
  <c r="T157" i="2"/>
  <c r="R157" i="2"/>
  <c r="P157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2" i="2"/>
  <c r="BH142" i="2"/>
  <c r="BG142" i="2"/>
  <c r="BE142" i="2"/>
  <c r="T142" i="2"/>
  <c r="R142" i="2"/>
  <c r="P142" i="2"/>
  <c r="BI136" i="2"/>
  <c r="BH136" i="2"/>
  <c r="BG136" i="2"/>
  <c r="BE136" i="2"/>
  <c r="T136" i="2"/>
  <c r="R136" i="2"/>
  <c r="P136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89" i="2" s="1"/>
  <c r="E7" i="2"/>
  <c r="E115" i="2" s="1"/>
  <c r="L90" i="1"/>
  <c r="AM90" i="1"/>
  <c r="AM89" i="1"/>
  <c r="L89" i="1"/>
  <c r="AM87" i="1"/>
  <c r="L87" i="1"/>
  <c r="L85" i="1"/>
  <c r="L84" i="1"/>
  <c r="BK261" i="3"/>
  <c r="J259" i="3"/>
  <c r="BK256" i="3"/>
  <c r="J256" i="3"/>
  <c r="BK254" i="3"/>
  <c r="J254" i="3"/>
  <c r="BK252" i="3"/>
  <c r="J252" i="3"/>
  <c r="BK250" i="3"/>
  <c r="J250" i="3"/>
  <c r="BK248" i="3"/>
  <c r="J248" i="3"/>
  <c r="BK246" i="3"/>
  <c r="J246" i="3"/>
  <c r="BK244" i="3"/>
  <c r="J244" i="3"/>
  <c r="BK242" i="3"/>
  <c r="BK240" i="3"/>
  <c r="BK238" i="3"/>
  <c r="J236" i="3"/>
  <c r="J234" i="3"/>
  <c r="J232" i="3"/>
  <c r="BK230" i="3"/>
  <c r="BK228" i="3"/>
  <c r="J224" i="3"/>
  <c r="J221" i="3"/>
  <c r="BK218" i="3"/>
  <c r="J215" i="3"/>
  <c r="BK211" i="3"/>
  <c r="J208" i="3"/>
  <c r="BK205" i="3"/>
  <c r="J202" i="3"/>
  <c r="J199" i="3"/>
  <c r="J197" i="3"/>
  <c r="BK192" i="3"/>
  <c r="J189" i="3"/>
  <c r="J183" i="3"/>
  <c r="BK180" i="3"/>
  <c r="BK175" i="3"/>
  <c r="J170" i="3"/>
  <c r="BK165" i="3"/>
  <c r="BK162" i="3"/>
  <c r="J155" i="3"/>
  <c r="J150" i="3"/>
  <c r="BK143" i="3"/>
  <c r="BK137" i="3"/>
  <c r="BK133" i="3"/>
  <c r="BK129" i="3"/>
  <c r="J427" i="2"/>
  <c r="J425" i="2"/>
  <c r="BK422" i="2"/>
  <c r="BK420" i="2"/>
  <c r="J418" i="2"/>
  <c r="J415" i="2"/>
  <c r="J411" i="2"/>
  <c r="J408" i="2"/>
  <c r="BK406" i="2"/>
  <c r="BK404" i="2"/>
  <c r="BK401" i="2"/>
  <c r="J398" i="2"/>
  <c r="J395" i="2"/>
  <c r="BK392" i="2"/>
  <c r="BK387" i="2"/>
  <c r="J384" i="2"/>
  <c r="J382" i="2"/>
  <c r="BK379" i="2"/>
  <c r="J375" i="2"/>
  <c r="BK372" i="2"/>
  <c r="J369" i="2"/>
  <c r="J366" i="2"/>
  <c r="J364" i="2"/>
  <c r="J361" i="2"/>
  <c r="BK359" i="2"/>
  <c r="J356" i="2"/>
  <c r="BK354" i="2"/>
  <c r="J351" i="2"/>
  <c r="BK349" i="2"/>
  <c r="J347" i="2"/>
  <c r="BK345" i="2"/>
  <c r="J343" i="2"/>
  <c r="BK341" i="2"/>
  <c r="BK338" i="2"/>
  <c r="BK336" i="2"/>
  <c r="J334" i="2"/>
  <c r="J331" i="2"/>
  <c r="BK328" i="2"/>
  <c r="BK325" i="2"/>
  <c r="BK322" i="2"/>
  <c r="BK320" i="2"/>
  <c r="BK317" i="2"/>
  <c r="J315" i="2"/>
  <c r="J312" i="2"/>
  <c r="J309" i="2"/>
  <c r="J307" i="2"/>
  <c r="J302" i="2"/>
  <c r="J299" i="2"/>
  <c r="J293" i="2"/>
  <c r="J290" i="2"/>
  <c r="J287" i="2"/>
  <c r="J285" i="2"/>
  <c r="BK280" i="2"/>
  <c r="J277" i="2"/>
  <c r="BK271" i="2"/>
  <c r="BK268" i="2"/>
  <c r="J262" i="2"/>
  <c r="J257" i="2"/>
  <c r="BK252" i="2"/>
  <c r="BK247" i="2"/>
  <c r="BK242" i="2"/>
  <c r="BK237" i="2"/>
  <c r="J232" i="2"/>
  <c r="BK227" i="2"/>
  <c r="J222" i="2"/>
  <c r="BK217" i="2"/>
  <c r="BK212" i="2"/>
  <c r="BK207" i="2"/>
  <c r="BK202" i="2"/>
  <c r="BK197" i="2"/>
  <c r="BK192" i="2"/>
  <c r="BK187" i="2"/>
  <c r="BK182" i="2"/>
  <c r="J177" i="2"/>
  <c r="J172" i="2"/>
  <c r="J167" i="2"/>
  <c r="BK162" i="2"/>
  <c r="J157" i="2"/>
  <c r="J152" i="2"/>
  <c r="J149" i="2"/>
  <c r="BK142" i="2"/>
  <c r="J136" i="2"/>
  <c r="J132" i="2"/>
  <c r="J128" i="2"/>
  <c r="J261" i="3"/>
  <c r="BK259" i="3"/>
  <c r="J242" i="3"/>
  <c r="J240" i="3"/>
  <c r="J238" i="3"/>
  <c r="BK236" i="3"/>
  <c r="BK234" i="3"/>
  <c r="BK232" i="3"/>
  <c r="J230" i="3"/>
  <c r="J228" i="3"/>
  <c r="BK224" i="3"/>
  <c r="BK221" i="3"/>
  <c r="J218" i="3"/>
  <c r="BK215" i="3"/>
  <c r="J211" i="3"/>
  <c r="BK208" i="3"/>
  <c r="J205" i="3"/>
  <c r="BK202" i="3"/>
  <c r="BK199" i="3"/>
  <c r="BK197" i="3"/>
  <c r="J192" i="3"/>
  <c r="BK189" i="3"/>
  <c r="BK183" i="3"/>
  <c r="J180" i="3"/>
  <c r="J175" i="3"/>
  <c r="BK170" i="3"/>
  <c r="J165" i="3"/>
  <c r="J162" i="3"/>
  <c r="BK155" i="3"/>
  <c r="BK150" i="3"/>
  <c r="J143" i="3"/>
  <c r="J137" i="3"/>
  <c r="J133" i="3"/>
  <c r="J129" i="3"/>
  <c r="BK427" i="2"/>
  <c r="BK425" i="2"/>
  <c r="J422" i="2"/>
  <c r="J420" i="2"/>
  <c r="BK418" i="2"/>
  <c r="BK415" i="2"/>
  <c r="BK411" i="2"/>
  <c r="BK408" i="2"/>
  <c r="J406" i="2"/>
  <c r="J404" i="2"/>
  <c r="J401" i="2"/>
  <c r="BK398" i="2"/>
  <c r="BK395" i="2"/>
  <c r="J392" i="2"/>
  <c r="J387" i="2"/>
  <c r="BK384" i="2"/>
  <c r="BK382" i="2"/>
  <c r="J379" i="2"/>
  <c r="BK375" i="2"/>
  <c r="J372" i="2"/>
  <c r="BK369" i="2"/>
  <c r="BK366" i="2"/>
  <c r="BK364" i="2"/>
  <c r="BK361" i="2"/>
  <c r="J359" i="2"/>
  <c r="BK356" i="2"/>
  <c r="J354" i="2"/>
  <c r="BK351" i="2"/>
  <c r="J349" i="2"/>
  <c r="BK347" i="2"/>
  <c r="J345" i="2"/>
  <c r="BK343" i="2"/>
  <c r="J341" i="2"/>
  <c r="J338" i="2"/>
  <c r="J336" i="2"/>
  <c r="BK334" i="2"/>
  <c r="BK331" i="2"/>
  <c r="J328" i="2"/>
  <c r="J325" i="2"/>
  <c r="J322" i="2"/>
  <c r="J320" i="2"/>
  <c r="J317" i="2"/>
  <c r="BK315" i="2"/>
  <c r="BK312" i="2"/>
  <c r="BK309" i="2"/>
  <c r="BK307" i="2"/>
  <c r="BK302" i="2"/>
  <c r="BK299" i="2"/>
  <c r="BK293" i="2"/>
  <c r="BK290" i="2"/>
  <c r="BK287" i="2"/>
  <c r="BK285" i="2"/>
  <c r="J280" i="2"/>
  <c r="BK277" i="2"/>
  <c r="J271" i="2"/>
  <c r="J268" i="2"/>
  <c r="BK262" i="2"/>
  <c r="BK257" i="2"/>
  <c r="J252" i="2"/>
  <c r="J247" i="2"/>
  <c r="J242" i="2"/>
  <c r="J237" i="2"/>
  <c r="BK232" i="2"/>
  <c r="J227" i="2"/>
  <c r="BK222" i="2"/>
  <c r="J217" i="2"/>
  <c r="J212" i="2"/>
  <c r="J207" i="2"/>
  <c r="J202" i="2"/>
  <c r="J197" i="2"/>
  <c r="J192" i="2"/>
  <c r="J187" i="2"/>
  <c r="J182" i="2"/>
  <c r="BK177" i="2"/>
  <c r="BK172" i="2"/>
  <c r="BK167" i="2"/>
  <c r="J162" i="2"/>
  <c r="BK157" i="2"/>
  <c r="BK152" i="2"/>
  <c r="BK149" i="2"/>
  <c r="J142" i="2"/>
  <c r="BK136" i="2"/>
  <c r="BK132" i="2"/>
  <c r="BK128" i="2"/>
  <c r="AS94" i="1"/>
  <c r="R127" i="2" l="1"/>
  <c r="BK148" i="2"/>
  <c r="J148" i="2" s="1"/>
  <c r="J99" i="2" s="1"/>
  <c r="T148" i="2"/>
  <c r="P267" i="2"/>
  <c r="T267" i="2"/>
  <c r="R289" i="2"/>
  <c r="BK311" i="2"/>
  <c r="J311" i="2"/>
  <c r="J102" i="2" s="1"/>
  <c r="T311" i="2"/>
  <c r="P378" i="2"/>
  <c r="T378" i="2"/>
  <c r="P414" i="2"/>
  <c r="T414" i="2"/>
  <c r="P424" i="2"/>
  <c r="R424" i="2"/>
  <c r="R227" i="3"/>
  <c r="BK258" i="3"/>
  <c r="J258" i="3" s="1"/>
  <c r="J106" i="3" s="1"/>
  <c r="P128" i="3"/>
  <c r="T128" i="3"/>
  <c r="BK161" i="3"/>
  <c r="J161" i="3"/>
  <c r="J100" i="3" s="1"/>
  <c r="P161" i="3"/>
  <c r="BK179" i="3"/>
  <c r="J179" i="3"/>
  <c r="J101" i="3"/>
  <c r="R179" i="3"/>
  <c r="BK188" i="3"/>
  <c r="J188" i="3"/>
  <c r="J102" i="3" s="1"/>
  <c r="P188" i="3"/>
  <c r="R188" i="3"/>
  <c r="T188" i="3"/>
  <c r="BK201" i="3"/>
  <c r="J201" i="3"/>
  <c r="J103" i="3" s="1"/>
  <c r="P201" i="3"/>
  <c r="R201" i="3"/>
  <c r="T201" i="3"/>
  <c r="BK214" i="3"/>
  <c r="J214" i="3"/>
  <c r="J104" i="3"/>
  <c r="P214" i="3"/>
  <c r="R214" i="3"/>
  <c r="T214" i="3"/>
  <c r="BK227" i="3"/>
  <c r="J227" i="3"/>
  <c r="J105" i="3" s="1"/>
  <c r="P258" i="3"/>
  <c r="BK127" i="2"/>
  <c r="J127" i="2"/>
  <c r="J98" i="2" s="1"/>
  <c r="P127" i="2"/>
  <c r="T127" i="2"/>
  <c r="P148" i="2"/>
  <c r="R148" i="2"/>
  <c r="BK267" i="2"/>
  <c r="J267" i="2"/>
  <c r="J100" i="2"/>
  <c r="R267" i="2"/>
  <c r="BK289" i="2"/>
  <c r="J289" i="2" s="1"/>
  <c r="J101" i="2" s="1"/>
  <c r="P289" i="2"/>
  <c r="T289" i="2"/>
  <c r="P311" i="2"/>
  <c r="R311" i="2"/>
  <c r="BK378" i="2"/>
  <c r="J378" i="2"/>
  <c r="J103" i="2" s="1"/>
  <c r="R378" i="2"/>
  <c r="BK414" i="2"/>
  <c r="J414" i="2"/>
  <c r="J104" i="2"/>
  <c r="R414" i="2"/>
  <c r="BK424" i="2"/>
  <c r="J424" i="2"/>
  <c r="J105" i="2" s="1"/>
  <c r="T424" i="2"/>
  <c r="T161" i="3"/>
  <c r="P227" i="3"/>
  <c r="R258" i="3"/>
  <c r="BK128" i="3"/>
  <c r="J128" i="3" s="1"/>
  <c r="J98" i="3" s="1"/>
  <c r="R128" i="3"/>
  <c r="R161" i="3"/>
  <c r="P179" i="3"/>
  <c r="T179" i="3"/>
  <c r="T227" i="3"/>
  <c r="T258" i="3"/>
  <c r="E85" i="2"/>
  <c r="F92" i="2"/>
  <c r="J119" i="2"/>
  <c r="BF136" i="2"/>
  <c r="BF142" i="2"/>
  <c r="BF167" i="2"/>
  <c r="BF177" i="2"/>
  <c r="BF182" i="2"/>
  <c r="BF187" i="2"/>
  <c r="BF197" i="2"/>
  <c r="BF202" i="2"/>
  <c r="BF207" i="2"/>
  <c r="BF212" i="2"/>
  <c r="BF227" i="2"/>
  <c r="BF232" i="2"/>
  <c r="BF237" i="2"/>
  <c r="BF242" i="2"/>
  <c r="BF247" i="2"/>
  <c r="BF262" i="2"/>
  <c r="BF268" i="2"/>
  <c r="BF280" i="2"/>
  <c r="BF309" i="2"/>
  <c r="BF317" i="2"/>
  <c r="BF320" i="2"/>
  <c r="BF322" i="2"/>
  <c r="BF325" i="2"/>
  <c r="BF336" i="2"/>
  <c r="BF338" i="2"/>
  <c r="BF343" i="2"/>
  <c r="BF347" i="2"/>
  <c r="BF351" i="2"/>
  <c r="BF356" i="2"/>
  <c r="BF369" i="2"/>
  <c r="BF375" i="2"/>
  <c r="BF384" i="2"/>
  <c r="BF387" i="2"/>
  <c r="BF398" i="2"/>
  <c r="BF401" i="2"/>
  <c r="BF404" i="2"/>
  <c r="BF411" i="2"/>
  <c r="BF418" i="2"/>
  <c r="BF420" i="2"/>
  <c r="BF422" i="2"/>
  <c r="BF425" i="2"/>
  <c r="BF427" i="2"/>
  <c r="J89" i="3"/>
  <c r="F123" i="3"/>
  <c r="BF129" i="3"/>
  <c r="BF133" i="3"/>
  <c r="BF137" i="3"/>
  <c r="BF143" i="3"/>
  <c r="BF162" i="3"/>
  <c r="BF175" i="3"/>
  <c r="BF189" i="3"/>
  <c r="BF202" i="3"/>
  <c r="BF211" i="3"/>
  <c r="BF215" i="3"/>
  <c r="BF224" i="3"/>
  <c r="BF228" i="3"/>
  <c r="BF234" i="3"/>
  <c r="BF261" i="3"/>
  <c r="BF128" i="2"/>
  <c r="BF132" i="2"/>
  <c r="BF149" i="2"/>
  <c r="BF152" i="2"/>
  <c r="BF157" i="2"/>
  <c r="BF162" i="2"/>
  <c r="BF172" i="2"/>
  <c r="BF192" i="2"/>
  <c r="BF217" i="2"/>
  <c r="BF222" i="2"/>
  <c r="BF252" i="2"/>
  <c r="BF257" i="2"/>
  <c r="BF271" i="2"/>
  <c r="BF277" i="2"/>
  <c r="BF285" i="2"/>
  <c r="BF287" i="2"/>
  <c r="BF290" i="2"/>
  <c r="BF293" i="2"/>
  <c r="BF299" i="2"/>
  <c r="BF302" i="2"/>
  <c r="BF307" i="2"/>
  <c r="BF312" i="2"/>
  <c r="BF315" i="2"/>
  <c r="BF328" i="2"/>
  <c r="BF331" i="2"/>
  <c r="BF334" i="2"/>
  <c r="BF341" i="2"/>
  <c r="BF345" i="2"/>
  <c r="BF349" i="2"/>
  <c r="BF354" i="2"/>
  <c r="BF359" i="2"/>
  <c r="BF361" i="2"/>
  <c r="BF364" i="2"/>
  <c r="BF366" i="2"/>
  <c r="BF372" i="2"/>
  <c r="BF379" i="2"/>
  <c r="BF382" i="2"/>
  <c r="BF392" i="2"/>
  <c r="BF395" i="2"/>
  <c r="BF406" i="2"/>
  <c r="BF408" i="2"/>
  <c r="BF415" i="2"/>
  <c r="E85" i="3"/>
  <c r="BF150" i="3"/>
  <c r="BF155" i="3"/>
  <c r="BF165" i="3"/>
  <c r="BF170" i="3"/>
  <c r="BF180" i="3"/>
  <c r="BF183" i="3"/>
  <c r="BF192" i="3"/>
  <c r="BF197" i="3"/>
  <c r="BF199" i="3"/>
  <c r="BF205" i="3"/>
  <c r="BF208" i="3"/>
  <c r="BF218" i="3"/>
  <c r="BF221" i="3"/>
  <c r="BF230" i="3"/>
  <c r="BF232" i="3"/>
  <c r="BF236" i="3"/>
  <c r="BF238" i="3"/>
  <c r="BF240" i="3"/>
  <c r="BF242" i="3"/>
  <c r="BF244" i="3"/>
  <c r="BF246" i="3"/>
  <c r="BF248" i="3"/>
  <c r="BF250" i="3"/>
  <c r="BF252" i="3"/>
  <c r="BF254" i="3"/>
  <c r="BF256" i="3"/>
  <c r="BF259" i="3"/>
  <c r="BK149" i="3"/>
  <c r="J149" i="3" s="1"/>
  <c r="J99" i="3" s="1"/>
  <c r="J33" i="2"/>
  <c r="AV95" i="1"/>
  <c r="F37" i="3"/>
  <c r="BD96" i="1"/>
  <c r="F36" i="2"/>
  <c r="BC95" i="1"/>
  <c r="J33" i="3"/>
  <c r="AV96" i="1"/>
  <c r="F33" i="3"/>
  <c r="AZ96" i="1"/>
  <c r="F33" i="2"/>
  <c r="AZ95" i="1"/>
  <c r="F37" i="2"/>
  <c r="BD95" i="1"/>
  <c r="F35" i="3"/>
  <c r="BB96" i="1"/>
  <c r="F36" i="3"/>
  <c r="BC96" i="1"/>
  <c r="F35" i="2"/>
  <c r="BB95" i="1"/>
  <c r="R126" i="2" l="1"/>
  <c r="R125" i="2"/>
  <c r="T126" i="2"/>
  <c r="T125" i="2"/>
  <c r="P126" i="2"/>
  <c r="P125" i="2"/>
  <c r="AU95" i="1"/>
  <c r="P127" i="3"/>
  <c r="P126" i="3" s="1"/>
  <c r="AU96" i="1" s="1"/>
  <c r="R127" i="3"/>
  <c r="R126" i="3"/>
  <c r="T127" i="3"/>
  <c r="T126" i="3" s="1"/>
  <c r="BK126" i="2"/>
  <c r="BK125" i="2"/>
  <c r="J125" i="2" s="1"/>
  <c r="J96" i="2" s="1"/>
  <c r="BK127" i="3"/>
  <c r="J127" i="3"/>
  <c r="J97" i="3"/>
  <c r="BC94" i="1"/>
  <c r="W32" i="1"/>
  <c r="AZ94" i="1"/>
  <c r="AV94" i="1" s="1"/>
  <c r="AK29" i="1" s="1"/>
  <c r="BB94" i="1"/>
  <c r="W31" i="1"/>
  <c r="BD94" i="1"/>
  <c r="W33" i="1"/>
  <c r="F34" i="2"/>
  <c r="BA95" i="1" s="1"/>
  <c r="J34" i="2"/>
  <c r="AW95" i="1" s="1"/>
  <c r="AT95" i="1" s="1"/>
  <c r="J34" i="3"/>
  <c r="AW96" i="1" s="1"/>
  <c r="AT96" i="1" s="1"/>
  <c r="F34" i="3"/>
  <c r="BA96" i="1" s="1"/>
  <c r="J126" i="2" l="1"/>
  <c r="J97" i="2"/>
  <c r="BK126" i="3"/>
  <c r="J126" i="3"/>
  <c r="J96" i="3" s="1"/>
  <c r="AU94" i="1"/>
  <c r="BA94" i="1"/>
  <c r="W30" i="1" s="1"/>
  <c r="AY94" i="1"/>
  <c r="AX94" i="1"/>
  <c r="W29" i="1"/>
  <c r="J30" i="2"/>
  <c r="AG95" i="1" s="1"/>
  <c r="AN95" i="1" s="1"/>
  <c r="J39" i="2" l="1"/>
  <c r="AW94" i="1"/>
  <c r="AK30" i="1" s="1"/>
  <c r="J30" i="3"/>
  <c r="AG96" i="1" s="1"/>
  <c r="AN96" i="1" s="1"/>
  <c r="J39" i="3" l="1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<sst xmlns="http://schemas.openxmlformats.org/spreadsheetml/2006/main" count="3954" uniqueCount="622">
  <si>
    <t>Export Komplet</t>
  </si>
  <si>
    <t/>
  </si>
  <si>
    <t>2.0</t>
  </si>
  <si>
    <t>False</t>
  </si>
  <si>
    <t>{0594a422-9ce5-496a-b008-129bb36d7641}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</si>
  <si>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</si>
  <si>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</si>
  <si>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</si>
  <si>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</si>
  <si>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</si>
  <si>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</si>
  <si>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</si>
  <si>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</si>
  <si>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2020/09_3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</si>
  <si>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</si>
  <si>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</si>
  <si>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</si>
  <si>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</si>
  <si>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</si>
  <si>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Žiar nad Hronom</t>
  </si>
  <si>
    <t>Dátum:</t>
  </si>
  <si>
    <t>18. 8. 2020</t>
  </si>
  <si>
    <t>Objednávateľ:</t>
  </si>
  <si>
    <t>IČO:</t>
  </si>
  <si>
    <t>Technické služby Žiar nad Hronom</t>
  </si>
  <si>
    <t>IČ DPH:</t>
  </si>
  <si>
    <t>Zhotoviteľ:</t>
  </si>
  <si>
    <t>Vyplň údaj</t>
  </si>
  <si>
    <t>Projektant:</t>
  </si>
  <si>
    <t>MAGIC DESIGN HENČ s.r.o.</t>
  </si>
  <si>
    <t>True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</si>
  <si>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</si>
  <si>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</si>
  <si>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</si>
  <si>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</si>
  <si>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</si>
  <si>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</si>
  <si>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</si>
  <si>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</si>
  <si>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</si>
  <si>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</si>
  <si>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</si>
  <si>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</si>
  <si>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</si>
  <si>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</si>
  <si>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</si>
  <si>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</si>
  <si>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</si>
  <si>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</si>
  <si>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</si>
  <si>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</si>
  <si>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</si>
  <si>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</si>
  <si>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</si>
  <si>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</si>
  <si>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</si>
  <si>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</si>
  <si>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</si>
  <si>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</si>
  <si>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</si>
  <si>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</si>
  <si>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</si>
  <si>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</si>
  <si>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</si>
  <si>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</si>
  <si>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</si>
  <si>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</si>
  <si>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</si>
  <si>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</si>
  <si>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</si>
  <si>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</si>
  <si>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</si>
  <si>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</si>
  <si>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</si>
  <si>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</si>
  <si>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</si>
  <si>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</si>
  <si>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</si>
  <si>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</si>
  <si>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</si>
  <si>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</si>
  <si>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</si>
  <si>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{8aebbc5a-d586-4aa9-9b00-6ae3e80cd90b}</t>
  </si>
  <si>
    <t>02</t>
  </si>
  <si>
    <t>{2fe305f2-7baf-4c1c-bdb7-06150f9bc401}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</si>
  <si>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</si>
  <si>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</si>
  <si>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</si>
  <si>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</si>
  <si>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</si>
  <si>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</si>
  <si>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</si>
  <si>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 xml:space="preserve">    711 - Izolácie proti vode a vlhkosti v soklovej časti do výšky 0,3m nad upraveným terénom</t>
  </si>
  <si>
    <t xml:space="preserve">    713 - Montáž tepelnej izolácie pre položku V1,V2 -  v. č.18,19,20,21</t>
  </si>
  <si>
    <t xml:space="preserve">    D2 - Montáž - "len položka V1 podľa projektu" - viď skladby fasád F1a až F1d, F1g až F0b</t>
  </si>
  <si>
    <t xml:space="preserve">    D3 - Montáž - "len položka V2 podľa projektu" - viď skladby fasád F1a až F1d a F1g až F0b</t>
  </si>
  <si>
    <t xml:space="preserve">    D4 - Montáž - podkladných vrstiev pre položky V1 a V2 - F1a až F1d, F1g až F1j, F1n, F1u, F1w, F1y, F0a</t>
  </si>
  <si>
    <t xml:space="preserve">    D5 - Montáž - podkl. vrstiev (soklová časť) pre položky V1 a V2 - F1k až F1m,F1o až F1t,F1v,F1x,F1z,F0B</t>
  </si>
  <si>
    <t xml:space="preserve">    D8 - Dodávky a montáže rôzne</t>
  </si>
  <si>
    <t>VRN03 - Geodetické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</si>
  <si>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</si>
  <si>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</si>
  <si>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</si>
  <si>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</si>
  <si>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</si>
  <si>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</si>
  <si>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</si>
  <si>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</si>
  <si>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</si>
  <si>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</si>
  <si>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</si>
  <si>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</si>
  <si>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</si>
  <si>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ROZPOCET</t>
  </si>
  <si>
    <t>711</t>
  </si>
  <si>
    <t>Izolácie proti vode a vlhkosti v soklovej časti do výšky 0,3m nad upraveným terénom</t>
  </si>
  <si>
    <t>2</t>
  </si>
  <si>
    <t>K</t>
  </si>
  <si>
    <t>711461103.R</t>
  </si>
  <si>
    <t>m2</t>
  </si>
  <si>
    <t>16</t>
  </si>
  <si>
    <t>PP</t>
  </si>
  <si>
    <t>VV</t>
  </si>
  <si>
    <t>87,19</t>
  </si>
  <si>
    <t>Súčet</t>
  </si>
  <si>
    <t>4</t>
  </si>
  <si>
    <t>M</t>
  </si>
  <si>
    <t>2833000110.R</t>
  </si>
  <si>
    <t>32</t>
  </si>
  <si>
    <t>87,19*1,15</t>
  </si>
  <si>
    <t>3</t>
  </si>
  <si>
    <t>711491172.R</t>
  </si>
  <si>
    <t>6</t>
  </si>
  <si>
    <t>2 vrstvy</t>
  </si>
  <si>
    <t>výmera</t>
  </si>
  <si>
    <t>87,19*2</t>
  </si>
  <si>
    <t>6936651300-1.R</t>
  </si>
  <si>
    <t>8</t>
  </si>
  <si>
    <t>výmera + 15 % stratné</t>
  </si>
  <si>
    <t>87,19*2*1,15</t>
  </si>
  <si>
    <t>713</t>
  </si>
  <si>
    <t>Montáž tepelnej izolácie pre položku V1,V2 -  v. č.18,19,20,21</t>
  </si>
  <si>
    <t>5</t>
  </si>
  <si>
    <t>713131121.R</t>
  </si>
  <si>
    <t>10</t>
  </si>
  <si>
    <t>P</t>
  </si>
  <si>
    <t>Poznámka k položke:_x000D_
celková výmera: 628,77</t>
  </si>
  <si>
    <t>28376502.R</t>
  </si>
  <si>
    <t>12</t>
  </si>
  <si>
    <t>Poznámka k položke:_x000D_
(ת=0,027 W/mK), rozmer dosky 1000x500mm, hr.50mm, pevnosť v talku pri stlačení 10% = 120kPa, reakcia na oheň E</t>
  </si>
  <si>
    <t>2,5*1,03</t>
  </si>
  <si>
    <t>7</t>
  </si>
  <si>
    <t>28376502.R1</t>
  </si>
  <si>
    <t>Dodávka - Exstrudované polystyrénové dosky ISOVER STYRODUR 3000CS, pre položky V1, súčasť v skladbe fasád F1m, (sokel na toteme pred vstupom), hr. 40mm</t>
  </si>
  <si>
    <t>14</t>
  </si>
  <si>
    <t>Poznámka k položke:_x000D_
(ת=0,033 W/mK), rozmer dosky 1265x615mm, hr.40mm, pevnosť v talku pri stlačení 10% = 300kPa, reakcia na oheň E</t>
  </si>
  <si>
    <t>1,35*1,03</t>
  </si>
  <si>
    <t>28376502.R3</t>
  </si>
  <si>
    <t>Dodávka - Exstrudované polystyrénové dosky ISOVER STYRODUR 3000CS, pre položky V1, V2, súčasť v skladbe fasád, F1r, F1s, hr. 50 mm</t>
  </si>
  <si>
    <t>Poznámka k položke:_x000D_
(ת=0,033 W/mK), rozmer dosky 1265x615mm, hr.50mm,pevnosť v talku pri stlačení 10% = 300kPa, reakcia na oheň E</t>
  </si>
  <si>
    <t>6,29*1,03</t>
  </si>
  <si>
    <t>9</t>
  </si>
  <si>
    <t>28376502.R4</t>
  </si>
  <si>
    <t>Dodávka - Exstrudované polystyrénové dosky ISOVER STYRODUR 3000CS, pre položku V2, súčasť v skladbe fasády F1v, hr. 60 mm</t>
  </si>
  <si>
    <t>18</t>
  </si>
  <si>
    <t>Poznámka k položke:_x000D_
(ת=0,033 W/mK), rozmer dosky 1265x615mm, hr.60mm, pevnosť v talku pri stlačení 10% = 300kPa, reakcia na oheň E</t>
  </si>
  <si>
    <t>0,82*1,03</t>
  </si>
  <si>
    <t>28376502.R5</t>
  </si>
  <si>
    <t>Dodávka - Exstrudované polystyrénové dosky ISOVER STYRODUR 3000CS, pre položku V2, súčasť v skladbe fasády F1x, hr. 80 mm</t>
  </si>
  <si>
    <t>Poznámka k položke:_x000D_
(ת=0,033 W/mK), rozmer dosky 1265x615mm, hr.80mm, pevnosť v talku pri stlačení 10% = 300kPa, reakcia na oheň E</t>
  </si>
  <si>
    <t>0,53*1,03</t>
  </si>
  <si>
    <t>11</t>
  </si>
  <si>
    <t>28376502.R6</t>
  </si>
  <si>
    <t>Dodávka - Exstrudované polystyrénové dosky ISOVER STYRODUR 3000CS, pre položku V2, súčasť v skladbe fasády F1z, hr. 100 mm</t>
  </si>
  <si>
    <t>22</t>
  </si>
  <si>
    <t>Poznámka k položke:_x000D_
(ת=0,033 W/mK), rozmer dosky 1265x615mm, hr.100mm, pevnosť v talku pri stlačení 10% = 300kPa, reakcia na oheň E</t>
  </si>
  <si>
    <t>0,4*1,03</t>
  </si>
  <si>
    <t>28376502.R7</t>
  </si>
  <si>
    <t>Dodávka - Exstrudované polystyrénové dosky ISOVER STYRODUR 3000CS, pre položku V2, súčasť v skladbe fasády F1L, hr. 120 mm</t>
  </si>
  <si>
    <t>24</t>
  </si>
  <si>
    <t>Poznámka k položke:_x000D_
(ת=0,033 W/mK), rozmer dosky 1265x615mm, hr.120mm, pevnosť v talku pri stlačení 10% = 300kPa, reakcia na oheň E</t>
  </si>
  <si>
    <t>0,84*1,03</t>
  </si>
  <si>
    <t>13</t>
  </si>
  <si>
    <t>28376502.R8</t>
  </si>
  <si>
    <t>Dodávka - Exstrudované polystyrénové dosky ISOVER STYRODUR 3000CS, pre položku V2, súčasť v skladbe fasády F1k, hr. 160 mm</t>
  </si>
  <si>
    <t>26</t>
  </si>
  <si>
    <t>Poznámka k položke:_x000D_
(ת=0,033 W/mK), rozmer dosky 1265x615mm, hr.160mm, pevnosť v talku pri stlačení 10% = 300kPa, reakcia na oheň E</t>
  </si>
  <si>
    <t>42,35*1,03</t>
  </si>
  <si>
    <t>28376502.R9</t>
  </si>
  <si>
    <t>Dodávka - Exstrudované polystyrénové dosky ISOVER STYRODUR 3000CS, pre položku V2, súčasť v skladbe fasády F1t, hr. 200 mm</t>
  </si>
  <si>
    <t>28</t>
  </si>
  <si>
    <t>Poznámka k položke:_x000D_
(ת=0,033 W/mK), rozmer dosky 1265x615mm, hr.200mm, pevnosť v talku pri stlačení 10% = 300kPa, reakcia na oheň E</t>
  </si>
  <si>
    <t>13,13*1,03</t>
  </si>
  <si>
    <t>15</t>
  </si>
  <si>
    <t>28376502.R10</t>
  </si>
  <si>
    <t>Dodávka - Exstrudované polystyrénové dosky ISOVER STYRODUR 3000CS, pre položku V2, súčasť v skladbe fasády F1p, hr. 220 mm</t>
  </si>
  <si>
    <t>30</t>
  </si>
  <si>
    <t>Poznámka k položke:_x000D_
(ת=0,033 W/mK), rozmer dosky 1265x615mm, hr.220mm, pevnosť v talku pri stlačení 10% = 300kPa, reakcia na oheň E</t>
  </si>
  <si>
    <t>22,93*1,03</t>
  </si>
  <si>
    <t>28376502.R11</t>
  </si>
  <si>
    <t>Dodávka - Exstrudované polystyrénové dosky ISOVER STYRODUR 3000CS, pre položku V2, súčasť v skladbe fasády F0b, hr. 240 mm</t>
  </si>
  <si>
    <t>Poznámka k položke:_x000D_
(ת=0,033 W/mK), rozmer dosky 1265x615mm, hr.240mm, pevnosť v talku pri stlačení 10% = 300kPa, reakcia na oheň E</t>
  </si>
  <si>
    <t>17</t>
  </si>
  <si>
    <t>28376502.R12</t>
  </si>
  <si>
    <t>Dodávka - tep. izolácia - kamenná vlna ISOVER TF PROFI, pre položky V1, súčasť v skladbe fasád F1n, (totem pred vstupom), (ת=0,036 W/mK), rozmer dosky 1000x600mm, hr.40mm</t>
  </si>
  <si>
    <t>34</t>
  </si>
  <si>
    <t>Poznámka k položke:_x000D_
pevnosť v talku pri stlačení 10% &gt; 30kPa, pevnosť v ťahu kolmo na rovinu dosky &gt; 10kPa, _x000D_
reakcia na oheň A2</t>
  </si>
  <si>
    <t>47,87*1,03</t>
  </si>
  <si>
    <t>28376502.R13</t>
  </si>
  <si>
    <t>Dodávka - tep. izolácia - kamenná vlna ISOVER TF PROFI, pre položky V1, súčasť v skladbe fasád F1h, F1i, (m.č.1,94b - miestnosť NN, m.č.1.94a - nákladný výťah), rozmer dosky  (ת=0,036 W/mK), 1000x600mm, hr.50mm</t>
  </si>
  <si>
    <t>36</t>
  </si>
  <si>
    <t>Poznámka k položke:_x000D_
pevnosť v talku pri stlačení 10% &gt; 30kPa, pevnosť v ťahu kolmo na rovinu dosky &gt; 10kPa, reakcia na oheň A2</t>
  </si>
  <si>
    <t>35,74*1,03</t>
  </si>
  <si>
    <t>19</t>
  </si>
  <si>
    <t>28376502.R14</t>
  </si>
  <si>
    <t>Dodávka - tep. izolácia - minerálna vlna ISOVER CLIMA 034, pre položky V2, súčasť v skladbe fasád F1u, (ת=0,034 W/mK), rozmer dosky 1200x600mm, hr.60mm</t>
  </si>
  <si>
    <t>38</t>
  </si>
  <si>
    <t>Poznámka k položke:_x000D_
pevnosť v talku pri stlačení 10% = 7,5kPa, pevnosť v ťahu kolmo na rovinu dosky min.7,5kPa, reakcia na oheň A2-s1, d0</t>
  </si>
  <si>
    <t>7,65*1,03</t>
  </si>
  <si>
    <t>28376502.R15</t>
  </si>
  <si>
    <t>Dodávka - tep. izolácia - minerálna vlna ISOVER CLIMA 034, pre položky V1, zateplenie prekladu - hl. vstup, (ת=0,034 W/mK), rozmer dosky 1200x600mm, hr.60mm</t>
  </si>
  <si>
    <t>40</t>
  </si>
  <si>
    <t>6,74*1,03</t>
  </si>
  <si>
    <t>21</t>
  </si>
  <si>
    <t>28376502.R16</t>
  </si>
  <si>
    <t>Dodávka - tep. izolácia - minerálna vlna ISOVER CLIMA 034, pre položky V2, súčasť v skladbe fasád F1w, F0a, (ת=0,034 W/mK), rozmer dosky 1200x600mm, hr.80mm</t>
  </si>
  <si>
    <t>42</t>
  </si>
  <si>
    <t>Poznámka k položke:_x000D_
pevnosť v talku pri stlačení 10% = 7,5kPa, pevnosť v ťahu kolmo na rovinu dosky min.7,5kPa, _x000D_
reakcia na oheň A2-s1, d0</t>
  </si>
  <si>
    <t>17,33*1,03</t>
  </si>
  <si>
    <t>28376502.R17</t>
  </si>
  <si>
    <t>Dodávka - tep. izolácia - minerálna vlna ISOVER CLIMA 034, pre položky V2, súčasť v skladbe fasád F1y, (ת=0,034 W/mK), rozmer dosky 1200x600mm, hr.100mm</t>
  </si>
  <si>
    <t>44</t>
  </si>
  <si>
    <t>4,66*1,03</t>
  </si>
  <si>
    <t>23</t>
  </si>
  <si>
    <t>28376502.R18</t>
  </si>
  <si>
    <t>Dodávka - tep. izolácia - minerálna vlna ISOVER CLIMA 034, pre položky V1 a V2, zateplenie prekladu a podhľadu, m.č.0,42 a 0,43 - hosp. vstup, zateplenie podhľadu hl.vstup, (ת=0,034 W/mK), rozmer dosky 1200x600mm, hr.100mm</t>
  </si>
  <si>
    <t>46</t>
  </si>
  <si>
    <t>29,97*1,03</t>
  </si>
  <si>
    <t>28376502.R19</t>
  </si>
  <si>
    <t>Dodávka - tep. izolácia - minerálna vlna ISOVER CLIMA 034, pre položky V2, súčasť v skladbe fasád F1j, (ת=0,034 W/mK), rozmer dosky 1200x600mm, hr.120mm</t>
  </si>
  <si>
    <t>48</t>
  </si>
  <si>
    <t>25</t>
  </si>
  <si>
    <t>28376502.R20</t>
  </si>
  <si>
    <t>Dodávka - tep. izolácia - minerálna vlna ISOVER CLIMA 034, pre položky V2, súčasť v skladbe fasád F1a, F1b, F1c, F1d, F0a, (ת=0,034 W/mK), rozmer dosky 1200x600mm, hr.160mm</t>
  </si>
  <si>
    <t>50</t>
  </si>
  <si>
    <t>245,42*1,03</t>
  </si>
  <si>
    <t>28376502.R21</t>
  </si>
  <si>
    <t>Dodávka - tep. izolácia - minerálna vlna ISOVER CLIMA 034, pre položky V2, súčasť v skladbe fasád F1g, (ת=0,034 W/mK), rozmer dosky 1200x600mm, hr200mm</t>
  </si>
  <si>
    <t>52</t>
  </si>
  <si>
    <t>103,34*1,03</t>
  </si>
  <si>
    <t>27</t>
  </si>
  <si>
    <t>28376502.R22</t>
  </si>
  <si>
    <t>54</t>
  </si>
  <si>
    <t>Poznámka k položke:_x000D_
pevnosť v tlaku pri 10% stlačení 300kPa, reakcia na oheň E</t>
  </si>
  <si>
    <t>21,51*1,03</t>
  </si>
  <si>
    <t>28376502.R23</t>
  </si>
  <si>
    <t>Dodávka - tep. izolácia - kamenná vlna ISOVER TF PROFI, (ת=0,036 W/mK), rozmer dosky 1000x600mm, hr.50mm</t>
  </si>
  <si>
    <t>56</t>
  </si>
  <si>
    <t>8,45*1,03</t>
  </si>
  <si>
    <t>D2</t>
  </si>
  <si>
    <t>Montáž - "len položka V1 podľa projektu" - viď skladby fasád F1a až F1d, F1g až F0b</t>
  </si>
  <si>
    <t>29</t>
  </si>
  <si>
    <t>7814461..S</t>
  </si>
  <si>
    <t>Montáž - Fasádny veľkoplošný ventilovaný-lepený keramický obklad (vrátane parapetov, ostení a nadpraží + preklad m.č.1.01+ totem pred hl. vstupom)</t>
  </si>
  <si>
    <t>58</t>
  </si>
  <si>
    <t>6323213000.R</t>
  </si>
  <si>
    <t>Dodávka - Fasádny veľkoplošný ventilovaný-lepený keramický obklad (vrátane parapetov, ostení a nadpraží + preklad m.č.1.01+ totem pred hl. vstupom)</t>
  </si>
  <si>
    <t>110</t>
  </si>
  <si>
    <t>Celková čistá plocha V1 = 317,703m² + stratné 8%</t>
  </si>
  <si>
    <t>317,703*1,08</t>
  </si>
  <si>
    <t>31</t>
  </si>
  <si>
    <t>7814461..S1</t>
  </si>
  <si>
    <t>60</t>
  </si>
  <si>
    <t>Poznámka k položke:_x000D_
dilatácie realizovať v plochách max.6x6m separačným povrazcom PES a polyuretánom SAB_x000D_
čistá škárovaná plocha 317,703m²</t>
  </si>
  <si>
    <t>MT..1</t>
  </si>
  <si>
    <t>kg</t>
  </si>
  <si>
    <t>112</t>
  </si>
  <si>
    <t>Poznámka k položke:_x000D_
Dilatácie realizovať v plochách max.6x6m separačným povrazcom PES a polyuretánom SAB_x000D_
čistá škárovaná plocha 317,703m²_x000D_
stratné 10%</t>
  </si>
  <si>
    <t xml:space="preserve">317,703*0,4 *1,1 </t>
  </si>
  <si>
    <t>33</t>
  </si>
  <si>
    <t>7814461..S2</t>
  </si>
  <si>
    <t>bm</t>
  </si>
  <si>
    <t>62</t>
  </si>
  <si>
    <t>MT..2</t>
  </si>
  <si>
    <t>-1068390365</t>
  </si>
  <si>
    <t>D3</t>
  </si>
  <si>
    <t>Montáž - "len položka V2 podľa projektu" - viď skladby fasád F1a až F1d a F1g až F0b</t>
  </si>
  <si>
    <t>35</t>
  </si>
  <si>
    <t>7814461..S3</t>
  </si>
  <si>
    <t>Montáž - Fasádny veľkoplošný ventilovaný-lepený keramický obklad (vrátane parapetov, ostení a nadpraží + prekladov m.č.0.42 a 0.43)</t>
  </si>
  <si>
    <t>64</t>
  </si>
  <si>
    <t>5976632000.R</t>
  </si>
  <si>
    <t>Dodávka - Fasádny veľkoplošný ventilovaný-lepený keramický obklad (vrátane parapetov, ostení a nadpraží + prekladov m.č.0.42 a 0.43)</t>
  </si>
  <si>
    <t>116</t>
  </si>
  <si>
    <t>Celková čistá plocha V2 = 292,186m² + stratné 8%</t>
  </si>
  <si>
    <t>292,186*1,08</t>
  </si>
  <si>
    <t>37</t>
  </si>
  <si>
    <t>7814461..S4</t>
  </si>
  <si>
    <t>66</t>
  </si>
  <si>
    <t>Poznámka k položke:_x000D_
dilatácie realizovať v plochách max.6x6m separačným povrazcom PES a polyuretánom SAB_x000D_
čistá škárovaná plocha 292,186m²</t>
  </si>
  <si>
    <t>MT..3</t>
  </si>
  <si>
    <t>118</t>
  </si>
  <si>
    <t>Poznámka k položke:_x000D_
Dilatácie realizovať v plochách max.6x6m separačným povrazcom PES a polyuretánom SAB_x000D_
čistá škárovaná plocha 292,186m²_x000D_
stratné 10%</t>
  </si>
  <si>
    <t xml:space="preserve">292,186*0,4*1,1 </t>
  </si>
  <si>
    <t>39</t>
  </si>
  <si>
    <t>7814461..S5</t>
  </si>
  <si>
    <t>68</t>
  </si>
  <si>
    <t>MT..4</t>
  </si>
  <si>
    <t>120</t>
  </si>
  <si>
    <t>D4</t>
  </si>
  <si>
    <t>Montáž - podkladných vrstiev pre položky V1 a V2 - F1a až F1d, F1g až F1j, F1n, F1u, F1w, F1y, F0a</t>
  </si>
  <si>
    <t>41</t>
  </si>
  <si>
    <t>62525..S</t>
  </si>
  <si>
    <t>Montáž - flexibilné mrazuvzdorné Microte C3 lepidlo ARDEX X 90 OUTDOOR na lepenie obkladu, na bázi cementu s ARDURAPID PLUS efektom,odolné proti sklzu a výkvetom, spotreba cca. 4,0kg/m²</t>
  </si>
  <si>
    <t>70</t>
  </si>
  <si>
    <t>Poznámka k položke:_x000D_
výmera:293,47 (pod položkou V1) + 229,226 (pod položkou V2) = 522,696m²</t>
  </si>
  <si>
    <t>589..S</t>
  </si>
  <si>
    <t>Dodávka - flexibilné mrazuvzdorné Microte C3 lepidlo ARDEX X 90 OUTDOOR na lepenie obkladu, na bázi cementu s ARDURAPID PLUS efektom,odolné proti sklzu a výkvetom, spotreba cca. 4,0kg/m²</t>
  </si>
  <si>
    <t>122</t>
  </si>
  <si>
    <t>43</t>
  </si>
  <si>
    <t>62525..S1</t>
  </si>
  <si>
    <t>Montáž - vystužovacia vrstva - sklotextilná armovacia tkanina 165g/m²</t>
  </si>
  <si>
    <t>72</t>
  </si>
  <si>
    <t>589..S1</t>
  </si>
  <si>
    <t>Dodávka - vystužovacia vrstva - sklotextilná armovacia tkanina 165g/m²</t>
  </si>
  <si>
    <t>124</t>
  </si>
  <si>
    <t>45</t>
  </si>
  <si>
    <t>62525..S2</t>
  </si>
  <si>
    <t>Montáž - armovacia stierka - flexibilné mrazuvzdorné Microte C3 lepidlo na bázi cementu s ARDURAPID PLUS efektom - ARDEX X 90 OUTDOOR, odolné proti sklzu a výkvetom, spotreba cca. 4,6kg/m²</t>
  </si>
  <si>
    <t>74</t>
  </si>
  <si>
    <t>Poznámka k položke:_x000D_
výmera:293,47 (pod položkou V1) + 229,226 (pod položkou V2) = 522,696m²_x000D_
Súčasťou montáže je aj osadenie komplet PVC  líšt so sieťkou pre zateplenie vrátane zakladacieho AL profilu</t>
  </si>
  <si>
    <t>589..S2</t>
  </si>
  <si>
    <t>Dodávka - armovacia stierka - flexibilné mrazuvzdorné Microte C3 lepidlo na bázi cementu s ARDURAPID PLUS efektom - ARDEX X 90 OUTDOOR, odolné proti sklzu a výkvetom, spotreba cca. 4,6kg/m²</t>
  </si>
  <si>
    <t>126</t>
  </si>
  <si>
    <t>Poznámka k položke:_x000D_
Súčasťou montáže je aj osadenie komplet PVC  líšt so sieťkou pre zateplenie vrátane zakladacieho AL profilu</t>
  </si>
  <si>
    <t>47</t>
  </si>
  <si>
    <t>62525..S3</t>
  </si>
  <si>
    <t>Montáž - kotevné hmoždinky (tanierové hmoždinky s oceľovým trňom, skrutky, snímateľná krytka), mechanické kotvenie do nosného podkladu (obvodovej steny - tehla, Ytong, betón)</t>
  </si>
  <si>
    <t>ks</t>
  </si>
  <si>
    <t>76</t>
  </si>
  <si>
    <t>Montáž - kotevné hmoždinky (tanierové hmoždinky s oceľovým trňom, skrutky, snímateľná krytka), mechanické kotvenie do nosného podkladu (obvodovej steny - tehla, Ytong, betón), účinná dl. kotvenia min.60mm až 80mm podľa použietej hr. zateplenia, v ploche 6ks/m² v rohoch 8ks/m² - viď Statika</t>
  </si>
  <si>
    <t>Poznámka k položke:_x000D_
hmotnosť fasádneho systému - 35kg/m² pri max. hr. zateplenia 240mm_x000D_
pri hr. zateplenia 40mm - 49,22m²,325ks, min.dl.100mm_x000D_
pri hr. zateplenia 50mm - 66,6m², 450ks, min.dl.110mm_x000D_
pri hr. zateplenia 60mm - 14,39m², 100ks, min.dl.120mm_x000D_
pri hr. zateplenia 80mm -17,33m², 120ks, min.dl.140mm_x000D_
pri hr. zateplenia 100mm - 34,63m², 230ks, min.dl.160mm_x000D_
pri hr. zateplenia 120mm - 7,65m², 50ks, min.dl.200mm_x000D_
pri hr. zateplenia 160mm - 245,42m², 1620ks, min.dl.240mm_x000D_
pri hr. zateplenia 200mm - 103,34m², 700ks, min.dl.280mm_x000D_
spolu 3595ks hmoždiniek na plochu a rohy_x000D_
Je nutné v súlade so statickým posúdením urobiť ťahovo trhacie skúšky na komplet lepenú fasádu vrátane kotiev.</t>
  </si>
  <si>
    <t>589..S3</t>
  </si>
  <si>
    <t>Dodávka - kotevné hmoždinky (tanierové hmoždinky s oceľovým trňom, skrutky, snímateľná krytka), mechanické kotvenie do nosného podkladu (obvodovej steny tehla, Ytong, betón)</t>
  </si>
  <si>
    <t>128</t>
  </si>
  <si>
    <t>Dodávka - kotevné hmoždinky (tanierové hmoždinky s oceľovým trňom, skrutky, snímateľná krytka), mechanické kotvenie do nosného podkladu (obvodovej steny - tehla, Ytong, betón), účinná dl. kotvenia min.60mm až 80mm podľa použietej hr. zateplenia, v ploche 6ks/m² v rohoch 8ks/m² - viď Statika</t>
  </si>
  <si>
    <t>49</t>
  </si>
  <si>
    <t>62525..S4</t>
  </si>
  <si>
    <t>Montáž - Ceravent - nosná separačná doska</t>
  </si>
  <si>
    <t>78</t>
  </si>
  <si>
    <t>589..S4</t>
  </si>
  <si>
    <t>Dodávka - Ceravent - nosná separačná doska</t>
  </si>
  <si>
    <t>130</t>
  </si>
  <si>
    <t>51</t>
  </si>
  <si>
    <t>62525..S5</t>
  </si>
  <si>
    <t>Montáž - lepidlo pre lepenie separačnej dosky Ceravent - flexibilné, vodeodolné, mrazuvzdorné tenkovrstvé cementové lepidlo, šedé lepidlo  ARDEX X7G, spotreba 2,0kg/m²</t>
  </si>
  <si>
    <t>80</t>
  </si>
  <si>
    <t>589..S5</t>
  </si>
  <si>
    <t>Dodávka - lepidlo pre lepenie separačnej dosky Ceravent - flexibilné, vodeodolné, mrazuvzdorné tenkovrstvé cementové lepidlo, šedé lepidlo  ARDEX X7G, spotreba 2,0kg/m²</t>
  </si>
  <si>
    <t>132</t>
  </si>
  <si>
    <t>53</t>
  </si>
  <si>
    <t>62525..S6</t>
  </si>
  <si>
    <t>Montáž - Páska Watec ST (pre celkovú plochu 609,886m² - V1+ V2)</t>
  </si>
  <si>
    <t>82</t>
  </si>
  <si>
    <t>589..S6</t>
  </si>
  <si>
    <t>Dodávka - Páska Watec ST (pre celkovú plochu 609,886m² - V1+ V2)</t>
  </si>
  <si>
    <t>134</t>
  </si>
  <si>
    <t>55</t>
  </si>
  <si>
    <t>62525..S7</t>
  </si>
  <si>
    <t>Montáž - Páska Watec BW (pre celkovú plochu 609,886m² - V1+ V2)</t>
  </si>
  <si>
    <t>84</t>
  </si>
  <si>
    <t>589..S7</t>
  </si>
  <si>
    <t>Dodávka - Páska Watec BW (pre celkovú plochu 609,886m² - V1+ V2)</t>
  </si>
  <si>
    <t>136</t>
  </si>
  <si>
    <t>57</t>
  </si>
  <si>
    <t>62525..S8</t>
  </si>
  <si>
    <t>Montáž - odvetrávací Ceravent Lüftungsprofil</t>
  </si>
  <si>
    <t>86</t>
  </si>
  <si>
    <t>Poznámka k položke:_x000D_
(pre celkovú plochu 609,886m² - V1+ V2)</t>
  </si>
  <si>
    <t>589..S8</t>
  </si>
  <si>
    <t>Dodávka - odvetrávací Ceravent Lüftungsprofil</t>
  </si>
  <si>
    <t>138</t>
  </si>
  <si>
    <t>59</t>
  </si>
  <si>
    <t>62525..S9</t>
  </si>
  <si>
    <t>Montáž - rohový Ceravent Eckschutzprofil</t>
  </si>
  <si>
    <t>88</t>
  </si>
  <si>
    <t>589..S9</t>
  </si>
  <si>
    <t>Dodávka - rohový Ceravent Eckschutzprofil</t>
  </si>
  <si>
    <t>140</t>
  </si>
  <si>
    <t>61</t>
  </si>
  <si>
    <t>62525..S10</t>
  </si>
  <si>
    <t>Montáž - ukončovací Ceravent Abschlussprofil</t>
  </si>
  <si>
    <t>90</t>
  </si>
  <si>
    <t>589..S10</t>
  </si>
  <si>
    <t>Dodávka - ukončovací Ceravent Abschlussprofil</t>
  </si>
  <si>
    <t>142</t>
  </si>
  <si>
    <t>63</t>
  </si>
  <si>
    <t>62525..S11</t>
  </si>
  <si>
    <t>Montáž - zakladací Ceravent Sockelprofil</t>
  </si>
  <si>
    <t>92</t>
  </si>
  <si>
    <t>Poznámka k položke:_x000D_
(pre celkovú plochu 609,886m² - V1+ V2)_x000D_
*Montáž - tep. Izolácia - je vykázaná v tomto rozpočte samostatne</t>
  </si>
  <si>
    <t>589..S11</t>
  </si>
  <si>
    <t>Dodávka - zakladací Ceravent Sockelprofil</t>
  </si>
  <si>
    <t>144</t>
  </si>
  <si>
    <t>Poznámka k položke:_x000D_
*Dodávka - tep. Izolácia - je vykázaná v tomto rozpočte samostatne</t>
  </si>
  <si>
    <t>65</t>
  </si>
  <si>
    <t>62525..S12</t>
  </si>
  <si>
    <t>Montáž - lepidlo pre zateplenie - flexibilné, vodeodolné, mrazuvzdorné tenkovrstvé cementové lepidlo, šedé lepidlo ARDEX X7G, spotreba 5,0kg/m²</t>
  </si>
  <si>
    <t>94</t>
  </si>
  <si>
    <t>Poznámka k položke:_x000D_
výmera:293,47 (pod položkou V1) + 229,226 (pod položkou V2) = 522,696m²_x000D_
_x000D_
* Montáž - podklad dôkladne očistiť - miesta zasiahnuté plesňami, machmi a lišajníkmi mechanicky očistiť a   ošetriť prípravkom LITHOFIN SCHIMMEL EX, spotreba 1L/m² (cca.10% plochy) - je vykázané v tomto rozpočte samostatne_x000D_
* Montáž- Silne znečistené vrstvy a vrstvy z nedostatočnou prídržnosťou odtrániť, očistiť vodou a nechať vyschnúť  (cca.10% plochy) - je vykázané v tomto rozpočte samostatne_x000D_
* Montáž - Nerovnosti opraviť maltou ARDEX AM 100, rýchla vyrovnávajúca hmota (cca.10% plochy), spotreba cca.1,4kg /m²/mm - je vykázané v tomto rozpočte samostatne</t>
  </si>
  <si>
    <t>589..S12</t>
  </si>
  <si>
    <t>Dodávka - lepidlo pre zateplenie - flexibilné, vodeodolné, mrazuvzdorné tenkovrstvé cementové lepidlo, šedé lepidlo  ARDEX X7G, spotreba 5,0kg/m²</t>
  </si>
  <si>
    <t>146</t>
  </si>
  <si>
    <t xml:space="preserve">Poznámka k položke:_x000D_
* Dodávka - podklad dôkladne očistiť - miesta zasiahnuté plesňami, machmi a lišajníkmi mechanicky očistiť a   ošetriť prípravkom LITHOFIN SCHIMMEL EX, spotreba 1L/m² (cca.10% plochy) - je vykázané v tomto rozpočte samostatne_x000D_
* Dodávka - Silne znečistené vrstvy a vrstvy z nedostatočnou prídržnosťou odtrániť, očistiť vodou a nechať vyschnúť  (cca.10% plochy) - je vykázané v tomto rozpočte samostatne_x000D_
* Dodávka - Nerovnosti opraviť maltou ARDEX AM 100, rýchla vyrovnávajúca hmota (cca.10% plochy), spotreba cca.1,4kg /m²/mm - je vykázané v tomto rozpočte samostatne_x000D_
</t>
  </si>
  <si>
    <t>D5</t>
  </si>
  <si>
    <t>Montáž - podkl. vrstiev (soklová časť) pre položky V1 a V2 - F1k až F1m,F1o až F1t,F1v,F1x,F1z,F0B</t>
  </si>
  <si>
    <t>67</t>
  </si>
  <si>
    <t>98</t>
  </si>
  <si>
    <t>Poznámka k položke:_x000D_
výmera:24,23 (pod položkou V1) + 62,96 (pod položkou V2) = 87,19m²</t>
  </si>
  <si>
    <t>150</t>
  </si>
  <si>
    <t>69</t>
  </si>
  <si>
    <t>100</t>
  </si>
  <si>
    <t>152</t>
  </si>
  <si>
    <t>výmera:24,23 (pod položkou V1) + 62,96 (pod položkou V2) = 87,19m²</t>
  </si>
  <si>
    <t>87,19*1,08</t>
  </si>
  <si>
    <t>71</t>
  </si>
  <si>
    <t>102</t>
  </si>
  <si>
    <t>Poznámka k položke:_x000D_
výmera:24,23 (pod položkou V1) + 62,96 (pod položkou V2) = 87,19m²_x000D_
Súčasťou montáže je aj osadenie komplet PVC  líšt so sieťkou pre zateplenie vrátane zakladacieho AL profilu</t>
  </si>
  <si>
    <t>154</t>
  </si>
  <si>
    <t>73</t>
  </si>
  <si>
    <t>104</t>
  </si>
  <si>
    <t>Poznámka k položke:_x000D_
hmotnosť fasádneho systému - 35kg/m² pri max. hr. zateplenia 240mm_x000D_
pri hr. zateplenia 40mm - 1,35m², 10ks, min.dl.100mm_x000D_
pri hr. zateplenia 50mm - 8,79m², 60 ks, min.dl.110mm_x000D_
pri hr. zateplenia 60mm - 0,82m², 10ks, min.dl.120mm_x000D_
pri hr. zateplenia 80mm - 0,53m², 5ks, min.dl.140mm_x000D_
pri hr. zateplenia 100mm - 0,4m², 5ks, min.dl.160mm_x000D_
pri hr. zateplenia 120mm - 0,84m², 10ks, min.dl.200mm_x000D_
pri hr. zateplenia 160mm - 42,35m², 280ks, min.dl.240mm_x000D_
pri hr. zateplenia 200mm -13,13m², 100ks, min.dl.280mm_x000D_
pri hr. zateplenia 220mm - 22,93m², 150ks, min.dl.300mm_x000D_
pri hr. zateplenia 240mm - 0,4m², 5ks, min.dl.320mm_x000D_
spolu 635ks hmoždiniek na plochu a rohy_x000D_
Je nutné v súlade so statickým posúdením urobiť ťahovo trhacie skúšky na komplet lepenú fasádu vrátane kotiev</t>
  </si>
  <si>
    <t>156</t>
  </si>
  <si>
    <t>75</t>
  </si>
  <si>
    <t>106</t>
  </si>
  <si>
    <t>158</t>
  </si>
  <si>
    <t>77</t>
  </si>
  <si>
    <t>108</t>
  </si>
  <si>
    <t>Poznámka k položke:_x000D_
výmera:293,47 (pod položkou V1) + 229,226 (pod položkou V2) = 522,696m²_x000D_
*Montáž - Páska Watec ST (pre celkovú plochu 609,886m² - V1+ V2)_x000D_
už vykázaná v časti - pložka V1 a V2 (mimo soklovej časti) spolu s totuto časťou V1 a V2 (v sokolvej časti)_x000D_
*Montáž - Páska Watec BW (pre celkovú plochu 609,886m² - V1+ V2)_x000D_
už vykázaná v časti - pložka V1 a V2 (mimo soklovej časti) spolu s totuto časťou V1 a V2 (v sokolvej časti)_x000D_
*Montáž - odvetrávací Ceravent Lüftungsprofil _x000D_
(pre celkovú plochu 609,886m² - V1+ V2)_x000D_
už vykázaný v časti - pložka V1 a V2 (mimo soklovej časti) spolu s totuto časťou V1 a V2 (v sokolvej časti)_x000D_
*Montáž - rohový Ceravent Eckschutzprofil _x000D_
(pre celkovú plochu 609,886m² - V1+ V2)_x000D_
už vykázaný v časti - pložka V1 a V2 (mimo soklovej časti) spolu s totuto časťou V1 a V2 (v sokolvej časti)_x000D_
*Montáž - ukončovací Ceravent Abschlussprofil_x000D_
(pre celkovú plochu 609,886m² - V1+ V2)_x000D_
už vykázaný v časti - pložka V1 a V2 (mimo soklovej časti) spolu s totuto časťou V1 a V2 (v sokolvej časti)_x000D_
*Montáž - zakladací Ceravent Sockelprofil_x000D_
(pre celkovú plochu 609,886m² - V1+ V2)_x000D_
už vykázaný v časti - pložka V1 a V2 (mimo soklovej časti) spolu s totuto časťou V1 a V2 (v sokolvej časti)_x000D_
* Montáž - tep. Izolácia  - je vykázaná v tomto rozpočte samostatne_x000D_
* Montáž - separačná textília - Fatratex 300 (300g/m²) - je vykázaná v tomto rozpočte samostatne_x000D_
* Montáž - hydroizolácia proti zemnej vlhkosti - Fatrafo H - Stafol 914, hr.0,8mm, výrobca Fatra Izolfa a.s., _x000D_
  presah spod obvodového muriva 150mm + spätný spoj, vyvedená do výšky min.300mm nad okolitý terén - je vykázaná v tomto rozpočte samostatne_x000D_
* Montáž -separačná textília - Fatratex 300 (300g/m²) - je vykázaná v tomto rozpočte samostatne_x000D_
* Montáž - podklad dôkladne očistiť - miesta zasiahnuté plesňami, machmi a lišajníkmi mechanicky očistiť a   ošetriť prípravkom LITHOFIN SCHIMMEL EX, spotreba 1L/m² (cca.10% plochy) - je vykázané v tomto rozpočte samostatne_x000D_
* Montáž - Silne znečistené vrstvy a vrstvy z nedostatočnou prídržnosťou odtrániť, očistiť vodou a nechať vyschnúť  (cca.10% plochy) - je vykázané v tomto rozpočte samostatne_x000D_
* montáž - Nerovnosti opraviť maltou ARDEX AM 100, rýchla vyrovnávajúca hmota (cca.10% plochy), spotreba cca.1,4kg /m²/mm - je vykázané v tomto rozpočte samostatne</t>
  </si>
  <si>
    <t>160</t>
  </si>
  <si>
    <t>Poznámka k položke:_x000D_
* Dodávka - Páska Watec ST (pre celkovú plochu 609,886m² - V1+ V2)_x000D_
už vykázaná v časti - pložka V1 a V2 (mimo soklovej časti) spolu s totuto časťou V1 a V2 (v sokolvej časti)_x000D_
* Dodávka - Páska Watec BW (pre celkovú plochu 609,886m² - V1+ V2)_x000D_
už vykázaná v časti - pložka V1 a V2 (mimo soklovej časti) spolu s totuto časťou V1 a V2 (v sokolvej časti)_x000D_
* Dodávka - odvetrávací Ceravent Lüftungsprofil _x000D_
(pre celkovú plochu 609,886m² - V1+ V2)_x000D_
už vykázaný v časti - pložka V1 a V2 (mimo soklovej časti) spolu s totuto časťou V1 a V2 (v sokolvej časti)_x000D_
* Dodávka - rohový Ceravent Eckschutzprofil _x000D_
(pre celkovú plochu 609,886m² - V1+ V2)_x000D_
už vykázaný v časti - pložka V1 a V2 (mimo soklovej časti) spolu s totuto časťou V1 a V2 (v sokolvej časti)_x000D_
* Dodávka - ukončovací Ceravent Abschlussprofil_x000D_
(pre celkovú plochu 609,886m² - V1+ V2)_x000D_
už vykázaný v časti - pložka V1 a V2 (mimo soklovej časti) spolu s totuto časťou V1 a V2 (v sokolvej časti)_x000D_
* Dodávka - zakladací Ceravent Sockelprofil_x000D_
(pre celkovú plochu 609,886m² - V1+ V2)_x000D_
už vykázaný v časti - pložka V1 a V2 (mimo soklovej časti) spolu s totuto časťou V1 a V2 (v sokolvej časti)_x000D_
* Dodávka - tep. Izolácia  - je vykázaná v tomto rozpočte samostatne_x000D_
* Dodávka - separačná textília - Fatratex 300 (300g/m²) - je vykázaná v tomto rozpočte samostatne_x000D_
* Dodávka - hydroizolácia proti zemnej vlhkosti - Fatrafo H - Stafol 914, hr.0,8mm, výrobca Fatra Izolfa a.s., _x000D_
  presah spod obvodového muriva 150mm + spätný spoj, vyvedená do výšky min.300mm nad okolitý terén - je vykázaná v tomto rozpočte samostatne_x000D_
* Dodávka -separačná textília - Fatratex 300 (300g/m²) - je vykázaná v tomto rozpočte samostatne_x000D_
* Dodávka - podklad dôkladne očistiť - miesta zasiahnuté plesňami, machmi a lišajníkmi mechanicky očistiť a   ošetriť prípravkom LITHOFIN SCHIMMEL EX, spotreba 1L/m² (cca.10% plochy) - je vykázané v tomto rozpočte samostatne_x000D_
* Dodávka - Silne znečistené vrstvy a vrstvy z nedostatočnou prídržnosťou odtrániť, očistiť vodou a nechať vyschnúť  (cca.10% plochy) - je vykázané v tomto rozpočte samostatne_x000D_
* Dodávka - Nerovnosti opraviť maltou ARDEX AM 100, rýchla vyrovnávajúca hmota (cca.10% plochy), spotreba cca.1,4kg /m²/mm - je vykázané v tomto rozpočte samostatne</t>
  </si>
  <si>
    <t>D8</t>
  </si>
  <si>
    <t>Dodávky a montáže rôzne</t>
  </si>
  <si>
    <t>79</t>
  </si>
  <si>
    <t>62747135..R</t>
  </si>
  <si>
    <t>Dodávka + montáž - podkladu pre svetelnú reklamu a svietidlá</t>
  </si>
  <si>
    <t>kpl</t>
  </si>
  <si>
    <t>162</t>
  </si>
  <si>
    <t>Poznámka k položke:_x000D_
Montáž OSB dosiek 300x3300mm ako podklad pre kotvenie 2ks svetelnej reklamy položka SR1 v PD na fasádu a vonkajších fasádnych svietidiel 4ks a svietidlá v znížených keramických stropoch (hl. vstup 4ks + hosp. vstup 2ks), svetelné lišty (hl. vstup 9,8m  + totem 10,6m) - viď výkr.č.24, 18,19, 20, 21</t>
  </si>
  <si>
    <t>627471352.R</t>
  </si>
  <si>
    <t>Vyrovnanie zvisých plôch maltou ARDEX 100 - 10 % plochy, v hr.5mm</t>
  </si>
  <si>
    <t>164</t>
  </si>
  <si>
    <t>81</t>
  </si>
  <si>
    <t>250020081.R</t>
  </si>
  <si>
    <t>Čistenie vodou vysokoznečistených plôch 10 % plochy</t>
  </si>
  <si>
    <t>166</t>
  </si>
  <si>
    <t>622211111.R</t>
  </si>
  <si>
    <t>168</t>
  </si>
  <si>
    <t>VRN03</t>
  </si>
  <si>
    <t>Geodetické práce</t>
  </si>
  <si>
    <t>83</t>
  </si>
  <si>
    <t>000300014.R</t>
  </si>
  <si>
    <t>eur</t>
  </si>
  <si>
    <t>1024</t>
  </si>
  <si>
    <t>170</t>
  </si>
  <si>
    <t>000300014.R1</t>
  </si>
  <si>
    <t>172</t>
  </si>
  <si>
    <t xml:space="preserve">    711 - Izolácie proti vode a vlhkosti - v soklovej časti do výšky 0,3m nad upraveným terénom</t>
  </si>
  <si>
    <t xml:space="preserve">    D4 - Montáž - "len položka P1 podľa projektu" - viď skladbu fasády F1e</t>
  </si>
  <si>
    <t xml:space="preserve">    D5 - Montáž - "len položka P2 podľa projektu" - viď skladby fasád F1e a F1f</t>
  </si>
  <si>
    <t xml:space="preserve">    D6 - Montáž - podkladných vrstiev (len mimo soklovej časti) pre položky P1 a P2, skladby F1e a F1f</t>
  </si>
  <si>
    <t xml:space="preserve">    D7 - Montáž - podkladných vrstiev (soklová časť) pre položky P2, skladby F1e a F1f</t>
  </si>
  <si>
    <t xml:space="preserve">    VRN03 - Geodetické práce</t>
  </si>
  <si>
    <t>Izolácie proti vode a vlhkosti - v soklovej časti do výšky 0,3m nad upraveným terénom</t>
  </si>
  <si>
    <t>8,08</t>
  </si>
  <si>
    <t>8,08*1,15</t>
  </si>
  <si>
    <t>8,08*2</t>
  </si>
  <si>
    <t>8,08*2*1,15</t>
  </si>
  <si>
    <t>713131143.R</t>
  </si>
  <si>
    <t>12,4 + 147,764</t>
  </si>
  <si>
    <t>2832208013.R</t>
  </si>
  <si>
    <t>Poznámka k položke:_x000D_
superdifúzna kontaktná poistná hydroizolácia pre odvetrané a otvorené fasády DuPont Tyvek UV Facade, ekvivalentná difúzna hrúbka - sd=0,035(m), vodotesnosť W1, horľavosť  E, hr. membrány 600μ, plošná hmotnosť 195g/m², UV stálosť 4 mesiace, rozmer rolky 1,5x50m, horľavosť  E</t>
  </si>
  <si>
    <t>(12,4+147,764)*1,1</t>
  </si>
  <si>
    <t>Poznámka k položke:_x000D_
celková výmera: 160,164</t>
  </si>
  <si>
    <t>Dodávka - Izolačné dosky z nekašírovanej tvrdenej PUR/PIR peny - ISOVER PURENOTHERM, pre položky P2, súčasť v skladbe fasád F1e (ת=0,027 W/mK), rozmer dosky 1000x500mm, hr.50mm</t>
  </si>
  <si>
    <t>Poznámka k položke:_x000D_
pevnosť v talku pri stlačení 10% = 120kPa, reakcia na oheň E</t>
  </si>
  <si>
    <t>37,78*1,03</t>
  </si>
  <si>
    <t>Dodávka - Exstrudované polystyrénové dosky ISOVER STYRODUR 3000CS, pre položku P2, súčasť v skladbe fasády F1f, (ת=0,033 W/mK), rozmer dosky 1265x615mm, hr.160mm</t>
  </si>
  <si>
    <t>Poznámka k položke:_x000D_
pevnosť v talku pri stlačení 10% = 300kPa,  reakcia na oheň E</t>
  </si>
  <si>
    <t>5,84*1,03</t>
  </si>
  <si>
    <t>28376502.R24</t>
  </si>
  <si>
    <t>Dodávka - polotuhá doska z kamennej vlny  Rockwool ROCKTON, reakcia na oheň, A1, súč.tep. vodivosti 0,035 W/mK, rozmer 610x1000mm, hr.160mm</t>
  </si>
  <si>
    <t>116,544*1,03</t>
  </si>
  <si>
    <t>Montáž - "len položka P1 podľa projektu" - viď skladbu fasády F1e</t>
  </si>
  <si>
    <t>12,4*1,12</t>
  </si>
  <si>
    <t>Súčet (vrátane celého balenia)</t>
  </si>
  <si>
    <t>Montáž - "len položka P2 podľa projektu" - viď skladby fasád F1e a F1f</t>
  </si>
  <si>
    <t>147,764*1,12</t>
  </si>
  <si>
    <t>D6</t>
  </si>
  <si>
    <t>Montáž - podkladných vrstiev (len mimo soklovej časti) pre položky P1 a P2, skladby F1e a F1f</t>
  </si>
  <si>
    <t>6222550...S</t>
  </si>
  <si>
    <t xml:space="preserve">Montáž - podkladná AL konštrukcia - vertikálny hliníkový rošt SPIDI Max ALU - nosný zvislý T profil kladený vo vertikálnych moduloch po 600mm, /nivelizovať rošt/, chytaný do Al kotvy 80/210 so systémovou temopodložkou, </t>
  </si>
  <si>
    <t>-1185687730</t>
  </si>
  <si>
    <t>Montáž - podkladná AL konštrukcia - vertikálny hliníkový rošt SPIDI Max ALU - nosný zvislý T profil kladený vo vertikálnych moduloch po 600mm, /nivelizovať rošt/, chytaný do Al kotvy 80/210 so systémovou temopodložkou</t>
  </si>
  <si>
    <t>Poznámka k položke:_x000D_
Al kotva kotvená do nosného obvodového muriva pomocou nerezovej prievlakovej kotvy MKT 8/45 + spojovací materiál_x000D_
(uskutočniť odtrhové skúšky - viď časť E.4 - Statické posúdenie pre bod I. a II.)_x000D_
konštrukcia na ploche 152,084m²_x000D_
* Montáž - superdifúzna kontaktná poistná hydroizolácia pre odvetrané a otvorené fasády DuPont Tyvek UV Facade, ekvivalentná difúzna hrúbka - sd=0,035(m), vodotesnosť W1, horľavosť  E, hr. membrány 600μ, plošná hmotnosť 195g/m², UV stálosť 4 mesiace, rozmer rolky 1,5x50m - pre položky P1 a P2, súčasť v skladbe fasád F1e a F1f  - je vykázaná v tomto rozpočte samostatne</t>
  </si>
  <si>
    <t>553620..S</t>
  </si>
  <si>
    <t>Dodávka -  podkladná AL konštrukcia - vertikálny hliníkový rošt SPIDI Max ALU - nosný zvislý T profil kladený vo vertikálnych moduloch po 600mm, /nivelizovať rošt/, chytaný do Al kotvy 80/210 so systémovou temopodložkou,</t>
  </si>
  <si>
    <t>Poznámka k položke:_x000D_
Al kotva kotvená do nosného obvodového muriva pomocou nerezovej prievlakovej kotvy MKT 8/45 + spojovací materiál_x000D_
(uskutočniť odtrhové skúšky - viď časť E.4 - Statické posúdenie pre bod I. a II.)_x000D_
konštrukcia na ploche 152,084m²_x000D_
* Dodávka - superdifúzna kontaktná poistná hydroizolácia pre odvetrané a otvorené fasády DuPont Tyvek UV Facade, ekvivalentná difúzna hrúbka - sd=0,035(m), vodotesnosť W1, horľavosť  E, hr. membrány 600μ, plošná hmotnosť 195g/m², UV stálosť 4 mesiace, rozmer rolky 1,5x50m - pre položky P1 a P2, súčasť v skladbe fasád F1e a F1f  - je vykázaná v tomto rozpočte samostatne</t>
  </si>
  <si>
    <t>Montáž - kotevné hmoždinky (tanierové hmoždinky s oceľovým trňom, skrutky, snímateľná krytka), mechanické kotvenie do nosného podkladu (obvodovej steny tehla, Ytong, betón)</t>
  </si>
  <si>
    <t>Montáž - kotevné hmoždinky (tanierové hmoždinky s oceľovým trňom, skrutky, snímateľná krytka), mechanické kotvenie do nosného podkladu (obvodovej steny tehla, Ytong, betón), účinná dl. kotvenia min.60mm až 80mm podľa použitej hr. zateplenia, v ploche 6ks/m² v rohoch 8ks/m² - viď Statika</t>
  </si>
  <si>
    <t>Poznámka k položke:_x000D_
pri hr. zateplenia 50mm - 36,175m², 250ks, min.dl.110mm_x000D_
pri hr. zateplenia 160mm - 116,544m², 770ks, min.dl.240mm_x000D_
spolu 1020ks hmoždiniek na plochu a rohy_x000D_
Je nutné v súlade so statickým posúdením urobiť ťahovo trhacie skúšky na komplet ventilovanú fasádu vrátane kotiev_x000D_
* Montáž -  tep. izolácia - kamenná vlna ISOVER TF PROFI, (ת=0,036 W/mK), rozmer dosky 1000x600mm, vkladaná medzi nosný zvislý T profil - je vykázaná v tomto rozpočte samostatne_x000D_
* Montáž - podklad dôkladne očistiť - miesta zasiahnuté plesňami, machmi a lišajníkmi mechanicky očistiť a   ošetriť prípravkom LITHOFIN SCHIMMEL EX, spotreba 1L/m² (cca.10% plochy) - je vykázané v tomto rozpočte samostatne_x000D_
* Montáž - Silne znečistené vrstvy a vrstvy z nedostatočnou prídržnosťou odtrániť, očistiť vodou a nechať vyschnúť  (cca.10% plochy)  - je vykázané v tomto rozpočte samostatne_x000D_
* Montáž - Nerovnosti existujúcich múrov opraviť maltou ARDEX AM 100, rýchla vyrovnávajúca hmota (cca.10% plochy), spotreba cca.1,4kg /m²/mm - je vykázané v tomto rozpočte samostatne</t>
  </si>
  <si>
    <t>Dodávka - kotevné hmoždinky pre zateplenie (tanierové hmoždinky s oceľovým trňom, skrutky, snímateľná krytka), mechanické kotvenie do nosného podkladu (obvodovej steny tehla, Ytong, betón)</t>
  </si>
  <si>
    <t>Dodávka - kotevné hmoždinky pre zateplenie (tanierové hmoždinky s oceľovým trňom, skrutky, snímateľná krytka), mechanické kotvenie do nosného podkladu (obvodovej steny tehla, Ytong, betón), účinná dl. kotvenia min.60mm až 80mm podľa použitej hr. zateplenia, v ploche 6ks/m² v rohoch 8ks/m² - viď Statika</t>
  </si>
  <si>
    <t>Poznámka k položke:_x000D_
pri hr. zateplenia 50mm - 36,175m², 250ks, min.dl.110mm_x000D_
pri hr. zateplenia 160mm - 116,544m², 770ks, min.dl.240mm_x000D_
spolu 1020ks hmoždiniek na plochu a rohy_x000D_
Je nutné v súlade so statickým posúdením urobiť ťahovo trhacie skúšky na komplet prevetrávanú fasádu vrátane kotiev_x000D_
* Dodávka -  tep. izolácia - kamenná vlna ISOVER TF PROFI, (ת=0,036 W/mK), rozmer dosky 1000x600mm, vkladaná medzi nosný zvislý T profil - je vykázaná v tomto rozpočte samostatne_x000D_
* Dodávka - podklad dôkladne očistiť - miesta zasiahnuté plesňami, machmi a lišajníkmi mechanicky očistiť a   ošetriť prípravkom LITHOFIN SCHIMMEL EX, spotreba 1L/m² (cca.10% plochy) - je vykázané v tomto rozpočte samostatne_x000D_
* Dodávka - Silne znečistené vrstvy a vrstvy z nedostatočnou prídržnosťou odtrániť, očistiť vodou a nechať vyschnúť  (cca.10% plochy)  - je vykázané v tomto rozpočte samostatne_x000D_
* Dodávka - Nerovnosti existujúcich múrov opraviť maltou ARDEX AM 100, rýchla vyrovnávajúca hmota (cca.10% plochy), spotreba cca.1,4kg /m²/mm - je vykázané v tomto rozpočte samostatne</t>
  </si>
  <si>
    <t>D7</t>
  </si>
  <si>
    <t>Montáž - podkladných vrstiev (soklová časť) pre položky P2, skladby F1e a F1f</t>
  </si>
  <si>
    <t>6222550...S1</t>
  </si>
  <si>
    <t>Montáž - podkladná AL konštrukcia - vertikálny hliníkový rošt SPIDI Max ALU - nosný zvislý T profil kladený vo vertikálnych moduloch po 600mm, /nivelizovať rošt/, chytaný do Al kotvy 80/210 so systémovou temopodložkou,</t>
  </si>
  <si>
    <t>-853754509</t>
  </si>
  <si>
    <t>Poznámka k položke:_x000D_
Al kotva kotvená do nosného obvodového muriva pomocou nerezovej prievlakovej kotvy MKT 8/45 + spojovací materiál_x000D_
(uskutočniť odtrhové skúšky - viď časť E.4 - Statické posúdenie pre bod I. a II.)_x000D_
konštrukcia na ploche 8,08m²_x000D_
* Montáž - superdifúzna kontaktná poistná hydroizolácia pre odvetrané a otvorené fasády DuPont Tyvek UV Facade, ekvivalentná difúzna hrúbka - sd=0,035(m), vodotesnosť W1, horľavosť  E, hr. membrány 600μ, plošná hmotnosť 195g/m², UV stálosť 4 mesiace, rozmer rolky 1,5x50m - pre položky P1 a P2, súčasť v skladbe fasád F1e a F1f  - je vykázaná v tomto rozpočte samostatne</t>
  </si>
  <si>
    <t>553620..S1</t>
  </si>
  <si>
    <t>Dodávka -  podkladná AL konštrukcia - vertikálny hliníkový  rošt  SPIDI Max ALU - nosný zvislý T profil kladený vo vertikálnych moduloch po 600mm, /nivelizovať rošt/, chytaný do Al kotvy 80/210 so systémovou temopodložkou,</t>
  </si>
  <si>
    <t>Poznámka k položke:_x000D_
Al kotva kotvená do nosného obvodového muriva pomocou nerezovej prievlakovej kotvy MKT 8/45 + spojovací materiál_x000D_
(uskutočniť odtrhové skúšky - viď časť E.4 - Statické posúdenie pre bod I. a II.)_x000D_
konštrukcia na ploche 8,08m²_x000D_
* Dodávka - superdifúzna kontaktná poistná hydroizolácia pre odvetrané a otvorené fasády DuPont Tyvek UV Facade, ekvivalentná difúzna hrúbka - sd=0,035(m), vodotesnosť W1, horľavosť  E, hr. membrány 600μ, plošná hmotnosť 195g/m², UV stálosť 4 mesiace, rozmer rolky 1,5x50m - pre položky P1 a P2, súčasť v skladbe fasád F1e a F1f  - je vykázaná v tomto rozpočte samostatne</t>
  </si>
  <si>
    <t>Poznámka k položke:_x000D_
pri hr. zateplenia 50mm -1,605m², 10ks, min.dl.110mm_x000D_
pri hr. zateplenia 160mm - 5,84m², 40ks, min.dl.240mm_x000D_
spolu 50ks hmoždiniek na plochu a rohy_x000D_
Je nutné v súlade so statickým posúdením urobiť ťahovo trhacie skúšky na komplet ventilovanú fasádu vrátane kotiev_x000D_
* Montáž - tep. izolácia - extrudované polystyrénové dosky ISOVER STYRODUR 3000CS, (ת=0,033 W/mK), rozmer dosky 1265x615mm -   je vykázaná v tomto rozpočte samostatne_x000D_
* Montáž - separačná textília - Fatratex 300 (300g/m²) - je vykázaná v tomto rozpočte samostatne_x000D_
* Montáž - hydroizolácia proti zemnej vlhkosti - Fatrafol H - Stafol 914, hr.0,8mm, výrobca Fatra Izolfa a.s., _x000D_
  presah spod obvodového muriva 150mm + spätný spoj, vyvedená do výšky min.300mm nad okolitý terén -   je vykázaná v tomto rozpočte samostatne_x000D_
* Montáž - separačná textília - Fatratex 300 (300g/m²) -   je vykázaná v tomto rozpočte samostatne_x000D_
* Montáž - podklad dôkladne očistiť - miesta zasiahnuté plesňami, machmi a lišajníkmi mechanicky očistiť a   ošetriť prípravkom LITHOFIN SCHIMMEL EX, spotreba 1L/m² (cca.10% plochy) - je vykázané v tomto rozpočte samostatne_x000D_
* Montáž - Silne znečistené vrstvy a vrstvy z nedostatočnou prídržnosťou odtrániť, očistiť vodou a nechať vyschnúť  (cca.10% plochy)  - je vykázané v tomto rozpočte samostatne_x000D_
* Montáž - Nerovnosti existujúcic hmúrov opraviť maltou ARDEX AM 100, rýchla vyrovnávajúca hmota (cca.10% plochy), spotreba cca.1,4kg /m²/mm - je vykázané v tomto rozpočte samostatne</t>
  </si>
  <si>
    <t>Poznámka k položke:_x000D_
pri hr. zateplenia 50mm -1,605m², 10ks, min.dl.110mm_x000D_
pri hr. zateplenia 160mm - 5,84m², 40ks, min.dl.240mm_x000D_
spolu 50ks hmoždiniek na plochu a rohy_x000D_
Je nutné v súlade so statickým posúdením urobiť ťahovo trhacie skúšky na komplet prevetrávanú fasádu vrátane kotiev_x000D_
* Dodávka - tep. izolácia - extrudované polystyrénové dosky ISOVER STYRODUR 3000CS, (ת=0,033 W/mK), rozmer dosky 1265x615mm -   je vykázaná v tomto rozpočte samostatne_x000D_
* Dodávka - separačná textília - Fatratex 300 (300g/m²) - je vykázaná v tomto rozpočte samostatne_x000D_
* Dodávka - hydroizolácia proti zemnej vlhkosti - Fatrafol H - Stafol 914, hr.0,8mm, výrobca Fatra Izolfa a.s., _x000D_
  presah spod obvodového muriva 150mm + spätný spoj, vyvedená do výšky min.300mm nad okolitý terén -   je vykázaná v tomto rozpočte samostatne_x000D_
* Dodávka - separačná textília - Fatratex 300 (300g/m²) -   je vykázaná v tomto rozpočte samostatne_x000D_
* Dodávka - podklad dôkladne očistiť - miesta zasiahnuté plesňami, machmi a lišajníkmi mechanicky očistiť a   ošetriť prípravkom LITHOFIN SCHIMMEL EX, spotreba 1L/m² (cca.10% plochy) - je vykázané v tomto rozpočte samostatne_x000D_
* Dodávka - Silne znečistené vrstvy a vrstvy z nedostatočnou prídržnosťou odtrániť, očistiť vodou a nechať vyschnúť  (cca.10% plochy)  - je vykázané v tomto rozpočte samostatne_x000D_
* Dodávka - Nerovnosti existujúcic hmúrov opraviť maltou ARDEX AM 100, rýchla vyrovnávajúca hmota (cca.10% plochy), spotreba cca.1,4kg /m²/mm - je vykázané v tomto rozpočte samostatne</t>
  </si>
  <si>
    <t>D12</t>
  </si>
  <si>
    <t>622226...S</t>
  </si>
  <si>
    <t>Montáž - dvojtá úchytka, dvojfarebná / K8-545</t>
  </si>
  <si>
    <t>31174000..S</t>
  </si>
  <si>
    <t>Dodávka - dvojtá úchytka, dvojfarebná / K8-545</t>
  </si>
  <si>
    <t>622226...S1</t>
  </si>
  <si>
    <t>Montáž - okrajová úchytka, dvojfarebná / K8-546</t>
  </si>
  <si>
    <t>31174000..S1</t>
  </si>
  <si>
    <t>Dodávka - okrajová úchytka, dvojfarebná / K8-546</t>
  </si>
  <si>
    <t>622226...S2</t>
  </si>
  <si>
    <t>Montáž - jednoduchá úchytka, dvojfarebná / K8-549</t>
  </si>
  <si>
    <t>31174000..S2</t>
  </si>
  <si>
    <t>Dodávka - jednoduchá úchytka, dvojfarebná / K8-549</t>
  </si>
  <si>
    <t>622226...S3</t>
  </si>
  <si>
    <t>Montáž - nerezové nity - čierne / 675-01 (500ks/ balík)</t>
  </si>
  <si>
    <t>balík</t>
  </si>
  <si>
    <t>31174000..S3</t>
  </si>
  <si>
    <t>Dodávka - nerezové nity - čierne / 675-01 (500ks/ balík)</t>
  </si>
  <si>
    <t>622226...S4</t>
  </si>
  <si>
    <t>Montáž - samolepiace penové kocočky / 347-01 (1380ks/kotúč)</t>
  </si>
  <si>
    <t>kotúč</t>
  </si>
  <si>
    <t>31174000..S4</t>
  </si>
  <si>
    <t>Dodávka - samolepiace penové kocočky / 347-01 (1380ks/kotúč)</t>
  </si>
  <si>
    <t>622226...S5</t>
  </si>
  <si>
    <t>Montáž - čierna samolepiaca páska, šírka 40mm / 508  (50bm/kotúč)</t>
  </si>
  <si>
    <t>31174000..S6</t>
  </si>
  <si>
    <t>Dodávka - čierna samolepiaca páska, šírka 40mm / 508  (50bm/kotúč)</t>
  </si>
  <si>
    <t>D1 - Dodávku a montáž ventilovaného-lepeného keramického fasád. Obkladu</t>
  </si>
  <si>
    <t>Dodávku a montáž ventilovaného-lepeného keramického fasád. Obkladu</t>
  </si>
  <si>
    <t>Montáž - Fatrafol H-Stafol 914 - hydroizolácia proti zemnej vlhkosti, hr. 0,8 mm, (sokel v mieste obkladov pod položkou V1, V2), vyvedená do výšky min.300mm nad terén, súčasť v skladbe fasád - F1k až F1m, F1o až F1t, F1v, F1x, F1z, F0b</t>
  </si>
  <si>
    <t>Montáž - Fatrafol H-Stafol 914 - hydroizolácia proti zemnej vlhkosti, hr. 0,8 mm, výrobca Fatrafol IZOLFA (sokel v mieste obkladov pod položkou V1, V2), vyvedená do výšky min.300mm nad terén, súčasť v skladbe fasád - F1k až F1m, F1o až F1t, F1v, F1x, F1z, F0b</t>
  </si>
  <si>
    <t>Dodávka - Fatrafol H-Stafol 914 - hydroizolácia proti zemnej vlhkosti, hr. 0,8 mm, (sokel v mieste obkladov pod položkou V1, V2), vyvedená do výšky min.300mm nad terén, súčasť v skladbe fasád - F1k až F1m, F1o až F1t, F1v, F1x, F1z, F0b</t>
  </si>
  <si>
    <t>Dodávka - Fatrafol H-Stafol 914 - hydroizolácia proti zemnej vlhkosti, hr. 0,8 mm,  (sokel v mieste obkladov  pod položkou V1, V2), vyvedená do výšky min.300mm nad terén, súčasť v skladbe fasád - F1k až F1m, F1o až F1t, F1v, F1x, F1z, F0b</t>
  </si>
  <si>
    <t>Montáž - Separačná textília - FATRATEX 300 (300 g/m2), (sokel v mieste obkladov pod položkou V1, V2), vyvedená do výšky min.300mm nad terén, súčasť v skladbe fasád - F1k až F1m, F1o až F1t, F1v, F1x, F1z, F0b</t>
  </si>
  <si>
    <t>Dodávka - Separačná textília - FATRATEX 300 (300 g/m2), (sokel v mieste obkladov pod položkou V1, V2), vyvedená do výšky min.300mm nad terén, súčasť v skladbe fasád  - F1k až F1m, F1o až F1t, F1v, F1x, F1z, F0b</t>
  </si>
  <si>
    <t>Dodávka - Separačná textília - FATRATEX 300 (300 g/m2), (sokel v mieste obkladov  pod položkou V1, V2), vyvedená do výšky min.300mm nad terén, súčasť v skladbe fasád  - F1k až F1m, F1o až F1t, F1v, F1x, F1z, F0b</t>
  </si>
  <si>
    <t>Montáž tepelnej izolácie pre položky V1, V2  (ventilovaná-lepená fasáda) -  skladby fasád F1a až F1d, F1g až F0b, podkladné murivá sú rôzne (tehla, Ytong, betón).</t>
  </si>
  <si>
    <t>Dodávka - izolačné dosky z nekašírovanej tvrdenej PUR/PIR peny, pre položku V2, súčasť v skladbe fasád F1p (ostenie na sokly - ž.b. stĺpy - 25m plavecký bazén), hr. 50mm</t>
  </si>
  <si>
    <t>Dodávka - tepelné izolácie pod fasádnym obkladom - parapety ISOVER STYRODUR 3000 CS, hr. 50 mm</t>
  </si>
  <si>
    <t xml:space="preserve">Montáž - Fasádny veľkoplošný ventilovaný-lepený keramický obklad (vrátane parapetov, ostení a nadpraží + preklad m.č.1.01+ totem pred hl. vstupom)  na separačnej rohoži - samočistiaci antibakteriálny obklad, farebný odtieň broskyňová,  formát  600 x 600 x 8mm / 592 x 592 x 8mm/ , špáry v obklade šírky 8mm, váha obkladu 18kg /m² </t>
  </si>
  <si>
    <t xml:space="preserve">Poznámka k položke:_x000D_
Jedná sa o fasádny obklad s HT samočistiacim antibakteriálnym povrchom s vrstvou na báze TiO2, s fotokatalitickou, antibakteriálnou, hydrofilnou-samočistiacou, protigraffitovou a  protiplesňovou schopnosťou, je zdrojom aktívneho kyslíku.
V1 celkom 293,47+24,23 = 317,703_x000D_
_x000D_
Pred zahájením montážnych prác je nutné v súlade so statickým posúdením urobiť ťahovo trhacie skúšky na komplet keramickú lepenú fasádu vrátane kotiev, kde ich účinná dĺžka kotvenia v podklade musí byť min. 60mm až 80mm podľa použitej hr. zateplenia. Dodržať technologický postup._x000D_
Súčasťou montáže je aj rezanie fasádnych obkladov do požadovaných formátov_x000D_
</t>
  </si>
  <si>
    <t>Dodávka - Fasádny veľkoplošný ventilovaný-lepený keramický obklad (vrátane parapetov, ostení a nadpraží + preklad m.č.1.01+ totem pred hl. vstupom) na separačnej rohoži  na separačnej rohoži - samočistiaci antibakteriálny obklad, farebný odtieň broskyňová,  formát  600 x 600 x 8mm / 592 x 592 x 8mm/ , špáry v obklade šírky 8mm, váha obkladu 18kg /m²</t>
  </si>
  <si>
    <t>Poznámka k položke:_x000D_
Jedná sa o fasádny obklad s HT samočistiacim antibakteriálnym povrchom s vrstvou na báze TiO2, s fotokatalitickou, antibakteriálnou, hydrofilnou-samočistiacou, protigraffitovou a  protiplesňovou schopnosťou, je zdrojom aktívneho kyslíku._x000D_
V jednotkovej cenu sú už zahrnuté dopravné náklady jednorázového uceleného dovozu tovaru 24t kaminónom na stavbu v Žiari nad Hronom</t>
  </si>
  <si>
    <t>Montáž - flexibilná rýchla škárovacia hmota typ ARDEX FL, flexibilná rýchla špárovacia hmota na báze cementu, vodoodpudivá, spotreba 0,4kg/m², farebný odtieň zosúladený s odtieňom broskyňová</t>
  </si>
  <si>
    <t>Dodávka - flexibilná rýchla škárovacia hmota typ ARDEX FL, flexibilná rýchla špárovacia hmota na báze cementu, vodoodpudivá, spotreba 0,4kg/m², farebný odtieň zosúladený s odtieňom broskyňová</t>
  </si>
  <si>
    <t>Montáž - fasádny AL profil tvaru L položka v PD - RP1 a RP3 na hrany - rohy obkladov, š.8mm, upraviť na  farebný odtieň broskyňová</t>
  </si>
  <si>
    <t>Dodávka - fasádny AL profil tvaru L položka v PD - RP1 a RP3 na hrany - rohy obkladov, š.8mm, upraviť na  farebný odtieň broskyňová</t>
  </si>
  <si>
    <t>Montáž - Fasádny veľkoplošný ventilovaný-lepený keramický obklad (vrátane parapetov, ostení a nadpraží + prekladov m.č.0.42 a 0.43)   na separačnej rohoži - samočistiaci antibakteriálny obklad, farebný odtieň hnedá,  formát  600 x 600 x 8mm / 592 x 592 x 8mm/ , špáry v obklade šírky 8mm, váha obkladu 18kg /m²</t>
  </si>
  <si>
    <t xml:space="preserve">Poznámka k položke:_x000D_
Jedná sa o fasádny obklad s HT samočistiacim antibakteriálnym povrchom s vrstvou na báze TiO2, s fotokatalitickou, antibakteriálnou, hydrofilnou-samočistiacou, protigraffitovou a  protiplesňovou schopnosťou, je zdrojom aktívneho kyslíku_x000D_
V2  celkom  229,226 + 62,96 = 292,186_x000D_
_x000D_
Pred zahájením montážnych prác je nutné v súlade so statickým posúdením urobiť ťahovo trhacie skúšky na komplet keramickú lepenú fasádu vrátane kotiev, kde ich účinná dĺžka kotvenia v podklade musí byť min. 60mm až 80mm podľa použitej hr. zateplenia. Dodržať technologický postup._x000D_
Súčasťou montáže je aj rezanie fasádnych obkladov do požadovaných formátov_x000D_
</t>
  </si>
  <si>
    <t>Dodávka - Fasádny veľkoplošný ventilovaný-lepený keramický obklad (vrátane parapetov, ostení a nadpraží + prekladov m.č.0.42 a 0.43) na separačnej rohoži - samočistiaci antibakteriálny obklad, farebný odtieň  hnedá,  formát  600x600x8mm / 592x592x8mm/ , špáry v obklade šírky 8mm, váha obkladu 18kg /m²</t>
  </si>
  <si>
    <t>Poznámka k položke:_x000D_
Jedná sa o fasádny obklad s HT samočistiacim antibakteriálnym povrchom s vrstvou na báze TiO2, s fotokatalitickou, antibakteriálnou, hydrofilnou-samočistiacou, protigraffitovou a  protiplesňovou schopnosťou, je zdrojom aktívneho kyslíku.
V jednotkovej cenu sú už zahrnuté dopravné náklady jednorázového uceleného dovozu tovaru 24t kaminónom na stavbu v Žiari nad Hronom</t>
  </si>
  <si>
    <t>Montáž - flexibilná rýchla škárovacia hmota typ ARDEX FL, flexibilná rýchla špárovacia hmota na báze cementu, vodoodpudivá, spotreba 0,4kg/m², farebný otieň zosúladený s odtieňom  hnedá</t>
  </si>
  <si>
    <t xml:space="preserve">Dodávka - flexibilná rýchla škárovacia hmota typ ARDEX FL, flexibilná rýchla špárovacia hmota na báze cementu, vodoodpudivá, spotreba 0,4kg/m², farebný otieň zosúladený s odtieňom  hnedá </t>
  </si>
  <si>
    <t xml:space="preserve">Dodávka - flexibilná rýchla škárovacia hmota typ ARDEX FL, flexibilná rýchla špárovacia hmota na báze cementu, vodoodpudivá, spotreba 0,4kg/m², farebný otieň zosúladený s odtieňom hnedá </t>
  </si>
  <si>
    <t xml:space="preserve">Montáž - fasádny AL profil tvaru L položka v PD - RP2 na hrany - rohy obkladov, š.8mm, upraviť na farebný odtieň hnedá </t>
  </si>
  <si>
    <t>Montáž - fasádny AL profil tvaru L položka v PD - RP2 na hrany - rohy obkladov, š.8mm, upraviť na farebný odtieň  hnedá</t>
  </si>
  <si>
    <t xml:space="preserve">Dodávka - fasádny AL profil tvaru L položka v PD - RP2 na hrany - rohy obkladov, š.8mm, upraviť na farebný odtieň  hnedá </t>
  </si>
  <si>
    <t xml:space="preserve">Dodávka - fasádny AL profil tvaru L položka v PD - RP2 na hrany - rohy obkladov, š.8mm, upraviť na farebný odtieň hnedá </t>
  </si>
  <si>
    <t>Vyhotovenie realizačnej dielenskej dokumentácie z fasádneho obkladu, AL roštu a ich kotvenia - odovzdať 3x paré</t>
  </si>
  <si>
    <t>Geodetické vytýčenie fasád (špárokladu fasády) podľa vytyč. osí pred začatím realizácie obkladov v súlade s realizačným projektom a ich zosúladením s D+M fasádnych okien, dverí a presklených stien ako aj s fasádnym AL obkladom</t>
  </si>
  <si>
    <t>Čistenie obkladov 10 %z plochy obkladov  prípravkom LITHOFIN SCHIMMEL EX</t>
  </si>
  <si>
    <t>01 - Dodávku a montáž ventilovaného-lepeného keramického fasádneho obkladu</t>
  </si>
  <si>
    <t>I./E.3 - stavebno-architektonická časť, len časť ventilovaná-lepená ker.fasáda</t>
  </si>
  <si>
    <t>Dodávku a montáž ventilovaného-lepeného keramického fasádneho obkladu</t>
  </si>
  <si>
    <t>Dodávku a montáž prevetrávaného keramického fasádneho obkladu</t>
  </si>
  <si>
    <t>02 - Dodávku a montáž prevetrávaného keramického fasádneho obkladu</t>
  </si>
  <si>
    <t>D1 - D+M prevetrávaného keramického fasádneho obkladu "H" Stĺpy,2xzníž pod,1xstĺp nep.b.</t>
  </si>
  <si>
    <t xml:space="preserve">    713 - Dodávka a montáž difúznej fólie pod prevetrávanú ker. Fasádu</t>
  </si>
  <si>
    <t xml:space="preserve">    D2 - Montáž tepelnej izolácie pod prevetrávanú ker. Fasádu</t>
  </si>
  <si>
    <t>D+M prevetrávaného keramického fasádneho obkladu - "H" Stĺpy,2xzníž pod,1xstĺp nep.b.</t>
  </si>
  <si>
    <t>Montáž - Fatrafol H-Stafol 914 - hydroizolácia proti zemnej vlhkosti, hr. 0,8 mm, výrobca Fatrafol IZOLFA (sokel v mieste obkladov pod položkou P2), vyvedená do výšky min.300mm nad terén, súčasť v skladbe fasád - F1e, F1f</t>
  </si>
  <si>
    <t>Montáž - Fatrafol H-Stafol 914 - hydroizolácia proti zemnej vlhkosti, hr. 0,8 mm, (sokel v mieste obkladov pod položkou P2), vyvedená do výšky min.300mm nad terén, súčasť v skladbe fasád - F1e, F1f</t>
  </si>
  <si>
    <t>Dodávka - Fatrafol H-Stafol 914 - hydroizolácia proti zemnej vlhkosti, hr. 0,8 mm, (sokel v mieste obkladov  pod položkou P2), vyvedená do výšky min.300mm nad terén, súčasť v skladbe fasád - F1e, F1f</t>
  </si>
  <si>
    <t>Dodávka - Fatrafol H-Stafol 914 - hydroizolácia proti zemnej vlhkosti, hr. 0,8 mm,  (sokel v mieste obkladov pod položkou P2), vyvedená do výšky min.300mm nad terén, súčasť v skladbe fasád - F1e, F1f</t>
  </si>
  <si>
    <t>Montáž - Separačná textília - FATRATEX 300 (300 g/m2), (sokel v mieste obkladov  pod položkou P2), vyvedená do výšky min.300mm nad terén, súčasť v skladbe fasád - F1e, F1f</t>
  </si>
  <si>
    <t>Dodávka - Separačná textília - FATRATEX 300 (300 g/m2), (sokel v mieste obkladov pod položkou P2), vyvedená do výšky min.300mm nad terén, súčasť v skladbe fasád - F1e, F1f</t>
  </si>
  <si>
    <t>Dodávka a montáž difúznej fólie pod prevetrávanú ker. Fasádu</t>
  </si>
  <si>
    <t>Montáž superdifúznej fólie DuPont Tyvek UV Facade - prevetrávaná fasáda - pre položky P1 a P2</t>
  </si>
  <si>
    <t>Montáž superdifúznej fólie DuPont Tyvek UV Facade - prevetrávaná fasáda - pre položky P1 a P2 - čistá plocha</t>
  </si>
  <si>
    <t>Dodávka - Superdifúzna fólia DuPont Tyvek UV Facade - prevetr. fasáda pre položky P1a P2</t>
  </si>
  <si>
    <t>Dodávka - Superdifúzna fólia DuPont Tyvek UV Facade - prevetr. fasáda pre položky P1a P2 + stratné 10%</t>
  </si>
  <si>
    <t>Montáž tepelnej izolácie pod prevetrávanú ker. Fasádu</t>
  </si>
  <si>
    <t>Montáž tepelnej izolácie pre položky P1, P2  (prevetrávaná fasáda) -  skladby fasád F1e a F1f, betónový podklad</t>
  </si>
  <si>
    <t>Montáž - Prevetrávaný fasádny veľkoplošný keramický obklad s viditeľnými spojmi</t>
  </si>
  <si>
    <t>Montáž - Prevetrávaný fasádny veľkoplošný keramický obklad s viditeľnými spojmi - typ samočistiaci antibakteriálny obklad, farebný odtieň  hnedá / formát  600 x 600 x 8mm / 592 x 592 x 8mm/ , špáry v obklade šírky  8mm, váha obkladu 18kg /m²</t>
  </si>
  <si>
    <t>Poznámka k položke:_x000D_
Montáž - Prevetrávaný fasádny veľkoplošný keramický obklad s viditeľnými spojmi (plocha zníženého podhľadu nad hosp. vstupom a TKO m.č.0.42,0.43) - viď skladby fasád F1e_x000D_
Pred zahájením montážnych prác je nutné v súlade so statickým posúdením urobiť ťahovo trhacie skúšky na univerzálnu kotvu Al nosného podkladného roštu s tým, že účinná dĺžka kotvenia v podklade musí byť min. 60mm až 80mm podľa použitej hr. zateplenia_x000D_
Jedná sa o fasádny obklad s HT samočistiacim antibakteriálnym povrchom s vrstvou na báze TiO2, s fotokatalitickou, antibakteriálnou, hydrofilnou-samočistiacou, protigraffitovou a  protiplesňovou schopnosťou, je zdrojom aktívneho kyslíku.
Celková čistá plocha P1 = 12,4m²_x000D_
_x000D_
Súčasťou montáže je aj rezanie fasádnych obkladov do požadovaných formátov</t>
  </si>
  <si>
    <t>Dodávka - Prevetrávaný fasádny veľkoplošný keramický obklad s viditeľnými spojmi - typ samočistiaci antibakteriálny obklad, farebný odtieň hnedá</t>
  </si>
  <si>
    <t>Dodávka - Prevetrávaný fasádny veľkoplošný keramický obklad s viditeľnými spojmi - typ samočistiaci antibakteriálny obklad, farebný odtieň hnedá / formát  600 x 600 x 8mm / 592 x 592 x 8mm/ , špáry v obklade šírky  8mm, váha obkladu 18kg /m²</t>
  </si>
  <si>
    <t>Poznámka k položke:_x000D_
Jedná sa o fasádny obklad s HT samočistiacim antibakteriálnym povrchom s vrstvou na báze TiO2, s fotokatalitickou, antibakteriálnou, hydrofilnou-samočistiacou, protigraffitovou a  protiplesňovou schopnosťou, je zdrojom aktívneho kyslíku
V jednotkovej cenu sú už zahrnuté dopravné náklady jednorázového uceleného dovozu tovaru 24t kaminónom na stavbu v Žiari nad Hronom_x000D_
Celková čistá plocha P1 = 12,4m² + stratné 12% + ucelené balíky</t>
  </si>
  <si>
    <t>Montáž - Prevetrávaný fasádny veľkoplošný keramický obklad s viditeľnými spojmi - typ samočistiaci antibakteriálny obklad, farebný odtieň  broskyňová / formát  600 x 600 x 8mm / 592 x 592 x 8mm/ , špáry v obklade šírky  8mm, váha obkladu 18kg /m²</t>
  </si>
  <si>
    <t>Poznámka k položke:_x000D_
Montáž - Prevetrávaný fasádny veľkoplošný keramický obklad s viditeľnými spojmi (plocha zníženého podhľadu nad hl.vstupom m.č.1.01 a prevetrávaný fasádny obklad na 2.nosných stĺpoch 25m bazéna tvaru "H" + stĺp na neplaveckom bazéne) - viď skladby fasád F1e a F1f_x000D_
Pred zahájením montážnych prác je nutné v súlade so statickým posúdením urobiť ťahovo trhacie skúšky na univerzálnu kotvu Al nosného podkladného roštu s tým, že účinná dĺžka kotvenia v podklade musí byť min. 60mm až 80mm podľa použitej hr. zateplenia_x000D_
Jedná sa o fasádny obklad s HT samočistiacim antibakteriálnym povrchom s vrstvou na báze TiO2, s fotokatalitickou, antibakteriálnou, hydrofilnou-samočistiacou, protigraffitovou a  protiplesňovou schopnosťou, je zdrojom aktívneho kyslíku
Celková čistá plocha P2 = 147,764m²_x000D_
_x000D_
Súčasťou montáže je aj rezanie fasádnych obkladov do požadovaných formátov</t>
  </si>
  <si>
    <t xml:space="preserve">Dodávka - Prevetrávaný fasádny veľkoplošný keramický obklad s viditeľnými spojmi - typ samočistiaci antibakteriálny obklad,  farebný odtieň broskyňová </t>
  </si>
  <si>
    <t xml:space="preserve">Dodávka - Prevetrávaný fasádny veľkoplošný keramický obklad s viditeľnými spojmi - typ samočistiaci antibakteriálny obklad, farebný odtieň broskyňová  formát  600 x 600 x 8mm / 592 x 592 x 8mm/ , špáry v obklade šírky  8mm, váha obkladu 18kg /m²
</t>
  </si>
  <si>
    <t>Poznámka k položke:_x000D_
Jedná sa o fasádny obklad  s HT samočistiacim antibakteriálnym povrchom s vrstvou na báze TiO2, s fotokatalitickou, antibakteriálnou, hydrofilnou-samočistiacou, protigraffitovou a  protiplesňovou schopnosťou, je zdrojom aktívneho kyslíku
V jednotkovej cenu sú už zahrnuté dopravné náklady jednorázového uceleného dovozu tovaru 24t kaminónom na stavbu v Žiari nad Hronom_x000D_
Celková čistá plocha P2 = 147,764m² + stratné 12% + ucelený balík</t>
  </si>
  <si>
    <t>Dodávka - fasádny AL profil tvaru L položka v PD - RP1 a RP3 na hrany - rohy obkladov, š.8mm, upraviť na farebný odtieň broskyňová</t>
  </si>
  <si>
    <t xml:space="preserve">    D12 - Montáž - príslušenstva pre prevetrávanú fasádu pre položku P1 a P2</t>
  </si>
  <si>
    <t>Montáž - príslušenstva pre prevetrávanú fasádu pre položku P1 a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</si>
</sst>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80" workbookViewId="0">
      <selection activeCell="C82" sqref="C82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45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22" t="s">
        <v>13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20"/>
      <c r="BE5" s="219" t="s">
        <v>14</v>
      </c>
      <c r="BS5" s="17" t="s">
        <v>6</v>
      </c>
    </row>
    <row r="6" spans="1:74" s="1" customFormat="1" ht="36.9" customHeight="1">
      <c r="B6" s="20"/>
      <c r="D6" s="26" t="s">
        <v>15</v>
      </c>
      <c r="K6" s="224" t="s">
        <v>587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20"/>
      <c r="BE6" s="220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20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20"/>
      <c r="BS8" s="17" t="s">
        <v>6</v>
      </c>
    </row>
    <row r="9" spans="1:74" s="1" customFormat="1" ht="14.4" customHeight="1">
      <c r="B9" s="20"/>
      <c r="AR9" s="20"/>
      <c r="BE9" s="220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0"/>
      <c r="BS10" s="17" t="s">
        <v>6</v>
      </c>
    </row>
    <row r="11" spans="1:74" s="1" customFormat="1" ht="18.45" customHeight="1">
      <c r="B11" s="20"/>
      <c r="E11" s="25" t="s">
        <v>24</v>
      </c>
      <c r="AK11" s="27" t="s">
        <v>25</v>
      </c>
      <c r="AN11" s="25" t="s">
        <v>1</v>
      </c>
      <c r="AR11" s="20"/>
      <c r="BE11" s="220"/>
      <c r="BS11" s="17" t="s">
        <v>6</v>
      </c>
    </row>
    <row r="12" spans="1:74" s="1" customFormat="1" ht="6.9" customHeight="1">
      <c r="B12" s="20"/>
      <c r="AR12" s="20"/>
      <c r="BE12" s="220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0"/>
      <c r="BS13" s="17" t="s">
        <v>6</v>
      </c>
    </row>
    <row r="14" spans="1:74" ht="13.2">
      <c r="B14" s="20"/>
      <c r="E14" s="225" t="s">
        <v>27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7" t="s">
        <v>25</v>
      </c>
      <c r="AN14" s="29" t="s">
        <v>27</v>
      </c>
      <c r="AR14" s="20"/>
      <c r="BE14" s="220"/>
      <c r="BS14" s="17" t="s">
        <v>6</v>
      </c>
    </row>
    <row r="15" spans="1:74" s="1" customFormat="1" ht="6.9" customHeight="1">
      <c r="B15" s="20"/>
      <c r="AR15" s="20"/>
      <c r="BE15" s="220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0"/>
      <c r="BS16" s="17" t="s">
        <v>3</v>
      </c>
    </row>
    <row r="17" spans="1:71" s="1" customFormat="1" ht="18.45" customHeight="1">
      <c r="B17" s="20"/>
      <c r="E17" s="25" t="s">
        <v>29</v>
      </c>
      <c r="AK17" s="27" t="s">
        <v>25</v>
      </c>
      <c r="AN17" s="25" t="s">
        <v>1</v>
      </c>
      <c r="AR17" s="20"/>
      <c r="BE17" s="220"/>
      <c r="BS17" s="17" t="s">
        <v>30</v>
      </c>
    </row>
    <row r="18" spans="1:71" s="1" customFormat="1" ht="6.9" customHeight="1">
      <c r="B18" s="20"/>
      <c r="AR18" s="20"/>
      <c r="BE18" s="220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20"/>
      <c r="BS19" s="17" t="s">
        <v>6</v>
      </c>
    </row>
    <row r="20" spans="1:71" s="1" customFormat="1" ht="18.45" customHeight="1">
      <c r="B20" s="20"/>
      <c r="E20" s="25" t="s">
        <v>32</v>
      </c>
      <c r="AK20" s="27" t="s">
        <v>25</v>
      </c>
      <c r="AN20" s="25" t="s">
        <v>1</v>
      </c>
      <c r="AR20" s="20"/>
      <c r="BE20" s="220"/>
      <c r="BS20" s="17" t="s">
        <v>30</v>
      </c>
    </row>
    <row r="21" spans="1:71" s="1" customFormat="1" ht="6.9" customHeight="1">
      <c r="B21" s="20"/>
      <c r="AR21" s="20"/>
      <c r="BE21" s="220"/>
    </row>
    <row r="22" spans="1:71" s="1" customFormat="1" ht="12" customHeight="1">
      <c r="B22" s="20"/>
      <c r="D22" s="27" t="s">
        <v>33</v>
      </c>
      <c r="AR22" s="20"/>
      <c r="BE22" s="220"/>
    </row>
    <row r="23" spans="1:71" s="1" customFormat="1" ht="16.5" customHeight="1">
      <c r="B23" s="20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0"/>
      <c r="BE23" s="220"/>
    </row>
    <row r="24" spans="1:71" s="1" customFormat="1" ht="6.9" customHeight="1">
      <c r="B24" s="20"/>
      <c r="AR24" s="20"/>
      <c r="BE24" s="220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0"/>
    </row>
    <row r="26" spans="1:71" s="2" customFormat="1" ht="25.95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8">
        <f>ROUND(AG94,2)</f>
        <v>0</v>
      </c>
      <c r="AL26" s="229"/>
      <c r="AM26" s="229"/>
      <c r="AN26" s="229"/>
      <c r="AO26" s="229"/>
      <c r="AP26" s="32"/>
      <c r="AQ26" s="32"/>
      <c r="AR26" s="33"/>
      <c r="BE26" s="220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0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0" t="s">
        <v>35</v>
      </c>
      <c r="M28" s="230"/>
      <c r="N28" s="230"/>
      <c r="O28" s="230"/>
      <c r="P28" s="230"/>
      <c r="Q28" s="32"/>
      <c r="R28" s="32"/>
      <c r="S28" s="32"/>
      <c r="T28" s="32"/>
      <c r="U28" s="32"/>
      <c r="V28" s="32"/>
      <c r="W28" s="230" t="s">
        <v>36</v>
      </c>
      <c r="X28" s="230"/>
      <c r="Y28" s="230"/>
      <c r="Z28" s="230"/>
      <c r="AA28" s="230"/>
      <c r="AB28" s="230"/>
      <c r="AC28" s="230"/>
      <c r="AD28" s="230"/>
      <c r="AE28" s="230"/>
      <c r="AF28" s="32"/>
      <c r="AG28" s="32"/>
      <c r="AH28" s="32"/>
      <c r="AI28" s="32"/>
      <c r="AJ28" s="32"/>
      <c r="AK28" s="230" t="s">
        <v>37</v>
      </c>
      <c r="AL28" s="230"/>
      <c r="AM28" s="230"/>
      <c r="AN28" s="230"/>
      <c r="AO28" s="230"/>
      <c r="AP28" s="32"/>
      <c r="AQ28" s="32"/>
      <c r="AR28" s="33"/>
      <c r="BE28" s="220"/>
    </row>
    <row r="29" spans="1:71" s="3" customFormat="1" ht="14.4" customHeight="1">
      <c r="B29" s="37"/>
      <c r="D29" s="27" t="s">
        <v>38</v>
      </c>
      <c r="F29" s="27" t="s">
        <v>39</v>
      </c>
      <c r="L29" s="233">
        <v>0.2</v>
      </c>
      <c r="M29" s="232"/>
      <c r="N29" s="232"/>
      <c r="O29" s="232"/>
      <c r="P29" s="232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K29" s="231">
        <f>ROUND(AV94, 2)</f>
        <v>0</v>
      </c>
      <c r="AL29" s="232"/>
      <c r="AM29" s="232"/>
      <c r="AN29" s="232"/>
      <c r="AO29" s="232"/>
      <c r="AR29" s="37"/>
      <c r="BE29" s="221"/>
    </row>
    <row r="30" spans="1:71" s="3" customFormat="1" ht="14.4" customHeight="1">
      <c r="B30" s="37"/>
      <c r="F30" s="27" t="s">
        <v>40</v>
      </c>
      <c r="L30" s="233">
        <v>0.2</v>
      </c>
      <c r="M30" s="232"/>
      <c r="N30" s="232"/>
      <c r="O30" s="232"/>
      <c r="P30" s="232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K30" s="231">
        <f>ROUND(AW94, 2)</f>
        <v>0</v>
      </c>
      <c r="AL30" s="232"/>
      <c r="AM30" s="232"/>
      <c r="AN30" s="232"/>
      <c r="AO30" s="232"/>
      <c r="AR30" s="37"/>
      <c r="BE30" s="221"/>
    </row>
    <row r="31" spans="1:71" s="3" customFormat="1" ht="14.4" hidden="1" customHeight="1">
      <c r="B31" s="37"/>
      <c r="F31" s="27" t="s">
        <v>41</v>
      </c>
      <c r="L31" s="233">
        <v>0.2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7"/>
      <c r="BE31" s="221"/>
    </row>
    <row r="32" spans="1:71" s="3" customFormat="1" ht="14.4" hidden="1" customHeight="1">
      <c r="B32" s="37"/>
      <c r="F32" s="27" t="s">
        <v>42</v>
      </c>
      <c r="L32" s="233">
        <v>0.2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7"/>
      <c r="BE32" s="221"/>
    </row>
    <row r="33" spans="1:57" s="3" customFormat="1" ht="14.4" hidden="1" customHeight="1">
      <c r="B33" s="37"/>
      <c r="F33" s="27" t="s">
        <v>43</v>
      </c>
      <c r="L33" s="233">
        <v>0</v>
      </c>
      <c r="M33" s="232"/>
      <c r="N33" s="232"/>
      <c r="O33" s="232"/>
      <c r="P33" s="232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K33" s="231">
        <v>0</v>
      </c>
      <c r="AL33" s="232"/>
      <c r="AM33" s="232"/>
      <c r="AN33" s="232"/>
      <c r="AO33" s="232"/>
      <c r="AR33" s="37"/>
      <c r="BE33" s="221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0"/>
    </row>
    <row r="35" spans="1:57" s="2" customFormat="1" ht="25.95" customHeight="1">
      <c r="A35" s="32"/>
      <c r="B35" s="33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34" t="s">
        <v>46</v>
      </c>
      <c r="Y35" s="235"/>
      <c r="Z35" s="235"/>
      <c r="AA35" s="235"/>
      <c r="AB35" s="235"/>
      <c r="AC35" s="40"/>
      <c r="AD35" s="40"/>
      <c r="AE35" s="40"/>
      <c r="AF35" s="40"/>
      <c r="AG35" s="40"/>
      <c r="AH35" s="40"/>
      <c r="AI35" s="40"/>
      <c r="AJ35" s="40"/>
      <c r="AK35" s="236">
        <f>SUM(AK26:AK33)</f>
        <v>0</v>
      </c>
      <c r="AL35" s="235"/>
      <c r="AM35" s="235"/>
      <c r="AN35" s="235"/>
      <c r="AO35" s="237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.2">
      <c r="A60" s="32"/>
      <c r="B60" s="33"/>
      <c r="C60" s="32"/>
      <c r="D60" s="45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49</v>
      </c>
      <c r="AI60" s="35"/>
      <c r="AJ60" s="35"/>
      <c r="AK60" s="35"/>
      <c r="AL60" s="35"/>
      <c r="AM60" s="45" t="s">
        <v>50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.2">
      <c r="A64" s="32"/>
      <c r="B64" s="33"/>
      <c r="C64" s="32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.2">
      <c r="A75" s="32"/>
      <c r="B75" s="33"/>
      <c r="C75" s="32"/>
      <c r="D75" s="45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49</v>
      </c>
      <c r="AI75" s="35"/>
      <c r="AJ75" s="35"/>
      <c r="AK75" s="35"/>
      <c r="AL75" s="35"/>
      <c r="AM75" s="45" t="s">
        <v>50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2020/09_3</v>
      </c>
      <c r="AR84" s="51"/>
    </row>
    <row r="85" spans="1:91" s="5" customFormat="1" ht="36.9" customHeight="1">
      <c r="B85" s="52"/>
      <c r="C85" s="53" t="s">
        <v>15</v>
      </c>
      <c r="L85" s="256" t="str">
        <f>K6</f>
        <v>I./E.3 - stavebno-architektonická časť, len časť ventilovaná-lepená ker.fasáda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R85" s="52"/>
    </row>
    <row r="86" spans="1:91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Žiar nad Hronom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38" t="str">
        <f>IF(AN8= "","",AN8)</f>
        <v>18. 8. 2020</v>
      </c>
      <c r="AN87" s="238"/>
      <c r="AO87" s="32"/>
      <c r="AP87" s="32"/>
      <c r="AQ87" s="32"/>
      <c r="AR87" s="33"/>
      <c r="BE87" s="32"/>
    </row>
    <row r="88" spans="1:91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65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Technické služby Žiar nad Hronom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39" t="str">
        <f>IF(E17="","",E17)</f>
        <v>MAGIC DESIGN HENČ s.r.o.</v>
      </c>
      <c r="AN89" s="240"/>
      <c r="AO89" s="240"/>
      <c r="AP89" s="240"/>
      <c r="AQ89" s="32"/>
      <c r="AR89" s="33"/>
      <c r="AS89" s="241" t="s">
        <v>54</v>
      </c>
      <c r="AT89" s="24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15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39" t="str">
        <f>IF(E20="","",E20)</f>
        <v>Pilnik Vladimír</v>
      </c>
      <c r="AN90" s="240"/>
      <c r="AO90" s="240"/>
      <c r="AP90" s="240"/>
      <c r="AQ90" s="32"/>
      <c r="AR90" s="33"/>
      <c r="AS90" s="243"/>
      <c r="AT90" s="24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3"/>
      <c r="AT91" s="24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51" t="s">
        <v>55</v>
      </c>
      <c r="D92" s="252"/>
      <c r="E92" s="252"/>
      <c r="F92" s="252"/>
      <c r="G92" s="252"/>
      <c r="H92" s="60"/>
      <c r="I92" s="253" t="s">
        <v>56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4" t="s">
        <v>57</v>
      </c>
      <c r="AH92" s="252"/>
      <c r="AI92" s="252"/>
      <c r="AJ92" s="252"/>
      <c r="AK92" s="252"/>
      <c r="AL92" s="252"/>
      <c r="AM92" s="252"/>
      <c r="AN92" s="253" t="s">
        <v>58</v>
      </c>
      <c r="AO92" s="252"/>
      <c r="AP92" s="255"/>
      <c r="AQ92" s="61" t="s">
        <v>59</v>
      </c>
      <c r="AR92" s="33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32"/>
    </row>
    <row r="93" spans="1:91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9">
        <f>ROUND(SUM(AG95:AG96),2)</f>
        <v>0</v>
      </c>
      <c r="AH94" s="249"/>
      <c r="AI94" s="249"/>
      <c r="AJ94" s="249"/>
      <c r="AK94" s="249"/>
      <c r="AL94" s="249"/>
      <c r="AM94" s="249"/>
      <c r="AN94" s="250">
        <f>SUM(AG94,AT94)</f>
        <v>0</v>
      </c>
      <c r="AO94" s="250"/>
      <c r="AP94" s="250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37.5" customHeight="1">
      <c r="A95" s="79" t="s">
        <v>78</v>
      </c>
      <c r="B95" s="80"/>
      <c r="C95" s="81"/>
      <c r="D95" s="248" t="s">
        <v>79</v>
      </c>
      <c r="E95" s="248"/>
      <c r="F95" s="248"/>
      <c r="G95" s="248"/>
      <c r="H95" s="248"/>
      <c r="I95" s="82"/>
      <c r="J95" s="248" t="s">
        <v>588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6">
        <f>'01 - Dodávku a montáž ven...'!J30</f>
        <v>0</v>
      </c>
      <c r="AH95" s="247"/>
      <c r="AI95" s="247"/>
      <c r="AJ95" s="247"/>
      <c r="AK95" s="247"/>
      <c r="AL95" s="247"/>
      <c r="AM95" s="247"/>
      <c r="AN95" s="246">
        <f>SUM(AG95,AT95)</f>
        <v>0</v>
      </c>
      <c r="AO95" s="247"/>
      <c r="AP95" s="247"/>
      <c r="AQ95" s="83" t="s">
        <v>80</v>
      </c>
      <c r="AR95" s="80"/>
      <c r="AS95" s="84">
        <v>0</v>
      </c>
      <c r="AT95" s="85">
        <f>ROUND(SUM(AV95:AW95),2)</f>
        <v>0</v>
      </c>
      <c r="AU95" s="86">
        <f>'01 - Dodávku a montáž ven...'!P125</f>
        <v>0</v>
      </c>
      <c r="AV95" s="85">
        <f>'01 - Dodávku a montáž ven...'!J33</f>
        <v>0</v>
      </c>
      <c r="AW95" s="85">
        <f>'01 - Dodávku a montáž ven...'!J34</f>
        <v>0</v>
      </c>
      <c r="AX95" s="85">
        <f>'01 - Dodávku a montáž ven...'!J35</f>
        <v>0</v>
      </c>
      <c r="AY95" s="85">
        <f>'01 - Dodávku a montáž ven...'!J36</f>
        <v>0</v>
      </c>
      <c r="AZ95" s="85">
        <f>'01 - Dodávku a montáž ven...'!F33</f>
        <v>0</v>
      </c>
      <c r="BA95" s="85">
        <f>'01 - Dodávku a montáž ven...'!F34</f>
        <v>0</v>
      </c>
      <c r="BB95" s="85">
        <f>'01 - Dodávku a montáž ven...'!F35</f>
        <v>0</v>
      </c>
      <c r="BC95" s="85">
        <f>'01 - Dodávku a montáž ven...'!F36</f>
        <v>0</v>
      </c>
      <c r="BD95" s="87">
        <f>'01 - Dodávku a montáž ven...'!F37</f>
        <v>0</v>
      </c>
      <c r="BT95" s="88" t="s">
        <v>81</v>
      </c>
      <c r="BV95" s="88" t="s">
        <v>76</v>
      </c>
      <c r="BW95" s="88" t="s">
        <v>82</v>
      </c>
      <c r="BX95" s="88" t="s">
        <v>4</v>
      </c>
      <c r="CL95" s="88" t="s">
        <v>1</v>
      </c>
      <c r="CM95" s="88" t="s">
        <v>74</v>
      </c>
    </row>
    <row r="96" spans="1:91" s="7" customFormat="1" ht="37.5" customHeight="1">
      <c r="A96" s="79" t="s">
        <v>78</v>
      </c>
      <c r="B96" s="80"/>
      <c r="C96" s="81"/>
      <c r="D96" s="248" t="s">
        <v>83</v>
      </c>
      <c r="E96" s="248"/>
      <c r="F96" s="248"/>
      <c r="G96" s="248"/>
      <c r="H96" s="248"/>
      <c r="I96" s="82"/>
      <c r="J96" s="248" t="s">
        <v>589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6">
        <f>'02 - Dodávku a montáž pre...'!J30</f>
        <v>0</v>
      </c>
      <c r="AH96" s="247"/>
      <c r="AI96" s="247"/>
      <c r="AJ96" s="247"/>
      <c r="AK96" s="247"/>
      <c r="AL96" s="247"/>
      <c r="AM96" s="247"/>
      <c r="AN96" s="246">
        <f>SUM(AG96,AT96)</f>
        <v>0</v>
      </c>
      <c r="AO96" s="247"/>
      <c r="AP96" s="247"/>
      <c r="AQ96" s="83" t="s">
        <v>80</v>
      </c>
      <c r="AR96" s="80"/>
      <c r="AS96" s="89">
        <v>0</v>
      </c>
      <c r="AT96" s="90">
        <f>ROUND(SUM(AV96:AW96),2)</f>
        <v>0</v>
      </c>
      <c r="AU96" s="91">
        <f>'02 - Dodávku a montáž pre...'!P126</f>
        <v>0</v>
      </c>
      <c r="AV96" s="90">
        <f>'02 - Dodávku a montáž pre...'!J33</f>
        <v>0</v>
      </c>
      <c r="AW96" s="90">
        <f>'02 - Dodávku a montáž pre...'!J34</f>
        <v>0</v>
      </c>
      <c r="AX96" s="90">
        <f>'02 - Dodávku a montáž pre...'!J35</f>
        <v>0</v>
      </c>
      <c r="AY96" s="90">
        <f>'02 - Dodávku a montáž pre...'!J36</f>
        <v>0</v>
      </c>
      <c r="AZ96" s="90">
        <f>'02 - Dodávku a montáž pre...'!F33</f>
        <v>0</v>
      </c>
      <c r="BA96" s="90">
        <f>'02 - Dodávku a montáž pre...'!F34</f>
        <v>0</v>
      </c>
      <c r="BB96" s="90">
        <f>'02 - Dodávku a montáž pre...'!F35</f>
        <v>0</v>
      </c>
      <c r="BC96" s="90">
        <f>'02 - Dodávku a montáž pre...'!F36</f>
        <v>0</v>
      </c>
      <c r="BD96" s="92">
        <f>'02 - Dodávku a montáž pre...'!F37</f>
        <v>0</v>
      </c>
      <c r="BT96" s="88" t="s">
        <v>81</v>
      </c>
      <c r="BV96" s="88" t="s">
        <v>76</v>
      </c>
      <c r="BW96" s="88" t="s">
        <v>84</v>
      </c>
      <c r="BX96" s="88" t="s">
        <v>4</v>
      </c>
      <c r="CL96" s="88" t="s">
        <v>1</v>
      </c>
      <c r="CM96" s="88" t="s">
        <v>74</v>
      </c>
    </row>
    <row r="97" spans="1:57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Dodávku a montáž ven...'!C2" display="/"/>
    <hyperlink ref="A96" location="'02 - Dodávku a montáž p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29"/>
  <sheetViews>
    <sheetView showGridLines="0" topLeftCell="A419" workbookViewId="0">
      <selection activeCell="F425" sqref="F42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3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3"/>
      <c r="L2" s="245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82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74</v>
      </c>
    </row>
    <row r="4" spans="1:46" s="1" customFormat="1" ht="24.9" customHeight="1">
      <c r="B4" s="20"/>
      <c r="D4" s="21" t="s">
        <v>85</v>
      </c>
      <c r="I4" s="93"/>
      <c r="L4" s="20"/>
      <c r="M4" s="95" t="s">
        <v>9</v>
      </c>
      <c r="AT4" s="17" t="s">
        <v>3</v>
      </c>
    </row>
    <row r="5" spans="1:46" s="1" customFormat="1" ht="6.9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23.25" customHeight="1">
      <c r="B7" s="20"/>
      <c r="E7" s="259" t="str">
        <f>'Rekapitulácia stavby'!K6</f>
        <v>I./E.3 - stavebno-architektonická časť, len časť ventilovaná-lepená ker.fasáda</v>
      </c>
      <c r="F7" s="260"/>
      <c r="G7" s="260"/>
      <c r="H7" s="260"/>
      <c r="I7" s="93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24.75" customHeight="1">
      <c r="A9" s="32"/>
      <c r="B9" s="33"/>
      <c r="C9" s="32"/>
      <c r="D9" s="32"/>
      <c r="E9" s="256" t="s">
        <v>586</v>
      </c>
      <c r="F9" s="258"/>
      <c r="G9" s="258"/>
      <c r="H9" s="258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9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97" t="s">
        <v>20</v>
      </c>
      <c r="J12" s="55" t="str">
        <f>'Rekapitulácia stavby'!AN8</f>
        <v>18. 8. 2020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9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9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1" t="str">
        <f>'Rekapitulácia stavby'!E14</f>
        <v>Vyplň údaj</v>
      </c>
      <c r="F18" s="222"/>
      <c r="G18" s="222"/>
      <c r="H18" s="222"/>
      <c r="I18" s="9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27" t="s">
        <v>1</v>
      </c>
      <c r="F27" s="227"/>
      <c r="G27" s="227"/>
      <c r="H27" s="227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ROUND(J125,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105" t="s">
        <v>38</v>
      </c>
      <c r="E33" s="27" t="s">
        <v>39</v>
      </c>
      <c r="F33" s="106">
        <f>ROUND((SUM(BE125:BE428)),  2)</f>
        <v>0</v>
      </c>
      <c r="G33" s="32"/>
      <c r="H33" s="32"/>
      <c r="I33" s="107">
        <v>0.2</v>
      </c>
      <c r="J33" s="106">
        <f>ROUND(((SUM(BE125:BE428))*I33),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40</v>
      </c>
      <c r="F34" s="106">
        <f>ROUND((SUM(BF125:BF428)),  2)</f>
        <v>0</v>
      </c>
      <c r="G34" s="32"/>
      <c r="H34" s="32"/>
      <c r="I34" s="107">
        <v>0.2</v>
      </c>
      <c r="J34" s="106">
        <f>ROUND(((SUM(BF125:BF428))*I34),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41</v>
      </c>
      <c r="F35" s="106">
        <f>ROUND((SUM(BG125:BG428)),  2)</f>
        <v>0</v>
      </c>
      <c r="G35" s="32"/>
      <c r="H35" s="32"/>
      <c r="I35" s="107">
        <v>0.2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42</v>
      </c>
      <c r="F36" s="106">
        <f>ROUND((SUM(BH125:BH428)),  2)</f>
        <v>0</v>
      </c>
      <c r="G36" s="32"/>
      <c r="H36" s="32"/>
      <c r="I36" s="107">
        <v>0.2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6">
        <f>ROUND((SUM(BI125:BI428)),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I41" s="93"/>
      <c r="L41" s="20"/>
    </row>
    <row r="42" spans="1:31" s="1" customFormat="1" ht="14.4" customHeight="1">
      <c r="B42" s="20"/>
      <c r="I42" s="93"/>
      <c r="L42" s="20"/>
    </row>
    <row r="43" spans="1:31" s="1" customFormat="1" ht="14.4" customHeight="1">
      <c r="B43" s="20"/>
      <c r="I43" s="93"/>
      <c r="L43" s="20"/>
    </row>
    <row r="44" spans="1:31" s="1" customFormat="1" ht="14.4" customHeight="1">
      <c r="B44" s="20"/>
      <c r="I44" s="93"/>
      <c r="L44" s="20"/>
    </row>
    <row r="45" spans="1:31" s="1" customFormat="1" ht="14.4" customHeight="1">
      <c r="B45" s="20"/>
      <c r="I45" s="93"/>
      <c r="L45" s="20"/>
    </row>
    <row r="46" spans="1:31" s="1" customFormat="1" ht="14.4" customHeight="1">
      <c r="B46" s="20"/>
      <c r="I46" s="93"/>
      <c r="L46" s="20"/>
    </row>
    <row r="47" spans="1:31" s="1" customFormat="1" ht="14.4" customHeight="1">
      <c r="B47" s="20"/>
      <c r="I47" s="93"/>
      <c r="L47" s="20"/>
    </row>
    <row r="48" spans="1:31" s="1" customFormat="1" ht="14.4" customHeight="1">
      <c r="B48" s="20"/>
      <c r="I48" s="93"/>
      <c r="L48" s="20"/>
    </row>
    <row r="49" spans="1:31" s="1" customFormat="1" ht="14.4" customHeight="1">
      <c r="B49" s="20"/>
      <c r="I49" s="93"/>
      <c r="L49" s="20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87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3.25" customHeight="1">
      <c r="A85" s="32"/>
      <c r="B85" s="33"/>
      <c r="C85" s="32"/>
      <c r="D85" s="32"/>
      <c r="E85" s="259" t="str">
        <f>E7</f>
        <v>I./E.3 - stavebno-architektonická časť, len časť ventilovaná-lepená ker.fasáda</v>
      </c>
      <c r="F85" s="260"/>
      <c r="G85" s="260"/>
      <c r="H85" s="260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86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24.75" customHeight="1">
      <c r="A87" s="32"/>
      <c r="B87" s="33"/>
      <c r="C87" s="32"/>
      <c r="D87" s="32"/>
      <c r="E87" s="256" t="str">
        <f>E9</f>
        <v>01 - Dodávku a montáž ventilovaného-lepeného keramického fasádneho obkladu</v>
      </c>
      <c r="F87" s="258"/>
      <c r="G87" s="258"/>
      <c r="H87" s="258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Žiar nad Hronom</v>
      </c>
      <c r="G89" s="32"/>
      <c r="H89" s="32"/>
      <c r="I89" s="97" t="s">
        <v>20</v>
      </c>
      <c r="J89" s="55" t="str">
        <f>IF(J12="","",J12)</f>
        <v>18. 8. 2020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22</v>
      </c>
      <c r="D91" s="32"/>
      <c r="E91" s="32"/>
      <c r="F91" s="25" t="str">
        <f>E15</f>
        <v>Technické služby Žiar nad Hronom</v>
      </c>
      <c r="G91" s="32"/>
      <c r="H91" s="32"/>
      <c r="I91" s="97" t="s">
        <v>28</v>
      </c>
      <c r="J91" s="30" t="str">
        <f>E21</f>
        <v>MAGIC DESIGN HENČ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31</v>
      </c>
      <c r="J92" s="30" t="str">
        <f>E24</f>
        <v>Pilnik Vladimír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88</v>
      </c>
      <c r="D94" s="108"/>
      <c r="E94" s="108"/>
      <c r="F94" s="108"/>
      <c r="G94" s="108"/>
      <c r="H94" s="108"/>
      <c r="I94" s="123"/>
      <c r="J94" s="124" t="s">
        <v>89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25" t="s">
        <v>90</v>
      </c>
      <c r="D96" s="32"/>
      <c r="E96" s="32"/>
      <c r="F96" s="32"/>
      <c r="G96" s="32"/>
      <c r="H96" s="32"/>
      <c r="I96" s="96"/>
      <c r="J96" s="71">
        <f>J125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91</v>
      </c>
    </row>
    <row r="97" spans="1:31" s="9" customFormat="1" ht="24.9" customHeight="1">
      <c r="B97" s="126"/>
      <c r="D97" s="127" t="s">
        <v>552</v>
      </c>
      <c r="E97" s="128"/>
      <c r="F97" s="128"/>
      <c r="G97" s="128"/>
      <c r="H97" s="128"/>
      <c r="I97" s="129"/>
      <c r="J97" s="130">
        <f>J126</f>
        <v>0</v>
      </c>
      <c r="L97" s="126"/>
    </row>
    <row r="98" spans="1:31" s="10" customFormat="1" ht="19.95" customHeight="1">
      <c r="B98" s="131"/>
      <c r="D98" s="132" t="s">
        <v>92</v>
      </c>
      <c r="E98" s="133"/>
      <c r="F98" s="133"/>
      <c r="G98" s="133"/>
      <c r="H98" s="133"/>
      <c r="I98" s="134"/>
      <c r="J98" s="135">
        <f>J127</f>
        <v>0</v>
      </c>
      <c r="L98" s="131"/>
    </row>
    <row r="99" spans="1:31" s="10" customFormat="1" ht="19.95" customHeight="1">
      <c r="B99" s="131"/>
      <c r="D99" s="132" t="s">
        <v>93</v>
      </c>
      <c r="E99" s="133"/>
      <c r="F99" s="133"/>
      <c r="G99" s="133"/>
      <c r="H99" s="133"/>
      <c r="I99" s="134"/>
      <c r="J99" s="135">
        <f>J148</f>
        <v>0</v>
      </c>
      <c r="L99" s="131"/>
    </row>
    <row r="100" spans="1:31" s="10" customFormat="1" ht="19.95" customHeight="1">
      <c r="B100" s="131"/>
      <c r="D100" s="132" t="s">
        <v>94</v>
      </c>
      <c r="E100" s="133"/>
      <c r="F100" s="133"/>
      <c r="G100" s="133"/>
      <c r="H100" s="133"/>
      <c r="I100" s="134"/>
      <c r="J100" s="135">
        <f>J267</f>
        <v>0</v>
      </c>
      <c r="L100" s="131"/>
    </row>
    <row r="101" spans="1:31" s="10" customFormat="1" ht="19.95" customHeight="1">
      <c r="B101" s="131"/>
      <c r="D101" s="132" t="s">
        <v>95</v>
      </c>
      <c r="E101" s="133"/>
      <c r="F101" s="133"/>
      <c r="G101" s="133"/>
      <c r="H101" s="133"/>
      <c r="I101" s="134"/>
      <c r="J101" s="135">
        <f>J289</f>
        <v>0</v>
      </c>
      <c r="L101" s="131"/>
    </row>
    <row r="102" spans="1:31" s="10" customFormat="1" ht="19.95" customHeight="1">
      <c r="B102" s="131"/>
      <c r="D102" s="132" t="s">
        <v>96</v>
      </c>
      <c r="E102" s="133"/>
      <c r="F102" s="133"/>
      <c r="G102" s="133"/>
      <c r="H102" s="133"/>
      <c r="I102" s="134"/>
      <c r="J102" s="135">
        <f>J311</f>
        <v>0</v>
      </c>
      <c r="L102" s="131"/>
    </row>
    <row r="103" spans="1:31" s="10" customFormat="1" ht="19.95" customHeight="1">
      <c r="B103" s="131"/>
      <c r="D103" s="132" t="s">
        <v>97</v>
      </c>
      <c r="E103" s="133"/>
      <c r="F103" s="133"/>
      <c r="G103" s="133"/>
      <c r="H103" s="133"/>
      <c r="I103" s="134"/>
      <c r="J103" s="135">
        <f>J378</f>
        <v>0</v>
      </c>
      <c r="L103" s="131"/>
    </row>
    <row r="104" spans="1:31" s="10" customFormat="1" ht="19.95" customHeight="1">
      <c r="B104" s="131"/>
      <c r="D104" s="132" t="s">
        <v>98</v>
      </c>
      <c r="E104" s="133"/>
      <c r="F104" s="133"/>
      <c r="G104" s="133"/>
      <c r="H104" s="133"/>
      <c r="I104" s="134"/>
      <c r="J104" s="135">
        <f>J414</f>
        <v>0</v>
      </c>
      <c r="L104" s="131"/>
    </row>
    <row r="105" spans="1:31" s="9" customFormat="1" ht="24.9" customHeight="1">
      <c r="B105" s="126"/>
      <c r="D105" s="127" t="s">
        <v>99</v>
      </c>
      <c r="E105" s="128"/>
      <c r="F105" s="128"/>
      <c r="G105" s="128"/>
      <c r="H105" s="128"/>
      <c r="I105" s="129"/>
      <c r="J105" s="130">
        <f>J424</f>
        <v>0</v>
      </c>
      <c r="L105" s="126"/>
    </row>
    <row r="106" spans="1:31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" customHeight="1">
      <c r="A107" s="32"/>
      <c r="B107" s="47"/>
      <c r="C107" s="48"/>
      <c r="D107" s="48"/>
      <c r="E107" s="48"/>
      <c r="F107" s="48"/>
      <c r="G107" s="48"/>
      <c r="H107" s="48"/>
      <c r="I107" s="120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" customHeight="1">
      <c r="A111" s="32"/>
      <c r="B111" s="49"/>
      <c r="C111" s="50"/>
      <c r="D111" s="50"/>
      <c r="E111" s="50"/>
      <c r="F111" s="50"/>
      <c r="G111" s="50"/>
      <c r="H111" s="50"/>
      <c r="I111" s="121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" customHeight="1">
      <c r="A112" s="32"/>
      <c r="B112" s="33"/>
      <c r="C112" s="21" t="s">
        <v>100</v>
      </c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15</v>
      </c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23.25" customHeight="1">
      <c r="A115" s="32"/>
      <c r="B115" s="33"/>
      <c r="C115" s="32"/>
      <c r="D115" s="32"/>
      <c r="E115" s="259" t="str">
        <f>E7</f>
        <v>I./E.3 - stavebno-architektonická časť, len časť ventilovaná-lepená ker.fasáda</v>
      </c>
      <c r="F115" s="260"/>
      <c r="G115" s="260"/>
      <c r="H115" s="260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86</v>
      </c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4.75" customHeight="1">
      <c r="A117" s="32"/>
      <c r="B117" s="33"/>
      <c r="C117" s="32"/>
      <c r="D117" s="32"/>
      <c r="E117" s="256" t="str">
        <f>E9</f>
        <v>01 - Dodávku a montáž ventilovaného-lepeného keramického fasádneho obkladu</v>
      </c>
      <c r="F117" s="258"/>
      <c r="G117" s="258"/>
      <c r="H117" s="258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F12</f>
        <v>Žiar nad Hronom</v>
      </c>
      <c r="G119" s="32"/>
      <c r="H119" s="32"/>
      <c r="I119" s="97" t="s">
        <v>20</v>
      </c>
      <c r="J119" s="55" t="str">
        <f>IF(J12="","",J12)</f>
        <v>18. 8. 2020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2"/>
      <c r="D120" s="32"/>
      <c r="E120" s="32"/>
      <c r="F120" s="32"/>
      <c r="G120" s="32"/>
      <c r="H120" s="32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65" customHeight="1">
      <c r="A121" s="32"/>
      <c r="B121" s="33"/>
      <c r="C121" s="27" t="s">
        <v>22</v>
      </c>
      <c r="D121" s="32"/>
      <c r="E121" s="32"/>
      <c r="F121" s="25" t="str">
        <f>E15</f>
        <v>Technické služby Žiar nad Hronom</v>
      </c>
      <c r="G121" s="32"/>
      <c r="H121" s="32"/>
      <c r="I121" s="97" t="s">
        <v>28</v>
      </c>
      <c r="J121" s="30" t="str">
        <f>E21</f>
        <v>MAGIC DESIGN HENČ s.r.o.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15" customHeight="1">
      <c r="A122" s="32"/>
      <c r="B122" s="33"/>
      <c r="C122" s="27" t="s">
        <v>26</v>
      </c>
      <c r="D122" s="32"/>
      <c r="E122" s="32"/>
      <c r="F122" s="25" t="str">
        <f>IF(E18="","",E18)</f>
        <v>Vyplň údaj</v>
      </c>
      <c r="G122" s="32"/>
      <c r="H122" s="32"/>
      <c r="I122" s="97" t="s">
        <v>31</v>
      </c>
      <c r="J122" s="30" t="str">
        <f>E24</f>
        <v>Pilnik Vladimír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96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36"/>
      <c r="B124" s="137"/>
      <c r="C124" s="138" t="s">
        <v>101</v>
      </c>
      <c r="D124" s="139" t="s">
        <v>59</v>
      </c>
      <c r="E124" s="139" t="s">
        <v>55</v>
      </c>
      <c r="F124" s="139" t="s">
        <v>56</v>
      </c>
      <c r="G124" s="139" t="s">
        <v>102</v>
      </c>
      <c r="H124" s="139" t="s">
        <v>103</v>
      </c>
      <c r="I124" s="140" t="s">
        <v>104</v>
      </c>
      <c r="J124" s="141" t="s">
        <v>89</v>
      </c>
      <c r="K124" s="142" t="s">
        <v>105</v>
      </c>
      <c r="L124" s="143"/>
      <c r="M124" s="62" t="s">
        <v>1</v>
      </c>
      <c r="N124" s="63" t="s">
        <v>38</v>
      </c>
      <c r="O124" s="63" t="s">
        <v>106</v>
      </c>
      <c r="P124" s="63" t="s">
        <v>107</v>
      </c>
      <c r="Q124" s="63" t="s">
        <v>108</v>
      </c>
      <c r="R124" s="63" t="s">
        <v>109</v>
      </c>
      <c r="S124" s="63" t="s">
        <v>110</v>
      </c>
      <c r="T124" s="64" t="s">
        <v>111</v>
      </c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</row>
    <row r="125" spans="1:65" s="2" customFormat="1" ht="22.8" customHeight="1">
      <c r="A125" s="32"/>
      <c r="B125" s="33"/>
      <c r="C125" s="69" t="s">
        <v>90</v>
      </c>
      <c r="D125" s="32"/>
      <c r="E125" s="32"/>
      <c r="F125" s="32"/>
      <c r="G125" s="32"/>
      <c r="H125" s="32"/>
      <c r="I125" s="96"/>
      <c r="J125" s="144">
        <f>BK125</f>
        <v>0</v>
      </c>
      <c r="K125" s="32"/>
      <c r="L125" s="33"/>
      <c r="M125" s="65"/>
      <c r="N125" s="56"/>
      <c r="O125" s="66"/>
      <c r="P125" s="145">
        <f>P126+P424</f>
        <v>0</v>
      </c>
      <c r="Q125" s="66"/>
      <c r="R125" s="145">
        <f>R126+R424</f>
        <v>3.2217565000000001</v>
      </c>
      <c r="S125" s="66"/>
      <c r="T125" s="146">
        <f>T126+T424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73</v>
      </c>
      <c r="AU125" s="17" t="s">
        <v>91</v>
      </c>
      <c r="BK125" s="147">
        <f>BK126+BK424</f>
        <v>0</v>
      </c>
    </row>
    <row r="126" spans="1:65" s="12" customFormat="1" ht="25.95" customHeight="1">
      <c r="B126" s="148"/>
      <c r="D126" s="149" t="s">
        <v>73</v>
      </c>
      <c r="E126" s="150" t="s">
        <v>112</v>
      </c>
      <c r="F126" s="159" t="s">
        <v>553</v>
      </c>
      <c r="I126" s="151"/>
      <c r="J126" s="152">
        <f>BK126</f>
        <v>0</v>
      </c>
      <c r="L126" s="148"/>
      <c r="M126" s="153"/>
      <c r="N126" s="154"/>
      <c r="O126" s="154"/>
      <c r="P126" s="155">
        <f>P127+P148+P267+P289+P311+P378+P414</f>
        <v>0</v>
      </c>
      <c r="Q126" s="154"/>
      <c r="R126" s="155">
        <f>R127+R148+R267+R289+R311+R378+R414</f>
        <v>3.2217565000000001</v>
      </c>
      <c r="S126" s="154"/>
      <c r="T126" s="156">
        <f>T127+T148+T267+T289+T311+T378+T414</f>
        <v>0</v>
      </c>
      <c r="AR126" s="149" t="s">
        <v>81</v>
      </c>
      <c r="AT126" s="157" t="s">
        <v>73</v>
      </c>
      <c r="AU126" s="157" t="s">
        <v>74</v>
      </c>
      <c r="AY126" s="149" t="s">
        <v>113</v>
      </c>
      <c r="BK126" s="158">
        <f>BK127+BK148+BK267+BK289+BK311+BK378+BK414</f>
        <v>0</v>
      </c>
    </row>
    <row r="127" spans="1:65" s="12" customFormat="1" ht="22.8" customHeight="1">
      <c r="B127" s="148"/>
      <c r="D127" s="149" t="s">
        <v>73</v>
      </c>
      <c r="E127" s="159" t="s">
        <v>114</v>
      </c>
      <c r="F127" s="159" t="s">
        <v>115</v>
      </c>
      <c r="I127" s="151"/>
      <c r="J127" s="160">
        <f>BK127</f>
        <v>0</v>
      </c>
      <c r="L127" s="148"/>
      <c r="M127" s="153"/>
      <c r="N127" s="154"/>
      <c r="O127" s="154"/>
      <c r="P127" s="155">
        <f>SUM(P128:P147)</f>
        <v>0</v>
      </c>
      <c r="Q127" s="154"/>
      <c r="R127" s="155">
        <f>SUM(R128:R147)</f>
        <v>7.4111499999999997E-2</v>
      </c>
      <c r="S127" s="154"/>
      <c r="T127" s="156">
        <f>SUM(T128:T147)</f>
        <v>0</v>
      </c>
      <c r="AR127" s="149" t="s">
        <v>116</v>
      </c>
      <c r="AT127" s="157" t="s">
        <v>73</v>
      </c>
      <c r="AU127" s="157" t="s">
        <v>81</v>
      </c>
      <c r="AY127" s="149" t="s">
        <v>113</v>
      </c>
      <c r="BK127" s="158">
        <f>SUM(BK128:BK147)</f>
        <v>0</v>
      </c>
    </row>
    <row r="128" spans="1:65" s="2" customFormat="1" ht="55.5" customHeight="1">
      <c r="A128" s="32"/>
      <c r="B128" s="161"/>
      <c r="C128" s="162" t="s">
        <v>81</v>
      </c>
      <c r="D128" s="162" t="s">
        <v>117</v>
      </c>
      <c r="E128" s="163" t="s">
        <v>118</v>
      </c>
      <c r="F128" s="164" t="s">
        <v>554</v>
      </c>
      <c r="G128" s="165" t="s">
        <v>119</v>
      </c>
      <c r="H128" s="166">
        <v>87.19</v>
      </c>
      <c r="I128" s="167"/>
      <c r="J128" s="168">
        <f>ROUND(I128*H128,2)</f>
        <v>0</v>
      </c>
      <c r="K128" s="169"/>
      <c r="L128" s="33"/>
      <c r="M128" s="170" t="s">
        <v>1</v>
      </c>
      <c r="N128" s="171" t="s">
        <v>40</v>
      </c>
      <c r="O128" s="58"/>
      <c r="P128" s="172">
        <f>O128*H128</f>
        <v>0</v>
      </c>
      <c r="Q128" s="172">
        <v>8.4999999999999995E-4</v>
      </c>
      <c r="R128" s="172">
        <f>Q128*H128</f>
        <v>7.4111499999999997E-2</v>
      </c>
      <c r="S128" s="172">
        <v>0</v>
      </c>
      <c r="T128" s="17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4" t="s">
        <v>120</v>
      </c>
      <c r="AT128" s="174" t="s">
        <v>117</v>
      </c>
      <c r="AU128" s="174" t="s">
        <v>116</v>
      </c>
      <c r="AY128" s="17" t="s">
        <v>113</v>
      </c>
      <c r="BE128" s="175">
        <f>IF(N128="základná",J128,0)</f>
        <v>0</v>
      </c>
      <c r="BF128" s="175">
        <f>IF(N128="znížená",J128,0)</f>
        <v>0</v>
      </c>
      <c r="BG128" s="175">
        <f>IF(N128="zákl. prenesená",J128,0)</f>
        <v>0</v>
      </c>
      <c r="BH128" s="175">
        <f>IF(N128="zníž. prenesená",J128,0)</f>
        <v>0</v>
      </c>
      <c r="BI128" s="175">
        <f>IF(N128="nulová",J128,0)</f>
        <v>0</v>
      </c>
      <c r="BJ128" s="17" t="s">
        <v>116</v>
      </c>
      <c r="BK128" s="175">
        <f>ROUND(I128*H128,2)</f>
        <v>0</v>
      </c>
      <c r="BL128" s="17" t="s">
        <v>120</v>
      </c>
      <c r="BM128" s="174" t="s">
        <v>116</v>
      </c>
    </row>
    <row r="129" spans="1:65" s="2" customFormat="1" ht="48">
      <c r="A129" s="32"/>
      <c r="B129" s="33"/>
      <c r="C129" s="32"/>
      <c r="D129" s="176" t="s">
        <v>121</v>
      </c>
      <c r="E129" s="32"/>
      <c r="F129" s="177" t="s">
        <v>555</v>
      </c>
      <c r="G129" s="32"/>
      <c r="H129" s="32"/>
      <c r="I129" s="96"/>
      <c r="J129" s="32"/>
      <c r="K129" s="32"/>
      <c r="L129" s="33"/>
      <c r="M129" s="178"/>
      <c r="N129" s="179"/>
      <c r="O129" s="58"/>
      <c r="P129" s="58"/>
      <c r="Q129" s="58"/>
      <c r="R129" s="58"/>
      <c r="S129" s="58"/>
      <c r="T129" s="59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121</v>
      </c>
      <c r="AU129" s="17" t="s">
        <v>116</v>
      </c>
    </row>
    <row r="130" spans="1:65" s="13" customFormat="1">
      <c r="B130" s="180"/>
      <c r="D130" s="176" t="s">
        <v>122</v>
      </c>
      <c r="E130" s="181" t="s">
        <v>1</v>
      </c>
      <c r="F130" s="182" t="s">
        <v>123</v>
      </c>
      <c r="H130" s="183">
        <v>87.19</v>
      </c>
      <c r="I130" s="184"/>
      <c r="L130" s="180"/>
      <c r="M130" s="185"/>
      <c r="N130" s="186"/>
      <c r="O130" s="186"/>
      <c r="P130" s="186"/>
      <c r="Q130" s="186"/>
      <c r="R130" s="186"/>
      <c r="S130" s="186"/>
      <c r="T130" s="187"/>
      <c r="AT130" s="181" t="s">
        <v>122</v>
      </c>
      <c r="AU130" s="181" t="s">
        <v>116</v>
      </c>
      <c r="AV130" s="13" t="s">
        <v>116</v>
      </c>
      <c r="AW130" s="13" t="s">
        <v>30</v>
      </c>
      <c r="AX130" s="13" t="s">
        <v>74</v>
      </c>
      <c r="AY130" s="181" t="s">
        <v>113</v>
      </c>
    </row>
    <row r="131" spans="1:65" s="14" customFormat="1">
      <c r="B131" s="188"/>
      <c r="D131" s="176" t="s">
        <v>122</v>
      </c>
      <c r="E131" s="189" t="s">
        <v>1</v>
      </c>
      <c r="F131" s="190" t="s">
        <v>124</v>
      </c>
      <c r="H131" s="191">
        <v>87.19</v>
      </c>
      <c r="I131" s="192"/>
      <c r="L131" s="188"/>
      <c r="M131" s="193"/>
      <c r="N131" s="194"/>
      <c r="O131" s="194"/>
      <c r="P131" s="194"/>
      <c r="Q131" s="194"/>
      <c r="R131" s="194"/>
      <c r="S131" s="194"/>
      <c r="T131" s="195"/>
      <c r="AT131" s="189" t="s">
        <v>122</v>
      </c>
      <c r="AU131" s="189" t="s">
        <v>116</v>
      </c>
      <c r="AV131" s="14" t="s">
        <v>125</v>
      </c>
      <c r="AW131" s="14" t="s">
        <v>30</v>
      </c>
      <c r="AX131" s="14" t="s">
        <v>81</v>
      </c>
      <c r="AY131" s="189" t="s">
        <v>113</v>
      </c>
    </row>
    <row r="132" spans="1:65" s="2" customFormat="1" ht="55.5" customHeight="1">
      <c r="A132" s="32"/>
      <c r="B132" s="161"/>
      <c r="C132" s="196" t="s">
        <v>116</v>
      </c>
      <c r="D132" s="196" t="s">
        <v>126</v>
      </c>
      <c r="E132" s="197" t="s">
        <v>127</v>
      </c>
      <c r="F132" s="198" t="s">
        <v>556</v>
      </c>
      <c r="G132" s="199" t="s">
        <v>119</v>
      </c>
      <c r="H132" s="200">
        <v>100.26900000000001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40</v>
      </c>
      <c r="O132" s="58"/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4" t="s">
        <v>128</v>
      </c>
      <c r="AT132" s="174" t="s">
        <v>126</v>
      </c>
      <c r="AU132" s="174" t="s">
        <v>116</v>
      </c>
      <c r="AY132" s="17" t="s">
        <v>113</v>
      </c>
      <c r="BE132" s="175">
        <f>IF(N132="základná",J132,0)</f>
        <v>0</v>
      </c>
      <c r="BF132" s="175">
        <f>IF(N132="znížená",J132,0)</f>
        <v>0</v>
      </c>
      <c r="BG132" s="175">
        <f>IF(N132="zákl. prenesená",J132,0)</f>
        <v>0</v>
      </c>
      <c r="BH132" s="175">
        <f>IF(N132="zníž. prenesená",J132,0)</f>
        <v>0</v>
      </c>
      <c r="BI132" s="175">
        <f>IF(N132="nulová",J132,0)</f>
        <v>0</v>
      </c>
      <c r="BJ132" s="17" t="s">
        <v>116</v>
      </c>
      <c r="BK132" s="175">
        <f>ROUND(I132*H132,2)</f>
        <v>0</v>
      </c>
      <c r="BL132" s="17" t="s">
        <v>120</v>
      </c>
      <c r="BM132" s="174" t="s">
        <v>125</v>
      </c>
    </row>
    <row r="133" spans="1:65" s="2" customFormat="1" ht="38.4">
      <c r="A133" s="32"/>
      <c r="B133" s="33"/>
      <c r="C133" s="32"/>
      <c r="D133" s="176" t="s">
        <v>121</v>
      </c>
      <c r="E133" s="32"/>
      <c r="F133" s="177" t="s">
        <v>557</v>
      </c>
      <c r="G133" s="32"/>
      <c r="H133" s="32"/>
      <c r="I133" s="96"/>
      <c r="J133" s="32"/>
      <c r="K133" s="32"/>
      <c r="L133" s="33"/>
      <c r="M133" s="178"/>
      <c r="N133" s="179"/>
      <c r="O133" s="58"/>
      <c r="P133" s="58"/>
      <c r="Q133" s="58"/>
      <c r="R133" s="58"/>
      <c r="S133" s="58"/>
      <c r="T133" s="59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7" t="s">
        <v>121</v>
      </c>
      <c r="AU133" s="17" t="s">
        <v>116</v>
      </c>
    </row>
    <row r="134" spans="1:65" s="13" customFormat="1">
      <c r="B134" s="180"/>
      <c r="D134" s="176" t="s">
        <v>122</v>
      </c>
      <c r="E134" s="181" t="s">
        <v>1</v>
      </c>
      <c r="F134" s="182" t="s">
        <v>129</v>
      </c>
      <c r="H134" s="183">
        <v>100.26900000000001</v>
      </c>
      <c r="I134" s="184"/>
      <c r="L134" s="180"/>
      <c r="M134" s="185"/>
      <c r="N134" s="186"/>
      <c r="O134" s="186"/>
      <c r="P134" s="186"/>
      <c r="Q134" s="186"/>
      <c r="R134" s="186"/>
      <c r="S134" s="186"/>
      <c r="T134" s="187"/>
      <c r="AT134" s="181" t="s">
        <v>122</v>
      </c>
      <c r="AU134" s="181" t="s">
        <v>116</v>
      </c>
      <c r="AV134" s="13" t="s">
        <v>116</v>
      </c>
      <c r="AW134" s="13" t="s">
        <v>30</v>
      </c>
      <c r="AX134" s="13" t="s">
        <v>74</v>
      </c>
      <c r="AY134" s="181" t="s">
        <v>113</v>
      </c>
    </row>
    <row r="135" spans="1:65" s="14" customFormat="1">
      <c r="B135" s="188"/>
      <c r="D135" s="176" t="s">
        <v>122</v>
      </c>
      <c r="E135" s="189" t="s">
        <v>1</v>
      </c>
      <c r="F135" s="190" t="s">
        <v>124</v>
      </c>
      <c r="H135" s="191">
        <v>100.26900000000001</v>
      </c>
      <c r="I135" s="192"/>
      <c r="L135" s="188"/>
      <c r="M135" s="193"/>
      <c r="N135" s="194"/>
      <c r="O135" s="194"/>
      <c r="P135" s="194"/>
      <c r="Q135" s="194"/>
      <c r="R135" s="194"/>
      <c r="S135" s="194"/>
      <c r="T135" s="195"/>
      <c r="AT135" s="189" t="s">
        <v>122</v>
      </c>
      <c r="AU135" s="189" t="s">
        <v>116</v>
      </c>
      <c r="AV135" s="14" t="s">
        <v>125</v>
      </c>
      <c r="AW135" s="14" t="s">
        <v>30</v>
      </c>
      <c r="AX135" s="14" t="s">
        <v>81</v>
      </c>
      <c r="AY135" s="189" t="s">
        <v>113</v>
      </c>
    </row>
    <row r="136" spans="1:65" s="2" customFormat="1" ht="55.5" customHeight="1">
      <c r="A136" s="32"/>
      <c r="B136" s="161"/>
      <c r="C136" s="162" t="s">
        <v>130</v>
      </c>
      <c r="D136" s="162" t="s">
        <v>117</v>
      </c>
      <c r="E136" s="163" t="s">
        <v>131</v>
      </c>
      <c r="F136" s="164" t="s">
        <v>558</v>
      </c>
      <c r="G136" s="165" t="s">
        <v>119</v>
      </c>
      <c r="H136" s="166">
        <v>174.38</v>
      </c>
      <c r="I136" s="167"/>
      <c r="J136" s="168">
        <f>ROUND(I136*H136,2)</f>
        <v>0</v>
      </c>
      <c r="K136" s="169"/>
      <c r="L136" s="33"/>
      <c r="M136" s="170" t="s">
        <v>1</v>
      </c>
      <c r="N136" s="171" t="s">
        <v>40</v>
      </c>
      <c r="O136" s="58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4" t="s">
        <v>120</v>
      </c>
      <c r="AT136" s="174" t="s">
        <v>117</v>
      </c>
      <c r="AU136" s="174" t="s">
        <v>116</v>
      </c>
      <c r="AY136" s="17" t="s">
        <v>113</v>
      </c>
      <c r="BE136" s="175">
        <f>IF(N136="základná",J136,0)</f>
        <v>0</v>
      </c>
      <c r="BF136" s="175">
        <f>IF(N136="znížená",J136,0)</f>
        <v>0</v>
      </c>
      <c r="BG136" s="175">
        <f>IF(N136="zákl. prenesená",J136,0)</f>
        <v>0</v>
      </c>
      <c r="BH136" s="175">
        <f>IF(N136="zníž. prenesená",J136,0)</f>
        <v>0</v>
      </c>
      <c r="BI136" s="175">
        <f>IF(N136="nulová",J136,0)</f>
        <v>0</v>
      </c>
      <c r="BJ136" s="17" t="s">
        <v>116</v>
      </c>
      <c r="BK136" s="175">
        <f>ROUND(I136*H136,2)</f>
        <v>0</v>
      </c>
      <c r="BL136" s="17" t="s">
        <v>120</v>
      </c>
      <c r="BM136" s="174" t="s">
        <v>132</v>
      </c>
    </row>
    <row r="137" spans="1:65" s="2" customFormat="1" ht="38.4">
      <c r="A137" s="32"/>
      <c r="B137" s="33"/>
      <c r="C137" s="32"/>
      <c r="D137" s="176" t="s">
        <v>121</v>
      </c>
      <c r="E137" s="32"/>
      <c r="F137" s="177" t="s">
        <v>558</v>
      </c>
      <c r="G137" s="32"/>
      <c r="H137" s="32"/>
      <c r="I137" s="96"/>
      <c r="J137" s="32"/>
      <c r="K137" s="32"/>
      <c r="L137" s="33"/>
      <c r="M137" s="178"/>
      <c r="N137" s="179"/>
      <c r="O137" s="58"/>
      <c r="P137" s="58"/>
      <c r="Q137" s="58"/>
      <c r="R137" s="58"/>
      <c r="S137" s="58"/>
      <c r="T137" s="59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121</v>
      </c>
      <c r="AU137" s="17" t="s">
        <v>116</v>
      </c>
    </row>
    <row r="138" spans="1:65" s="15" customFormat="1">
      <c r="B138" s="207"/>
      <c r="D138" s="176" t="s">
        <v>122</v>
      </c>
      <c r="E138" s="208" t="s">
        <v>1</v>
      </c>
      <c r="F138" s="209" t="s">
        <v>133</v>
      </c>
      <c r="H138" s="208" t="s">
        <v>1</v>
      </c>
      <c r="I138" s="210"/>
      <c r="L138" s="207"/>
      <c r="M138" s="211"/>
      <c r="N138" s="212"/>
      <c r="O138" s="212"/>
      <c r="P138" s="212"/>
      <c r="Q138" s="212"/>
      <c r="R138" s="212"/>
      <c r="S138" s="212"/>
      <c r="T138" s="213"/>
      <c r="AT138" s="208" t="s">
        <v>122</v>
      </c>
      <c r="AU138" s="208" t="s">
        <v>116</v>
      </c>
      <c r="AV138" s="15" t="s">
        <v>81</v>
      </c>
      <c r="AW138" s="15" t="s">
        <v>30</v>
      </c>
      <c r="AX138" s="15" t="s">
        <v>74</v>
      </c>
      <c r="AY138" s="208" t="s">
        <v>113</v>
      </c>
    </row>
    <row r="139" spans="1:65" s="15" customFormat="1">
      <c r="B139" s="207"/>
      <c r="D139" s="176" t="s">
        <v>122</v>
      </c>
      <c r="E139" s="208" t="s">
        <v>1</v>
      </c>
      <c r="F139" s="209" t="s">
        <v>134</v>
      </c>
      <c r="H139" s="208" t="s">
        <v>1</v>
      </c>
      <c r="I139" s="210"/>
      <c r="L139" s="207"/>
      <c r="M139" s="211"/>
      <c r="N139" s="212"/>
      <c r="O139" s="212"/>
      <c r="P139" s="212"/>
      <c r="Q139" s="212"/>
      <c r="R139" s="212"/>
      <c r="S139" s="212"/>
      <c r="T139" s="213"/>
      <c r="AT139" s="208" t="s">
        <v>122</v>
      </c>
      <c r="AU139" s="208" t="s">
        <v>116</v>
      </c>
      <c r="AV139" s="15" t="s">
        <v>81</v>
      </c>
      <c r="AW139" s="15" t="s">
        <v>30</v>
      </c>
      <c r="AX139" s="15" t="s">
        <v>74</v>
      </c>
      <c r="AY139" s="208" t="s">
        <v>113</v>
      </c>
    </row>
    <row r="140" spans="1:65" s="13" customFormat="1">
      <c r="B140" s="180"/>
      <c r="D140" s="176" t="s">
        <v>122</v>
      </c>
      <c r="E140" s="181" t="s">
        <v>1</v>
      </c>
      <c r="F140" s="182" t="s">
        <v>135</v>
      </c>
      <c r="H140" s="183">
        <v>174.38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122</v>
      </c>
      <c r="AU140" s="181" t="s">
        <v>116</v>
      </c>
      <c r="AV140" s="13" t="s">
        <v>116</v>
      </c>
      <c r="AW140" s="13" t="s">
        <v>30</v>
      </c>
      <c r="AX140" s="13" t="s">
        <v>74</v>
      </c>
      <c r="AY140" s="181" t="s">
        <v>113</v>
      </c>
    </row>
    <row r="141" spans="1:65" s="14" customFormat="1">
      <c r="B141" s="188"/>
      <c r="D141" s="176" t="s">
        <v>122</v>
      </c>
      <c r="E141" s="189" t="s">
        <v>1</v>
      </c>
      <c r="F141" s="190" t="s">
        <v>124</v>
      </c>
      <c r="H141" s="191">
        <v>174.38</v>
      </c>
      <c r="I141" s="192"/>
      <c r="L141" s="188"/>
      <c r="M141" s="193"/>
      <c r="N141" s="194"/>
      <c r="O141" s="194"/>
      <c r="P141" s="194"/>
      <c r="Q141" s="194"/>
      <c r="R141" s="194"/>
      <c r="S141" s="194"/>
      <c r="T141" s="195"/>
      <c r="AT141" s="189" t="s">
        <v>122</v>
      </c>
      <c r="AU141" s="189" t="s">
        <v>116</v>
      </c>
      <c r="AV141" s="14" t="s">
        <v>125</v>
      </c>
      <c r="AW141" s="14" t="s">
        <v>30</v>
      </c>
      <c r="AX141" s="14" t="s">
        <v>81</v>
      </c>
      <c r="AY141" s="189" t="s">
        <v>113</v>
      </c>
    </row>
    <row r="142" spans="1:65" s="2" customFormat="1" ht="55.5" customHeight="1">
      <c r="A142" s="32"/>
      <c r="B142" s="161"/>
      <c r="C142" s="196" t="s">
        <v>125</v>
      </c>
      <c r="D142" s="196" t="s">
        <v>126</v>
      </c>
      <c r="E142" s="197" t="s">
        <v>136</v>
      </c>
      <c r="F142" s="198" t="s">
        <v>559</v>
      </c>
      <c r="G142" s="199" t="s">
        <v>119</v>
      </c>
      <c r="H142" s="200">
        <v>200.53700000000001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40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128</v>
      </c>
      <c r="AT142" s="174" t="s">
        <v>126</v>
      </c>
      <c r="AU142" s="174" t="s">
        <v>116</v>
      </c>
      <c r="AY142" s="17" t="s">
        <v>113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7" t="s">
        <v>116</v>
      </c>
      <c r="BK142" s="175">
        <f>ROUND(I142*H142,2)</f>
        <v>0</v>
      </c>
      <c r="BL142" s="17" t="s">
        <v>120</v>
      </c>
      <c r="BM142" s="174" t="s">
        <v>137</v>
      </c>
    </row>
    <row r="143" spans="1:65" s="2" customFormat="1" ht="38.4">
      <c r="A143" s="32"/>
      <c r="B143" s="33"/>
      <c r="C143" s="32"/>
      <c r="D143" s="176" t="s">
        <v>121</v>
      </c>
      <c r="E143" s="32"/>
      <c r="F143" s="177" t="s">
        <v>560</v>
      </c>
      <c r="G143" s="32"/>
      <c r="H143" s="32"/>
      <c r="I143" s="96"/>
      <c r="J143" s="32"/>
      <c r="K143" s="32"/>
      <c r="L143" s="33"/>
      <c r="M143" s="178"/>
      <c r="N143" s="179"/>
      <c r="O143" s="58"/>
      <c r="P143" s="58"/>
      <c r="Q143" s="58"/>
      <c r="R143" s="58"/>
      <c r="S143" s="58"/>
      <c r="T143" s="59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7" t="s">
        <v>121</v>
      </c>
      <c r="AU143" s="17" t="s">
        <v>116</v>
      </c>
    </row>
    <row r="144" spans="1:65" s="15" customFormat="1">
      <c r="B144" s="207"/>
      <c r="D144" s="176" t="s">
        <v>122</v>
      </c>
      <c r="E144" s="208" t="s">
        <v>1</v>
      </c>
      <c r="F144" s="209" t="s">
        <v>133</v>
      </c>
      <c r="H144" s="208" t="s">
        <v>1</v>
      </c>
      <c r="I144" s="210"/>
      <c r="L144" s="207"/>
      <c r="M144" s="211"/>
      <c r="N144" s="212"/>
      <c r="O144" s="212"/>
      <c r="P144" s="212"/>
      <c r="Q144" s="212"/>
      <c r="R144" s="212"/>
      <c r="S144" s="212"/>
      <c r="T144" s="213"/>
      <c r="AT144" s="208" t="s">
        <v>122</v>
      </c>
      <c r="AU144" s="208" t="s">
        <v>116</v>
      </c>
      <c r="AV144" s="15" t="s">
        <v>81</v>
      </c>
      <c r="AW144" s="15" t="s">
        <v>30</v>
      </c>
      <c r="AX144" s="15" t="s">
        <v>74</v>
      </c>
      <c r="AY144" s="208" t="s">
        <v>113</v>
      </c>
    </row>
    <row r="145" spans="1:65" s="15" customFormat="1">
      <c r="B145" s="207"/>
      <c r="D145" s="176" t="s">
        <v>122</v>
      </c>
      <c r="E145" s="208" t="s">
        <v>1</v>
      </c>
      <c r="F145" s="209" t="s">
        <v>138</v>
      </c>
      <c r="H145" s="208" t="s">
        <v>1</v>
      </c>
      <c r="I145" s="210"/>
      <c r="L145" s="207"/>
      <c r="M145" s="211"/>
      <c r="N145" s="212"/>
      <c r="O145" s="212"/>
      <c r="P145" s="212"/>
      <c r="Q145" s="212"/>
      <c r="R145" s="212"/>
      <c r="S145" s="212"/>
      <c r="T145" s="213"/>
      <c r="AT145" s="208" t="s">
        <v>122</v>
      </c>
      <c r="AU145" s="208" t="s">
        <v>116</v>
      </c>
      <c r="AV145" s="15" t="s">
        <v>81</v>
      </c>
      <c r="AW145" s="15" t="s">
        <v>30</v>
      </c>
      <c r="AX145" s="15" t="s">
        <v>74</v>
      </c>
      <c r="AY145" s="208" t="s">
        <v>113</v>
      </c>
    </row>
    <row r="146" spans="1:65" s="13" customFormat="1">
      <c r="B146" s="180"/>
      <c r="D146" s="176" t="s">
        <v>122</v>
      </c>
      <c r="E146" s="181" t="s">
        <v>1</v>
      </c>
      <c r="F146" s="182" t="s">
        <v>139</v>
      </c>
      <c r="H146" s="183">
        <v>200.53700000000001</v>
      </c>
      <c r="I146" s="184"/>
      <c r="L146" s="180"/>
      <c r="M146" s="185"/>
      <c r="N146" s="186"/>
      <c r="O146" s="186"/>
      <c r="P146" s="186"/>
      <c r="Q146" s="186"/>
      <c r="R146" s="186"/>
      <c r="S146" s="186"/>
      <c r="T146" s="187"/>
      <c r="AT146" s="181" t="s">
        <v>122</v>
      </c>
      <c r="AU146" s="181" t="s">
        <v>116</v>
      </c>
      <c r="AV146" s="13" t="s">
        <v>116</v>
      </c>
      <c r="AW146" s="13" t="s">
        <v>30</v>
      </c>
      <c r="AX146" s="13" t="s">
        <v>74</v>
      </c>
      <c r="AY146" s="181" t="s">
        <v>113</v>
      </c>
    </row>
    <row r="147" spans="1:65" s="14" customFormat="1">
      <c r="B147" s="188"/>
      <c r="D147" s="176" t="s">
        <v>122</v>
      </c>
      <c r="E147" s="189" t="s">
        <v>1</v>
      </c>
      <c r="F147" s="190" t="s">
        <v>124</v>
      </c>
      <c r="H147" s="191">
        <v>200.53700000000001</v>
      </c>
      <c r="I147" s="192"/>
      <c r="L147" s="188"/>
      <c r="M147" s="193"/>
      <c r="N147" s="194"/>
      <c r="O147" s="194"/>
      <c r="P147" s="194"/>
      <c r="Q147" s="194"/>
      <c r="R147" s="194"/>
      <c r="S147" s="194"/>
      <c r="T147" s="195"/>
      <c r="AT147" s="189" t="s">
        <v>122</v>
      </c>
      <c r="AU147" s="189" t="s">
        <v>116</v>
      </c>
      <c r="AV147" s="14" t="s">
        <v>125</v>
      </c>
      <c r="AW147" s="14" t="s">
        <v>30</v>
      </c>
      <c r="AX147" s="14" t="s">
        <v>81</v>
      </c>
      <c r="AY147" s="189" t="s">
        <v>113</v>
      </c>
    </row>
    <row r="148" spans="1:65" s="12" customFormat="1" ht="22.8" customHeight="1">
      <c r="B148" s="148"/>
      <c r="D148" s="149" t="s">
        <v>73</v>
      </c>
      <c r="E148" s="159" t="s">
        <v>140</v>
      </c>
      <c r="F148" s="159" t="s">
        <v>141</v>
      </c>
      <c r="I148" s="151"/>
      <c r="J148" s="160">
        <f>BK148</f>
        <v>0</v>
      </c>
      <c r="L148" s="148"/>
      <c r="M148" s="153"/>
      <c r="N148" s="154"/>
      <c r="O148" s="154"/>
      <c r="P148" s="155">
        <f>SUM(P149:P266)</f>
        <v>0</v>
      </c>
      <c r="Q148" s="154"/>
      <c r="R148" s="155">
        <f>SUM(R149:R266)</f>
        <v>3.14385</v>
      </c>
      <c r="S148" s="154"/>
      <c r="T148" s="156">
        <f>SUM(T149:T266)</f>
        <v>0</v>
      </c>
      <c r="AR148" s="149" t="s">
        <v>116</v>
      </c>
      <c r="AT148" s="157" t="s">
        <v>73</v>
      </c>
      <c r="AU148" s="157" t="s">
        <v>81</v>
      </c>
      <c r="AY148" s="149" t="s">
        <v>113</v>
      </c>
      <c r="BK148" s="158">
        <f>SUM(BK149:BK266)</f>
        <v>0</v>
      </c>
    </row>
    <row r="149" spans="1:65" s="2" customFormat="1" ht="44.25" customHeight="1">
      <c r="A149" s="32"/>
      <c r="B149" s="161"/>
      <c r="C149" s="162" t="s">
        <v>142</v>
      </c>
      <c r="D149" s="162" t="s">
        <v>117</v>
      </c>
      <c r="E149" s="163" t="s">
        <v>143</v>
      </c>
      <c r="F149" s="164" t="s">
        <v>561</v>
      </c>
      <c r="G149" s="165" t="s">
        <v>119</v>
      </c>
      <c r="H149" s="166">
        <v>628.77</v>
      </c>
      <c r="I149" s="167"/>
      <c r="J149" s="168">
        <f>ROUND(I149*H149,2)</f>
        <v>0</v>
      </c>
      <c r="K149" s="169"/>
      <c r="L149" s="33"/>
      <c r="M149" s="170" t="s">
        <v>1</v>
      </c>
      <c r="N149" s="171" t="s">
        <v>40</v>
      </c>
      <c r="O149" s="58"/>
      <c r="P149" s="172">
        <f>O149*H149</f>
        <v>0</v>
      </c>
      <c r="Q149" s="172">
        <v>5.0000000000000001E-3</v>
      </c>
      <c r="R149" s="172">
        <f>Q149*H149</f>
        <v>3.14385</v>
      </c>
      <c r="S149" s="172">
        <v>0</v>
      </c>
      <c r="T149" s="173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4" t="s">
        <v>120</v>
      </c>
      <c r="AT149" s="174" t="s">
        <v>117</v>
      </c>
      <c r="AU149" s="174" t="s">
        <v>116</v>
      </c>
      <c r="AY149" s="17" t="s">
        <v>113</v>
      </c>
      <c r="BE149" s="175">
        <f>IF(N149="základná",J149,0)</f>
        <v>0</v>
      </c>
      <c r="BF149" s="175">
        <f>IF(N149="znížená",J149,0)</f>
        <v>0</v>
      </c>
      <c r="BG149" s="175">
        <f>IF(N149="zákl. prenesená",J149,0)</f>
        <v>0</v>
      </c>
      <c r="BH149" s="175">
        <f>IF(N149="zníž. prenesená",J149,0)</f>
        <v>0</v>
      </c>
      <c r="BI149" s="175">
        <f>IF(N149="nulová",J149,0)</f>
        <v>0</v>
      </c>
      <c r="BJ149" s="17" t="s">
        <v>116</v>
      </c>
      <c r="BK149" s="175">
        <f>ROUND(I149*H149,2)</f>
        <v>0</v>
      </c>
      <c r="BL149" s="17" t="s">
        <v>120</v>
      </c>
      <c r="BM149" s="174" t="s">
        <v>144</v>
      </c>
    </row>
    <row r="150" spans="1:65" s="2" customFormat="1" ht="28.8">
      <c r="A150" s="32"/>
      <c r="B150" s="33"/>
      <c r="C150" s="32"/>
      <c r="D150" s="176" t="s">
        <v>121</v>
      </c>
      <c r="E150" s="32"/>
      <c r="F150" s="177" t="s">
        <v>561</v>
      </c>
      <c r="G150" s="32"/>
      <c r="H150" s="32"/>
      <c r="I150" s="96"/>
      <c r="J150" s="32"/>
      <c r="K150" s="32"/>
      <c r="L150" s="33"/>
      <c r="M150" s="178"/>
      <c r="N150" s="179"/>
      <c r="O150" s="58"/>
      <c r="P150" s="58"/>
      <c r="Q150" s="58"/>
      <c r="R150" s="58"/>
      <c r="S150" s="58"/>
      <c r="T150" s="59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121</v>
      </c>
      <c r="AU150" s="17" t="s">
        <v>116</v>
      </c>
    </row>
    <row r="151" spans="1:65" s="2" customFormat="1" ht="19.2">
      <c r="A151" s="32"/>
      <c r="B151" s="33"/>
      <c r="C151" s="32"/>
      <c r="D151" s="176" t="s">
        <v>145</v>
      </c>
      <c r="E151" s="32"/>
      <c r="F151" s="214" t="s">
        <v>146</v>
      </c>
      <c r="G151" s="32"/>
      <c r="H151" s="32"/>
      <c r="I151" s="96"/>
      <c r="J151" s="32"/>
      <c r="K151" s="32"/>
      <c r="L151" s="33"/>
      <c r="M151" s="178"/>
      <c r="N151" s="17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145</v>
      </c>
      <c r="AU151" s="17" t="s">
        <v>116</v>
      </c>
    </row>
    <row r="152" spans="1:65" s="2" customFormat="1" ht="44.25" customHeight="1">
      <c r="A152" s="32"/>
      <c r="B152" s="161"/>
      <c r="C152" s="196" t="s">
        <v>132</v>
      </c>
      <c r="D152" s="196" t="s">
        <v>126</v>
      </c>
      <c r="E152" s="197" t="s">
        <v>147</v>
      </c>
      <c r="F152" s="198" t="s">
        <v>562</v>
      </c>
      <c r="G152" s="199" t="s">
        <v>119</v>
      </c>
      <c r="H152" s="200">
        <v>2.5750000000000002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40</v>
      </c>
      <c r="O152" s="58"/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4" t="s">
        <v>128</v>
      </c>
      <c r="AT152" s="174" t="s">
        <v>126</v>
      </c>
      <c r="AU152" s="174" t="s">
        <v>116</v>
      </c>
      <c r="AY152" s="17" t="s">
        <v>113</v>
      </c>
      <c r="BE152" s="175">
        <f>IF(N152="základná",J152,0)</f>
        <v>0</v>
      </c>
      <c r="BF152" s="175">
        <f>IF(N152="znížená",J152,0)</f>
        <v>0</v>
      </c>
      <c r="BG152" s="175">
        <f>IF(N152="zákl. prenesená",J152,0)</f>
        <v>0</v>
      </c>
      <c r="BH152" s="175">
        <f>IF(N152="zníž. prenesená",J152,0)</f>
        <v>0</v>
      </c>
      <c r="BI152" s="175">
        <f>IF(N152="nulová",J152,0)</f>
        <v>0</v>
      </c>
      <c r="BJ152" s="17" t="s">
        <v>116</v>
      </c>
      <c r="BK152" s="175">
        <f>ROUND(I152*H152,2)</f>
        <v>0</v>
      </c>
      <c r="BL152" s="17" t="s">
        <v>120</v>
      </c>
      <c r="BM152" s="174" t="s">
        <v>148</v>
      </c>
    </row>
    <row r="153" spans="1:65" s="2" customFormat="1" ht="28.8">
      <c r="A153" s="32"/>
      <c r="B153" s="33"/>
      <c r="C153" s="32"/>
      <c r="D153" s="176" t="s">
        <v>121</v>
      </c>
      <c r="E153" s="32"/>
      <c r="F153" s="177" t="s">
        <v>562</v>
      </c>
      <c r="G153" s="32"/>
      <c r="H153" s="32"/>
      <c r="I153" s="96"/>
      <c r="J153" s="32"/>
      <c r="K153" s="32"/>
      <c r="L153" s="33"/>
      <c r="M153" s="178"/>
      <c r="N153" s="179"/>
      <c r="O153" s="58"/>
      <c r="P153" s="58"/>
      <c r="Q153" s="58"/>
      <c r="R153" s="58"/>
      <c r="S153" s="58"/>
      <c r="T153" s="59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7" t="s">
        <v>121</v>
      </c>
      <c r="AU153" s="17" t="s">
        <v>116</v>
      </c>
    </row>
    <row r="154" spans="1:65" s="2" customFormat="1" ht="28.8">
      <c r="A154" s="32"/>
      <c r="B154" s="33"/>
      <c r="C154" s="32"/>
      <c r="D154" s="176" t="s">
        <v>145</v>
      </c>
      <c r="E154" s="32"/>
      <c r="F154" s="214" t="s">
        <v>149</v>
      </c>
      <c r="G154" s="32"/>
      <c r="H154" s="32"/>
      <c r="I154" s="96"/>
      <c r="J154" s="32"/>
      <c r="K154" s="32"/>
      <c r="L154" s="33"/>
      <c r="M154" s="178"/>
      <c r="N154" s="179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145</v>
      </c>
      <c r="AU154" s="17" t="s">
        <v>116</v>
      </c>
    </row>
    <row r="155" spans="1:65" s="13" customFormat="1">
      <c r="B155" s="180"/>
      <c r="D155" s="176" t="s">
        <v>122</v>
      </c>
      <c r="E155" s="181" t="s">
        <v>1</v>
      </c>
      <c r="F155" s="182" t="s">
        <v>150</v>
      </c>
      <c r="H155" s="183">
        <v>2.5750000000000002</v>
      </c>
      <c r="I155" s="184"/>
      <c r="L155" s="180"/>
      <c r="M155" s="185"/>
      <c r="N155" s="186"/>
      <c r="O155" s="186"/>
      <c r="P155" s="186"/>
      <c r="Q155" s="186"/>
      <c r="R155" s="186"/>
      <c r="S155" s="186"/>
      <c r="T155" s="187"/>
      <c r="AT155" s="181" t="s">
        <v>122</v>
      </c>
      <c r="AU155" s="181" t="s">
        <v>116</v>
      </c>
      <c r="AV155" s="13" t="s">
        <v>116</v>
      </c>
      <c r="AW155" s="13" t="s">
        <v>30</v>
      </c>
      <c r="AX155" s="13" t="s">
        <v>74</v>
      </c>
      <c r="AY155" s="181" t="s">
        <v>113</v>
      </c>
    </row>
    <row r="156" spans="1:65" s="14" customFormat="1">
      <c r="B156" s="188"/>
      <c r="D156" s="176" t="s">
        <v>122</v>
      </c>
      <c r="E156" s="189" t="s">
        <v>1</v>
      </c>
      <c r="F156" s="190" t="s">
        <v>124</v>
      </c>
      <c r="H156" s="191">
        <v>2.5750000000000002</v>
      </c>
      <c r="I156" s="192"/>
      <c r="L156" s="188"/>
      <c r="M156" s="193"/>
      <c r="N156" s="194"/>
      <c r="O156" s="194"/>
      <c r="P156" s="194"/>
      <c r="Q156" s="194"/>
      <c r="R156" s="194"/>
      <c r="S156" s="194"/>
      <c r="T156" s="195"/>
      <c r="AT156" s="189" t="s">
        <v>122</v>
      </c>
      <c r="AU156" s="189" t="s">
        <v>116</v>
      </c>
      <c r="AV156" s="14" t="s">
        <v>125</v>
      </c>
      <c r="AW156" s="14" t="s">
        <v>30</v>
      </c>
      <c r="AX156" s="14" t="s">
        <v>81</v>
      </c>
      <c r="AY156" s="189" t="s">
        <v>113</v>
      </c>
    </row>
    <row r="157" spans="1:65" s="2" customFormat="1" ht="33" customHeight="1">
      <c r="A157" s="32"/>
      <c r="B157" s="161"/>
      <c r="C157" s="196" t="s">
        <v>151</v>
      </c>
      <c r="D157" s="196" t="s">
        <v>126</v>
      </c>
      <c r="E157" s="197" t="s">
        <v>152</v>
      </c>
      <c r="F157" s="198" t="s">
        <v>153</v>
      </c>
      <c r="G157" s="199" t="s">
        <v>119</v>
      </c>
      <c r="H157" s="200">
        <v>1.391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40</v>
      </c>
      <c r="O157" s="58"/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4" t="s">
        <v>128</v>
      </c>
      <c r="AT157" s="174" t="s">
        <v>126</v>
      </c>
      <c r="AU157" s="174" t="s">
        <v>116</v>
      </c>
      <c r="AY157" s="17" t="s">
        <v>113</v>
      </c>
      <c r="BE157" s="175">
        <f>IF(N157="základná",J157,0)</f>
        <v>0</v>
      </c>
      <c r="BF157" s="175">
        <f>IF(N157="znížená",J157,0)</f>
        <v>0</v>
      </c>
      <c r="BG157" s="175">
        <f>IF(N157="zákl. prenesená",J157,0)</f>
        <v>0</v>
      </c>
      <c r="BH157" s="175">
        <f>IF(N157="zníž. prenesená",J157,0)</f>
        <v>0</v>
      </c>
      <c r="BI157" s="175">
        <f>IF(N157="nulová",J157,0)</f>
        <v>0</v>
      </c>
      <c r="BJ157" s="17" t="s">
        <v>116</v>
      </c>
      <c r="BK157" s="175">
        <f>ROUND(I157*H157,2)</f>
        <v>0</v>
      </c>
      <c r="BL157" s="17" t="s">
        <v>120</v>
      </c>
      <c r="BM157" s="174" t="s">
        <v>154</v>
      </c>
    </row>
    <row r="158" spans="1:65" s="2" customFormat="1" ht="28.8">
      <c r="A158" s="32"/>
      <c r="B158" s="33"/>
      <c r="C158" s="32"/>
      <c r="D158" s="176" t="s">
        <v>121</v>
      </c>
      <c r="E158" s="32"/>
      <c r="F158" s="177" t="s">
        <v>153</v>
      </c>
      <c r="G158" s="32"/>
      <c r="H158" s="32"/>
      <c r="I158" s="96"/>
      <c r="J158" s="32"/>
      <c r="K158" s="32"/>
      <c r="L158" s="33"/>
      <c r="M158" s="178"/>
      <c r="N158" s="179"/>
      <c r="O158" s="58"/>
      <c r="P158" s="58"/>
      <c r="Q158" s="58"/>
      <c r="R158" s="58"/>
      <c r="S158" s="58"/>
      <c r="T158" s="59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7" t="s">
        <v>121</v>
      </c>
      <c r="AU158" s="17" t="s">
        <v>116</v>
      </c>
    </row>
    <row r="159" spans="1:65" s="2" customFormat="1" ht="28.8">
      <c r="A159" s="32"/>
      <c r="B159" s="33"/>
      <c r="C159" s="32"/>
      <c r="D159" s="176" t="s">
        <v>145</v>
      </c>
      <c r="E159" s="32"/>
      <c r="F159" s="214" t="s">
        <v>155</v>
      </c>
      <c r="G159" s="32"/>
      <c r="H159" s="32"/>
      <c r="I159" s="96"/>
      <c r="J159" s="32"/>
      <c r="K159" s="32"/>
      <c r="L159" s="33"/>
      <c r="M159" s="178"/>
      <c r="N159" s="179"/>
      <c r="O159" s="58"/>
      <c r="P159" s="58"/>
      <c r="Q159" s="58"/>
      <c r="R159" s="58"/>
      <c r="S159" s="58"/>
      <c r="T159" s="59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7" t="s">
        <v>145</v>
      </c>
      <c r="AU159" s="17" t="s">
        <v>116</v>
      </c>
    </row>
    <row r="160" spans="1:65" s="13" customFormat="1">
      <c r="B160" s="180"/>
      <c r="D160" s="176" t="s">
        <v>122</v>
      </c>
      <c r="E160" s="181" t="s">
        <v>1</v>
      </c>
      <c r="F160" s="182" t="s">
        <v>156</v>
      </c>
      <c r="H160" s="183">
        <v>1.391</v>
      </c>
      <c r="I160" s="184"/>
      <c r="L160" s="180"/>
      <c r="M160" s="185"/>
      <c r="N160" s="186"/>
      <c r="O160" s="186"/>
      <c r="P160" s="186"/>
      <c r="Q160" s="186"/>
      <c r="R160" s="186"/>
      <c r="S160" s="186"/>
      <c r="T160" s="187"/>
      <c r="AT160" s="181" t="s">
        <v>122</v>
      </c>
      <c r="AU160" s="181" t="s">
        <v>116</v>
      </c>
      <c r="AV160" s="13" t="s">
        <v>116</v>
      </c>
      <c r="AW160" s="13" t="s">
        <v>30</v>
      </c>
      <c r="AX160" s="13" t="s">
        <v>74</v>
      </c>
      <c r="AY160" s="181" t="s">
        <v>113</v>
      </c>
    </row>
    <row r="161" spans="1:65" s="14" customFormat="1">
      <c r="B161" s="188"/>
      <c r="D161" s="176" t="s">
        <v>122</v>
      </c>
      <c r="E161" s="189" t="s">
        <v>1</v>
      </c>
      <c r="F161" s="190" t="s">
        <v>124</v>
      </c>
      <c r="H161" s="191">
        <v>1.391</v>
      </c>
      <c r="I161" s="192"/>
      <c r="L161" s="188"/>
      <c r="M161" s="193"/>
      <c r="N161" s="194"/>
      <c r="O161" s="194"/>
      <c r="P161" s="194"/>
      <c r="Q161" s="194"/>
      <c r="R161" s="194"/>
      <c r="S161" s="194"/>
      <c r="T161" s="195"/>
      <c r="AT161" s="189" t="s">
        <v>122</v>
      </c>
      <c r="AU161" s="189" t="s">
        <v>116</v>
      </c>
      <c r="AV161" s="14" t="s">
        <v>125</v>
      </c>
      <c r="AW161" s="14" t="s">
        <v>30</v>
      </c>
      <c r="AX161" s="14" t="s">
        <v>81</v>
      </c>
      <c r="AY161" s="189" t="s">
        <v>113</v>
      </c>
    </row>
    <row r="162" spans="1:65" s="2" customFormat="1" ht="33" customHeight="1">
      <c r="A162" s="32"/>
      <c r="B162" s="161"/>
      <c r="C162" s="196" t="s">
        <v>137</v>
      </c>
      <c r="D162" s="196" t="s">
        <v>126</v>
      </c>
      <c r="E162" s="197" t="s">
        <v>157</v>
      </c>
      <c r="F162" s="198" t="s">
        <v>158</v>
      </c>
      <c r="G162" s="199" t="s">
        <v>119</v>
      </c>
      <c r="H162" s="200">
        <v>6.4790000000000001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40</v>
      </c>
      <c r="O162" s="58"/>
      <c r="P162" s="172">
        <f>O162*H162</f>
        <v>0</v>
      </c>
      <c r="Q162" s="172">
        <v>0</v>
      </c>
      <c r="R162" s="172">
        <f>Q162*H162</f>
        <v>0</v>
      </c>
      <c r="S162" s="172">
        <v>0</v>
      </c>
      <c r="T162" s="17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128</v>
      </c>
      <c r="AT162" s="174" t="s">
        <v>126</v>
      </c>
      <c r="AU162" s="174" t="s">
        <v>116</v>
      </c>
      <c r="AY162" s="17" t="s">
        <v>113</v>
      </c>
      <c r="BE162" s="175">
        <f>IF(N162="základná",J162,0)</f>
        <v>0</v>
      </c>
      <c r="BF162" s="175">
        <f>IF(N162="znížená",J162,0)</f>
        <v>0</v>
      </c>
      <c r="BG162" s="175">
        <f>IF(N162="zákl. prenesená",J162,0)</f>
        <v>0</v>
      </c>
      <c r="BH162" s="175">
        <f>IF(N162="zníž. prenesená",J162,0)</f>
        <v>0</v>
      </c>
      <c r="BI162" s="175">
        <f>IF(N162="nulová",J162,0)</f>
        <v>0</v>
      </c>
      <c r="BJ162" s="17" t="s">
        <v>116</v>
      </c>
      <c r="BK162" s="175">
        <f>ROUND(I162*H162,2)</f>
        <v>0</v>
      </c>
      <c r="BL162" s="17" t="s">
        <v>120</v>
      </c>
      <c r="BM162" s="174" t="s">
        <v>120</v>
      </c>
    </row>
    <row r="163" spans="1:65" s="2" customFormat="1" ht="28.8">
      <c r="A163" s="32"/>
      <c r="B163" s="33"/>
      <c r="C163" s="32"/>
      <c r="D163" s="176" t="s">
        <v>121</v>
      </c>
      <c r="E163" s="32"/>
      <c r="F163" s="177" t="s">
        <v>158</v>
      </c>
      <c r="G163" s="32"/>
      <c r="H163" s="32"/>
      <c r="I163" s="96"/>
      <c r="J163" s="32"/>
      <c r="K163" s="32"/>
      <c r="L163" s="33"/>
      <c r="M163" s="178"/>
      <c r="N163" s="179"/>
      <c r="O163" s="58"/>
      <c r="P163" s="58"/>
      <c r="Q163" s="58"/>
      <c r="R163" s="58"/>
      <c r="S163" s="58"/>
      <c r="T163" s="59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121</v>
      </c>
      <c r="AU163" s="17" t="s">
        <v>116</v>
      </c>
    </row>
    <row r="164" spans="1:65" s="2" customFormat="1" ht="38.4">
      <c r="A164" s="32"/>
      <c r="B164" s="33"/>
      <c r="C164" s="32"/>
      <c r="D164" s="176" t="s">
        <v>145</v>
      </c>
      <c r="E164" s="32"/>
      <c r="F164" s="214" t="s">
        <v>159</v>
      </c>
      <c r="G164" s="32"/>
      <c r="H164" s="32"/>
      <c r="I164" s="96"/>
      <c r="J164" s="32"/>
      <c r="K164" s="32"/>
      <c r="L164" s="33"/>
      <c r="M164" s="178"/>
      <c r="N164" s="179"/>
      <c r="O164" s="58"/>
      <c r="P164" s="58"/>
      <c r="Q164" s="58"/>
      <c r="R164" s="58"/>
      <c r="S164" s="58"/>
      <c r="T164" s="59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7" t="s">
        <v>145</v>
      </c>
      <c r="AU164" s="17" t="s">
        <v>116</v>
      </c>
    </row>
    <row r="165" spans="1:65" s="13" customFormat="1">
      <c r="B165" s="180"/>
      <c r="D165" s="176" t="s">
        <v>122</v>
      </c>
      <c r="E165" s="181" t="s">
        <v>1</v>
      </c>
      <c r="F165" s="182" t="s">
        <v>160</v>
      </c>
      <c r="H165" s="183">
        <v>6.4790000000000001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122</v>
      </c>
      <c r="AU165" s="181" t="s">
        <v>116</v>
      </c>
      <c r="AV165" s="13" t="s">
        <v>116</v>
      </c>
      <c r="AW165" s="13" t="s">
        <v>30</v>
      </c>
      <c r="AX165" s="13" t="s">
        <v>74</v>
      </c>
      <c r="AY165" s="181" t="s">
        <v>113</v>
      </c>
    </row>
    <row r="166" spans="1:65" s="14" customFormat="1">
      <c r="B166" s="188"/>
      <c r="D166" s="176" t="s">
        <v>122</v>
      </c>
      <c r="E166" s="189" t="s">
        <v>1</v>
      </c>
      <c r="F166" s="190" t="s">
        <v>124</v>
      </c>
      <c r="H166" s="191">
        <v>6.4790000000000001</v>
      </c>
      <c r="I166" s="192"/>
      <c r="L166" s="188"/>
      <c r="M166" s="193"/>
      <c r="N166" s="194"/>
      <c r="O166" s="194"/>
      <c r="P166" s="194"/>
      <c r="Q166" s="194"/>
      <c r="R166" s="194"/>
      <c r="S166" s="194"/>
      <c r="T166" s="195"/>
      <c r="AT166" s="189" t="s">
        <v>122</v>
      </c>
      <c r="AU166" s="189" t="s">
        <v>116</v>
      </c>
      <c r="AV166" s="14" t="s">
        <v>125</v>
      </c>
      <c r="AW166" s="14" t="s">
        <v>30</v>
      </c>
      <c r="AX166" s="14" t="s">
        <v>81</v>
      </c>
      <c r="AY166" s="189" t="s">
        <v>113</v>
      </c>
    </row>
    <row r="167" spans="1:65" s="2" customFormat="1" ht="33" customHeight="1">
      <c r="A167" s="32"/>
      <c r="B167" s="161"/>
      <c r="C167" s="196" t="s">
        <v>161</v>
      </c>
      <c r="D167" s="196" t="s">
        <v>126</v>
      </c>
      <c r="E167" s="197" t="s">
        <v>162</v>
      </c>
      <c r="F167" s="198" t="s">
        <v>163</v>
      </c>
      <c r="G167" s="199" t="s">
        <v>119</v>
      </c>
      <c r="H167" s="200">
        <v>0.84499999999999997</v>
      </c>
      <c r="I167" s="201"/>
      <c r="J167" s="202">
        <f>ROUND(I167*H167,2)</f>
        <v>0</v>
      </c>
      <c r="K167" s="203"/>
      <c r="L167" s="204"/>
      <c r="M167" s="205" t="s">
        <v>1</v>
      </c>
      <c r="N167" s="206" t="s">
        <v>40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128</v>
      </c>
      <c r="AT167" s="174" t="s">
        <v>126</v>
      </c>
      <c r="AU167" s="174" t="s">
        <v>116</v>
      </c>
      <c r="AY167" s="17" t="s">
        <v>113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7" t="s">
        <v>116</v>
      </c>
      <c r="BK167" s="175">
        <f>ROUND(I167*H167,2)</f>
        <v>0</v>
      </c>
      <c r="BL167" s="17" t="s">
        <v>120</v>
      </c>
      <c r="BM167" s="174" t="s">
        <v>164</v>
      </c>
    </row>
    <row r="168" spans="1:65" s="2" customFormat="1" ht="28.8">
      <c r="A168" s="32"/>
      <c r="B168" s="33"/>
      <c r="C168" s="32"/>
      <c r="D168" s="176" t="s">
        <v>121</v>
      </c>
      <c r="E168" s="32"/>
      <c r="F168" s="177" t="s">
        <v>163</v>
      </c>
      <c r="G168" s="32"/>
      <c r="H168" s="32"/>
      <c r="I168" s="96"/>
      <c r="J168" s="32"/>
      <c r="K168" s="32"/>
      <c r="L168" s="33"/>
      <c r="M168" s="178"/>
      <c r="N168" s="179"/>
      <c r="O168" s="58"/>
      <c r="P168" s="58"/>
      <c r="Q168" s="58"/>
      <c r="R168" s="58"/>
      <c r="S168" s="58"/>
      <c r="T168" s="59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7" t="s">
        <v>121</v>
      </c>
      <c r="AU168" s="17" t="s">
        <v>116</v>
      </c>
    </row>
    <row r="169" spans="1:65" s="2" customFormat="1" ht="28.8">
      <c r="A169" s="32"/>
      <c r="B169" s="33"/>
      <c r="C169" s="32"/>
      <c r="D169" s="176" t="s">
        <v>145</v>
      </c>
      <c r="E169" s="32"/>
      <c r="F169" s="214" t="s">
        <v>165</v>
      </c>
      <c r="G169" s="32"/>
      <c r="H169" s="32"/>
      <c r="I169" s="96"/>
      <c r="J169" s="32"/>
      <c r="K169" s="32"/>
      <c r="L169" s="33"/>
      <c r="M169" s="178"/>
      <c r="N169" s="179"/>
      <c r="O169" s="58"/>
      <c r="P169" s="58"/>
      <c r="Q169" s="58"/>
      <c r="R169" s="58"/>
      <c r="S169" s="58"/>
      <c r="T169" s="59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T169" s="17" t="s">
        <v>145</v>
      </c>
      <c r="AU169" s="17" t="s">
        <v>116</v>
      </c>
    </row>
    <row r="170" spans="1:65" s="13" customFormat="1">
      <c r="B170" s="180"/>
      <c r="D170" s="176" t="s">
        <v>122</v>
      </c>
      <c r="E170" s="181" t="s">
        <v>1</v>
      </c>
      <c r="F170" s="182" t="s">
        <v>166</v>
      </c>
      <c r="H170" s="183">
        <v>0.84499999999999997</v>
      </c>
      <c r="I170" s="184"/>
      <c r="L170" s="180"/>
      <c r="M170" s="185"/>
      <c r="N170" s="186"/>
      <c r="O170" s="186"/>
      <c r="P170" s="186"/>
      <c r="Q170" s="186"/>
      <c r="R170" s="186"/>
      <c r="S170" s="186"/>
      <c r="T170" s="187"/>
      <c r="AT170" s="181" t="s">
        <v>122</v>
      </c>
      <c r="AU170" s="181" t="s">
        <v>116</v>
      </c>
      <c r="AV170" s="13" t="s">
        <v>116</v>
      </c>
      <c r="AW170" s="13" t="s">
        <v>30</v>
      </c>
      <c r="AX170" s="13" t="s">
        <v>74</v>
      </c>
      <c r="AY170" s="181" t="s">
        <v>113</v>
      </c>
    </row>
    <row r="171" spans="1:65" s="14" customFormat="1">
      <c r="B171" s="188"/>
      <c r="D171" s="176" t="s">
        <v>122</v>
      </c>
      <c r="E171" s="189" t="s">
        <v>1</v>
      </c>
      <c r="F171" s="190" t="s">
        <v>124</v>
      </c>
      <c r="H171" s="191">
        <v>0.84499999999999997</v>
      </c>
      <c r="I171" s="192"/>
      <c r="L171" s="188"/>
      <c r="M171" s="193"/>
      <c r="N171" s="194"/>
      <c r="O171" s="194"/>
      <c r="P171" s="194"/>
      <c r="Q171" s="194"/>
      <c r="R171" s="194"/>
      <c r="S171" s="194"/>
      <c r="T171" s="195"/>
      <c r="AT171" s="189" t="s">
        <v>122</v>
      </c>
      <c r="AU171" s="189" t="s">
        <v>116</v>
      </c>
      <c r="AV171" s="14" t="s">
        <v>125</v>
      </c>
      <c r="AW171" s="14" t="s">
        <v>30</v>
      </c>
      <c r="AX171" s="14" t="s">
        <v>81</v>
      </c>
      <c r="AY171" s="189" t="s">
        <v>113</v>
      </c>
    </row>
    <row r="172" spans="1:65" s="2" customFormat="1" ht="33" customHeight="1">
      <c r="A172" s="32"/>
      <c r="B172" s="161"/>
      <c r="C172" s="196" t="s">
        <v>144</v>
      </c>
      <c r="D172" s="196" t="s">
        <v>126</v>
      </c>
      <c r="E172" s="197" t="s">
        <v>167</v>
      </c>
      <c r="F172" s="198" t="s">
        <v>168</v>
      </c>
      <c r="G172" s="199" t="s">
        <v>119</v>
      </c>
      <c r="H172" s="200">
        <v>0.54600000000000004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40</v>
      </c>
      <c r="O172" s="58"/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74" t="s">
        <v>128</v>
      </c>
      <c r="AT172" s="174" t="s">
        <v>126</v>
      </c>
      <c r="AU172" s="174" t="s">
        <v>116</v>
      </c>
      <c r="AY172" s="17" t="s">
        <v>113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7" t="s">
        <v>116</v>
      </c>
      <c r="BK172" s="175">
        <f>ROUND(I172*H172,2)</f>
        <v>0</v>
      </c>
      <c r="BL172" s="17" t="s">
        <v>120</v>
      </c>
      <c r="BM172" s="174" t="s">
        <v>7</v>
      </c>
    </row>
    <row r="173" spans="1:65" s="2" customFormat="1" ht="28.8">
      <c r="A173" s="32"/>
      <c r="B173" s="33"/>
      <c r="C173" s="32"/>
      <c r="D173" s="176" t="s">
        <v>121</v>
      </c>
      <c r="E173" s="32"/>
      <c r="F173" s="177" t="s">
        <v>168</v>
      </c>
      <c r="G173" s="32"/>
      <c r="H173" s="32"/>
      <c r="I173" s="96"/>
      <c r="J173" s="32"/>
      <c r="K173" s="32"/>
      <c r="L173" s="33"/>
      <c r="M173" s="178"/>
      <c r="N173" s="179"/>
      <c r="O173" s="58"/>
      <c r="P173" s="58"/>
      <c r="Q173" s="58"/>
      <c r="R173" s="58"/>
      <c r="S173" s="58"/>
      <c r="T173" s="59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7" t="s">
        <v>121</v>
      </c>
      <c r="AU173" s="17" t="s">
        <v>116</v>
      </c>
    </row>
    <row r="174" spans="1:65" s="2" customFormat="1" ht="28.8">
      <c r="A174" s="32"/>
      <c r="B174" s="33"/>
      <c r="C174" s="32"/>
      <c r="D174" s="176" t="s">
        <v>145</v>
      </c>
      <c r="E174" s="32"/>
      <c r="F174" s="214" t="s">
        <v>169</v>
      </c>
      <c r="G174" s="32"/>
      <c r="H174" s="32"/>
      <c r="I174" s="96"/>
      <c r="J174" s="32"/>
      <c r="K174" s="32"/>
      <c r="L174" s="33"/>
      <c r="M174" s="178"/>
      <c r="N174" s="179"/>
      <c r="O174" s="58"/>
      <c r="P174" s="58"/>
      <c r="Q174" s="58"/>
      <c r="R174" s="58"/>
      <c r="S174" s="58"/>
      <c r="T174" s="59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7" t="s">
        <v>145</v>
      </c>
      <c r="AU174" s="17" t="s">
        <v>116</v>
      </c>
    </row>
    <row r="175" spans="1:65" s="13" customFormat="1">
      <c r="B175" s="180"/>
      <c r="D175" s="176" t="s">
        <v>122</v>
      </c>
      <c r="E175" s="181" t="s">
        <v>1</v>
      </c>
      <c r="F175" s="182" t="s">
        <v>170</v>
      </c>
      <c r="H175" s="183">
        <v>0.54600000000000004</v>
      </c>
      <c r="I175" s="184"/>
      <c r="L175" s="180"/>
      <c r="M175" s="185"/>
      <c r="N175" s="186"/>
      <c r="O175" s="186"/>
      <c r="P175" s="186"/>
      <c r="Q175" s="186"/>
      <c r="R175" s="186"/>
      <c r="S175" s="186"/>
      <c r="T175" s="187"/>
      <c r="AT175" s="181" t="s">
        <v>122</v>
      </c>
      <c r="AU175" s="181" t="s">
        <v>116</v>
      </c>
      <c r="AV175" s="13" t="s">
        <v>116</v>
      </c>
      <c r="AW175" s="13" t="s">
        <v>30</v>
      </c>
      <c r="AX175" s="13" t="s">
        <v>74</v>
      </c>
      <c r="AY175" s="181" t="s">
        <v>113</v>
      </c>
    </row>
    <row r="176" spans="1:65" s="14" customFormat="1">
      <c r="B176" s="188"/>
      <c r="D176" s="176" t="s">
        <v>122</v>
      </c>
      <c r="E176" s="189" t="s">
        <v>1</v>
      </c>
      <c r="F176" s="190" t="s">
        <v>124</v>
      </c>
      <c r="H176" s="191">
        <v>0.54600000000000004</v>
      </c>
      <c r="I176" s="192"/>
      <c r="L176" s="188"/>
      <c r="M176" s="193"/>
      <c r="N176" s="194"/>
      <c r="O176" s="194"/>
      <c r="P176" s="194"/>
      <c r="Q176" s="194"/>
      <c r="R176" s="194"/>
      <c r="S176" s="194"/>
      <c r="T176" s="195"/>
      <c r="AT176" s="189" t="s">
        <v>122</v>
      </c>
      <c r="AU176" s="189" t="s">
        <v>116</v>
      </c>
      <c r="AV176" s="14" t="s">
        <v>125</v>
      </c>
      <c r="AW176" s="14" t="s">
        <v>30</v>
      </c>
      <c r="AX176" s="14" t="s">
        <v>81</v>
      </c>
      <c r="AY176" s="189" t="s">
        <v>113</v>
      </c>
    </row>
    <row r="177" spans="1:65" s="2" customFormat="1" ht="33" customHeight="1">
      <c r="A177" s="32"/>
      <c r="B177" s="161"/>
      <c r="C177" s="196" t="s">
        <v>171</v>
      </c>
      <c r="D177" s="196" t="s">
        <v>126</v>
      </c>
      <c r="E177" s="197" t="s">
        <v>172</v>
      </c>
      <c r="F177" s="198" t="s">
        <v>173</v>
      </c>
      <c r="G177" s="199" t="s">
        <v>119</v>
      </c>
      <c r="H177" s="200">
        <v>0.41199999999999998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40</v>
      </c>
      <c r="O177" s="58"/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74" t="s">
        <v>128</v>
      </c>
      <c r="AT177" s="174" t="s">
        <v>126</v>
      </c>
      <c r="AU177" s="174" t="s">
        <v>116</v>
      </c>
      <c r="AY177" s="17" t="s">
        <v>113</v>
      </c>
      <c r="BE177" s="175">
        <f>IF(N177="základná",J177,0)</f>
        <v>0</v>
      </c>
      <c r="BF177" s="175">
        <f>IF(N177="znížená",J177,0)</f>
        <v>0</v>
      </c>
      <c r="BG177" s="175">
        <f>IF(N177="zákl. prenesená",J177,0)</f>
        <v>0</v>
      </c>
      <c r="BH177" s="175">
        <f>IF(N177="zníž. prenesená",J177,0)</f>
        <v>0</v>
      </c>
      <c r="BI177" s="175">
        <f>IF(N177="nulová",J177,0)</f>
        <v>0</v>
      </c>
      <c r="BJ177" s="17" t="s">
        <v>116</v>
      </c>
      <c r="BK177" s="175">
        <f>ROUND(I177*H177,2)</f>
        <v>0</v>
      </c>
      <c r="BL177" s="17" t="s">
        <v>120</v>
      </c>
      <c r="BM177" s="174" t="s">
        <v>174</v>
      </c>
    </row>
    <row r="178" spans="1:65" s="2" customFormat="1" ht="28.8">
      <c r="A178" s="32"/>
      <c r="B178" s="33"/>
      <c r="C178" s="32"/>
      <c r="D178" s="176" t="s">
        <v>121</v>
      </c>
      <c r="E178" s="32"/>
      <c r="F178" s="177" t="s">
        <v>173</v>
      </c>
      <c r="G178" s="32"/>
      <c r="H178" s="32"/>
      <c r="I178" s="96"/>
      <c r="J178" s="32"/>
      <c r="K178" s="32"/>
      <c r="L178" s="33"/>
      <c r="M178" s="178"/>
      <c r="N178" s="179"/>
      <c r="O178" s="58"/>
      <c r="P178" s="58"/>
      <c r="Q178" s="58"/>
      <c r="R178" s="58"/>
      <c r="S178" s="58"/>
      <c r="T178" s="59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T178" s="17" t="s">
        <v>121</v>
      </c>
      <c r="AU178" s="17" t="s">
        <v>116</v>
      </c>
    </row>
    <row r="179" spans="1:65" s="2" customFormat="1" ht="28.8">
      <c r="A179" s="32"/>
      <c r="B179" s="33"/>
      <c r="C179" s="32"/>
      <c r="D179" s="176" t="s">
        <v>145</v>
      </c>
      <c r="E179" s="32"/>
      <c r="F179" s="214" t="s">
        <v>175</v>
      </c>
      <c r="G179" s="32"/>
      <c r="H179" s="32"/>
      <c r="I179" s="96"/>
      <c r="J179" s="32"/>
      <c r="K179" s="32"/>
      <c r="L179" s="33"/>
      <c r="M179" s="178"/>
      <c r="N179" s="17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145</v>
      </c>
      <c r="AU179" s="17" t="s">
        <v>116</v>
      </c>
    </row>
    <row r="180" spans="1:65" s="13" customFormat="1">
      <c r="B180" s="180"/>
      <c r="D180" s="176" t="s">
        <v>122</v>
      </c>
      <c r="E180" s="181" t="s">
        <v>1</v>
      </c>
      <c r="F180" s="182" t="s">
        <v>176</v>
      </c>
      <c r="H180" s="183">
        <v>0.41199999999999998</v>
      </c>
      <c r="I180" s="184"/>
      <c r="L180" s="180"/>
      <c r="M180" s="185"/>
      <c r="N180" s="186"/>
      <c r="O180" s="186"/>
      <c r="P180" s="186"/>
      <c r="Q180" s="186"/>
      <c r="R180" s="186"/>
      <c r="S180" s="186"/>
      <c r="T180" s="187"/>
      <c r="AT180" s="181" t="s">
        <v>122</v>
      </c>
      <c r="AU180" s="181" t="s">
        <v>116</v>
      </c>
      <c r="AV180" s="13" t="s">
        <v>116</v>
      </c>
      <c r="AW180" s="13" t="s">
        <v>30</v>
      </c>
      <c r="AX180" s="13" t="s">
        <v>74</v>
      </c>
      <c r="AY180" s="181" t="s">
        <v>113</v>
      </c>
    </row>
    <row r="181" spans="1:65" s="14" customFormat="1">
      <c r="B181" s="188"/>
      <c r="D181" s="176" t="s">
        <v>122</v>
      </c>
      <c r="E181" s="189" t="s">
        <v>1</v>
      </c>
      <c r="F181" s="190" t="s">
        <v>124</v>
      </c>
      <c r="H181" s="191">
        <v>0.41199999999999998</v>
      </c>
      <c r="I181" s="192"/>
      <c r="L181" s="188"/>
      <c r="M181" s="193"/>
      <c r="N181" s="194"/>
      <c r="O181" s="194"/>
      <c r="P181" s="194"/>
      <c r="Q181" s="194"/>
      <c r="R181" s="194"/>
      <c r="S181" s="194"/>
      <c r="T181" s="195"/>
      <c r="AT181" s="189" t="s">
        <v>122</v>
      </c>
      <c r="AU181" s="189" t="s">
        <v>116</v>
      </c>
      <c r="AV181" s="14" t="s">
        <v>125</v>
      </c>
      <c r="AW181" s="14" t="s">
        <v>30</v>
      </c>
      <c r="AX181" s="14" t="s">
        <v>81</v>
      </c>
      <c r="AY181" s="189" t="s">
        <v>113</v>
      </c>
    </row>
    <row r="182" spans="1:65" s="2" customFormat="1" ht="33" customHeight="1">
      <c r="A182" s="32"/>
      <c r="B182" s="161"/>
      <c r="C182" s="196" t="s">
        <v>148</v>
      </c>
      <c r="D182" s="196" t="s">
        <v>126</v>
      </c>
      <c r="E182" s="197" t="s">
        <v>177</v>
      </c>
      <c r="F182" s="198" t="s">
        <v>178</v>
      </c>
      <c r="G182" s="199" t="s">
        <v>119</v>
      </c>
      <c r="H182" s="200">
        <v>0.86499999999999999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40</v>
      </c>
      <c r="O182" s="58"/>
      <c r="P182" s="172">
        <f>O182*H182</f>
        <v>0</v>
      </c>
      <c r="Q182" s="172">
        <v>0</v>
      </c>
      <c r="R182" s="172">
        <f>Q182*H182</f>
        <v>0</v>
      </c>
      <c r="S182" s="172">
        <v>0</v>
      </c>
      <c r="T182" s="173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74" t="s">
        <v>128</v>
      </c>
      <c r="AT182" s="174" t="s">
        <v>126</v>
      </c>
      <c r="AU182" s="174" t="s">
        <v>116</v>
      </c>
      <c r="AY182" s="17" t="s">
        <v>113</v>
      </c>
      <c r="BE182" s="175">
        <f>IF(N182="základná",J182,0)</f>
        <v>0</v>
      </c>
      <c r="BF182" s="175">
        <f>IF(N182="znížená",J182,0)</f>
        <v>0</v>
      </c>
      <c r="BG182" s="175">
        <f>IF(N182="zákl. prenesená",J182,0)</f>
        <v>0</v>
      </c>
      <c r="BH182" s="175">
        <f>IF(N182="zníž. prenesená",J182,0)</f>
        <v>0</v>
      </c>
      <c r="BI182" s="175">
        <f>IF(N182="nulová",J182,0)</f>
        <v>0</v>
      </c>
      <c r="BJ182" s="17" t="s">
        <v>116</v>
      </c>
      <c r="BK182" s="175">
        <f>ROUND(I182*H182,2)</f>
        <v>0</v>
      </c>
      <c r="BL182" s="17" t="s">
        <v>120</v>
      </c>
      <c r="BM182" s="174" t="s">
        <v>179</v>
      </c>
    </row>
    <row r="183" spans="1:65" s="2" customFormat="1" ht="28.8">
      <c r="A183" s="32"/>
      <c r="B183" s="33"/>
      <c r="C183" s="32"/>
      <c r="D183" s="176" t="s">
        <v>121</v>
      </c>
      <c r="E183" s="32"/>
      <c r="F183" s="177" t="s">
        <v>178</v>
      </c>
      <c r="G183" s="32"/>
      <c r="H183" s="32"/>
      <c r="I183" s="96"/>
      <c r="J183" s="32"/>
      <c r="K183" s="32"/>
      <c r="L183" s="33"/>
      <c r="M183" s="178"/>
      <c r="N183" s="179"/>
      <c r="O183" s="58"/>
      <c r="P183" s="58"/>
      <c r="Q183" s="58"/>
      <c r="R183" s="58"/>
      <c r="S183" s="58"/>
      <c r="T183" s="59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7" t="s">
        <v>121</v>
      </c>
      <c r="AU183" s="17" t="s">
        <v>116</v>
      </c>
    </row>
    <row r="184" spans="1:65" s="2" customFormat="1" ht="28.8">
      <c r="A184" s="32"/>
      <c r="B184" s="33"/>
      <c r="C184" s="32"/>
      <c r="D184" s="176" t="s">
        <v>145</v>
      </c>
      <c r="E184" s="32"/>
      <c r="F184" s="214" t="s">
        <v>180</v>
      </c>
      <c r="G184" s="32"/>
      <c r="H184" s="32"/>
      <c r="I184" s="96"/>
      <c r="J184" s="32"/>
      <c r="K184" s="32"/>
      <c r="L184" s="33"/>
      <c r="M184" s="178"/>
      <c r="N184" s="179"/>
      <c r="O184" s="58"/>
      <c r="P184" s="58"/>
      <c r="Q184" s="58"/>
      <c r="R184" s="58"/>
      <c r="S184" s="58"/>
      <c r="T184" s="59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7" t="s">
        <v>145</v>
      </c>
      <c r="AU184" s="17" t="s">
        <v>116</v>
      </c>
    </row>
    <row r="185" spans="1:65" s="13" customFormat="1">
      <c r="B185" s="180"/>
      <c r="D185" s="176" t="s">
        <v>122</v>
      </c>
      <c r="E185" s="181" t="s">
        <v>1</v>
      </c>
      <c r="F185" s="182" t="s">
        <v>181</v>
      </c>
      <c r="H185" s="183">
        <v>0.86499999999999999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122</v>
      </c>
      <c r="AU185" s="181" t="s">
        <v>116</v>
      </c>
      <c r="AV185" s="13" t="s">
        <v>116</v>
      </c>
      <c r="AW185" s="13" t="s">
        <v>30</v>
      </c>
      <c r="AX185" s="13" t="s">
        <v>74</v>
      </c>
      <c r="AY185" s="181" t="s">
        <v>113</v>
      </c>
    </row>
    <row r="186" spans="1:65" s="14" customFormat="1">
      <c r="B186" s="188"/>
      <c r="D186" s="176" t="s">
        <v>122</v>
      </c>
      <c r="E186" s="189" t="s">
        <v>1</v>
      </c>
      <c r="F186" s="190" t="s">
        <v>124</v>
      </c>
      <c r="H186" s="191">
        <v>0.86499999999999999</v>
      </c>
      <c r="I186" s="192"/>
      <c r="L186" s="188"/>
      <c r="M186" s="193"/>
      <c r="N186" s="194"/>
      <c r="O186" s="194"/>
      <c r="P186" s="194"/>
      <c r="Q186" s="194"/>
      <c r="R186" s="194"/>
      <c r="S186" s="194"/>
      <c r="T186" s="195"/>
      <c r="AT186" s="189" t="s">
        <v>122</v>
      </c>
      <c r="AU186" s="189" t="s">
        <v>116</v>
      </c>
      <c r="AV186" s="14" t="s">
        <v>125</v>
      </c>
      <c r="AW186" s="14" t="s">
        <v>30</v>
      </c>
      <c r="AX186" s="14" t="s">
        <v>81</v>
      </c>
      <c r="AY186" s="189" t="s">
        <v>113</v>
      </c>
    </row>
    <row r="187" spans="1:65" s="2" customFormat="1" ht="33" customHeight="1">
      <c r="A187" s="32"/>
      <c r="B187" s="161"/>
      <c r="C187" s="196" t="s">
        <v>182</v>
      </c>
      <c r="D187" s="196" t="s">
        <v>126</v>
      </c>
      <c r="E187" s="197" t="s">
        <v>183</v>
      </c>
      <c r="F187" s="198" t="s">
        <v>184</v>
      </c>
      <c r="G187" s="199" t="s">
        <v>119</v>
      </c>
      <c r="H187" s="200">
        <v>43.621000000000002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40</v>
      </c>
      <c r="O187" s="58"/>
      <c r="P187" s="172">
        <f>O187*H187</f>
        <v>0</v>
      </c>
      <c r="Q187" s="172">
        <v>0</v>
      </c>
      <c r="R187" s="172">
        <f>Q187*H187</f>
        <v>0</v>
      </c>
      <c r="S187" s="172">
        <v>0</v>
      </c>
      <c r="T187" s="173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74" t="s">
        <v>128</v>
      </c>
      <c r="AT187" s="174" t="s">
        <v>126</v>
      </c>
      <c r="AU187" s="174" t="s">
        <v>116</v>
      </c>
      <c r="AY187" s="17" t="s">
        <v>113</v>
      </c>
      <c r="BE187" s="175">
        <f>IF(N187="základná",J187,0)</f>
        <v>0</v>
      </c>
      <c r="BF187" s="175">
        <f>IF(N187="znížená",J187,0)</f>
        <v>0</v>
      </c>
      <c r="BG187" s="175">
        <f>IF(N187="zákl. prenesená",J187,0)</f>
        <v>0</v>
      </c>
      <c r="BH187" s="175">
        <f>IF(N187="zníž. prenesená",J187,0)</f>
        <v>0</v>
      </c>
      <c r="BI187" s="175">
        <f>IF(N187="nulová",J187,0)</f>
        <v>0</v>
      </c>
      <c r="BJ187" s="17" t="s">
        <v>116</v>
      </c>
      <c r="BK187" s="175">
        <f>ROUND(I187*H187,2)</f>
        <v>0</v>
      </c>
      <c r="BL187" s="17" t="s">
        <v>120</v>
      </c>
      <c r="BM187" s="174" t="s">
        <v>185</v>
      </c>
    </row>
    <row r="188" spans="1:65" s="2" customFormat="1" ht="28.8">
      <c r="A188" s="32"/>
      <c r="B188" s="33"/>
      <c r="C188" s="32"/>
      <c r="D188" s="176" t="s">
        <v>121</v>
      </c>
      <c r="E188" s="32"/>
      <c r="F188" s="177" t="s">
        <v>184</v>
      </c>
      <c r="G188" s="32"/>
      <c r="H188" s="32"/>
      <c r="I188" s="96"/>
      <c r="J188" s="32"/>
      <c r="K188" s="32"/>
      <c r="L188" s="33"/>
      <c r="M188" s="178"/>
      <c r="N188" s="179"/>
      <c r="O188" s="58"/>
      <c r="P188" s="58"/>
      <c r="Q188" s="58"/>
      <c r="R188" s="58"/>
      <c r="S188" s="58"/>
      <c r="T188" s="59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7" t="s">
        <v>121</v>
      </c>
      <c r="AU188" s="17" t="s">
        <v>116</v>
      </c>
    </row>
    <row r="189" spans="1:65" s="2" customFormat="1" ht="28.8">
      <c r="A189" s="32"/>
      <c r="B189" s="33"/>
      <c r="C189" s="32"/>
      <c r="D189" s="176" t="s">
        <v>145</v>
      </c>
      <c r="E189" s="32"/>
      <c r="F189" s="214" t="s">
        <v>186</v>
      </c>
      <c r="G189" s="32"/>
      <c r="H189" s="32"/>
      <c r="I189" s="96"/>
      <c r="J189" s="32"/>
      <c r="K189" s="32"/>
      <c r="L189" s="33"/>
      <c r="M189" s="178"/>
      <c r="N189" s="179"/>
      <c r="O189" s="58"/>
      <c r="P189" s="58"/>
      <c r="Q189" s="58"/>
      <c r="R189" s="58"/>
      <c r="S189" s="58"/>
      <c r="T189" s="59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7" t="s">
        <v>145</v>
      </c>
      <c r="AU189" s="17" t="s">
        <v>116</v>
      </c>
    </row>
    <row r="190" spans="1:65" s="13" customFormat="1">
      <c r="B190" s="180"/>
      <c r="D190" s="176" t="s">
        <v>122</v>
      </c>
      <c r="E190" s="181" t="s">
        <v>1</v>
      </c>
      <c r="F190" s="182" t="s">
        <v>187</v>
      </c>
      <c r="H190" s="183">
        <v>43.621000000000002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122</v>
      </c>
      <c r="AU190" s="181" t="s">
        <v>116</v>
      </c>
      <c r="AV190" s="13" t="s">
        <v>116</v>
      </c>
      <c r="AW190" s="13" t="s">
        <v>30</v>
      </c>
      <c r="AX190" s="13" t="s">
        <v>74</v>
      </c>
      <c r="AY190" s="181" t="s">
        <v>113</v>
      </c>
    </row>
    <row r="191" spans="1:65" s="14" customFormat="1">
      <c r="B191" s="188"/>
      <c r="D191" s="176" t="s">
        <v>122</v>
      </c>
      <c r="E191" s="189" t="s">
        <v>1</v>
      </c>
      <c r="F191" s="190" t="s">
        <v>124</v>
      </c>
      <c r="H191" s="191">
        <v>43.621000000000002</v>
      </c>
      <c r="I191" s="192"/>
      <c r="L191" s="188"/>
      <c r="M191" s="193"/>
      <c r="N191" s="194"/>
      <c r="O191" s="194"/>
      <c r="P191" s="194"/>
      <c r="Q191" s="194"/>
      <c r="R191" s="194"/>
      <c r="S191" s="194"/>
      <c r="T191" s="195"/>
      <c r="AT191" s="189" t="s">
        <v>122</v>
      </c>
      <c r="AU191" s="189" t="s">
        <v>116</v>
      </c>
      <c r="AV191" s="14" t="s">
        <v>125</v>
      </c>
      <c r="AW191" s="14" t="s">
        <v>30</v>
      </c>
      <c r="AX191" s="14" t="s">
        <v>81</v>
      </c>
      <c r="AY191" s="189" t="s">
        <v>113</v>
      </c>
    </row>
    <row r="192" spans="1:65" s="2" customFormat="1" ht="33" customHeight="1">
      <c r="A192" s="32"/>
      <c r="B192" s="161"/>
      <c r="C192" s="196" t="s">
        <v>154</v>
      </c>
      <c r="D192" s="196" t="s">
        <v>126</v>
      </c>
      <c r="E192" s="197" t="s">
        <v>188</v>
      </c>
      <c r="F192" s="198" t="s">
        <v>189</v>
      </c>
      <c r="G192" s="199" t="s">
        <v>119</v>
      </c>
      <c r="H192" s="200">
        <v>13.523999999999999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40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74" t="s">
        <v>128</v>
      </c>
      <c r="AT192" s="174" t="s">
        <v>126</v>
      </c>
      <c r="AU192" s="174" t="s">
        <v>116</v>
      </c>
      <c r="AY192" s="17" t="s">
        <v>113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7" t="s">
        <v>116</v>
      </c>
      <c r="BK192" s="175">
        <f>ROUND(I192*H192,2)</f>
        <v>0</v>
      </c>
      <c r="BL192" s="17" t="s">
        <v>120</v>
      </c>
      <c r="BM192" s="174" t="s">
        <v>190</v>
      </c>
    </row>
    <row r="193" spans="1:65" s="2" customFormat="1" ht="28.8">
      <c r="A193" s="32"/>
      <c r="B193" s="33"/>
      <c r="C193" s="32"/>
      <c r="D193" s="176" t="s">
        <v>121</v>
      </c>
      <c r="E193" s="32"/>
      <c r="F193" s="177" t="s">
        <v>189</v>
      </c>
      <c r="G193" s="32"/>
      <c r="H193" s="32"/>
      <c r="I193" s="96"/>
      <c r="J193" s="32"/>
      <c r="K193" s="32"/>
      <c r="L193" s="33"/>
      <c r="M193" s="178"/>
      <c r="N193" s="179"/>
      <c r="O193" s="58"/>
      <c r="P193" s="58"/>
      <c r="Q193" s="58"/>
      <c r="R193" s="58"/>
      <c r="S193" s="58"/>
      <c r="T193" s="59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7" t="s">
        <v>121</v>
      </c>
      <c r="AU193" s="17" t="s">
        <v>116</v>
      </c>
    </row>
    <row r="194" spans="1:65" s="2" customFormat="1" ht="28.8">
      <c r="A194" s="32"/>
      <c r="B194" s="33"/>
      <c r="C194" s="32"/>
      <c r="D194" s="176" t="s">
        <v>145</v>
      </c>
      <c r="E194" s="32"/>
      <c r="F194" s="214" t="s">
        <v>191</v>
      </c>
      <c r="G194" s="32"/>
      <c r="H194" s="32"/>
      <c r="I194" s="96"/>
      <c r="J194" s="32"/>
      <c r="K194" s="32"/>
      <c r="L194" s="33"/>
      <c r="M194" s="178"/>
      <c r="N194" s="179"/>
      <c r="O194" s="58"/>
      <c r="P194" s="58"/>
      <c r="Q194" s="58"/>
      <c r="R194" s="58"/>
      <c r="S194" s="58"/>
      <c r="T194" s="59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T194" s="17" t="s">
        <v>145</v>
      </c>
      <c r="AU194" s="17" t="s">
        <v>116</v>
      </c>
    </row>
    <row r="195" spans="1:65" s="13" customFormat="1">
      <c r="B195" s="180"/>
      <c r="D195" s="176" t="s">
        <v>122</v>
      </c>
      <c r="E195" s="181" t="s">
        <v>1</v>
      </c>
      <c r="F195" s="182" t="s">
        <v>192</v>
      </c>
      <c r="H195" s="183">
        <v>13.523999999999999</v>
      </c>
      <c r="I195" s="184"/>
      <c r="L195" s="180"/>
      <c r="M195" s="185"/>
      <c r="N195" s="186"/>
      <c r="O195" s="186"/>
      <c r="P195" s="186"/>
      <c r="Q195" s="186"/>
      <c r="R195" s="186"/>
      <c r="S195" s="186"/>
      <c r="T195" s="187"/>
      <c r="AT195" s="181" t="s">
        <v>122</v>
      </c>
      <c r="AU195" s="181" t="s">
        <v>116</v>
      </c>
      <c r="AV195" s="13" t="s">
        <v>116</v>
      </c>
      <c r="AW195" s="13" t="s">
        <v>30</v>
      </c>
      <c r="AX195" s="13" t="s">
        <v>74</v>
      </c>
      <c r="AY195" s="181" t="s">
        <v>113</v>
      </c>
    </row>
    <row r="196" spans="1:65" s="14" customFormat="1">
      <c r="B196" s="188"/>
      <c r="D196" s="176" t="s">
        <v>122</v>
      </c>
      <c r="E196" s="189" t="s">
        <v>1</v>
      </c>
      <c r="F196" s="190" t="s">
        <v>124</v>
      </c>
      <c r="H196" s="191">
        <v>13.523999999999999</v>
      </c>
      <c r="I196" s="192"/>
      <c r="L196" s="188"/>
      <c r="M196" s="193"/>
      <c r="N196" s="194"/>
      <c r="O196" s="194"/>
      <c r="P196" s="194"/>
      <c r="Q196" s="194"/>
      <c r="R196" s="194"/>
      <c r="S196" s="194"/>
      <c r="T196" s="195"/>
      <c r="AT196" s="189" t="s">
        <v>122</v>
      </c>
      <c r="AU196" s="189" t="s">
        <v>116</v>
      </c>
      <c r="AV196" s="14" t="s">
        <v>125</v>
      </c>
      <c r="AW196" s="14" t="s">
        <v>30</v>
      </c>
      <c r="AX196" s="14" t="s">
        <v>81</v>
      </c>
      <c r="AY196" s="189" t="s">
        <v>113</v>
      </c>
    </row>
    <row r="197" spans="1:65" s="2" customFormat="1" ht="33" customHeight="1">
      <c r="A197" s="32"/>
      <c r="B197" s="161"/>
      <c r="C197" s="196" t="s">
        <v>193</v>
      </c>
      <c r="D197" s="196" t="s">
        <v>126</v>
      </c>
      <c r="E197" s="197" t="s">
        <v>194</v>
      </c>
      <c r="F197" s="198" t="s">
        <v>195</v>
      </c>
      <c r="G197" s="199" t="s">
        <v>119</v>
      </c>
      <c r="H197" s="200">
        <v>23.617999999999999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40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74" t="s">
        <v>128</v>
      </c>
      <c r="AT197" s="174" t="s">
        <v>126</v>
      </c>
      <c r="AU197" s="174" t="s">
        <v>116</v>
      </c>
      <c r="AY197" s="17" t="s">
        <v>113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7" t="s">
        <v>116</v>
      </c>
      <c r="BK197" s="175">
        <f>ROUND(I197*H197,2)</f>
        <v>0</v>
      </c>
      <c r="BL197" s="17" t="s">
        <v>120</v>
      </c>
      <c r="BM197" s="174" t="s">
        <v>196</v>
      </c>
    </row>
    <row r="198" spans="1:65" s="2" customFormat="1" ht="28.8">
      <c r="A198" s="32"/>
      <c r="B198" s="33"/>
      <c r="C198" s="32"/>
      <c r="D198" s="176" t="s">
        <v>121</v>
      </c>
      <c r="E198" s="32"/>
      <c r="F198" s="177" t="s">
        <v>195</v>
      </c>
      <c r="G198" s="32"/>
      <c r="H198" s="32"/>
      <c r="I198" s="96"/>
      <c r="J198" s="32"/>
      <c r="K198" s="32"/>
      <c r="L198" s="33"/>
      <c r="M198" s="178"/>
      <c r="N198" s="179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121</v>
      </c>
      <c r="AU198" s="17" t="s">
        <v>116</v>
      </c>
    </row>
    <row r="199" spans="1:65" s="2" customFormat="1" ht="28.8">
      <c r="A199" s="32"/>
      <c r="B199" s="33"/>
      <c r="C199" s="32"/>
      <c r="D199" s="176" t="s">
        <v>145</v>
      </c>
      <c r="E199" s="32"/>
      <c r="F199" s="214" t="s">
        <v>197</v>
      </c>
      <c r="G199" s="32"/>
      <c r="H199" s="32"/>
      <c r="I199" s="96"/>
      <c r="J199" s="32"/>
      <c r="K199" s="32"/>
      <c r="L199" s="33"/>
      <c r="M199" s="178"/>
      <c r="N199" s="179"/>
      <c r="O199" s="58"/>
      <c r="P199" s="58"/>
      <c r="Q199" s="58"/>
      <c r="R199" s="58"/>
      <c r="S199" s="58"/>
      <c r="T199" s="59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T199" s="17" t="s">
        <v>145</v>
      </c>
      <c r="AU199" s="17" t="s">
        <v>116</v>
      </c>
    </row>
    <row r="200" spans="1:65" s="13" customFormat="1">
      <c r="B200" s="180"/>
      <c r="D200" s="176" t="s">
        <v>122</v>
      </c>
      <c r="E200" s="181" t="s">
        <v>1</v>
      </c>
      <c r="F200" s="182" t="s">
        <v>198</v>
      </c>
      <c r="H200" s="183">
        <v>23.617999999999999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122</v>
      </c>
      <c r="AU200" s="181" t="s">
        <v>116</v>
      </c>
      <c r="AV200" s="13" t="s">
        <v>116</v>
      </c>
      <c r="AW200" s="13" t="s">
        <v>30</v>
      </c>
      <c r="AX200" s="13" t="s">
        <v>74</v>
      </c>
      <c r="AY200" s="181" t="s">
        <v>113</v>
      </c>
    </row>
    <row r="201" spans="1:65" s="14" customFormat="1">
      <c r="B201" s="188"/>
      <c r="D201" s="176" t="s">
        <v>122</v>
      </c>
      <c r="E201" s="189" t="s">
        <v>1</v>
      </c>
      <c r="F201" s="190" t="s">
        <v>124</v>
      </c>
      <c r="H201" s="191">
        <v>23.617999999999999</v>
      </c>
      <c r="I201" s="192"/>
      <c r="L201" s="188"/>
      <c r="M201" s="193"/>
      <c r="N201" s="194"/>
      <c r="O201" s="194"/>
      <c r="P201" s="194"/>
      <c r="Q201" s="194"/>
      <c r="R201" s="194"/>
      <c r="S201" s="194"/>
      <c r="T201" s="195"/>
      <c r="AT201" s="189" t="s">
        <v>122</v>
      </c>
      <c r="AU201" s="189" t="s">
        <v>116</v>
      </c>
      <c r="AV201" s="14" t="s">
        <v>125</v>
      </c>
      <c r="AW201" s="14" t="s">
        <v>30</v>
      </c>
      <c r="AX201" s="14" t="s">
        <v>81</v>
      </c>
      <c r="AY201" s="189" t="s">
        <v>113</v>
      </c>
    </row>
    <row r="202" spans="1:65" s="2" customFormat="1" ht="33" customHeight="1">
      <c r="A202" s="32"/>
      <c r="B202" s="161"/>
      <c r="C202" s="196" t="s">
        <v>120</v>
      </c>
      <c r="D202" s="196" t="s">
        <v>126</v>
      </c>
      <c r="E202" s="197" t="s">
        <v>199</v>
      </c>
      <c r="F202" s="198" t="s">
        <v>200</v>
      </c>
      <c r="G202" s="199" t="s">
        <v>119</v>
      </c>
      <c r="H202" s="200">
        <v>0.41199999999999998</v>
      </c>
      <c r="I202" s="201"/>
      <c r="J202" s="202">
        <f>ROUND(I202*H202,2)</f>
        <v>0</v>
      </c>
      <c r="K202" s="203"/>
      <c r="L202" s="204"/>
      <c r="M202" s="205" t="s">
        <v>1</v>
      </c>
      <c r="N202" s="206" t="s">
        <v>40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74" t="s">
        <v>128</v>
      </c>
      <c r="AT202" s="174" t="s">
        <v>126</v>
      </c>
      <c r="AU202" s="174" t="s">
        <v>116</v>
      </c>
      <c r="AY202" s="17" t="s">
        <v>113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7" t="s">
        <v>116</v>
      </c>
      <c r="BK202" s="175">
        <f>ROUND(I202*H202,2)</f>
        <v>0</v>
      </c>
      <c r="BL202" s="17" t="s">
        <v>120</v>
      </c>
      <c r="BM202" s="174" t="s">
        <v>128</v>
      </c>
    </row>
    <row r="203" spans="1:65" s="2" customFormat="1" ht="28.8">
      <c r="A203" s="32"/>
      <c r="B203" s="33"/>
      <c r="C203" s="32"/>
      <c r="D203" s="176" t="s">
        <v>121</v>
      </c>
      <c r="E203" s="32"/>
      <c r="F203" s="177" t="s">
        <v>200</v>
      </c>
      <c r="G203" s="32"/>
      <c r="H203" s="32"/>
      <c r="I203" s="96"/>
      <c r="J203" s="32"/>
      <c r="K203" s="32"/>
      <c r="L203" s="33"/>
      <c r="M203" s="178"/>
      <c r="N203" s="179"/>
      <c r="O203" s="58"/>
      <c r="P203" s="58"/>
      <c r="Q203" s="58"/>
      <c r="R203" s="58"/>
      <c r="S203" s="58"/>
      <c r="T203" s="59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7" t="s">
        <v>121</v>
      </c>
      <c r="AU203" s="17" t="s">
        <v>116</v>
      </c>
    </row>
    <row r="204" spans="1:65" s="2" customFormat="1" ht="28.8">
      <c r="A204" s="32"/>
      <c r="B204" s="33"/>
      <c r="C204" s="32"/>
      <c r="D204" s="176" t="s">
        <v>145</v>
      </c>
      <c r="E204" s="32"/>
      <c r="F204" s="214" t="s">
        <v>201</v>
      </c>
      <c r="G204" s="32"/>
      <c r="H204" s="32"/>
      <c r="I204" s="96"/>
      <c r="J204" s="32"/>
      <c r="K204" s="32"/>
      <c r="L204" s="33"/>
      <c r="M204" s="178"/>
      <c r="N204" s="179"/>
      <c r="O204" s="58"/>
      <c r="P204" s="58"/>
      <c r="Q204" s="58"/>
      <c r="R204" s="58"/>
      <c r="S204" s="58"/>
      <c r="T204" s="59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7" t="s">
        <v>145</v>
      </c>
      <c r="AU204" s="17" t="s">
        <v>116</v>
      </c>
    </row>
    <row r="205" spans="1:65" s="13" customFormat="1">
      <c r="B205" s="180"/>
      <c r="D205" s="176" t="s">
        <v>122</v>
      </c>
      <c r="E205" s="181" t="s">
        <v>1</v>
      </c>
      <c r="F205" s="182" t="s">
        <v>176</v>
      </c>
      <c r="H205" s="183">
        <v>0.41199999999999998</v>
      </c>
      <c r="I205" s="184"/>
      <c r="L205" s="180"/>
      <c r="M205" s="185"/>
      <c r="N205" s="186"/>
      <c r="O205" s="186"/>
      <c r="P205" s="186"/>
      <c r="Q205" s="186"/>
      <c r="R205" s="186"/>
      <c r="S205" s="186"/>
      <c r="T205" s="187"/>
      <c r="AT205" s="181" t="s">
        <v>122</v>
      </c>
      <c r="AU205" s="181" t="s">
        <v>116</v>
      </c>
      <c r="AV205" s="13" t="s">
        <v>116</v>
      </c>
      <c r="AW205" s="13" t="s">
        <v>30</v>
      </c>
      <c r="AX205" s="13" t="s">
        <v>74</v>
      </c>
      <c r="AY205" s="181" t="s">
        <v>113</v>
      </c>
    </row>
    <row r="206" spans="1:65" s="14" customFormat="1">
      <c r="B206" s="188"/>
      <c r="D206" s="176" t="s">
        <v>122</v>
      </c>
      <c r="E206" s="189" t="s">
        <v>1</v>
      </c>
      <c r="F206" s="190" t="s">
        <v>124</v>
      </c>
      <c r="H206" s="191">
        <v>0.41199999999999998</v>
      </c>
      <c r="I206" s="192"/>
      <c r="L206" s="188"/>
      <c r="M206" s="193"/>
      <c r="N206" s="194"/>
      <c r="O206" s="194"/>
      <c r="P206" s="194"/>
      <c r="Q206" s="194"/>
      <c r="R206" s="194"/>
      <c r="S206" s="194"/>
      <c r="T206" s="195"/>
      <c r="AT206" s="189" t="s">
        <v>122</v>
      </c>
      <c r="AU206" s="189" t="s">
        <v>116</v>
      </c>
      <c r="AV206" s="14" t="s">
        <v>125</v>
      </c>
      <c r="AW206" s="14" t="s">
        <v>30</v>
      </c>
      <c r="AX206" s="14" t="s">
        <v>81</v>
      </c>
      <c r="AY206" s="189" t="s">
        <v>113</v>
      </c>
    </row>
    <row r="207" spans="1:65" s="2" customFormat="1" ht="44.25" customHeight="1">
      <c r="A207" s="32"/>
      <c r="B207" s="161"/>
      <c r="C207" s="196" t="s">
        <v>202</v>
      </c>
      <c r="D207" s="196" t="s">
        <v>126</v>
      </c>
      <c r="E207" s="197" t="s">
        <v>203</v>
      </c>
      <c r="F207" s="198" t="s">
        <v>204</v>
      </c>
      <c r="G207" s="199" t="s">
        <v>119</v>
      </c>
      <c r="H207" s="200">
        <v>49.305999999999997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40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74" t="s">
        <v>128</v>
      </c>
      <c r="AT207" s="174" t="s">
        <v>126</v>
      </c>
      <c r="AU207" s="174" t="s">
        <v>116</v>
      </c>
      <c r="AY207" s="17" t="s">
        <v>113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7" t="s">
        <v>116</v>
      </c>
      <c r="BK207" s="175">
        <f>ROUND(I207*H207,2)</f>
        <v>0</v>
      </c>
      <c r="BL207" s="17" t="s">
        <v>120</v>
      </c>
      <c r="BM207" s="174" t="s">
        <v>205</v>
      </c>
    </row>
    <row r="208" spans="1:65" s="2" customFormat="1" ht="38.4">
      <c r="A208" s="32"/>
      <c r="B208" s="33"/>
      <c r="C208" s="32"/>
      <c r="D208" s="176" t="s">
        <v>121</v>
      </c>
      <c r="E208" s="32"/>
      <c r="F208" s="177" t="s">
        <v>204</v>
      </c>
      <c r="G208" s="32"/>
      <c r="H208" s="32"/>
      <c r="I208" s="96"/>
      <c r="J208" s="32"/>
      <c r="K208" s="32"/>
      <c r="L208" s="33"/>
      <c r="M208" s="178"/>
      <c r="N208" s="179"/>
      <c r="O208" s="58"/>
      <c r="P208" s="58"/>
      <c r="Q208" s="58"/>
      <c r="R208" s="58"/>
      <c r="S208" s="58"/>
      <c r="T208" s="59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T208" s="17" t="s">
        <v>121</v>
      </c>
      <c r="AU208" s="17" t="s">
        <v>116</v>
      </c>
    </row>
    <row r="209" spans="1:65" s="2" customFormat="1" ht="38.4">
      <c r="A209" s="32"/>
      <c r="B209" s="33"/>
      <c r="C209" s="32"/>
      <c r="D209" s="176" t="s">
        <v>145</v>
      </c>
      <c r="E209" s="32"/>
      <c r="F209" s="214" t="s">
        <v>206</v>
      </c>
      <c r="G209" s="32"/>
      <c r="H209" s="32"/>
      <c r="I209" s="96"/>
      <c r="J209" s="32"/>
      <c r="K209" s="32"/>
      <c r="L209" s="33"/>
      <c r="M209" s="178"/>
      <c r="N209" s="179"/>
      <c r="O209" s="58"/>
      <c r="P209" s="58"/>
      <c r="Q209" s="58"/>
      <c r="R209" s="58"/>
      <c r="S209" s="58"/>
      <c r="T209" s="59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7" t="s">
        <v>145</v>
      </c>
      <c r="AU209" s="17" t="s">
        <v>116</v>
      </c>
    </row>
    <row r="210" spans="1:65" s="13" customFormat="1">
      <c r="B210" s="180"/>
      <c r="D210" s="176" t="s">
        <v>122</v>
      </c>
      <c r="E210" s="181" t="s">
        <v>1</v>
      </c>
      <c r="F210" s="182" t="s">
        <v>207</v>
      </c>
      <c r="H210" s="183">
        <v>49.305999999999997</v>
      </c>
      <c r="I210" s="184"/>
      <c r="L210" s="180"/>
      <c r="M210" s="185"/>
      <c r="N210" s="186"/>
      <c r="O210" s="186"/>
      <c r="P210" s="186"/>
      <c r="Q210" s="186"/>
      <c r="R210" s="186"/>
      <c r="S210" s="186"/>
      <c r="T210" s="187"/>
      <c r="AT210" s="181" t="s">
        <v>122</v>
      </c>
      <c r="AU210" s="181" t="s">
        <v>116</v>
      </c>
      <c r="AV210" s="13" t="s">
        <v>116</v>
      </c>
      <c r="AW210" s="13" t="s">
        <v>30</v>
      </c>
      <c r="AX210" s="13" t="s">
        <v>74</v>
      </c>
      <c r="AY210" s="181" t="s">
        <v>113</v>
      </c>
    </row>
    <row r="211" spans="1:65" s="14" customFormat="1">
      <c r="B211" s="188"/>
      <c r="D211" s="176" t="s">
        <v>122</v>
      </c>
      <c r="E211" s="189" t="s">
        <v>1</v>
      </c>
      <c r="F211" s="190" t="s">
        <v>124</v>
      </c>
      <c r="H211" s="191">
        <v>49.305999999999997</v>
      </c>
      <c r="I211" s="192"/>
      <c r="L211" s="188"/>
      <c r="M211" s="193"/>
      <c r="N211" s="194"/>
      <c r="O211" s="194"/>
      <c r="P211" s="194"/>
      <c r="Q211" s="194"/>
      <c r="R211" s="194"/>
      <c r="S211" s="194"/>
      <c r="T211" s="195"/>
      <c r="AT211" s="189" t="s">
        <v>122</v>
      </c>
      <c r="AU211" s="189" t="s">
        <v>116</v>
      </c>
      <c r="AV211" s="14" t="s">
        <v>125</v>
      </c>
      <c r="AW211" s="14" t="s">
        <v>30</v>
      </c>
      <c r="AX211" s="14" t="s">
        <v>81</v>
      </c>
      <c r="AY211" s="189" t="s">
        <v>113</v>
      </c>
    </row>
    <row r="212" spans="1:65" s="2" customFormat="1" ht="55.5" customHeight="1">
      <c r="A212" s="32"/>
      <c r="B212" s="161"/>
      <c r="C212" s="196" t="s">
        <v>164</v>
      </c>
      <c r="D212" s="196" t="s">
        <v>126</v>
      </c>
      <c r="E212" s="197" t="s">
        <v>208</v>
      </c>
      <c r="F212" s="198" t="s">
        <v>209</v>
      </c>
      <c r="G212" s="199" t="s">
        <v>119</v>
      </c>
      <c r="H212" s="200">
        <v>36.811999999999998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40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74" t="s">
        <v>128</v>
      </c>
      <c r="AT212" s="174" t="s">
        <v>126</v>
      </c>
      <c r="AU212" s="174" t="s">
        <v>116</v>
      </c>
      <c r="AY212" s="17" t="s">
        <v>113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7" t="s">
        <v>116</v>
      </c>
      <c r="BK212" s="175">
        <f>ROUND(I212*H212,2)</f>
        <v>0</v>
      </c>
      <c r="BL212" s="17" t="s">
        <v>120</v>
      </c>
      <c r="BM212" s="174" t="s">
        <v>210</v>
      </c>
    </row>
    <row r="213" spans="1:65" s="2" customFormat="1" ht="38.4">
      <c r="A213" s="32"/>
      <c r="B213" s="33"/>
      <c r="C213" s="32"/>
      <c r="D213" s="176" t="s">
        <v>121</v>
      </c>
      <c r="E213" s="32"/>
      <c r="F213" s="177" t="s">
        <v>209</v>
      </c>
      <c r="G213" s="32"/>
      <c r="H213" s="32"/>
      <c r="I213" s="96"/>
      <c r="J213" s="32"/>
      <c r="K213" s="32"/>
      <c r="L213" s="33"/>
      <c r="M213" s="178"/>
      <c r="N213" s="179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121</v>
      </c>
      <c r="AU213" s="17" t="s">
        <v>116</v>
      </c>
    </row>
    <row r="214" spans="1:65" s="2" customFormat="1" ht="28.8">
      <c r="A214" s="32"/>
      <c r="B214" s="33"/>
      <c r="C214" s="32"/>
      <c r="D214" s="176" t="s">
        <v>145</v>
      </c>
      <c r="E214" s="32"/>
      <c r="F214" s="214" t="s">
        <v>211</v>
      </c>
      <c r="G214" s="32"/>
      <c r="H214" s="32"/>
      <c r="I214" s="96"/>
      <c r="J214" s="32"/>
      <c r="K214" s="32"/>
      <c r="L214" s="33"/>
      <c r="M214" s="178"/>
      <c r="N214" s="179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145</v>
      </c>
      <c r="AU214" s="17" t="s">
        <v>116</v>
      </c>
    </row>
    <row r="215" spans="1:65" s="13" customFormat="1">
      <c r="B215" s="180"/>
      <c r="D215" s="176" t="s">
        <v>122</v>
      </c>
      <c r="E215" s="181" t="s">
        <v>1</v>
      </c>
      <c r="F215" s="182" t="s">
        <v>212</v>
      </c>
      <c r="H215" s="183">
        <v>36.811999999999998</v>
      </c>
      <c r="I215" s="184"/>
      <c r="L215" s="180"/>
      <c r="M215" s="185"/>
      <c r="N215" s="186"/>
      <c r="O215" s="186"/>
      <c r="P215" s="186"/>
      <c r="Q215" s="186"/>
      <c r="R215" s="186"/>
      <c r="S215" s="186"/>
      <c r="T215" s="187"/>
      <c r="AT215" s="181" t="s">
        <v>122</v>
      </c>
      <c r="AU215" s="181" t="s">
        <v>116</v>
      </c>
      <c r="AV215" s="13" t="s">
        <v>116</v>
      </c>
      <c r="AW215" s="13" t="s">
        <v>30</v>
      </c>
      <c r="AX215" s="13" t="s">
        <v>74</v>
      </c>
      <c r="AY215" s="181" t="s">
        <v>113</v>
      </c>
    </row>
    <row r="216" spans="1:65" s="14" customFormat="1">
      <c r="B216" s="188"/>
      <c r="D216" s="176" t="s">
        <v>122</v>
      </c>
      <c r="E216" s="189" t="s">
        <v>1</v>
      </c>
      <c r="F216" s="190" t="s">
        <v>124</v>
      </c>
      <c r="H216" s="191">
        <v>36.811999999999998</v>
      </c>
      <c r="I216" s="192"/>
      <c r="L216" s="188"/>
      <c r="M216" s="193"/>
      <c r="N216" s="194"/>
      <c r="O216" s="194"/>
      <c r="P216" s="194"/>
      <c r="Q216" s="194"/>
      <c r="R216" s="194"/>
      <c r="S216" s="194"/>
      <c r="T216" s="195"/>
      <c r="AT216" s="189" t="s">
        <v>122</v>
      </c>
      <c r="AU216" s="189" t="s">
        <v>116</v>
      </c>
      <c r="AV216" s="14" t="s">
        <v>125</v>
      </c>
      <c r="AW216" s="14" t="s">
        <v>30</v>
      </c>
      <c r="AX216" s="14" t="s">
        <v>81</v>
      </c>
      <c r="AY216" s="189" t="s">
        <v>113</v>
      </c>
    </row>
    <row r="217" spans="1:65" s="2" customFormat="1" ht="44.25" customHeight="1">
      <c r="A217" s="32"/>
      <c r="B217" s="161"/>
      <c r="C217" s="196" t="s">
        <v>213</v>
      </c>
      <c r="D217" s="196" t="s">
        <v>126</v>
      </c>
      <c r="E217" s="197" t="s">
        <v>214</v>
      </c>
      <c r="F217" s="198" t="s">
        <v>215</v>
      </c>
      <c r="G217" s="199" t="s">
        <v>119</v>
      </c>
      <c r="H217" s="200">
        <v>7.88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40</v>
      </c>
      <c r="O217" s="58"/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74" t="s">
        <v>128</v>
      </c>
      <c r="AT217" s="174" t="s">
        <v>126</v>
      </c>
      <c r="AU217" s="174" t="s">
        <v>116</v>
      </c>
      <c r="AY217" s="17" t="s">
        <v>113</v>
      </c>
      <c r="BE217" s="175">
        <f>IF(N217="základná",J217,0)</f>
        <v>0</v>
      </c>
      <c r="BF217" s="175">
        <f>IF(N217="znížená",J217,0)</f>
        <v>0</v>
      </c>
      <c r="BG217" s="175">
        <f>IF(N217="zákl. prenesená",J217,0)</f>
        <v>0</v>
      </c>
      <c r="BH217" s="175">
        <f>IF(N217="zníž. prenesená",J217,0)</f>
        <v>0</v>
      </c>
      <c r="BI217" s="175">
        <f>IF(N217="nulová",J217,0)</f>
        <v>0</v>
      </c>
      <c r="BJ217" s="17" t="s">
        <v>116</v>
      </c>
      <c r="BK217" s="175">
        <f>ROUND(I217*H217,2)</f>
        <v>0</v>
      </c>
      <c r="BL217" s="17" t="s">
        <v>120</v>
      </c>
      <c r="BM217" s="174" t="s">
        <v>216</v>
      </c>
    </row>
    <row r="218" spans="1:65" s="2" customFormat="1" ht="28.8">
      <c r="A218" s="32"/>
      <c r="B218" s="33"/>
      <c r="C218" s="32"/>
      <c r="D218" s="176" t="s">
        <v>121</v>
      </c>
      <c r="E218" s="32"/>
      <c r="F218" s="177" t="s">
        <v>215</v>
      </c>
      <c r="G218" s="32"/>
      <c r="H218" s="32"/>
      <c r="I218" s="96"/>
      <c r="J218" s="32"/>
      <c r="K218" s="32"/>
      <c r="L218" s="33"/>
      <c r="M218" s="178"/>
      <c r="N218" s="17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121</v>
      </c>
      <c r="AU218" s="17" t="s">
        <v>116</v>
      </c>
    </row>
    <row r="219" spans="1:65" s="2" customFormat="1" ht="38.4">
      <c r="A219" s="32"/>
      <c r="B219" s="33"/>
      <c r="C219" s="32"/>
      <c r="D219" s="176" t="s">
        <v>145</v>
      </c>
      <c r="E219" s="32"/>
      <c r="F219" s="214" t="s">
        <v>217</v>
      </c>
      <c r="G219" s="32"/>
      <c r="H219" s="32"/>
      <c r="I219" s="96"/>
      <c r="J219" s="32"/>
      <c r="K219" s="32"/>
      <c r="L219" s="33"/>
      <c r="M219" s="178"/>
      <c r="N219" s="179"/>
      <c r="O219" s="58"/>
      <c r="P219" s="58"/>
      <c r="Q219" s="58"/>
      <c r="R219" s="58"/>
      <c r="S219" s="58"/>
      <c r="T219" s="59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7" t="s">
        <v>145</v>
      </c>
      <c r="AU219" s="17" t="s">
        <v>116</v>
      </c>
    </row>
    <row r="220" spans="1:65" s="13" customFormat="1">
      <c r="B220" s="180"/>
      <c r="D220" s="176" t="s">
        <v>122</v>
      </c>
      <c r="E220" s="181" t="s">
        <v>1</v>
      </c>
      <c r="F220" s="182" t="s">
        <v>218</v>
      </c>
      <c r="H220" s="183">
        <v>7.88</v>
      </c>
      <c r="I220" s="184"/>
      <c r="L220" s="180"/>
      <c r="M220" s="185"/>
      <c r="N220" s="186"/>
      <c r="O220" s="186"/>
      <c r="P220" s="186"/>
      <c r="Q220" s="186"/>
      <c r="R220" s="186"/>
      <c r="S220" s="186"/>
      <c r="T220" s="187"/>
      <c r="AT220" s="181" t="s">
        <v>122</v>
      </c>
      <c r="AU220" s="181" t="s">
        <v>116</v>
      </c>
      <c r="AV220" s="13" t="s">
        <v>116</v>
      </c>
      <c r="AW220" s="13" t="s">
        <v>30</v>
      </c>
      <c r="AX220" s="13" t="s">
        <v>74</v>
      </c>
      <c r="AY220" s="181" t="s">
        <v>113</v>
      </c>
    </row>
    <row r="221" spans="1:65" s="14" customFormat="1">
      <c r="B221" s="188"/>
      <c r="D221" s="176" t="s">
        <v>122</v>
      </c>
      <c r="E221" s="189" t="s">
        <v>1</v>
      </c>
      <c r="F221" s="190" t="s">
        <v>124</v>
      </c>
      <c r="H221" s="191">
        <v>7.88</v>
      </c>
      <c r="I221" s="192"/>
      <c r="L221" s="188"/>
      <c r="M221" s="193"/>
      <c r="N221" s="194"/>
      <c r="O221" s="194"/>
      <c r="P221" s="194"/>
      <c r="Q221" s="194"/>
      <c r="R221" s="194"/>
      <c r="S221" s="194"/>
      <c r="T221" s="195"/>
      <c r="AT221" s="189" t="s">
        <v>122</v>
      </c>
      <c r="AU221" s="189" t="s">
        <v>116</v>
      </c>
      <c r="AV221" s="14" t="s">
        <v>125</v>
      </c>
      <c r="AW221" s="14" t="s">
        <v>30</v>
      </c>
      <c r="AX221" s="14" t="s">
        <v>81</v>
      </c>
      <c r="AY221" s="189" t="s">
        <v>113</v>
      </c>
    </row>
    <row r="222" spans="1:65" s="2" customFormat="1" ht="44.25" customHeight="1">
      <c r="A222" s="32"/>
      <c r="B222" s="161"/>
      <c r="C222" s="196" t="s">
        <v>7</v>
      </c>
      <c r="D222" s="196" t="s">
        <v>126</v>
      </c>
      <c r="E222" s="197" t="s">
        <v>219</v>
      </c>
      <c r="F222" s="198" t="s">
        <v>220</v>
      </c>
      <c r="G222" s="199" t="s">
        <v>119</v>
      </c>
      <c r="H222" s="200">
        <v>6.9420000000000002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40</v>
      </c>
      <c r="O222" s="58"/>
      <c r="P222" s="172">
        <f>O222*H222</f>
        <v>0</v>
      </c>
      <c r="Q222" s="172">
        <v>0</v>
      </c>
      <c r="R222" s="172">
        <f>Q222*H222</f>
        <v>0</v>
      </c>
      <c r="S222" s="172">
        <v>0</v>
      </c>
      <c r="T222" s="173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74" t="s">
        <v>128</v>
      </c>
      <c r="AT222" s="174" t="s">
        <v>126</v>
      </c>
      <c r="AU222" s="174" t="s">
        <v>116</v>
      </c>
      <c r="AY222" s="17" t="s">
        <v>113</v>
      </c>
      <c r="BE222" s="175">
        <f>IF(N222="základná",J222,0)</f>
        <v>0</v>
      </c>
      <c r="BF222" s="175">
        <f>IF(N222="znížená",J222,0)</f>
        <v>0</v>
      </c>
      <c r="BG222" s="175">
        <f>IF(N222="zákl. prenesená",J222,0)</f>
        <v>0</v>
      </c>
      <c r="BH222" s="175">
        <f>IF(N222="zníž. prenesená",J222,0)</f>
        <v>0</v>
      </c>
      <c r="BI222" s="175">
        <f>IF(N222="nulová",J222,0)</f>
        <v>0</v>
      </c>
      <c r="BJ222" s="17" t="s">
        <v>116</v>
      </c>
      <c r="BK222" s="175">
        <f>ROUND(I222*H222,2)</f>
        <v>0</v>
      </c>
      <c r="BL222" s="17" t="s">
        <v>120</v>
      </c>
      <c r="BM222" s="174" t="s">
        <v>221</v>
      </c>
    </row>
    <row r="223" spans="1:65" s="2" customFormat="1" ht="28.8">
      <c r="A223" s="32"/>
      <c r="B223" s="33"/>
      <c r="C223" s="32"/>
      <c r="D223" s="176" t="s">
        <v>121</v>
      </c>
      <c r="E223" s="32"/>
      <c r="F223" s="177" t="s">
        <v>220</v>
      </c>
      <c r="G223" s="32"/>
      <c r="H223" s="32"/>
      <c r="I223" s="96"/>
      <c r="J223" s="32"/>
      <c r="K223" s="32"/>
      <c r="L223" s="33"/>
      <c r="M223" s="178"/>
      <c r="N223" s="179"/>
      <c r="O223" s="58"/>
      <c r="P223" s="58"/>
      <c r="Q223" s="58"/>
      <c r="R223" s="58"/>
      <c r="S223" s="58"/>
      <c r="T223" s="59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7" t="s">
        <v>121</v>
      </c>
      <c r="AU223" s="17" t="s">
        <v>116</v>
      </c>
    </row>
    <row r="224" spans="1:65" s="2" customFormat="1" ht="38.4">
      <c r="A224" s="32"/>
      <c r="B224" s="33"/>
      <c r="C224" s="32"/>
      <c r="D224" s="176" t="s">
        <v>145</v>
      </c>
      <c r="E224" s="32"/>
      <c r="F224" s="214" t="s">
        <v>217</v>
      </c>
      <c r="G224" s="32"/>
      <c r="H224" s="32"/>
      <c r="I224" s="96"/>
      <c r="J224" s="32"/>
      <c r="K224" s="32"/>
      <c r="L224" s="33"/>
      <c r="M224" s="178"/>
      <c r="N224" s="17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145</v>
      </c>
      <c r="AU224" s="17" t="s">
        <v>116</v>
      </c>
    </row>
    <row r="225" spans="1:65" s="13" customFormat="1">
      <c r="B225" s="180"/>
      <c r="D225" s="176" t="s">
        <v>122</v>
      </c>
      <c r="E225" s="181" t="s">
        <v>1</v>
      </c>
      <c r="F225" s="182" t="s">
        <v>222</v>
      </c>
      <c r="H225" s="183">
        <v>6.9420000000000002</v>
      </c>
      <c r="I225" s="184"/>
      <c r="L225" s="180"/>
      <c r="M225" s="185"/>
      <c r="N225" s="186"/>
      <c r="O225" s="186"/>
      <c r="P225" s="186"/>
      <c r="Q225" s="186"/>
      <c r="R225" s="186"/>
      <c r="S225" s="186"/>
      <c r="T225" s="187"/>
      <c r="AT225" s="181" t="s">
        <v>122</v>
      </c>
      <c r="AU225" s="181" t="s">
        <v>116</v>
      </c>
      <c r="AV225" s="13" t="s">
        <v>116</v>
      </c>
      <c r="AW225" s="13" t="s">
        <v>30</v>
      </c>
      <c r="AX225" s="13" t="s">
        <v>74</v>
      </c>
      <c r="AY225" s="181" t="s">
        <v>113</v>
      </c>
    </row>
    <row r="226" spans="1:65" s="14" customFormat="1">
      <c r="B226" s="188"/>
      <c r="D226" s="176" t="s">
        <v>122</v>
      </c>
      <c r="E226" s="189" t="s">
        <v>1</v>
      </c>
      <c r="F226" s="190" t="s">
        <v>124</v>
      </c>
      <c r="H226" s="191">
        <v>6.9420000000000002</v>
      </c>
      <c r="I226" s="192"/>
      <c r="L226" s="188"/>
      <c r="M226" s="193"/>
      <c r="N226" s="194"/>
      <c r="O226" s="194"/>
      <c r="P226" s="194"/>
      <c r="Q226" s="194"/>
      <c r="R226" s="194"/>
      <c r="S226" s="194"/>
      <c r="T226" s="195"/>
      <c r="AT226" s="189" t="s">
        <v>122</v>
      </c>
      <c r="AU226" s="189" t="s">
        <v>116</v>
      </c>
      <c r="AV226" s="14" t="s">
        <v>125</v>
      </c>
      <c r="AW226" s="14" t="s">
        <v>30</v>
      </c>
      <c r="AX226" s="14" t="s">
        <v>81</v>
      </c>
      <c r="AY226" s="189" t="s">
        <v>113</v>
      </c>
    </row>
    <row r="227" spans="1:65" s="2" customFormat="1" ht="44.25" customHeight="1">
      <c r="A227" s="32"/>
      <c r="B227" s="161"/>
      <c r="C227" s="196" t="s">
        <v>223</v>
      </c>
      <c r="D227" s="196" t="s">
        <v>126</v>
      </c>
      <c r="E227" s="197" t="s">
        <v>224</v>
      </c>
      <c r="F227" s="198" t="s">
        <v>225</v>
      </c>
      <c r="G227" s="199" t="s">
        <v>119</v>
      </c>
      <c r="H227" s="200">
        <v>17.850000000000001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40</v>
      </c>
      <c r="O227" s="58"/>
      <c r="P227" s="172">
        <f>O227*H227</f>
        <v>0</v>
      </c>
      <c r="Q227" s="172">
        <v>0</v>
      </c>
      <c r="R227" s="172">
        <f>Q227*H227</f>
        <v>0</v>
      </c>
      <c r="S227" s="172">
        <v>0</v>
      </c>
      <c r="T227" s="173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74" t="s">
        <v>128</v>
      </c>
      <c r="AT227" s="174" t="s">
        <v>126</v>
      </c>
      <c r="AU227" s="174" t="s">
        <v>116</v>
      </c>
      <c r="AY227" s="17" t="s">
        <v>113</v>
      </c>
      <c r="BE227" s="175">
        <f>IF(N227="základná",J227,0)</f>
        <v>0</v>
      </c>
      <c r="BF227" s="175">
        <f>IF(N227="znížená",J227,0)</f>
        <v>0</v>
      </c>
      <c r="BG227" s="175">
        <f>IF(N227="zákl. prenesená",J227,0)</f>
        <v>0</v>
      </c>
      <c r="BH227" s="175">
        <f>IF(N227="zníž. prenesená",J227,0)</f>
        <v>0</v>
      </c>
      <c r="BI227" s="175">
        <f>IF(N227="nulová",J227,0)</f>
        <v>0</v>
      </c>
      <c r="BJ227" s="17" t="s">
        <v>116</v>
      </c>
      <c r="BK227" s="175">
        <f>ROUND(I227*H227,2)</f>
        <v>0</v>
      </c>
      <c r="BL227" s="17" t="s">
        <v>120</v>
      </c>
      <c r="BM227" s="174" t="s">
        <v>226</v>
      </c>
    </row>
    <row r="228" spans="1:65" s="2" customFormat="1" ht="28.8">
      <c r="A228" s="32"/>
      <c r="B228" s="33"/>
      <c r="C228" s="32"/>
      <c r="D228" s="176" t="s">
        <v>121</v>
      </c>
      <c r="E228" s="32"/>
      <c r="F228" s="177" t="s">
        <v>225</v>
      </c>
      <c r="G228" s="32"/>
      <c r="H228" s="32"/>
      <c r="I228" s="96"/>
      <c r="J228" s="32"/>
      <c r="K228" s="32"/>
      <c r="L228" s="33"/>
      <c r="M228" s="178"/>
      <c r="N228" s="179"/>
      <c r="O228" s="58"/>
      <c r="P228" s="58"/>
      <c r="Q228" s="58"/>
      <c r="R228" s="58"/>
      <c r="S228" s="58"/>
      <c r="T228" s="59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7" t="s">
        <v>121</v>
      </c>
      <c r="AU228" s="17" t="s">
        <v>116</v>
      </c>
    </row>
    <row r="229" spans="1:65" s="2" customFormat="1" ht="38.4">
      <c r="A229" s="32"/>
      <c r="B229" s="33"/>
      <c r="C229" s="32"/>
      <c r="D229" s="176" t="s">
        <v>145</v>
      </c>
      <c r="E229" s="32"/>
      <c r="F229" s="214" t="s">
        <v>227</v>
      </c>
      <c r="G229" s="32"/>
      <c r="H229" s="32"/>
      <c r="I229" s="96"/>
      <c r="J229" s="32"/>
      <c r="K229" s="32"/>
      <c r="L229" s="33"/>
      <c r="M229" s="178"/>
      <c r="N229" s="179"/>
      <c r="O229" s="58"/>
      <c r="P229" s="58"/>
      <c r="Q229" s="58"/>
      <c r="R229" s="58"/>
      <c r="S229" s="58"/>
      <c r="T229" s="59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7" t="s">
        <v>145</v>
      </c>
      <c r="AU229" s="17" t="s">
        <v>116</v>
      </c>
    </row>
    <row r="230" spans="1:65" s="13" customFormat="1">
      <c r="B230" s="180"/>
      <c r="D230" s="176" t="s">
        <v>122</v>
      </c>
      <c r="E230" s="181" t="s">
        <v>1</v>
      </c>
      <c r="F230" s="182" t="s">
        <v>228</v>
      </c>
      <c r="H230" s="183">
        <v>17.850000000000001</v>
      </c>
      <c r="I230" s="184"/>
      <c r="L230" s="180"/>
      <c r="M230" s="185"/>
      <c r="N230" s="186"/>
      <c r="O230" s="186"/>
      <c r="P230" s="186"/>
      <c r="Q230" s="186"/>
      <c r="R230" s="186"/>
      <c r="S230" s="186"/>
      <c r="T230" s="187"/>
      <c r="AT230" s="181" t="s">
        <v>122</v>
      </c>
      <c r="AU230" s="181" t="s">
        <v>116</v>
      </c>
      <c r="AV230" s="13" t="s">
        <v>116</v>
      </c>
      <c r="AW230" s="13" t="s">
        <v>30</v>
      </c>
      <c r="AX230" s="13" t="s">
        <v>74</v>
      </c>
      <c r="AY230" s="181" t="s">
        <v>113</v>
      </c>
    </row>
    <row r="231" spans="1:65" s="14" customFormat="1">
      <c r="B231" s="188"/>
      <c r="D231" s="176" t="s">
        <v>122</v>
      </c>
      <c r="E231" s="189" t="s">
        <v>1</v>
      </c>
      <c r="F231" s="190" t="s">
        <v>124</v>
      </c>
      <c r="H231" s="191">
        <v>17.850000000000001</v>
      </c>
      <c r="I231" s="192"/>
      <c r="L231" s="188"/>
      <c r="M231" s="193"/>
      <c r="N231" s="194"/>
      <c r="O231" s="194"/>
      <c r="P231" s="194"/>
      <c r="Q231" s="194"/>
      <c r="R231" s="194"/>
      <c r="S231" s="194"/>
      <c r="T231" s="195"/>
      <c r="AT231" s="189" t="s">
        <v>122</v>
      </c>
      <c r="AU231" s="189" t="s">
        <v>116</v>
      </c>
      <c r="AV231" s="14" t="s">
        <v>125</v>
      </c>
      <c r="AW231" s="14" t="s">
        <v>30</v>
      </c>
      <c r="AX231" s="14" t="s">
        <v>81</v>
      </c>
      <c r="AY231" s="189" t="s">
        <v>113</v>
      </c>
    </row>
    <row r="232" spans="1:65" s="2" customFormat="1" ht="44.25" customHeight="1">
      <c r="A232" s="32"/>
      <c r="B232" s="161"/>
      <c r="C232" s="196" t="s">
        <v>174</v>
      </c>
      <c r="D232" s="196" t="s">
        <v>126</v>
      </c>
      <c r="E232" s="197" t="s">
        <v>229</v>
      </c>
      <c r="F232" s="198" t="s">
        <v>230</v>
      </c>
      <c r="G232" s="199" t="s">
        <v>119</v>
      </c>
      <c r="H232" s="200">
        <v>4.8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40</v>
      </c>
      <c r="O232" s="58"/>
      <c r="P232" s="172">
        <f>O232*H232</f>
        <v>0</v>
      </c>
      <c r="Q232" s="172">
        <v>0</v>
      </c>
      <c r="R232" s="172">
        <f>Q232*H232</f>
        <v>0</v>
      </c>
      <c r="S232" s="172">
        <v>0</v>
      </c>
      <c r="T232" s="173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74" t="s">
        <v>128</v>
      </c>
      <c r="AT232" s="174" t="s">
        <v>126</v>
      </c>
      <c r="AU232" s="174" t="s">
        <v>116</v>
      </c>
      <c r="AY232" s="17" t="s">
        <v>113</v>
      </c>
      <c r="BE232" s="175">
        <f>IF(N232="základná",J232,0)</f>
        <v>0</v>
      </c>
      <c r="BF232" s="175">
        <f>IF(N232="znížená",J232,0)</f>
        <v>0</v>
      </c>
      <c r="BG232" s="175">
        <f>IF(N232="zákl. prenesená",J232,0)</f>
        <v>0</v>
      </c>
      <c r="BH232" s="175">
        <f>IF(N232="zníž. prenesená",J232,0)</f>
        <v>0</v>
      </c>
      <c r="BI232" s="175">
        <f>IF(N232="nulová",J232,0)</f>
        <v>0</v>
      </c>
      <c r="BJ232" s="17" t="s">
        <v>116</v>
      </c>
      <c r="BK232" s="175">
        <f>ROUND(I232*H232,2)</f>
        <v>0</v>
      </c>
      <c r="BL232" s="17" t="s">
        <v>120</v>
      </c>
      <c r="BM232" s="174" t="s">
        <v>231</v>
      </c>
    </row>
    <row r="233" spans="1:65" s="2" customFormat="1" ht="28.8">
      <c r="A233" s="32"/>
      <c r="B233" s="33"/>
      <c r="C233" s="32"/>
      <c r="D233" s="176" t="s">
        <v>121</v>
      </c>
      <c r="E233" s="32"/>
      <c r="F233" s="177" t="s">
        <v>230</v>
      </c>
      <c r="G233" s="32"/>
      <c r="H233" s="32"/>
      <c r="I233" s="96"/>
      <c r="J233" s="32"/>
      <c r="K233" s="32"/>
      <c r="L233" s="33"/>
      <c r="M233" s="178"/>
      <c r="N233" s="179"/>
      <c r="O233" s="58"/>
      <c r="P233" s="58"/>
      <c r="Q233" s="58"/>
      <c r="R233" s="58"/>
      <c r="S233" s="58"/>
      <c r="T233" s="59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7" t="s">
        <v>121</v>
      </c>
      <c r="AU233" s="17" t="s">
        <v>116</v>
      </c>
    </row>
    <row r="234" spans="1:65" s="2" customFormat="1" ht="38.4">
      <c r="A234" s="32"/>
      <c r="B234" s="33"/>
      <c r="C234" s="32"/>
      <c r="D234" s="176" t="s">
        <v>145</v>
      </c>
      <c r="E234" s="32"/>
      <c r="F234" s="214" t="s">
        <v>227</v>
      </c>
      <c r="G234" s="32"/>
      <c r="H234" s="32"/>
      <c r="I234" s="96"/>
      <c r="J234" s="32"/>
      <c r="K234" s="32"/>
      <c r="L234" s="33"/>
      <c r="M234" s="178"/>
      <c r="N234" s="179"/>
      <c r="O234" s="58"/>
      <c r="P234" s="58"/>
      <c r="Q234" s="58"/>
      <c r="R234" s="58"/>
      <c r="S234" s="58"/>
      <c r="T234" s="59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7" t="s">
        <v>145</v>
      </c>
      <c r="AU234" s="17" t="s">
        <v>116</v>
      </c>
    </row>
    <row r="235" spans="1:65" s="13" customFormat="1">
      <c r="B235" s="180"/>
      <c r="D235" s="176" t="s">
        <v>122</v>
      </c>
      <c r="E235" s="181" t="s">
        <v>1</v>
      </c>
      <c r="F235" s="182" t="s">
        <v>232</v>
      </c>
      <c r="H235" s="183">
        <v>4.8</v>
      </c>
      <c r="I235" s="184"/>
      <c r="L235" s="180"/>
      <c r="M235" s="185"/>
      <c r="N235" s="186"/>
      <c r="O235" s="186"/>
      <c r="P235" s="186"/>
      <c r="Q235" s="186"/>
      <c r="R235" s="186"/>
      <c r="S235" s="186"/>
      <c r="T235" s="187"/>
      <c r="AT235" s="181" t="s">
        <v>122</v>
      </c>
      <c r="AU235" s="181" t="s">
        <v>116</v>
      </c>
      <c r="AV235" s="13" t="s">
        <v>116</v>
      </c>
      <c r="AW235" s="13" t="s">
        <v>30</v>
      </c>
      <c r="AX235" s="13" t="s">
        <v>74</v>
      </c>
      <c r="AY235" s="181" t="s">
        <v>113</v>
      </c>
    </row>
    <row r="236" spans="1:65" s="14" customFormat="1">
      <c r="B236" s="188"/>
      <c r="D236" s="176" t="s">
        <v>122</v>
      </c>
      <c r="E236" s="189" t="s">
        <v>1</v>
      </c>
      <c r="F236" s="190" t="s">
        <v>124</v>
      </c>
      <c r="H236" s="191">
        <v>4.8</v>
      </c>
      <c r="I236" s="192"/>
      <c r="L236" s="188"/>
      <c r="M236" s="193"/>
      <c r="N236" s="194"/>
      <c r="O236" s="194"/>
      <c r="P236" s="194"/>
      <c r="Q236" s="194"/>
      <c r="R236" s="194"/>
      <c r="S236" s="194"/>
      <c r="T236" s="195"/>
      <c r="AT236" s="189" t="s">
        <v>122</v>
      </c>
      <c r="AU236" s="189" t="s">
        <v>116</v>
      </c>
      <c r="AV236" s="14" t="s">
        <v>125</v>
      </c>
      <c r="AW236" s="14" t="s">
        <v>30</v>
      </c>
      <c r="AX236" s="14" t="s">
        <v>81</v>
      </c>
      <c r="AY236" s="189" t="s">
        <v>113</v>
      </c>
    </row>
    <row r="237" spans="1:65" s="2" customFormat="1" ht="55.5" customHeight="1">
      <c r="A237" s="32"/>
      <c r="B237" s="161"/>
      <c r="C237" s="196" t="s">
        <v>233</v>
      </c>
      <c r="D237" s="196" t="s">
        <v>126</v>
      </c>
      <c r="E237" s="197" t="s">
        <v>234</v>
      </c>
      <c r="F237" s="198" t="s">
        <v>235</v>
      </c>
      <c r="G237" s="199" t="s">
        <v>119</v>
      </c>
      <c r="H237" s="200">
        <v>30.869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40</v>
      </c>
      <c r="O237" s="58"/>
      <c r="P237" s="172">
        <f>O237*H237</f>
        <v>0</v>
      </c>
      <c r="Q237" s="172">
        <v>0</v>
      </c>
      <c r="R237" s="172">
        <f>Q237*H237</f>
        <v>0</v>
      </c>
      <c r="S237" s="172">
        <v>0</v>
      </c>
      <c r="T237" s="173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74" t="s">
        <v>128</v>
      </c>
      <c r="AT237" s="174" t="s">
        <v>126</v>
      </c>
      <c r="AU237" s="174" t="s">
        <v>116</v>
      </c>
      <c r="AY237" s="17" t="s">
        <v>113</v>
      </c>
      <c r="BE237" s="175">
        <f>IF(N237="základná",J237,0)</f>
        <v>0</v>
      </c>
      <c r="BF237" s="175">
        <f>IF(N237="znížená",J237,0)</f>
        <v>0</v>
      </c>
      <c r="BG237" s="175">
        <f>IF(N237="zákl. prenesená",J237,0)</f>
        <v>0</v>
      </c>
      <c r="BH237" s="175">
        <f>IF(N237="zníž. prenesená",J237,0)</f>
        <v>0</v>
      </c>
      <c r="BI237" s="175">
        <f>IF(N237="nulová",J237,0)</f>
        <v>0</v>
      </c>
      <c r="BJ237" s="17" t="s">
        <v>116</v>
      </c>
      <c r="BK237" s="175">
        <f>ROUND(I237*H237,2)</f>
        <v>0</v>
      </c>
      <c r="BL237" s="17" t="s">
        <v>120</v>
      </c>
      <c r="BM237" s="174" t="s">
        <v>236</v>
      </c>
    </row>
    <row r="238" spans="1:65" s="2" customFormat="1" ht="38.4">
      <c r="A238" s="32"/>
      <c r="B238" s="33"/>
      <c r="C238" s="32"/>
      <c r="D238" s="176" t="s">
        <v>121</v>
      </c>
      <c r="E238" s="32"/>
      <c r="F238" s="177" t="s">
        <v>235</v>
      </c>
      <c r="G238" s="32"/>
      <c r="H238" s="32"/>
      <c r="I238" s="96"/>
      <c r="J238" s="32"/>
      <c r="K238" s="32"/>
      <c r="L238" s="33"/>
      <c r="M238" s="178"/>
      <c r="N238" s="179"/>
      <c r="O238" s="58"/>
      <c r="P238" s="58"/>
      <c r="Q238" s="58"/>
      <c r="R238" s="58"/>
      <c r="S238" s="58"/>
      <c r="T238" s="59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7" t="s">
        <v>121</v>
      </c>
      <c r="AU238" s="17" t="s">
        <v>116</v>
      </c>
    </row>
    <row r="239" spans="1:65" s="2" customFormat="1" ht="38.4">
      <c r="A239" s="32"/>
      <c r="B239" s="33"/>
      <c r="C239" s="32"/>
      <c r="D239" s="176" t="s">
        <v>145</v>
      </c>
      <c r="E239" s="32"/>
      <c r="F239" s="214" t="s">
        <v>217</v>
      </c>
      <c r="G239" s="32"/>
      <c r="H239" s="32"/>
      <c r="I239" s="96"/>
      <c r="J239" s="32"/>
      <c r="K239" s="32"/>
      <c r="L239" s="33"/>
      <c r="M239" s="178"/>
      <c r="N239" s="179"/>
      <c r="O239" s="58"/>
      <c r="P239" s="58"/>
      <c r="Q239" s="58"/>
      <c r="R239" s="58"/>
      <c r="S239" s="58"/>
      <c r="T239" s="59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T239" s="17" t="s">
        <v>145</v>
      </c>
      <c r="AU239" s="17" t="s">
        <v>116</v>
      </c>
    </row>
    <row r="240" spans="1:65" s="13" customFormat="1">
      <c r="B240" s="180"/>
      <c r="D240" s="176" t="s">
        <v>122</v>
      </c>
      <c r="E240" s="181" t="s">
        <v>1</v>
      </c>
      <c r="F240" s="182" t="s">
        <v>237</v>
      </c>
      <c r="H240" s="183">
        <v>30.869</v>
      </c>
      <c r="I240" s="184"/>
      <c r="L240" s="180"/>
      <c r="M240" s="185"/>
      <c r="N240" s="186"/>
      <c r="O240" s="186"/>
      <c r="P240" s="186"/>
      <c r="Q240" s="186"/>
      <c r="R240" s="186"/>
      <c r="S240" s="186"/>
      <c r="T240" s="187"/>
      <c r="AT240" s="181" t="s">
        <v>122</v>
      </c>
      <c r="AU240" s="181" t="s">
        <v>116</v>
      </c>
      <c r="AV240" s="13" t="s">
        <v>116</v>
      </c>
      <c r="AW240" s="13" t="s">
        <v>30</v>
      </c>
      <c r="AX240" s="13" t="s">
        <v>74</v>
      </c>
      <c r="AY240" s="181" t="s">
        <v>113</v>
      </c>
    </row>
    <row r="241" spans="1:65" s="14" customFormat="1">
      <c r="B241" s="188"/>
      <c r="D241" s="176" t="s">
        <v>122</v>
      </c>
      <c r="E241" s="189" t="s">
        <v>1</v>
      </c>
      <c r="F241" s="190" t="s">
        <v>124</v>
      </c>
      <c r="H241" s="191">
        <v>30.869</v>
      </c>
      <c r="I241" s="192"/>
      <c r="L241" s="188"/>
      <c r="M241" s="193"/>
      <c r="N241" s="194"/>
      <c r="O241" s="194"/>
      <c r="P241" s="194"/>
      <c r="Q241" s="194"/>
      <c r="R241" s="194"/>
      <c r="S241" s="194"/>
      <c r="T241" s="195"/>
      <c r="AT241" s="189" t="s">
        <v>122</v>
      </c>
      <c r="AU241" s="189" t="s">
        <v>116</v>
      </c>
      <c r="AV241" s="14" t="s">
        <v>125</v>
      </c>
      <c r="AW241" s="14" t="s">
        <v>30</v>
      </c>
      <c r="AX241" s="14" t="s">
        <v>81</v>
      </c>
      <c r="AY241" s="189" t="s">
        <v>113</v>
      </c>
    </row>
    <row r="242" spans="1:65" s="2" customFormat="1" ht="44.25" customHeight="1">
      <c r="A242" s="32"/>
      <c r="B242" s="161"/>
      <c r="C242" s="196" t="s">
        <v>179</v>
      </c>
      <c r="D242" s="196" t="s">
        <v>126</v>
      </c>
      <c r="E242" s="197" t="s">
        <v>238</v>
      </c>
      <c r="F242" s="198" t="s">
        <v>239</v>
      </c>
      <c r="G242" s="199" t="s">
        <v>119</v>
      </c>
      <c r="H242" s="200">
        <v>7.88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40</v>
      </c>
      <c r="O242" s="58"/>
      <c r="P242" s="172">
        <f>O242*H242</f>
        <v>0</v>
      </c>
      <c r="Q242" s="172">
        <v>0</v>
      </c>
      <c r="R242" s="172">
        <f>Q242*H242</f>
        <v>0</v>
      </c>
      <c r="S242" s="172">
        <v>0</v>
      </c>
      <c r="T242" s="173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74" t="s">
        <v>128</v>
      </c>
      <c r="AT242" s="174" t="s">
        <v>126</v>
      </c>
      <c r="AU242" s="174" t="s">
        <v>116</v>
      </c>
      <c r="AY242" s="17" t="s">
        <v>113</v>
      </c>
      <c r="BE242" s="175">
        <f>IF(N242="základná",J242,0)</f>
        <v>0</v>
      </c>
      <c r="BF242" s="175">
        <f>IF(N242="znížená",J242,0)</f>
        <v>0</v>
      </c>
      <c r="BG242" s="175">
        <f>IF(N242="zákl. prenesená",J242,0)</f>
        <v>0</v>
      </c>
      <c r="BH242" s="175">
        <f>IF(N242="zníž. prenesená",J242,0)</f>
        <v>0</v>
      </c>
      <c r="BI242" s="175">
        <f>IF(N242="nulová",J242,0)</f>
        <v>0</v>
      </c>
      <c r="BJ242" s="17" t="s">
        <v>116</v>
      </c>
      <c r="BK242" s="175">
        <f>ROUND(I242*H242,2)</f>
        <v>0</v>
      </c>
      <c r="BL242" s="17" t="s">
        <v>120</v>
      </c>
      <c r="BM242" s="174" t="s">
        <v>240</v>
      </c>
    </row>
    <row r="243" spans="1:65" s="2" customFormat="1" ht="28.8">
      <c r="A243" s="32"/>
      <c r="B243" s="33"/>
      <c r="C243" s="32"/>
      <c r="D243" s="176" t="s">
        <v>121</v>
      </c>
      <c r="E243" s="32"/>
      <c r="F243" s="177" t="s">
        <v>239</v>
      </c>
      <c r="G243" s="32"/>
      <c r="H243" s="32"/>
      <c r="I243" s="96"/>
      <c r="J243" s="32"/>
      <c r="K243" s="32"/>
      <c r="L243" s="33"/>
      <c r="M243" s="178"/>
      <c r="N243" s="179"/>
      <c r="O243" s="58"/>
      <c r="P243" s="58"/>
      <c r="Q243" s="58"/>
      <c r="R243" s="58"/>
      <c r="S243" s="58"/>
      <c r="T243" s="59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T243" s="17" t="s">
        <v>121</v>
      </c>
      <c r="AU243" s="17" t="s">
        <v>116</v>
      </c>
    </row>
    <row r="244" spans="1:65" s="2" customFormat="1" ht="38.4">
      <c r="A244" s="32"/>
      <c r="B244" s="33"/>
      <c r="C244" s="32"/>
      <c r="D244" s="176" t="s">
        <v>145</v>
      </c>
      <c r="E244" s="32"/>
      <c r="F244" s="214" t="s">
        <v>217</v>
      </c>
      <c r="G244" s="32"/>
      <c r="H244" s="32"/>
      <c r="I244" s="96"/>
      <c r="J244" s="32"/>
      <c r="K244" s="32"/>
      <c r="L244" s="33"/>
      <c r="M244" s="178"/>
      <c r="N244" s="179"/>
      <c r="O244" s="58"/>
      <c r="P244" s="58"/>
      <c r="Q244" s="58"/>
      <c r="R244" s="58"/>
      <c r="S244" s="58"/>
      <c r="T244" s="59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7" t="s">
        <v>145</v>
      </c>
      <c r="AU244" s="17" t="s">
        <v>116</v>
      </c>
    </row>
    <row r="245" spans="1:65" s="13" customFormat="1">
      <c r="B245" s="180"/>
      <c r="D245" s="176" t="s">
        <v>122</v>
      </c>
      <c r="E245" s="181" t="s">
        <v>1</v>
      </c>
      <c r="F245" s="182" t="s">
        <v>218</v>
      </c>
      <c r="H245" s="183">
        <v>7.88</v>
      </c>
      <c r="I245" s="184"/>
      <c r="L245" s="180"/>
      <c r="M245" s="185"/>
      <c r="N245" s="186"/>
      <c r="O245" s="186"/>
      <c r="P245" s="186"/>
      <c r="Q245" s="186"/>
      <c r="R245" s="186"/>
      <c r="S245" s="186"/>
      <c r="T245" s="187"/>
      <c r="AT245" s="181" t="s">
        <v>122</v>
      </c>
      <c r="AU245" s="181" t="s">
        <v>116</v>
      </c>
      <c r="AV245" s="13" t="s">
        <v>116</v>
      </c>
      <c r="AW245" s="13" t="s">
        <v>30</v>
      </c>
      <c r="AX245" s="13" t="s">
        <v>74</v>
      </c>
      <c r="AY245" s="181" t="s">
        <v>113</v>
      </c>
    </row>
    <row r="246" spans="1:65" s="14" customFormat="1">
      <c r="B246" s="188"/>
      <c r="D246" s="176" t="s">
        <v>122</v>
      </c>
      <c r="E246" s="189" t="s">
        <v>1</v>
      </c>
      <c r="F246" s="190" t="s">
        <v>124</v>
      </c>
      <c r="H246" s="191">
        <v>7.88</v>
      </c>
      <c r="I246" s="192"/>
      <c r="L246" s="188"/>
      <c r="M246" s="193"/>
      <c r="N246" s="194"/>
      <c r="O246" s="194"/>
      <c r="P246" s="194"/>
      <c r="Q246" s="194"/>
      <c r="R246" s="194"/>
      <c r="S246" s="194"/>
      <c r="T246" s="195"/>
      <c r="AT246" s="189" t="s">
        <v>122</v>
      </c>
      <c r="AU246" s="189" t="s">
        <v>116</v>
      </c>
      <c r="AV246" s="14" t="s">
        <v>125</v>
      </c>
      <c r="AW246" s="14" t="s">
        <v>30</v>
      </c>
      <c r="AX246" s="14" t="s">
        <v>81</v>
      </c>
      <c r="AY246" s="189" t="s">
        <v>113</v>
      </c>
    </row>
    <row r="247" spans="1:65" s="2" customFormat="1" ht="44.25" customHeight="1">
      <c r="A247" s="32"/>
      <c r="B247" s="161"/>
      <c r="C247" s="196" t="s">
        <v>241</v>
      </c>
      <c r="D247" s="196" t="s">
        <v>126</v>
      </c>
      <c r="E247" s="197" t="s">
        <v>242</v>
      </c>
      <c r="F247" s="198" t="s">
        <v>243</v>
      </c>
      <c r="G247" s="199" t="s">
        <v>119</v>
      </c>
      <c r="H247" s="200">
        <v>252.78299999999999</v>
      </c>
      <c r="I247" s="201"/>
      <c r="J247" s="202">
        <f>ROUND(I247*H247,2)</f>
        <v>0</v>
      </c>
      <c r="K247" s="203"/>
      <c r="L247" s="204"/>
      <c r="M247" s="205" t="s">
        <v>1</v>
      </c>
      <c r="N247" s="206" t="s">
        <v>40</v>
      </c>
      <c r="O247" s="58"/>
      <c r="P247" s="172">
        <f>O247*H247</f>
        <v>0</v>
      </c>
      <c r="Q247" s="172">
        <v>0</v>
      </c>
      <c r="R247" s="172">
        <f>Q247*H247</f>
        <v>0</v>
      </c>
      <c r="S247" s="172">
        <v>0</v>
      </c>
      <c r="T247" s="173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74" t="s">
        <v>128</v>
      </c>
      <c r="AT247" s="174" t="s">
        <v>126</v>
      </c>
      <c r="AU247" s="174" t="s">
        <v>116</v>
      </c>
      <c r="AY247" s="17" t="s">
        <v>113</v>
      </c>
      <c r="BE247" s="175">
        <f>IF(N247="základná",J247,0)</f>
        <v>0</v>
      </c>
      <c r="BF247" s="175">
        <f>IF(N247="znížená",J247,0)</f>
        <v>0</v>
      </c>
      <c r="BG247" s="175">
        <f>IF(N247="zákl. prenesená",J247,0)</f>
        <v>0</v>
      </c>
      <c r="BH247" s="175">
        <f>IF(N247="zníž. prenesená",J247,0)</f>
        <v>0</v>
      </c>
      <c r="BI247" s="175">
        <f>IF(N247="nulová",J247,0)</f>
        <v>0</v>
      </c>
      <c r="BJ247" s="17" t="s">
        <v>116</v>
      </c>
      <c r="BK247" s="175">
        <f>ROUND(I247*H247,2)</f>
        <v>0</v>
      </c>
      <c r="BL247" s="17" t="s">
        <v>120</v>
      </c>
      <c r="BM247" s="174" t="s">
        <v>244</v>
      </c>
    </row>
    <row r="248" spans="1:65" s="2" customFormat="1" ht="28.8">
      <c r="A248" s="32"/>
      <c r="B248" s="33"/>
      <c r="C248" s="32"/>
      <c r="D248" s="176" t="s">
        <v>121</v>
      </c>
      <c r="E248" s="32"/>
      <c r="F248" s="177" t="s">
        <v>243</v>
      </c>
      <c r="G248" s="32"/>
      <c r="H248" s="32"/>
      <c r="I248" s="96"/>
      <c r="J248" s="32"/>
      <c r="K248" s="32"/>
      <c r="L248" s="33"/>
      <c r="M248" s="178"/>
      <c r="N248" s="179"/>
      <c r="O248" s="58"/>
      <c r="P248" s="58"/>
      <c r="Q248" s="58"/>
      <c r="R248" s="58"/>
      <c r="S248" s="58"/>
      <c r="T248" s="59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7" t="s">
        <v>121</v>
      </c>
      <c r="AU248" s="17" t="s">
        <v>116</v>
      </c>
    </row>
    <row r="249" spans="1:65" s="2" customFormat="1" ht="38.4">
      <c r="A249" s="32"/>
      <c r="B249" s="33"/>
      <c r="C249" s="32"/>
      <c r="D249" s="176" t="s">
        <v>145</v>
      </c>
      <c r="E249" s="32"/>
      <c r="F249" s="214" t="s">
        <v>217</v>
      </c>
      <c r="G249" s="32"/>
      <c r="H249" s="32"/>
      <c r="I249" s="96"/>
      <c r="J249" s="32"/>
      <c r="K249" s="32"/>
      <c r="L249" s="33"/>
      <c r="M249" s="178"/>
      <c r="N249" s="17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145</v>
      </c>
      <c r="AU249" s="17" t="s">
        <v>116</v>
      </c>
    </row>
    <row r="250" spans="1:65" s="13" customFormat="1">
      <c r="B250" s="180"/>
      <c r="D250" s="176" t="s">
        <v>122</v>
      </c>
      <c r="E250" s="181" t="s">
        <v>1</v>
      </c>
      <c r="F250" s="182" t="s">
        <v>245</v>
      </c>
      <c r="H250" s="183">
        <v>252.78299999999999</v>
      </c>
      <c r="I250" s="184"/>
      <c r="L250" s="180"/>
      <c r="M250" s="185"/>
      <c r="N250" s="186"/>
      <c r="O250" s="186"/>
      <c r="P250" s="186"/>
      <c r="Q250" s="186"/>
      <c r="R250" s="186"/>
      <c r="S250" s="186"/>
      <c r="T250" s="187"/>
      <c r="AT250" s="181" t="s">
        <v>122</v>
      </c>
      <c r="AU250" s="181" t="s">
        <v>116</v>
      </c>
      <c r="AV250" s="13" t="s">
        <v>116</v>
      </c>
      <c r="AW250" s="13" t="s">
        <v>30</v>
      </c>
      <c r="AX250" s="13" t="s">
        <v>74</v>
      </c>
      <c r="AY250" s="181" t="s">
        <v>113</v>
      </c>
    </row>
    <row r="251" spans="1:65" s="14" customFormat="1">
      <c r="B251" s="188"/>
      <c r="D251" s="176" t="s">
        <v>122</v>
      </c>
      <c r="E251" s="189" t="s">
        <v>1</v>
      </c>
      <c r="F251" s="190" t="s">
        <v>124</v>
      </c>
      <c r="H251" s="191">
        <v>252.78299999999999</v>
      </c>
      <c r="I251" s="192"/>
      <c r="L251" s="188"/>
      <c r="M251" s="193"/>
      <c r="N251" s="194"/>
      <c r="O251" s="194"/>
      <c r="P251" s="194"/>
      <c r="Q251" s="194"/>
      <c r="R251" s="194"/>
      <c r="S251" s="194"/>
      <c r="T251" s="195"/>
      <c r="AT251" s="189" t="s">
        <v>122</v>
      </c>
      <c r="AU251" s="189" t="s">
        <v>116</v>
      </c>
      <c r="AV251" s="14" t="s">
        <v>125</v>
      </c>
      <c r="AW251" s="14" t="s">
        <v>30</v>
      </c>
      <c r="AX251" s="14" t="s">
        <v>81</v>
      </c>
      <c r="AY251" s="189" t="s">
        <v>113</v>
      </c>
    </row>
    <row r="252" spans="1:65" s="2" customFormat="1" ht="44.25" customHeight="1">
      <c r="A252" s="32"/>
      <c r="B252" s="161"/>
      <c r="C252" s="196" t="s">
        <v>185</v>
      </c>
      <c r="D252" s="196" t="s">
        <v>126</v>
      </c>
      <c r="E252" s="197" t="s">
        <v>246</v>
      </c>
      <c r="F252" s="198" t="s">
        <v>247</v>
      </c>
      <c r="G252" s="199" t="s">
        <v>119</v>
      </c>
      <c r="H252" s="200">
        <v>106.44</v>
      </c>
      <c r="I252" s="201"/>
      <c r="J252" s="202">
        <f>ROUND(I252*H252,2)</f>
        <v>0</v>
      </c>
      <c r="K252" s="203"/>
      <c r="L252" s="204"/>
      <c r="M252" s="205" t="s">
        <v>1</v>
      </c>
      <c r="N252" s="206" t="s">
        <v>40</v>
      </c>
      <c r="O252" s="58"/>
      <c r="P252" s="172">
        <f>O252*H252</f>
        <v>0</v>
      </c>
      <c r="Q252" s="172">
        <v>0</v>
      </c>
      <c r="R252" s="172">
        <f>Q252*H252</f>
        <v>0</v>
      </c>
      <c r="S252" s="172">
        <v>0</v>
      </c>
      <c r="T252" s="173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74" t="s">
        <v>128</v>
      </c>
      <c r="AT252" s="174" t="s">
        <v>126</v>
      </c>
      <c r="AU252" s="174" t="s">
        <v>116</v>
      </c>
      <c r="AY252" s="17" t="s">
        <v>113</v>
      </c>
      <c r="BE252" s="175">
        <f>IF(N252="základná",J252,0)</f>
        <v>0</v>
      </c>
      <c r="BF252" s="175">
        <f>IF(N252="znížená",J252,0)</f>
        <v>0</v>
      </c>
      <c r="BG252" s="175">
        <f>IF(N252="zákl. prenesená",J252,0)</f>
        <v>0</v>
      </c>
      <c r="BH252" s="175">
        <f>IF(N252="zníž. prenesená",J252,0)</f>
        <v>0</v>
      </c>
      <c r="BI252" s="175">
        <f>IF(N252="nulová",J252,0)</f>
        <v>0</v>
      </c>
      <c r="BJ252" s="17" t="s">
        <v>116</v>
      </c>
      <c r="BK252" s="175">
        <f>ROUND(I252*H252,2)</f>
        <v>0</v>
      </c>
      <c r="BL252" s="17" t="s">
        <v>120</v>
      </c>
      <c r="BM252" s="174" t="s">
        <v>248</v>
      </c>
    </row>
    <row r="253" spans="1:65" s="2" customFormat="1" ht="28.8">
      <c r="A253" s="32"/>
      <c r="B253" s="33"/>
      <c r="C253" s="32"/>
      <c r="D253" s="176" t="s">
        <v>121</v>
      </c>
      <c r="E253" s="32"/>
      <c r="F253" s="177" t="s">
        <v>247</v>
      </c>
      <c r="G253" s="32"/>
      <c r="H253" s="32"/>
      <c r="I253" s="96"/>
      <c r="J253" s="32"/>
      <c r="K253" s="32"/>
      <c r="L253" s="33"/>
      <c r="M253" s="178"/>
      <c r="N253" s="179"/>
      <c r="O253" s="58"/>
      <c r="P253" s="58"/>
      <c r="Q253" s="58"/>
      <c r="R253" s="58"/>
      <c r="S253" s="58"/>
      <c r="T253" s="59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7" t="s">
        <v>121</v>
      </c>
      <c r="AU253" s="17" t="s">
        <v>116</v>
      </c>
    </row>
    <row r="254" spans="1:65" s="2" customFormat="1" ht="38.4">
      <c r="A254" s="32"/>
      <c r="B254" s="33"/>
      <c r="C254" s="32"/>
      <c r="D254" s="176" t="s">
        <v>145</v>
      </c>
      <c r="E254" s="32"/>
      <c r="F254" s="214" t="s">
        <v>217</v>
      </c>
      <c r="G254" s="32"/>
      <c r="H254" s="32"/>
      <c r="I254" s="96"/>
      <c r="J254" s="32"/>
      <c r="K254" s="32"/>
      <c r="L254" s="33"/>
      <c r="M254" s="178"/>
      <c r="N254" s="179"/>
      <c r="O254" s="58"/>
      <c r="P254" s="58"/>
      <c r="Q254" s="58"/>
      <c r="R254" s="58"/>
      <c r="S254" s="58"/>
      <c r="T254" s="59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7" t="s">
        <v>145</v>
      </c>
      <c r="AU254" s="17" t="s">
        <v>116</v>
      </c>
    </row>
    <row r="255" spans="1:65" s="13" customFormat="1">
      <c r="B255" s="180"/>
      <c r="D255" s="176" t="s">
        <v>122</v>
      </c>
      <c r="E255" s="181" t="s">
        <v>1</v>
      </c>
      <c r="F255" s="182" t="s">
        <v>249</v>
      </c>
      <c r="H255" s="183">
        <v>106.44</v>
      </c>
      <c r="I255" s="184"/>
      <c r="L255" s="180"/>
      <c r="M255" s="185"/>
      <c r="N255" s="186"/>
      <c r="O255" s="186"/>
      <c r="P255" s="186"/>
      <c r="Q255" s="186"/>
      <c r="R255" s="186"/>
      <c r="S255" s="186"/>
      <c r="T255" s="187"/>
      <c r="AT255" s="181" t="s">
        <v>122</v>
      </c>
      <c r="AU255" s="181" t="s">
        <v>116</v>
      </c>
      <c r="AV255" s="13" t="s">
        <v>116</v>
      </c>
      <c r="AW255" s="13" t="s">
        <v>30</v>
      </c>
      <c r="AX255" s="13" t="s">
        <v>74</v>
      </c>
      <c r="AY255" s="181" t="s">
        <v>113</v>
      </c>
    </row>
    <row r="256" spans="1:65" s="14" customFormat="1">
      <c r="B256" s="188"/>
      <c r="D256" s="176" t="s">
        <v>122</v>
      </c>
      <c r="E256" s="189" t="s">
        <v>1</v>
      </c>
      <c r="F256" s="190" t="s">
        <v>124</v>
      </c>
      <c r="H256" s="191">
        <v>106.44</v>
      </c>
      <c r="I256" s="192"/>
      <c r="L256" s="188"/>
      <c r="M256" s="193"/>
      <c r="N256" s="194"/>
      <c r="O256" s="194"/>
      <c r="P256" s="194"/>
      <c r="Q256" s="194"/>
      <c r="R256" s="194"/>
      <c r="S256" s="194"/>
      <c r="T256" s="195"/>
      <c r="AT256" s="189" t="s">
        <v>122</v>
      </c>
      <c r="AU256" s="189" t="s">
        <v>116</v>
      </c>
      <c r="AV256" s="14" t="s">
        <v>125</v>
      </c>
      <c r="AW256" s="14" t="s">
        <v>30</v>
      </c>
      <c r="AX256" s="14" t="s">
        <v>81</v>
      </c>
      <c r="AY256" s="189" t="s">
        <v>113</v>
      </c>
    </row>
    <row r="257" spans="1:65" s="2" customFormat="1" ht="33" customHeight="1">
      <c r="A257" s="32"/>
      <c r="B257" s="161"/>
      <c r="C257" s="196" t="s">
        <v>250</v>
      </c>
      <c r="D257" s="196" t="s">
        <v>126</v>
      </c>
      <c r="E257" s="197" t="s">
        <v>251</v>
      </c>
      <c r="F257" s="198" t="s">
        <v>563</v>
      </c>
      <c r="G257" s="199" t="s">
        <v>119</v>
      </c>
      <c r="H257" s="200">
        <v>22.155000000000001</v>
      </c>
      <c r="I257" s="201"/>
      <c r="J257" s="202">
        <f>ROUND(I257*H257,2)</f>
        <v>0</v>
      </c>
      <c r="K257" s="203"/>
      <c r="L257" s="204"/>
      <c r="M257" s="205" t="s">
        <v>1</v>
      </c>
      <c r="N257" s="206" t="s">
        <v>40</v>
      </c>
      <c r="O257" s="58"/>
      <c r="P257" s="172">
        <f>O257*H257</f>
        <v>0</v>
      </c>
      <c r="Q257" s="172">
        <v>0</v>
      </c>
      <c r="R257" s="172">
        <f>Q257*H257</f>
        <v>0</v>
      </c>
      <c r="S257" s="172">
        <v>0</v>
      </c>
      <c r="T257" s="173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74" t="s">
        <v>128</v>
      </c>
      <c r="AT257" s="174" t="s">
        <v>126</v>
      </c>
      <c r="AU257" s="174" t="s">
        <v>116</v>
      </c>
      <c r="AY257" s="17" t="s">
        <v>113</v>
      </c>
      <c r="BE257" s="175">
        <f>IF(N257="základná",J257,0)</f>
        <v>0</v>
      </c>
      <c r="BF257" s="175">
        <f>IF(N257="znížená",J257,0)</f>
        <v>0</v>
      </c>
      <c r="BG257" s="175">
        <f>IF(N257="zákl. prenesená",J257,0)</f>
        <v>0</v>
      </c>
      <c r="BH257" s="175">
        <f>IF(N257="zníž. prenesená",J257,0)</f>
        <v>0</v>
      </c>
      <c r="BI257" s="175">
        <f>IF(N257="nulová",J257,0)</f>
        <v>0</v>
      </c>
      <c r="BJ257" s="17" t="s">
        <v>116</v>
      </c>
      <c r="BK257" s="175">
        <f>ROUND(I257*H257,2)</f>
        <v>0</v>
      </c>
      <c r="BL257" s="17" t="s">
        <v>120</v>
      </c>
      <c r="BM257" s="174" t="s">
        <v>252</v>
      </c>
    </row>
    <row r="258" spans="1:65" s="2" customFormat="1" ht="19.2">
      <c r="A258" s="32"/>
      <c r="B258" s="33"/>
      <c r="C258" s="32"/>
      <c r="D258" s="176" t="s">
        <v>121</v>
      </c>
      <c r="E258" s="32"/>
      <c r="F258" s="177" t="s">
        <v>563</v>
      </c>
      <c r="G258" s="32"/>
      <c r="H258" s="32"/>
      <c r="I258" s="96"/>
      <c r="J258" s="32"/>
      <c r="K258" s="32"/>
      <c r="L258" s="33"/>
      <c r="M258" s="178"/>
      <c r="N258" s="179"/>
      <c r="O258" s="58"/>
      <c r="P258" s="58"/>
      <c r="Q258" s="58"/>
      <c r="R258" s="58"/>
      <c r="S258" s="58"/>
      <c r="T258" s="59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T258" s="17" t="s">
        <v>121</v>
      </c>
      <c r="AU258" s="17" t="s">
        <v>116</v>
      </c>
    </row>
    <row r="259" spans="1:65" s="2" customFormat="1" ht="19.2">
      <c r="A259" s="32"/>
      <c r="B259" s="33"/>
      <c r="C259" s="32"/>
      <c r="D259" s="176" t="s">
        <v>145</v>
      </c>
      <c r="E259" s="32"/>
      <c r="F259" s="214" t="s">
        <v>253</v>
      </c>
      <c r="G259" s="32"/>
      <c r="H259" s="32"/>
      <c r="I259" s="96"/>
      <c r="J259" s="32"/>
      <c r="K259" s="32"/>
      <c r="L259" s="33"/>
      <c r="M259" s="178"/>
      <c r="N259" s="179"/>
      <c r="O259" s="58"/>
      <c r="P259" s="58"/>
      <c r="Q259" s="58"/>
      <c r="R259" s="58"/>
      <c r="S259" s="58"/>
      <c r="T259" s="59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7" t="s">
        <v>145</v>
      </c>
      <c r="AU259" s="17" t="s">
        <v>116</v>
      </c>
    </row>
    <row r="260" spans="1:65" s="13" customFormat="1">
      <c r="B260" s="180"/>
      <c r="D260" s="176" t="s">
        <v>122</v>
      </c>
      <c r="E260" s="181" t="s">
        <v>1</v>
      </c>
      <c r="F260" s="182" t="s">
        <v>254</v>
      </c>
      <c r="H260" s="183">
        <v>22.155000000000001</v>
      </c>
      <c r="I260" s="184"/>
      <c r="L260" s="180"/>
      <c r="M260" s="185"/>
      <c r="N260" s="186"/>
      <c r="O260" s="186"/>
      <c r="P260" s="186"/>
      <c r="Q260" s="186"/>
      <c r="R260" s="186"/>
      <c r="S260" s="186"/>
      <c r="T260" s="187"/>
      <c r="AT260" s="181" t="s">
        <v>122</v>
      </c>
      <c r="AU260" s="181" t="s">
        <v>116</v>
      </c>
      <c r="AV260" s="13" t="s">
        <v>116</v>
      </c>
      <c r="AW260" s="13" t="s">
        <v>30</v>
      </c>
      <c r="AX260" s="13" t="s">
        <v>74</v>
      </c>
      <c r="AY260" s="181" t="s">
        <v>113</v>
      </c>
    </row>
    <row r="261" spans="1:65" s="14" customFormat="1">
      <c r="B261" s="188"/>
      <c r="D261" s="176" t="s">
        <v>122</v>
      </c>
      <c r="E261" s="189" t="s">
        <v>1</v>
      </c>
      <c r="F261" s="190" t="s">
        <v>124</v>
      </c>
      <c r="H261" s="191">
        <v>22.155000000000001</v>
      </c>
      <c r="I261" s="192"/>
      <c r="L261" s="188"/>
      <c r="M261" s="193"/>
      <c r="N261" s="194"/>
      <c r="O261" s="194"/>
      <c r="P261" s="194"/>
      <c r="Q261" s="194"/>
      <c r="R261" s="194"/>
      <c r="S261" s="194"/>
      <c r="T261" s="195"/>
      <c r="AT261" s="189" t="s">
        <v>122</v>
      </c>
      <c r="AU261" s="189" t="s">
        <v>116</v>
      </c>
      <c r="AV261" s="14" t="s">
        <v>125</v>
      </c>
      <c r="AW261" s="14" t="s">
        <v>30</v>
      </c>
      <c r="AX261" s="14" t="s">
        <v>81</v>
      </c>
      <c r="AY261" s="189" t="s">
        <v>113</v>
      </c>
    </row>
    <row r="262" spans="1:65" s="2" customFormat="1" ht="33" customHeight="1">
      <c r="A262" s="32"/>
      <c r="B262" s="161"/>
      <c r="C262" s="196" t="s">
        <v>190</v>
      </c>
      <c r="D262" s="196" t="s">
        <v>126</v>
      </c>
      <c r="E262" s="197" t="s">
        <v>255</v>
      </c>
      <c r="F262" s="198" t="s">
        <v>256</v>
      </c>
      <c r="G262" s="199" t="s">
        <v>119</v>
      </c>
      <c r="H262" s="200">
        <v>8.7040000000000006</v>
      </c>
      <c r="I262" s="201"/>
      <c r="J262" s="202">
        <f>ROUND(I262*H262,2)</f>
        <v>0</v>
      </c>
      <c r="K262" s="203"/>
      <c r="L262" s="204"/>
      <c r="M262" s="205" t="s">
        <v>1</v>
      </c>
      <c r="N262" s="206" t="s">
        <v>40</v>
      </c>
      <c r="O262" s="58"/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74" t="s">
        <v>128</v>
      </c>
      <c r="AT262" s="174" t="s">
        <v>126</v>
      </c>
      <c r="AU262" s="174" t="s">
        <v>116</v>
      </c>
      <c r="AY262" s="17" t="s">
        <v>113</v>
      </c>
      <c r="BE262" s="175">
        <f>IF(N262="základná",J262,0)</f>
        <v>0</v>
      </c>
      <c r="BF262" s="175">
        <f>IF(N262="znížená",J262,0)</f>
        <v>0</v>
      </c>
      <c r="BG262" s="175">
        <f>IF(N262="zákl. prenesená",J262,0)</f>
        <v>0</v>
      </c>
      <c r="BH262" s="175">
        <f>IF(N262="zníž. prenesená",J262,0)</f>
        <v>0</v>
      </c>
      <c r="BI262" s="175">
        <f>IF(N262="nulová",J262,0)</f>
        <v>0</v>
      </c>
      <c r="BJ262" s="17" t="s">
        <v>116</v>
      </c>
      <c r="BK262" s="175">
        <f>ROUND(I262*H262,2)</f>
        <v>0</v>
      </c>
      <c r="BL262" s="17" t="s">
        <v>120</v>
      </c>
      <c r="BM262" s="174" t="s">
        <v>257</v>
      </c>
    </row>
    <row r="263" spans="1:65" s="2" customFormat="1" ht="19.2">
      <c r="A263" s="32"/>
      <c r="B263" s="33"/>
      <c r="C263" s="32"/>
      <c r="D263" s="176" t="s">
        <v>121</v>
      </c>
      <c r="E263" s="32"/>
      <c r="F263" s="177" t="s">
        <v>256</v>
      </c>
      <c r="G263" s="32"/>
      <c r="H263" s="32"/>
      <c r="I263" s="96"/>
      <c r="J263" s="32"/>
      <c r="K263" s="32"/>
      <c r="L263" s="33"/>
      <c r="M263" s="178"/>
      <c r="N263" s="179"/>
      <c r="O263" s="58"/>
      <c r="P263" s="58"/>
      <c r="Q263" s="58"/>
      <c r="R263" s="58"/>
      <c r="S263" s="58"/>
      <c r="T263" s="59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7" t="s">
        <v>121</v>
      </c>
      <c r="AU263" s="17" t="s">
        <v>116</v>
      </c>
    </row>
    <row r="264" spans="1:65" s="2" customFormat="1" ht="28.8">
      <c r="A264" s="32"/>
      <c r="B264" s="33"/>
      <c r="C264" s="32"/>
      <c r="D264" s="176" t="s">
        <v>145</v>
      </c>
      <c r="E264" s="32"/>
      <c r="F264" s="214" t="s">
        <v>211</v>
      </c>
      <c r="G264" s="32"/>
      <c r="H264" s="32"/>
      <c r="I264" s="96"/>
      <c r="J264" s="32"/>
      <c r="K264" s="32"/>
      <c r="L264" s="33"/>
      <c r="M264" s="178"/>
      <c r="N264" s="179"/>
      <c r="O264" s="58"/>
      <c r="P264" s="58"/>
      <c r="Q264" s="58"/>
      <c r="R264" s="58"/>
      <c r="S264" s="58"/>
      <c r="T264" s="59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T264" s="17" t="s">
        <v>145</v>
      </c>
      <c r="AU264" s="17" t="s">
        <v>116</v>
      </c>
    </row>
    <row r="265" spans="1:65" s="13" customFormat="1">
      <c r="B265" s="180"/>
      <c r="D265" s="176" t="s">
        <v>122</v>
      </c>
      <c r="E265" s="181" t="s">
        <v>1</v>
      </c>
      <c r="F265" s="182" t="s">
        <v>258</v>
      </c>
      <c r="H265" s="183">
        <v>8.7040000000000006</v>
      </c>
      <c r="I265" s="184"/>
      <c r="L265" s="180"/>
      <c r="M265" s="185"/>
      <c r="N265" s="186"/>
      <c r="O265" s="186"/>
      <c r="P265" s="186"/>
      <c r="Q265" s="186"/>
      <c r="R265" s="186"/>
      <c r="S265" s="186"/>
      <c r="T265" s="187"/>
      <c r="AT265" s="181" t="s">
        <v>122</v>
      </c>
      <c r="AU265" s="181" t="s">
        <v>116</v>
      </c>
      <c r="AV265" s="13" t="s">
        <v>116</v>
      </c>
      <c r="AW265" s="13" t="s">
        <v>30</v>
      </c>
      <c r="AX265" s="13" t="s">
        <v>74</v>
      </c>
      <c r="AY265" s="181" t="s">
        <v>113</v>
      </c>
    </row>
    <row r="266" spans="1:65" s="14" customFormat="1">
      <c r="B266" s="188"/>
      <c r="D266" s="176" t="s">
        <v>122</v>
      </c>
      <c r="E266" s="189" t="s">
        <v>1</v>
      </c>
      <c r="F266" s="190" t="s">
        <v>124</v>
      </c>
      <c r="H266" s="191">
        <v>8.7040000000000006</v>
      </c>
      <c r="I266" s="192"/>
      <c r="L266" s="188"/>
      <c r="M266" s="193"/>
      <c r="N266" s="194"/>
      <c r="O266" s="194"/>
      <c r="P266" s="194"/>
      <c r="Q266" s="194"/>
      <c r="R266" s="194"/>
      <c r="S266" s="194"/>
      <c r="T266" s="195"/>
      <c r="AT266" s="189" t="s">
        <v>122</v>
      </c>
      <c r="AU266" s="189" t="s">
        <v>116</v>
      </c>
      <c r="AV266" s="14" t="s">
        <v>125</v>
      </c>
      <c r="AW266" s="14" t="s">
        <v>30</v>
      </c>
      <c r="AX266" s="14" t="s">
        <v>81</v>
      </c>
      <c r="AY266" s="189" t="s">
        <v>113</v>
      </c>
    </row>
    <row r="267" spans="1:65" s="12" customFormat="1" ht="22.8" customHeight="1">
      <c r="B267" s="148"/>
      <c r="D267" s="149" t="s">
        <v>73</v>
      </c>
      <c r="E267" s="159" t="s">
        <v>259</v>
      </c>
      <c r="F267" s="159" t="s">
        <v>260</v>
      </c>
      <c r="I267" s="151"/>
      <c r="J267" s="160">
        <f>BK267</f>
        <v>0</v>
      </c>
      <c r="L267" s="148"/>
      <c r="M267" s="153"/>
      <c r="N267" s="154"/>
      <c r="O267" s="154"/>
      <c r="P267" s="155">
        <f>SUM(P268:P288)</f>
        <v>0</v>
      </c>
      <c r="Q267" s="154"/>
      <c r="R267" s="155">
        <f>SUM(R268:R288)</f>
        <v>0</v>
      </c>
      <c r="S267" s="154"/>
      <c r="T267" s="156">
        <f>SUM(T268:T288)</f>
        <v>0</v>
      </c>
      <c r="AR267" s="149" t="s">
        <v>81</v>
      </c>
      <c r="AT267" s="157" t="s">
        <v>73</v>
      </c>
      <c r="AU267" s="157" t="s">
        <v>81</v>
      </c>
      <c r="AY267" s="149" t="s">
        <v>113</v>
      </c>
      <c r="BK267" s="158">
        <f>SUM(BK268:BK288)</f>
        <v>0</v>
      </c>
    </row>
    <row r="268" spans="1:65" s="2" customFormat="1" ht="33" customHeight="1">
      <c r="A268" s="32"/>
      <c r="B268" s="161"/>
      <c r="C268" s="162" t="s">
        <v>261</v>
      </c>
      <c r="D268" s="162" t="s">
        <v>117</v>
      </c>
      <c r="E268" s="163" t="s">
        <v>262</v>
      </c>
      <c r="F268" s="164" t="s">
        <v>263</v>
      </c>
      <c r="G268" s="165" t="s">
        <v>119</v>
      </c>
      <c r="H268" s="166">
        <v>317.70299999999997</v>
      </c>
      <c r="I268" s="167"/>
      <c r="J268" s="168">
        <f>ROUND(I268*H268,2)</f>
        <v>0</v>
      </c>
      <c r="K268" s="169"/>
      <c r="L268" s="33"/>
      <c r="M268" s="170" t="s">
        <v>1</v>
      </c>
      <c r="N268" s="171" t="s">
        <v>40</v>
      </c>
      <c r="O268" s="58"/>
      <c r="P268" s="172">
        <f>O268*H268</f>
        <v>0</v>
      </c>
      <c r="Q268" s="172">
        <v>0</v>
      </c>
      <c r="R268" s="172">
        <f>Q268*H268</f>
        <v>0</v>
      </c>
      <c r="S268" s="172">
        <v>0</v>
      </c>
      <c r="T268" s="173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74" t="s">
        <v>120</v>
      </c>
      <c r="AT268" s="174" t="s">
        <v>117</v>
      </c>
      <c r="AU268" s="174" t="s">
        <v>116</v>
      </c>
      <c r="AY268" s="17" t="s">
        <v>113</v>
      </c>
      <c r="BE268" s="175">
        <f>IF(N268="základná",J268,0)</f>
        <v>0</v>
      </c>
      <c r="BF268" s="175">
        <f>IF(N268="znížená",J268,0)</f>
        <v>0</v>
      </c>
      <c r="BG268" s="175">
        <f>IF(N268="zákl. prenesená",J268,0)</f>
        <v>0</v>
      </c>
      <c r="BH268" s="175">
        <f>IF(N268="zníž. prenesená",J268,0)</f>
        <v>0</v>
      </c>
      <c r="BI268" s="175">
        <f>IF(N268="nulová",J268,0)</f>
        <v>0</v>
      </c>
      <c r="BJ268" s="17" t="s">
        <v>116</v>
      </c>
      <c r="BK268" s="175">
        <f>ROUND(I268*H268,2)</f>
        <v>0</v>
      </c>
      <c r="BL268" s="17" t="s">
        <v>120</v>
      </c>
      <c r="BM268" s="174" t="s">
        <v>264</v>
      </c>
    </row>
    <row r="269" spans="1:65" s="2" customFormat="1" ht="57.6">
      <c r="A269" s="32"/>
      <c r="B269" s="33"/>
      <c r="C269" s="32"/>
      <c r="D269" s="176" t="s">
        <v>121</v>
      </c>
      <c r="E269" s="32"/>
      <c r="F269" s="177" t="s">
        <v>564</v>
      </c>
      <c r="G269" s="32"/>
      <c r="H269" s="32"/>
      <c r="I269" s="96"/>
      <c r="J269" s="32"/>
      <c r="K269" s="32"/>
      <c r="L269" s="33"/>
      <c r="M269" s="178"/>
      <c r="N269" s="179"/>
      <c r="O269" s="58"/>
      <c r="P269" s="58"/>
      <c r="Q269" s="58"/>
      <c r="R269" s="58"/>
      <c r="S269" s="58"/>
      <c r="T269" s="59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7" t="s">
        <v>121</v>
      </c>
      <c r="AU269" s="17" t="s">
        <v>116</v>
      </c>
    </row>
    <row r="270" spans="1:65" s="2" customFormat="1" ht="163.19999999999999">
      <c r="A270" s="32"/>
      <c r="B270" s="33"/>
      <c r="C270" s="32"/>
      <c r="D270" s="176" t="s">
        <v>145</v>
      </c>
      <c r="E270" s="32"/>
      <c r="F270" s="214" t="s">
        <v>565</v>
      </c>
      <c r="G270" s="32"/>
      <c r="H270" s="32"/>
      <c r="I270" s="96"/>
      <c r="J270" s="32"/>
      <c r="K270" s="32"/>
      <c r="L270" s="33"/>
      <c r="M270" s="178"/>
      <c r="N270" s="179"/>
      <c r="O270" s="58"/>
      <c r="P270" s="58"/>
      <c r="Q270" s="58"/>
      <c r="R270" s="58"/>
      <c r="S270" s="58"/>
      <c r="T270" s="59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7" t="s">
        <v>145</v>
      </c>
      <c r="AU270" s="17" t="s">
        <v>116</v>
      </c>
    </row>
    <row r="271" spans="1:65" s="2" customFormat="1" ht="33" customHeight="1">
      <c r="A271" s="32"/>
      <c r="B271" s="161"/>
      <c r="C271" s="196" t="s">
        <v>196</v>
      </c>
      <c r="D271" s="196" t="s">
        <v>126</v>
      </c>
      <c r="E271" s="197" t="s">
        <v>265</v>
      </c>
      <c r="F271" s="198" t="s">
        <v>266</v>
      </c>
      <c r="G271" s="199" t="s">
        <v>119</v>
      </c>
      <c r="H271" s="200">
        <v>343.11900000000003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40</v>
      </c>
      <c r="O271" s="58"/>
      <c r="P271" s="172">
        <f>O271*H271</f>
        <v>0</v>
      </c>
      <c r="Q271" s="172">
        <v>0</v>
      </c>
      <c r="R271" s="172">
        <f>Q271*H271</f>
        <v>0</v>
      </c>
      <c r="S271" s="172">
        <v>0</v>
      </c>
      <c r="T271" s="173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74" t="s">
        <v>128</v>
      </c>
      <c r="AT271" s="174" t="s">
        <v>126</v>
      </c>
      <c r="AU271" s="174" t="s">
        <v>116</v>
      </c>
      <c r="AY271" s="17" t="s">
        <v>113</v>
      </c>
      <c r="BE271" s="175">
        <f>IF(N271="základná",J271,0)</f>
        <v>0</v>
      </c>
      <c r="BF271" s="175">
        <f>IF(N271="znížená",J271,0)</f>
        <v>0</v>
      </c>
      <c r="BG271" s="175">
        <f>IF(N271="zákl. prenesená",J271,0)</f>
        <v>0</v>
      </c>
      <c r="BH271" s="175">
        <f>IF(N271="zníž. prenesená",J271,0)</f>
        <v>0</v>
      </c>
      <c r="BI271" s="175">
        <f>IF(N271="nulová",J271,0)</f>
        <v>0</v>
      </c>
      <c r="BJ271" s="17" t="s">
        <v>116</v>
      </c>
      <c r="BK271" s="175">
        <f>ROUND(I271*H271,2)</f>
        <v>0</v>
      </c>
      <c r="BL271" s="17" t="s">
        <v>120</v>
      </c>
      <c r="BM271" s="174" t="s">
        <v>267</v>
      </c>
    </row>
    <row r="272" spans="1:65" s="2" customFormat="1" ht="67.2">
      <c r="A272" s="32"/>
      <c r="B272" s="33"/>
      <c r="C272" s="32"/>
      <c r="D272" s="176" t="s">
        <v>121</v>
      </c>
      <c r="E272" s="32"/>
      <c r="F272" s="177" t="s">
        <v>566</v>
      </c>
      <c r="G272" s="32"/>
      <c r="H272" s="32"/>
      <c r="I272" s="96"/>
      <c r="J272" s="32"/>
      <c r="K272" s="32"/>
      <c r="L272" s="33"/>
      <c r="M272" s="178"/>
      <c r="N272" s="179"/>
      <c r="O272" s="58"/>
      <c r="P272" s="58"/>
      <c r="Q272" s="58"/>
      <c r="R272" s="58"/>
      <c r="S272" s="58"/>
      <c r="T272" s="59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7" t="s">
        <v>121</v>
      </c>
      <c r="AU272" s="17" t="s">
        <v>116</v>
      </c>
    </row>
    <row r="273" spans="1:65" s="2" customFormat="1" ht="86.4">
      <c r="A273" s="32"/>
      <c r="B273" s="33"/>
      <c r="C273" s="32"/>
      <c r="D273" s="176" t="s">
        <v>145</v>
      </c>
      <c r="E273" s="32"/>
      <c r="F273" s="214" t="s">
        <v>567</v>
      </c>
      <c r="G273" s="32"/>
      <c r="H273" s="32"/>
      <c r="I273" s="96"/>
      <c r="J273" s="32"/>
      <c r="K273" s="32"/>
      <c r="L273" s="33"/>
      <c r="M273" s="178"/>
      <c r="N273" s="179"/>
      <c r="O273" s="58"/>
      <c r="P273" s="58"/>
      <c r="Q273" s="58"/>
      <c r="R273" s="58"/>
      <c r="S273" s="58"/>
      <c r="T273" s="59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T273" s="17" t="s">
        <v>145</v>
      </c>
      <c r="AU273" s="17" t="s">
        <v>116</v>
      </c>
    </row>
    <row r="274" spans="1:65" s="15" customFormat="1">
      <c r="B274" s="207"/>
      <c r="D274" s="176" t="s">
        <v>122</v>
      </c>
      <c r="E274" s="208" t="s">
        <v>1</v>
      </c>
      <c r="F274" s="209" t="s">
        <v>268</v>
      </c>
      <c r="H274" s="208" t="s">
        <v>1</v>
      </c>
      <c r="I274" s="210"/>
      <c r="L274" s="207"/>
      <c r="M274" s="211"/>
      <c r="N274" s="212"/>
      <c r="O274" s="212"/>
      <c r="P274" s="212"/>
      <c r="Q274" s="212"/>
      <c r="R274" s="212"/>
      <c r="S274" s="212"/>
      <c r="T274" s="213"/>
      <c r="AT274" s="208" t="s">
        <v>122</v>
      </c>
      <c r="AU274" s="208" t="s">
        <v>116</v>
      </c>
      <c r="AV274" s="15" t="s">
        <v>81</v>
      </c>
      <c r="AW274" s="15" t="s">
        <v>30</v>
      </c>
      <c r="AX274" s="15" t="s">
        <v>74</v>
      </c>
      <c r="AY274" s="208" t="s">
        <v>113</v>
      </c>
    </row>
    <row r="275" spans="1:65" s="13" customFormat="1">
      <c r="B275" s="180"/>
      <c r="D275" s="176" t="s">
        <v>122</v>
      </c>
      <c r="E275" s="181" t="s">
        <v>1</v>
      </c>
      <c r="F275" s="182" t="s">
        <v>269</v>
      </c>
      <c r="H275" s="183">
        <v>343.11900000000003</v>
      </c>
      <c r="I275" s="184"/>
      <c r="L275" s="180"/>
      <c r="M275" s="185"/>
      <c r="N275" s="186"/>
      <c r="O275" s="186"/>
      <c r="P275" s="186"/>
      <c r="Q275" s="186"/>
      <c r="R275" s="186"/>
      <c r="S275" s="186"/>
      <c r="T275" s="187"/>
      <c r="AT275" s="181" t="s">
        <v>122</v>
      </c>
      <c r="AU275" s="181" t="s">
        <v>116</v>
      </c>
      <c r="AV275" s="13" t="s">
        <v>116</v>
      </c>
      <c r="AW275" s="13" t="s">
        <v>30</v>
      </c>
      <c r="AX275" s="13" t="s">
        <v>74</v>
      </c>
      <c r="AY275" s="181" t="s">
        <v>113</v>
      </c>
    </row>
    <row r="276" spans="1:65" s="14" customFormat="1">
      <c r="B276" s="188"/>
      <c r="D276" s="176" t="s">
        <v>122</v>
      </c>
      <c r="E276" s="189" t="s">
        <v>1</v>
      </c>
      <c r="F276" s="190" t="s">
        <v>124</v>
      </c>
      <c r="H276" s="191">
        <v>343.11900000000003</v>
      </c>
      <c r="I276" s="192"/>
      <c r="L276" s="188"/>
      <c r="M276" s="193"/>
      <c r="N276" s="194"/>
      <c r="O276" s="194"/>
      <c r="P276" s="194"/>
      <c r="Q276" s="194"/>
      <c r="R276" s="194"/>
      <c r="S276" s="194"/>
      <c r="T276" s="195"/>
      <c r="AT276" s="189" t="s">
        <v>122</v>
      </c>
      <c r="AU276" s="189" t="s">
        <v>116</v>
      </c>
      <c r="AV276" s="14" t="s">
        <v>125</v>
      </c>
      <c r="AW276" s="14" t="s">
        <v>30</v>
      </c>
      <c r="AX276" s="14" t="s">
        <v>81</v>
      </c>
      <c r="AY276" s="189" t="s">
        <v>113</v>
      </c>
    </row>
    <row r="277" spans="1:65" s="2" customFormat="1" ht="55.5" customHeight="1">
      <c r="A277" s="32"/>
      <c r="B277" s="161"/>
      <c r="C277" s="162" t="s">
        <v>270</v>
      </c>
      <c r="D277" s="162" t="s">
        <v>117</v>
      </c>
      <c r="E277" s="163" t="s">
        <v>271</v>
      </c>
      <c r="F277" s="164" t="s">
        <v>568</v>
      </c>
      <c r="G277" s="165" t="s">
        <v>119</v>
      </c>
      <c r="H277" s="166">
        <v>317.70299999999997</v>
      </c>
      <c r="I277" s="167"/>
      <c r="J277" s="168">
        <f>ROUND(I277*H277,2)</f>
        <v>0</v>
      </c>
      <c r="K277" s="169"/>
      <c r="L277" s="33"/>
      <c r="M277" s="170" t="s">
        <v>1</v>
      </c>
      <c r="N277" s="171" t="s">
        <v>40</v>
      </c>
      <c r="O277" s="58"/>
      <c r="P277" s="172">
        <f>O277*H277</f>
        <v>0</v>
      </c>
      <c r="Q277" s="172">
        <v>0</v>
      </c>
      <c r="R277" s="172">
        <f>Q277*H277</f>
        <v>0</v>
      </c>
      <c r="S277" s="172">
        <v>0</v>
      </c>
      <c r="T277" s="173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74" t="s">
        <v>120</v>
      </c>
      <c r="AT277" s="174" t="s">
        <v>117</v>
      </c>
      <c r="AU277" s="174" t="s">
        <v>116</v>
      </c>
      <c r="AY277" s="17" t="s">
        <v>113</v>
      </c>
      <c r="BE277" s="175">
        <f>IF(N277="základná",J277,0)</f>
        <v>0</v>
      </c>
      <c r="BF277" s="175">
        <f>IF(N277="znížená",J277,0)</f>
        <v>0</v>
      </c>
      <c r="BG277" s="175">
        <f>IF(N277="zákl. prenesená",J277,0)</f>
        <v>0</v>
      </c>
      <c r="BH277" s="175">
        <f>IF(N277="zníž. prenesená",J277,0)</f>
        <v>0</v>
      </c>
      <c r="BI277" s="175">
        <f>IF(N277="nulová",J277,0)</f>
        <v>0</v>
      </c>
      <c r="BJ277" s="17" t="s">
        <v>116</v>
      </c>
      <c r="BK277" s="175">
        <f>ROUND(I277*H277,2)</f>
        <v>0</v>
      </c>
      <c r="BL277" s="17" t="s">
        <v>120</v>
      </c>
      <c r="BM277" s="174" t="s">
        <v>272</v>
      </c>
    </row>
    <row r="278" spans="1:65" s="2" customFormat="1" ht="38.4">
      <c r="A278" s="32"/>
      <c r="B278" s="33"/>
      <c r="C278" s="32"/>
      <c r="D278" s="176" t="s">
        <v>121</v>
      </c>
      <c r="E278" s="32"/>
      <c r="F278" s="177" t="s">
        <v>568</v>
      </c>
      <c r="G278" s="32"/>
      <c r="H278" s="32"/>
      <c r="I278" s="96"/>
      <c r="J278" s="32"/>
      <c r="K278" s="32"/>
      <c r="L278" s="33"/>
      <c r="M278" s="178"/>
      <c r="N278" s="179"/>
      <c r="O278" s="58"/>
      <c r="P278" s="58"/>
      <c r="Q278" s="58"/>
      <c r="R278" s="58"/>
      <c r="S278" s="58"/>
      <c r="T278" s="59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7" t="s">
        <v>121</v>
      </c>
      <c r="AU278" s="17" t="s">
        <v>116</v>
      </c>
    </row>
    <row r="279" spans="1:65" s="2" customFormat="1" ht="38.4">
      <c r="A279" s="32"/>
      <c r="B279" s="33"/>
      <c r="C279" s="32"/>
      <c r="D279" s="176" t="s">
        <v>145</v>
      </c>
      <c r="E279" s="32"/>
      <c r="F279" s="214" t="s">
        <v>273</v>
      </c>
      <c r="G279" s="32"/>
      <c r="H279" s="32"/>
      <c r="I279" s="96"/>
      <c r="J279" s="32"/>
      <c r="K279" s="32"/>
      <c r="L279" s="33"/>
      <c r="M279" s="178"/>
      <c r="N279" s="179"/>
      <c r="O279" s="58"/>
      <c r="P279" s="58"/>
      <c r="Q279" s="58"/>
      <c r="R279" s="58"/>
      <c r="S279" s="58"/>
      <c r="T279" s="59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T279" s="17" t="s">
        <v>145</v>
      </c>
      <c r="AU279" s="17" t="s">
        <v>116</v>
      </c>
    </row>
    <row r="280" spans="1:65" s="2" customFormat="1" ht="55.5" customHeight="1">
      <c r="A280" s="32"/>
      <c r="B280" s="161"/>
      <c r="C280" s="196" t="s">
        <v>128</v>
      </c>
      <c r="D280" s="196" t="s">
        <v>126</v>
      </c>
      <c r="E280" s="197" t="s">
        <v>274</v>
      </c>
      <c r="F280" s="198" t="s">
        <v>569</v>
      </c>
      <c r="G280" s="199" t="s">
        <v>275</v>
      </c>
      <c r="H280" s="200">
        <v>139.78899999999999</v>
      </c>
      <c r="I280" s="201"/>
      <c r="J280" s="202">
        <f>ROUND(I280*H280,2)</f>
        <v>0</v>
      </c>
      <c r="K280" s="203"/>
      <c r="L280" s="204"/>
      <c r="M280" s="205" t="s">
        <v>1</v>
      </c>
      <c r="N280" s="206" t="s">
        <v>40</v>
      </c>
      <c r="O280" s="58"/>
      <c r="P280" s="172">
        <f>O280*H280</f>
        <v>0</v>
      </c>
      <c r="Q280" s="172">
        <v>0</v>
      </c>
      <c r="R280" s="172">
        <f>Q280*H280</f>
        <v>0</v>
      </c>
      <c r="S280" s="172">
        <v>0</v>
      </c>
      <c r="T280" s="173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74" t="s">
        <v>128</v>
      </c>
      <c r="AT280" s="174" t="s">
        <v>126</v>
      </c>
      <c r="AU280" s="174" t="s">
        <v>116</v>
      </c>
      <c r="AY280" s="17" t="s">
        <v>113</v>
      </c>
      <c r="BE280" s="175">
        <f>IF(N280="základná",J280,0)</f>
        <v>0</v>
      </c>
      <c r="BF280" s="175">
        <f>IF(N280="znížená",J280,0)</f>
        <v>0</v>
      </c>
      <c r="BG280" s="175">
        <f>IF(N280="zákl. prenesená",J280,0)</f>
        <v>0</v>
      </c>
      <c r="BH280" s="175">
        <f>IF(N280="zníž. prenesená",J280,0)</f>
        <v>0</v>
      </c>
      <c r="BI280" s="175">
        <f>IF(N280="nulová",J280,0)</f>
        <v>0</v>
      </c>
      <c r="BJ280" s="17" t="s">
        <v>116</v>
      </c>
      <c r="BK280" s="175">
        <f>ROUND(I280*H280,2)</f>
        <v>0</v>
      </c>
      <c r="BL280" s="17" t="s">
        <v>120</v>
      </c>
      <c r="BM280" s="174" t="s">
        <v>276</v>
      </c>
    </row>
    <row r="281" spans="1:65" s="2" customFormat="1" ht="38.4">
      <c r="A281" s="32"/>
      <c r="B281" s="33"/>
      <c r="C281" s="32"/>
      <c r="D281" s="176" t="s">
        <v>121</v>
      </c>
      <c r="E281" s="32"/>
      <c r="F281" s="177" t="s">
        <v>569</v>
      </c>
      <c r="G281" s="32"/>
      <c r="H281" s="32"/>
      <c r="I281" s="96"/>
      <c r="J281" s="32"/>
      <c r="K281" s="32"/>
      <c r="L281" s="33"/>
      <c r="M281" s="178"/>
      <c r="N281" s="179"/>
      <c r="O281" s="58"/>
      <c r="P281" s="58"/>
      <c r="Q281" s="58"/>
      <c r="R281" s="58"/>
      <c r="S281" s="58"/>
      <c r="T281" s="59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7" t="s">
        <v>121</v>
      </c>
      <c r="AU281" s="17" t="s">
        <v>116</v>
      </c>
    </row>
    <row r="282" spans="1:65" s="2" customFormat="1" ht="48">
      <c r="A282" s="32"/>
      <c r="B282" s="33"/>
      <c r="C282" s="32"/>
      <c r="D282" s="176" t="s">
        <v>145</v>
      </c>
      <c r="E282" s="32"/>
      <c r="F282" s="214" t="s">
        <v>277</v>
      </c>
      <c r="G282" s="32"/>
      <c r="H282" s="32"/>
      <c r="I282" s="96"/>
      <c r="J282" s="32"/>
      <c r="K282" s="32"/>
      <c r="L282" s="33"/>
      <c r="M282" s="178"/>
      <c r="N282" s="179"/>
      <c r="O282" s="58"/>
      <c r="P282" s="58"/>
      <c r="Q282" s="58"/>
      <c r="R282" s="58"/>
      <c r="S282" s="58"/>
      <c r="T282" s="59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7" t="s">
        <v>145</v>
      </c>
      <c r="AU282" s="17" t="s">
        <v>116</v>
      </c>
    </row>
    <row r="283" spans="1:65" s="13" customFormat="1">
      <c r="B283" s="180"/>
      <c r="D283" s="176" t="s">
        <v>122</v>
      </c>
      <c r="E283" s="181" t="s">
        <v>1</v>
      </c>
      <c r="F283" s="182" t="s">
        <v>278</v>
      </c>
      <c r="H283" s="183">
        <v>139.78899999999999</v>
      </c>
      <c r="I283" s="184"/>
      <c r="L283" s="180"/>
      <c r="M283" s="185"/>
      <c r="N283" s="186"/>
      <c r="O283" s="186"/>
      <c r="P283" s="186"/>
      <c r="Q283" s="186"/>
      <c r="R283" s="186"/>
      <c r="S283" s="186"/>
      <c r="T283" s="187"/>
      <c r="AT283" s="181" t="s">
        <v>122</v>
      </c>
      <c r="AU283" s="181" t="s">
        <v>116</v>
      </c>
      <c r="AV283" s="13" t="s">
        <v>116</v>
      </c>
      <c r="AW283" s="13" t="s">
        <v>30</v>
      </c>
      <c r="AX283" s="13" t="s">
        <v>74</v>
      </c>
      <c r="AY283" s="181" t="s">
        <v>113</v>
      </c>
    </row>
    <row r="284" spans="1:65" s="14" customFormat="1">
      <c r="B284" s="188"/>
      <c r="D284" s="176" t="s">
        <v>122</v>
      </c>
      <c r="E284" s="189" t="s">
        <v>1</v>
      </c>
      <c r="F284" s="190" t="s">
        <v>124</v>
      </c>
      <c r="H284" s="191">
        <v>139.78899999999999</v>
      </c>
      <c r="I284" s="192"/>
      <c r="L284" s="188"/>
      <c r="M284" s="193"/>
      <c r="N284" s="194"/>
      <c r="O284" s="194"/>
      <c r="P284" s="194"/>
      <c r="Q284" s="194"/>
      <c r="R284" s="194"/>
      <c r="S284" s="194"/>
      <c r="T284" s="195"/>
      <c r="AT284" s="189" t="s">
        <v>122</v>
      </c>
      <c r="AU284" s="189" t="s">
        <v>116</v>
      </c>
      <c r="AV284" s="14" t="s">
        <v>125</v>
      </c>
      <c r="AW284" s="14" t="s">
        <v>30</v>
      </c>
      <c r="AX284" s="14" t="s">
        <v>81</v>
      </c>
      <c r="AY284" s="189" t="s">
        <v>113</v>
      </c>
    </row>
    <row r="285" spans="1:65" s="2" customFormat="1" ht="33" customHeight="1">
      <c r="A285" s="32"/>
      <c r="B285" s="161"/>
      <c r="C285" s="162" t="s">
        <v>279</v>
      </c>
      <c r="D285" s="162" t="s">
        <v>117</v>
      </c>
      <c r="E285" s="163" t="s">
        <v>280</v>
      </c>
      <c r="F285" s="164" t="s">
        <v>570</v>
      </c>
      <c r="G285" s="165" t="s">
        <v>281</v>
      </c>
      <c r="H285" s="166">
        <v>174</v>
      </c>
      <c r="I285" s="167"/>
      <c r="J285" s="168">
        <f>ROUND(I285*H285,2)</f>
        <v>0</v>
      </c>
      <c r="K285" s="169"/>
      <c r="L285" s="33"/>
      <c r="M285" s="170" t="s">
        <v>1</v>
      </c>
      <c r="N285" s="171" t="s">
        <v>40</v>
      </c>
      <c r="O285" s="58"/>
      <c r="P285" s="172">
        <f>O285*H285</f>
        <v>0</v>
      </c>
      <c r="Q285" s="172">
        <v>0</v>
      </c>
      <c r="R285" s="172">
        <f>Q285*H285</f>
        <v>0</v>
      </c>
      <c r="S285" s="172">
        <v>0</v>
      </c>
      <c r="T285" s="173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74" t="s">
        <v>120</v>
      </c>
      <c r="AT285" s="174" t="s">
        <v>117</v>
      </c>
      <c r="AU285" s="174" t="s">
        <v>116</v>
      </c>
      <c r="AY285" s="17" t="s">
        <v>113</v>
      </c>
      <c r="BE285" s="175">
        <f>IF(N285="základná",J285,0)</f>
        <v>0</v>
      </c>
      <c r="BF285" s="175">
        <f>IF(N285="znížená",J285,0)</f>
        <v>0</v>
      </c>
      <c r="BG285" s="175">
        <f>IF(N285="zákl. prenesená",J285,0)</f>
        <v>0</v>
      </c>
      <c r="BH285" s="175">
        <f>IF(N285="zníž. prenesená",J285,0)</f>
        <v>0</v>
      </c>
      <c r="BI285" s="175">
        <f>IF(N285="nulová",J285,0)</f>
        <v>0</v>
      </c>
      <c r="BJ285" s="17" t="s">
        <v>116</v>
      </c>
      <c r="BK285" s="175">
        <f>ROUND(I285*H285,2)</f>
        <v>0</v>
      </c>
      <c r="BL285" s="17" t="s">
        <v>120</v>
      </c>
      <c r="BM285" s="174" t="s">
        <v>282</v>
      </c>
    </row>
    <row r="286" spans="1:65" s="2" customFormat="1" ht="28.8">
      <c r="A286" s="32"/>
      <c r="B286" s="33"/>
      <c r="C286" s="32"/>
      <c r="D286" s="176" t="s">
        <v>121</v>
      </c>
      <c r="E286" s="32"/>
      <c r="F286" s="177" t="s">
        <v>570</v>
      </c>
      <c r="G286" s="32"/>
      <c r="H286" s="32"/>
      <c r="I286" s="96"/>
      <c r="J286" s="32"/>
      <c r="K286" s="32"/>
      <c r="L286" s="33"/>
      <c r="M286" s="178"/>
      <c r="N286" s="179"/>
      <c r="O286" s="58"/>
      <c r="P286" s="58"/>
      <c r="Q286" s="58"/>
      <c r="R286" s="58"/>
      <c r="S286" s="58"/>
      <c r="T286" s="59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7" t="s">
        <v>121</v>
      </c>
      <c r="AU286" s="17" t="s">
        <v>116</v>
      </c>
    </row>
    <row r="287" spans="1:65" s="2" customFormat="1" ht="33" customHeight="1">
      <c r="A287" s="32"/>
      <c r="B287" s="161"/>
      <c r="C287" s="196" t="s">
        <v>205</v>
      </c>
      <c r="D287" s="196" t="s">
        <v>126</v>
      </c>
      <c r="E287" s="197" t="s">
        <v>283</v>
      </c>
      <c r="F287" s="198" t="s">
        <v>571</v>
      </c>
      <c r="G287" s="199" t="s">
        <v>281</v>
      </c>
      <c r="H287" s="200">
        <v>174</v>
      </c>
      <c r="I287" s="201"/>
      <c r="J287" s="202">
        <f>ROUND(I287*H287,2)</f>
        <v>0</v>
      </c>
      <c r="K287" s="203"/>
      <c r="L287" s="204"/>
      <c r="M287" s="205" t="s">
        <v>1</v>
      </c>
      <c r="N287" s="206" t="s">
        <v>40</v>
      </c>
      <c r="O287" s="58"/>
      <c r="P287" s="172">
        <f>O287*H287</f>
        <v>0</v>
      </c>
      <c r="Q287" s="172">
        <v>0</v>
      </c>
      <c r="R287" s="172">
        <f>Q287*H287</f>
        <v>0</v>
      </c>
      <c r="S287" s="172">
        <v>0</v>
      </c>
      <c r="T287" s="173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74" t="s">
        <v>128</v>
      </c>
      <c r="AT287" s="174" t="s">
        <v>126</v>
      </c>
      <c r="AU287" s="174" t="s">
        <v>116</v>
      </c>
      <c r="AY287" s="17" t="s">
        <v>113</v>
      </c>
      <c r="BE287" s="175">
        <f>IF(N287="základná",J287,0)</f>
        <v>0</v>
      </c>
      <c r="BF287" s="175">
        <f>IF(N287="znížená",J287,0)</f>
        <v>0</v>
      </c>
      <c r="BG287" s="175">
        <f>IF(N287="zákl. prenesená",J287,0)</f>
        <v>0</v>
      </c>
      <c r="BH287" s="175">
        <f>IF(N287="zníž. prenesená",J287,0)</f>
        <v>0</v>
      </c>
      <c r="BI287" s="175">
        <f>IF(N287="nulová",J287,0)</f>
        <v>0</v>
      </c>
      <c r="BJ287" s="17" t="s">
        <v>116</v>
      </c>
      <c r="BK287" s="175">
        <f>ROUND(I287*H287,2)</f>
        <v>0</v>
      </c>
      <c r="BL287" s="17" t="s">
        <v>120</v>
      </c>
      <c r="BM287" s="174" t="s">
        <v>284</v>
      </c>
    </row>
    <row r="288" spans="1:65" s="2" customFormat="1" ht="28.8">
      <c r="A288" s="32"/>
      <c r="B288" s="33"/>
      <c r="C288" s="32"/>
      <c r="D288" s="176" t="s">
        <v>121</v>
      </c>
      <c r="E288" s="32"/>
      <c r="F288" s="177" t="s">
        <v>571</v>
      </c>
      <c r="G288" s="32"/>
      <c r="H288" s="32"/>
      <c r="I288" s="96"/>
      <c r="J288" s="32"/>
      <c r="K288" s="32"/>
      <c r="L288" s="33"/>
      <c r="M288" s="178"/>
      <c r="N288" s="179"/>
      <c r="O288" s="58"/>
      <c r="P288" s="58"/>
      <c r="Q288" s="58"/>
      <c r="R288" s="58"/>
      <c r="S288" s="58"/>
      <c r="T288" s="59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T288" s="17" t="s">
        <v>121</v>
      </c>
      <c r="AU288" s="17" t="s">
        <v>116</v>
      </c>
    </row>
    <row r="289" spans="1:65" s="12" customFormat="1" ht="22.8" customHeight="1">
      <c r="B289" s="148"/>
      <c r="D289" s="149" t="s">
        <v>73</v>
      </c>
      <c r="E289" s="159" t="s">
        <v>285</v>
      </c>
      <c r="F289" s="159" t="s">
        <v>286</v>
      </c>
      <c r="I289" s="151"/>
      <c r="J289" s="160">
        <f>BK289</f>
        <v>0</v>
      </c>
      <c r="L289" s="148"/>
      <c r="M289" s="153"/>
      <c r="N289" s="154"/>
      <c r="O289" s="154"/>
      <c r="P289" s="155">
        <f>SUM(P290:P310)</f>
        <v>0</v>
      </c>
      <c r="Q289" s="154"/>
      <c r="R289" s="155">
        <f>SUM(R290:R310)</f>
        <v>0</v>
      </c>
      <c r="S289" s="154"/>
      <c r="T289" s="156">
        <f>SUM(T290:T310)</f>
        <v>0</v>
      </c>
      <c r="AR289" s="149" t="s">
        <v>81</v>
      </c>
      <c r="AT289" s="157" t="s">
        <v>73</v>
      </c>
      <c r="AU289" s="157" t="s">
        <v>81</v>
      </c>
      <c r="AY289" s="149" t="s">
        <v>113</v>
      </c>
      <c r="BK289" s="158">
        <f>SUM(BK290:BK310)</f>
        <v>0</v>
      </c>
    </row>
    <row r="290" spans="1:65" s="2" customFormat="1" ht="33" customHeight="1">
      <c r="A290" s="32"/>
      <c r="B290" s="161"/>
      <c r="C290" s="162" t="s">
        <v>287</v>
      </c>
      <c r="D290" s="162" t="s">
        <v>117</v>
      </c>
      <c r="E290" s="163" t="s">
        <v>288</v>
      </c>
      <c r="F290" s="164" t="s">
        <v>289</v>
      </c>
      <c r="G290" s="165" t="s">
        <v>119</v>
      </c>
      <c r="H290" s="166">
        <v>292.18599999999998</v>
      </c>
      <c r="I290" s="167"/>
      <c r="J290" s="168">
        <f>ROUND(I290*H290,2)</f>
        <v>0</v>
      </c>
      <c r="K290" s="169"/>
      <c r="L290" s="33"/>
      <c r="M290" s="170" t="s">
        <v>1</v>
      </c>
      <c r="N290" s="171" t="s">
        <v>40</v>
      </c>
      <c r="O290" s="58"/>
      <c r="P290" s="172">
        <f>O290*H290</f>
        <v>0</v>
      </c>
      <c r="Q290" s="172">
        <v>0</v>
      </c>
      <c r="R290" s="172">
        <f>Q290*H290</f>
        <v>0</v>
      </c>
      <c r="S290" s="172">
        <v>0</v>
      </c>
      <c r="T290" s="173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74" t="s">
        <v>120</v>
      </c>
      <c r="AT290" s="174" t="s">
        <v>117</v>
      </c>
      <c r="AU290" s="174" t="s">
        <v>116</v>
      </c>
      <c r="AY290" s="17" t="s">
        <v>113</v>
      </c>
      <c r="BE290" s="175">
        <f>IF(N290="základná",J290,0)</f>
        <v>0</v>
      </c>
      <c r="BF290" s="175">
        <f>IF(N290="znížená",J290,0)</f>
        <v>0</v>
      </c>
      <c r="BG290" s="175">
        <f>IF(N290="zákl. prenesená",J290,0)</f>
        <v>0</v>
      </c>
      <c r="BH290" s="175">
        <f>IF(N290="zníž. prenesená",J290,0)</f>
        <v>0</v>
      </c>
      <c r="BI290" s="175">
        <f>IF(N290="nulová",J290,0)</f>
        <v>0</v>
      </c>
      <c r="BJ290" s="17" t="s">
        <v>116</v>
      </c>
      <c r="BK290" s="175">
        <f>ROUND(I290*H290,2)</f>
        <v>0</v>
      </c>
      <c r="BL290" s="17" t="s">
        <v>120</v>
      </c>
      <c r="BM290" s="174" t="s">
        <v>290</v>
      </c>
    </row>
    <row r="291" spans="1:65" s="2" customFormat="1" ht="57.6">
      <c r="A291" s="32"/>
      <c r="B291" s="33"/>
      <c r="C291" s="32"/>
      <c r="D291" s="176" t="s">
        <v>121</v>
      </c>
      <c r="E291" s="32"/>
      <c r="F291" s="177" t="s">
        <v>572</v>
      </c>
      <c r="G291" s="32"/>
      <c r="H291" s="32"/>
      <c r="I291" s="96"/>
      <c r="J291" s="32"/>
      <c r="K291" s="32"/>
      <c r="L291" s="33"/>
      <c r="M291" s="178"/>
      <c r="N291" s="179"/>
      <c r="O291" s="58"/>
      <c r="P291" s="58"/>
      <c r="Q291" s="58"/>
      <c r="R291" s="58"/>
      <c r="S291" s="58"/>
      <c r="T291" s="59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7" t="s">
        <v>121</v>
      </c>
      <c r="AU291" s="17" t="s">
        <v>116</v>
      </c>
    </row>
    <row r="292" spans="1:65" s="2" customFormat="1" ht="163.19999999999999">
      <c r="A292" s="32"/>
      <c r="B292" s="33"/>
      <c r="C292" s="32"/>
      <c r="D292" s="176" t="s">
        <v>145</v>
      </c>
      <c r="E292" s="32"/>
      <c r="F292" s="214" t="s">
        <v>573</v>
      </c>
      <c r="G292" s="32"/>
      <c r="H292" s="32"/>
      <c r="I292" s="96"/>
      <c r="J292" s="32"/>
      <c r="K292" s="32"/>
      <c r="L292" s="33"/>
      <c r="M292" s="178"/>
      <c r="N292" s="179"/>
      <c r="O292" s="58"/>
      <c r="P292" s="58"/>
      <c r="Q292" s="58"/>
      <c r="R292" s="58"/>
      <c r="S292" s="58"/>
      <c r="T292" s="59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7" t="s">
        <v>145</v>
      </c>
      <c r="AU292" s="17" t="s">
        <v>116</v>
      </c>
    </row>
    <row r="293" spans="1:65" s="2" customFormat="1" ht="33" customHeight="1">
      <c r="A293" s="32"/>
      <c r="B293" s="161"/>
      <c r="C293" s="196" t="s">
        <v>210</v>
      </c>
      <c r="D293" s="196" t="s">
        <v>126</v>
      </c>
      <c r="E293" s="197" t="s">
        <v>291</v>
      </c>
      <c r="F293" s="198" t="s">
        <v>292</v>
      </c>
      <c r="G293" s="199" t="s">
        <v>119</v>
      </c>
      <c r="H293" s="200">
        <v>315.56099999999998</v>
      </c>
      <c r="I293" s="201"/>
      <c r="J293" s="202">
        <f>ROUND(I293*H293,2)</f>
        <v>0</v>
      </c>
      <c r="K293" s="203"/>
      <c r="L293" s="204"/>
      <c r="M293" s="205" t="s">
        <v>1</v>
      </c>
      <c r="N293" s="206" t="s">
        <v>40</v>
      </c>
      <c r="O293" s="58"/>
      <c r="P293" s="172">
        <f>O293*H293</f>
        <v>0</v>
      </c>
      <c r="Q293" s="172">
        <v>0</v>
      </c>
      <c r="R293" s="172">
        <f>Q293*H293</f>
        <v>0</v>
      </c>
      <c r="S293" s="172">
        <v>0</v>
      </c>
      <c r="T293" s="173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74" t="s">
        <v>128</v>
      </c>
      <c r="AT293" s="174" t="s">
        <v>126</v>
      </c>
      <c r="AU293" s="174" t="s">
        <v>116</v>
      </c>
      <c r="AY293" s="17" t="s">
        <v>113</v>
      </c>
      <c r="BE293" s="175">
        <f>IF(N293="základná",J293,0)</f>
        <v>0</v>
      </c>
      <c r="BF293" s="175">
        <f>IF(N293="znížená",J293,0)</f>
        <v>0</v>
      </c>
      <c r="BG293" s="175">
        <f>IF(N293="zákl. prenesená",J293,0)</f>
        <v>0</v>
      </c>
      <c r="BH293" s="175">
        <f>IF(N293="zníž. prenesená",J293,0)</f>
        <v>0</v>
      </c>
      <c r="BI293" s="175">
        <f>IF(N293="nulová",J293,0)</f>
        <v>0</v>
      </c>
      <c r="BJ293" s="17" t="s">
        <v>116</v>
      </c>
      <c r="BK293" s="175">
        <f>ROUND(I293*H293,2)</f>
        <v>0</v>
      </c>
      <c r="BL293" s="17" t="s">
        <v>120</v>
      </c>
      <c r="BM293" s="174" t="s">
        <v>293</v>
      </c>
    </row>
    <row r="294" spans="1:65" s="2" customFormat="1" ht="57.6">
      <c r="A294" s="32"/>
      <c r="B294" s="33"/>
      <c r="C294" s="32"/>
      <c r="D294" s="176" t="s">
        <v>121</v>
      </c>
      <c r="E294" s="32"/>
      <c r="F294" s="177" t="s">
        <v>574</v>
      </c>
      <c r="G294" s="32"/>
      <c r="H294" s="32"/>
      <c r="I294" s="96"/>
      <c r="J294" s="32"/>
      <c r="K294" s="32"/>
      <c r="L294" s="33"/>
      <c r="M294" s="178"/>
      <c r="N294" s="179"/>
      <c r="O294" s="58"/>
      <c r="P294" s="58"/>
      <c r="Q294" s="58"/>
      <c r="R294" s="58"/>
      <c r="S294" s="58"/>
      <c r="T294" s="59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T294" s="17" t="s">
        <v>121</v>
      </c>
      <c r="AU294" s="17" t="s">
        <v>116</v>
      </c>
    </row>
    <row r="295" spans="1:65" s="2" customFormat="1" ht="86.4">
      <c r="A295" s="32"/>
      <c r="B295" s="33"/>
      <c r="C295" s="32"/>
      <c r="D295" s="176" t="s">
        <v>145</v>
      </c>
      <c r="E295" s="32"/>
      <c r="F295" s="214" t="s">
        <v>575</v>
      </c>
      <c r="G295" s="32"/>
      <c r="H295" s="32"/>
      <c r="I295" s="96"/>
      <c r="J295" s="32"/>
      <c r="K295" s="32"/>
      <c r="L295" s="33"/>
      <c r="M295" s="178"/>
      <c r="N295" s="179"/>
      <c r="O295" s="58"/>
      <c r="P295" s="58"/>
      <c r="Q295" s="58"/>
      <c r="R295" s="58"/>
      <c r="S295" s="58"/>
      <c r="T295" s="59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7" t="s">
        <v>145</v>
      </c>
      <c r="AU295" s="17" t="s">
        <v>116</v>
      </c>
    </row>
    <row r="296" spans="1:65" s="15" customFormat="1">
      <c r="B296" s="207"/>
      <c r="D296" s="176" t="s">
        <v>122</v>
      </c>
      <c r="E296" s="208" t="s">
        <v>1</v>
      </c>
      <c r="F296" s="209" t="s">
        <v>294</v>
      </c>
      <c r="H296" s="208" t="s">
        <v>1</v>
      </c>
      <c r="I296" s="210"/>
      <c r="L296" s="207"/>
      <c r="M296" s="211"/>
      <c r="N296" s="212"/>
      <c r="O296" s="212"/>
      <c r="P296" s="212"/>
      <c r="Q296" s="212"/>
      <c r="R296" s="212"/>
      <c r="S296" s="212"/>
      <c r="T296" s="213"/>
      <c r="AT296" s="208" t="s">
        <v>122</v>
      </c>
      <c r="AU296" s="208" t="s">
        <v>116</v>
      </c>
      <c r="AV296" s="15" t="s">
        <v>81</v>
      </c>
      <c r="AW296" s="15" t="s">
        <v>30</v>
      </c>
      <c r="AX296" s="15" t="s">
        <v>74</v>
      </c>
      <c r="AY296" s="208" t="s">
        <v>113</v>
      </c>
    </row>
    <row r="297" spans="1:65" s="13" customFormat="1">
      <c r="B297" s="180"/>
      <c r="D297" s="176" t="s">
        <v>122</v>
      </c>
      <c r="E297" s="181" t="s">
        <v>1</v>
      </c>
      <c r="F297" s="182" t="s">
        <v>295</v>
      </c>
      <c r="H297" s="183">
        <v>315.56099999999998</v>
      </c>
      <c r="I297" s="184"/>
      <c r="L297" s="180"/>
      <c r="M297" s="185"/>
      <c r="N297" s="186"/>
      <c r="O297" s="186"/>
      <c r="P297" s="186"/>
      <c r="Q297" s="186"/>
      <c r="R297" s="186"/>
      <c r="S297" s="186"/>
      <c r="T297" s="187"/>
      <c r="AT297" s="181" t="s">
        <v>122</v>
      </c>
      <c r="AU297" s="181" t="s">
        <v>116</v>
      </c>
      <c r="AV297" s="13" t="s">
        <v>116</v>
      </c>
      <c r="AW297" s="13" t="s">
        <v>30</v>
      </c>
      <c r="AX297" s="13" t="s">
        <v>74</v>
      </c>
      <c r="AY297" s="181" t="s">
        <v>113</v>
      </c>
    </row>
    <row r="298" spans="1:65" s="14" customFormat="1">
      <c r="B298" s="188"/>
      <c r="D298" s="176" t="s">
        <v>122</v>
      </c>
      <c r="E298" s="189" t="s">
        <v>1</v>
      </c>
      <c r="F298" s="190" t="s">
        <v>124</v>
      </c>
      <c r="H298" s="191">
        <v>315.56099999999998</v>
      </c>
      <c r="I298" s="192"/>
      <c r="L298" s="188"/>
      <c r="M298" s="193"/>
      <c r="N298" s="194"/>
      <c r="O298" s="194"/>
      <c r="P298" s="194"/>
      <c r="Q298" s="194"/>
      <c r="R298" s="194"/>
      <c r="S298" s="194"/>
      <c r="T298" s="195"/>
      <c r="AT298" s="189" t="s">
        <v>122</v>
      </c>
      <c r="AU298" s="189" t="s">
        <v>116</v>
      </c>
      <c r="AV298" s="14" t="s">
        <v>125</v>
      </c>
      <c r="AW298" s="14" t="s">
        <v>30</v>
      </c>
      <c r="AX298" s="14" t="s">
        <v>81</v>
      </c>
      <c r="AY298" s="189" t="s">
        <v>113</v>
      </c>
    </row>
    <row r="299" spans="1:65" s="2" customFormat="1" ht="55.5" customHeight="1">
      <c r="A299" s="32"/>
      <c r="B299" s="161"/>
      <c r="C299" s="162" t="s">
        <v>296</v>
      </c>
      <c r="D299" s="162" t="s">
        <v>117</v>
      </c>
      <c r="E299" s="163" t="s">
        <v>297</v>
      </c>
      <c r="F299" s="164" t="s">
        <v>576</v>
      </c>
      <c r="G299" s="165" t="s">
        <v>119</v>
      </c>
      <c r="H299" s="166">
        <v>292.18599999999998</v>
      </c>
      <c r="I299" s="167"/>
      <c r="J299" s="168">
        <f>ROUND(I299*H299,2)</f>
        <v>0</v>
      </c>
      <c r="K299" s="169"/>
      <c r="L299" s="33"/>
      <c r="M299" s="170" t="s">
        <v>1</v>
      </c>
      <c r="N299" s="171" t="s">
        <v>40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74" t="s">
        <v>120</v>
      </c>
      <c r="AT299" s="174" t="s">
        <v>117</v>
      </c>
      <c r="AU299" s="174" t="s">
        <v>116</v>
      </c>
      <c r="AY299" s="17" t="s">
        <v>113</v>
      </c>
      <c r="BE299" s="175">
        <f>IF(N299="základná",J299,0)</f>
        <v>0</v>
      </c>
      <c r="BF299" s="175">
        <f>IF(N299="znížená",J299,0)</f>
        <v>0</v>
      </c>
      <c r="BG299" s="175">
        <f>IF(N299="zákl. prenesená",J299,0)</f>
        <v>0</v>
      </c>
      <c r="BH299" s="175">
        <f>IF(N299="zníž. prenesená",J299,0)</f>
        <v>0</v>
      </c>
      <c r="BI299" s="175">
        <f>IF(N299="nulová",J299,0)</f>
        <v>0</v>
      </c>
      <c r="BJ299" s="17" t="s">
        <v>116</v>
      </c>
      <c r="BK299" s="175">
        <f>ROUND(I299*H299,2)</f>
        <v>0</v>
      </c>
      <c r="BL299" s="17" t="s">
        <v>120</v>
      </c>
      <c r="BM299" s="174" t="s">
        <v>298</v>
      </c>
    </row>
    <row r="300" spans="1:65" s="2" customFormat="1" ht="38.4">
      <c r="A300" s="32"/>
      <c r="B300" s="33"/>
      <c r="C300" s="32"/>
      <c r="D300" s="176" t="s">
        <v>121</v>
      </c>
      <c r="E300" s="32"/>
      <c r="F300" s="177" t="s">
        <v>576</v>
      </c>
      <c r="G300" s="32"/>
      <c r="H300" s="32"/>
      <c r="I300" s="96"/>
      <c r="J300" s="32"/>
      <c r="K300" s="32"/>
      <c r="L300" s="33"/>
      <c r="M300" s="178"/>
      <c r="N300" s="179"/>
      <c r="O300" s="58"/>
      <c r="P300" s="58"/>
      <c r="Q300" s="58"/>
      <c r="R300" s="58"/>
      <c r="S300" s="58"/>
      <c r="T300" s="59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T300" s="17" t="s">
        <v>121</v>
      </c>
      <c r="AU300" s="17" t="s">
        <v>116</v>
      </c>
    </row>
    <row r="301" spans="1:65" s="2" customFormat="1" ht="38.4">
      <c r="A301" s="32"/>
      <c r="B301" s="33"/>
      <c r="C301" s="32"/>
      <c r="D301" s="176" t="s">
        <v>145</v>
      </c>
      <c r="E301" s="32"/>
      <c r="F301" s="214" t="s">
        <v>299</v>
      </c>
      <c r="G301" s="32"/>
      <c r="H301" s="32"/>
      <c r="I301" s="96"/>
      <c r="J301" s="32"/>
      <c r="K301" s="32"/>
      <c r="L301" s="33"/>
      <c r="M301" s="178"/>
      <c r="N301" s="179"/>
      <c r="O301" s="58"/>
      <c r="P301" s="58"/>
      <c r="Q301" s="58"/>
      <c r="R301" s="58"/>
      <c r="S301" s="58"/>
      <c r="T301" s="59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7" t="s">
        <v>145</v>
      </c>
      <c r="AU301" s="17" t="s">
        <v>116</v>
      </c>
    </row>
    <row r="302" spans="1:65" s="2" customFormat="1" ht="55.5" customHeight="1">
      <c r="A302" s="32"/>
      <c r="B302" s="161"/>
      <c r="C302" s="196" t="s">
        <v>216</v>
      </c>
      <c r="D302" s="196" t="s">
        <v>126</v>
      </c>
      <c r="E302" s="197" t="s">
        <v>300</v>
      </c>
      <c r="F302" s="198" t="s">
        <v>577</v>
      </c>
      <c r="G302" s="199" t="s">
        <v>275</v>
      </c>
      <c r="H302" s="200">
        <v>128.56200000000001</v>
      </c>
      <c r="I302" s="201"/>
      <c r="J302" s="202">
        <f>ROUND(I302*H302,2)</f>
        <v>0</v>
      </c>
      <c r="K302" s="203"/>
      <c r="L302" s="204"/>
      <c r="M302" s="205" t="s">
        <v>1</v>
      </c>
      <c r="N302" s="206" t="s">
        <v>40</v>
      </c>
      <c r="O302" s="58"/>
      <c r="P302" s="172">
        <f>O302*H302</f>
        <v>0</v>
      </c>
      <c r="Q302" s="172">
        <v>0</v>
      </c>
      <c r="R302" s="172">
        <f>Q302*H302</f>
        <v>0</v>
      </c>
      <c r="S302" s="172">
        <v>0</v>
      </c>
      <c r="T302" s="173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74" t="s">
        <v>128</v>
      </c>
      <c r="AT302" s="174" t="s">
        <v>126</v>
      </c>
      <c r="AU302" s="174" t="s">
        <v>116</v>
      </c>
      <c r="AY302" s="17" t="s">
        <v>113</v>
      </c>
      <c r="BE302" s="175">
        <f>IF(N302="základná",J302,0)</f>
        <v>0</v>
      </c>
      <c r="BF302" s="175">
        <f>IF(N302="znížená",J302,0)</f>
        <v>0</v>
      </c>
      <c r="BG302" s="175">
        <f>IF(N302="zákl. prenesená",J302,0)</f>
        <v>0</v>
      </c>
      <c r="BH302" s="175">
        <f>IF(N302="zníž. prenesená",J302,0)</f>
        <v>0</v>
      </c>
      <c r="BI302" s="175">
        <f>IF(N302="nulová",J302,0)</f>
        <v>0</v>
      </c>
      <c r="BJ302" s="17" t="s">
        <v>116</v>
      </c>
      <c r="BK302" s="175">
        <f>ROUND(I302*H302,2)</f>
        <v>0</v>
      </c>
      <c r="BL302" s="17" t="s">
        <v>120</v>
      </c>
      <c r="BM302" s="174" t="s">
        <v>301</v>
      </c>
    </row>
    <row r="303" spans="1:65" s="2" customFormat="1" ht="38.4">
      <c r="A303" s="32"/>
      <c r="B303" s="33"/>
      <c r="C303" s="32"/>
      <c r="D303" s="176" t="s">
        <v>121</v>
      </c>
      <c r="E303" s="32"/>
      <c r="F303" s="177" t="s">
        <v>578</v>
      </c>
      <c r="G303" s="32"/>
      <c r="H303" s="32"/>
      <c r="I303" s="96"/>
      <c r="J303" s="32"/>
      <c r="K303" s="32"/>
      <c r="L303" s="33"/>
      <c r="M303" s="178"/>
      <c r="N303" s="179"/>
      <c r="O303" s="58"/>
      <c r="P303" s="58"/>
      <c r="Q303" s="58"/>
      <c r="R303" s="58"/>
      <c r="S303" s="58"/>
      <c r="T303" s="59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7" t="s">
        <v>121</v>
      </c>
      <c r="AU303" s="17" t="s">
        <v>116</v>
      </c>
    </row>
    <row r="304" spans="1:65" s="2" customFormat="1" ht="48">
      <c r="A304" s="32"/>
      <c r="B304" s="33"/>
      <c r="C304" s="32"/>
      <c r="D304" s="176" t="s">
        <v>145</v>
      </c>
      <c r="E304" s="32"/>
      <c r="F304" s="214" t="s">
        <v>302</v>
      </c>
      <c r="G304" s="32"/>
      <c r="H304" s="32"/>
      <c r="I304" s="96"/>
      <c r="J304" s="32"/>
      <c r="K304" s="32"/>
      <c r="L304" s="33"/>
      <c r="M304" s="178"/>
      <c r="N304" s="179"/>
      <c r="O304" s="58"/>
      <c r="P304" s="58"/>
      <c r="Q304" s="58"/>
      <c r="R304" s="58"/>
      <c r="S304" s="58"/>
      <c r="T304" s="59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T304" s="17" t="s">
        <v>145</v>
      </c>
      <c r="AU304" s="17" t="s">
        <v>116</v>
      </c>
    </row>
    <row r="305" spans="1:65" s="13" customFormat="1">
      <c r="B305" s="180"/>
      <c r="D305" s="176" t="s">
        <v>122</v>
      </c>
      <c r="E305" s="181" t="s">
        <v>1</v>
      </c>
      <c r="F305" s="182" t="s">
        <v>303</v>
      </c>
      <c r="H305" s="183">
        <v>128.56200000000001</v>
      </c>
      <c r="I305" s="184"/>
      <c r="L305" s="180"/>
      <c r="M305" s="185"/>
      <c r="N305" s="186"/>
      <c r="O305" s="186"/>
      <c r="P305" s="186"/>
      <c r="Q305" s="186"/>
      <c r="R305" s="186"/>
      <c r="S305" s="186"/>
      <c r="T305" s="187"/>
      <c r="AT305" s="181" t="s">
        <v>122</v>
      </c>
      <c r="AU305" s="181" t="s">
        <v>116</v>
      </c>
      <c r="AV305" s="13" t="s">
        <v>116</v>
      </c>
      <c r="AW305" s="13" t="s">
        <v>30</v>
      </c>
      <c r="AX305" s="13" t="s">
        <v>74</v>
      </c>
      <c r="AY305" s="181" t="s">
        <v>113</v>
      </c>
    </row>
    <row r="306" spans="1:65" s="14" customFormat="1">
      <c r="B306" s="188"/>
      <c r="D306" s="176" t="s">
        <v>122</v>
      </c>
      <c r="E306" s="189" t="s">
        <v>1</v>
      </c>
      <c r="F306" s="190" t="s">
        <v>124</v>
      </c>
      <c r="H306" s="191">
        <v>128.56200000000001</v>
      </c>
      <c r="I306" s="192"/>
      <c r="L306" s="188"/>
      <c r="M306" s="193"/>
      <c r="N306" s="194"/>
      <c r="O306" s="194"/>
      <c r="P306" s="194"/>
      <c r="Q306" s="194"/>
      <c r="R306" s="194"/>
      <c r="S306" s="194"/>
      <c r="T306" s="195"/>
      <c r="AT306" s="189" t="s">
        <v>122</v>
      </c>
      <c r="AU306" s="189" t="s">
        <v>116</v>
      </c>
      <c r="AV306" s="14" t="s">
        <v>125</v>
      </c>
      <c r="AW306" s="14" t="s">
        <v>30</v>
      </c>
      <c r="AX306" s="14" t="s">
        <v>81</v>
      </c>
      <c r="AY306" s="189" t="s">
        <v>113</v>
      </c>
    </row>
    <row r="307" spans="1:65" s="2" customFormat="1" ht="33" customHeight="1">
      <c r="A307" s="32"/>
      <c r="B307" s="161"/>
      <c r="C307" s="162" t="s">
        <v>304</v>
      </c>
      <c r="D307" s="162" t="s">
        <v>117</v>
      </c>
      <c r="E307" s="163" t="s">
        <v>305</v>
      </c>
      <c r="F307" s="164" t="s">
        <v>579</v>
      </c>
      <c r="G307" s="165" t="s">
        <v>281</v>
      </c>
      <c r="H307" s="166">
        <v>175</v>
      </c>
      <c r="I307" s="167"/>
      <c r="J307" s="168">
        <f>ROUND(I307*H307,2)</f>
        <v>0</v>
      </c>
      <c r="K307" s="169"/>
      <c r="L307" s="33"/>
      <c r="M307" s="170" t="s">
        <v>1</v>
      </c>
      <c r="N307" s="171" t="s">
        <v>40</v>
      </c>
      <c r="O307" s="58"/>
      <c r="P307" s="172">
        <f>O307*H307</f>
        <v>0</v>
      </c>
      <c r="Q307" s="172">
        <v>0</v>
      </c>
      <c r="R307" s="172">
        <f>Q307*H307</f>
        <v>0</v>
      </c>
      <c r="S307" s="172">
        <v>0</v>
      </c>
      <c r="T307" s="173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74" t="s">
        <v>120</v>
      </c>
      <c r="AT307" s="174" t="s">
        <v>117</v>
      </c>
      <c r="AU307" s="174" t="s">
        <v>116</v>
      </c>
      <c r="AY307" s="17" t="s">
        <v>113</v>
      </c>
      <c r="BE307" s="175">
        <f>IF(N307="základná",J307,0)</f>
        <v>0</v>
      </c>
      <c r="BF307" s="175">
        <f>IF(N307="znížená",J307,0)</f>
        <v>0</v>
      </c>
      <c r="BG307" s="175">
        <f>IF(N307="zákl. prenesená",J307,0)</f>
        <v>0</v>
      </c>
      <c r="BH307" s="175">
        <f>IF(N307="zníž. prenesená",J307,0)</f>
        <v>0</v>
      </c>
      <c r="BI307" s="175">
        <f>IF(N307="nulová",J307,0)</f>
        <v>0</v>
      </c>
      <c r="BJ307" s="17" t="s">
        <v>116</v>
      </c>
      <c r="BK307" s="175">
        <f>ROUND(I307*H307,2)</f>
        <v>0</v>
      </c>
      <c r="BL307" s="17" t="s">
        <v>120</v>
      </c>
      <c r="BM307" s="174" t="s">
        <v>306</v>
      </c>
    </row>
    <row r="308" spans="1:65" s="2" customFormat="1" ht="19.2">
      <c r="A308" s="32"/>
      <c r="B308" s="33"/>
      <c r="C308" s="32"/>
      <c r="D308" s="176" t="s">
        <v>121</v>
      </c>
      <c r="E308" s="32"/>
      <c r="F308" s="177" t="s">
        <v>580</v>
      </c>
      <c r="G308" s="32"/>
      <c r="H308" s="32"/>
      <c r="I308" s="96"/>
      <c r="J308" s="32"/>
      <c r="K308" s="32"/>
      <c r="L308" s="33"/>
      <c r="M308" s="178"/>
      <c r="N308" s="179"/>
      <c r="O308" s="58"/>
      <c r="P308" s="58"/>
      <c r="Q308" s="58"/>
      <c r="R308" s="58"/>
      <c r="S308" s="58"/>
      <c r="T308" s="59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T308" s="17" t="s">
        <v>121</v>
      </c>
      <c r="AU308" s="17" t="s">
        <v>116</v>
      </c>
    </row>
    <row r="309" spans="1:65" s="2" customFormat="1" ht="33" customHeight="1">
      <c r="A309" s="32"/>
      <c r="B309" s="161"/>
      <c r="C309" s="196" t="s">
        <v>221</v>
      </c>
      <c r="D309" s="196" t="s">
        <v>126</v>
      </c>
      <c r="E309" s="197" t="s">
        <v>307</v>
      </c>
      <c r="F309" s="198" t="s">
        <v>581</v>
      </c>
      <c r="G309" s="199" t="s">
        <v>281</v>
      </c>
      <c r="H309" s="200">
        <v>175</v>
      </c>
      <c r="I309" s="201"/>
      <c r="J309" s="202">
        <f>ROUND(I309*H309,2)</f>
        <v>0</v>
      </c>
      <c r="K309" s="203"/>
      <c r="L309" s="204"/>
      <c r="M309" s="205" t="s">
        <v>1</v>
      </c>
      <c r="N309" s="206" t="s">
        <v>40</v>
      </c>
      <c r="O309" s="58"/>
      <c r="P309" s="172">
        <f>O309*H309</f>
        <v>0</v>
      </c>
      <c r="Q309" s="172">
        <v>0</v>
      </c>
      <c r="R309" s="172">
        <f>Q309*H309</f>
        <v>0</v>
      </c>
      <c r="S309" s="172">
        <v>0</v>
      </c>
      <c r="T309" s="173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74" t="s">
        <v>128</v>
      </c>
      <c r="AT309" s="174" t="s">
        <v>126</v>
      </c>
      <c r="AU309" s="174" t="s">
        <v>116</v>
      </c>
      <c r="AY309" s="17" t="s">
        <v>113</v>
      </c>
      <c r="BE309" s="175">
        <f>IF(N309="základná",J309,0)</f>
        <v>0</v>
      </c>
      <c r="BF309" s="175">
        <f>IF(N309="znížená",J309,0)</f>
        <v>0</v>
      </c>
      <c r="BG309" s="175">
        <f>IF(N309="zákl. prenesená",J309,0)</f>
        <v>0</v>
      </c>
      <c r="BH309" s="175">
        <f>IF(N309="zníž. prenesená",J309,0)</f>
        <v>0</v>
      </c>
      <c r="BI309" s="175">
        <f>IF(N309="nulová",J309,0)</f>
        <v>0</v>
      </c>
      <c r="BJ309" s="17" t="s">
        <v>116</v>
      </c>
      <c r="BK309" s="175">
        <f>ROUND(I309*H309,2)</f>
        <v>0</v>
      </c>
      <c r="BL309" s="17" t="s">
        <v>120</v>
      </c>
      <c r="BM309" s="174" t="s">
        <v>308</v>
      </c>
    </row>
    <row r="310" spans="1:65" s="2" customFormat="1" ht="19.2">
      <c r="A310" s="32"/>
      <c r="B310" s="33"/>
      <c r="C310" s="32"/>
      <c r="D310" s="176" t="s">
        <v>121</v>
      </c>
      <c r="E310" s="32"/>
      <c r="F310" s="177" t="s">
        <v>582</v>
      </c>
      <c r="G310" s="32"/>
      <c r="H310" s="32"/>
      <c r="I310" s="96"/>
      <c r="J310" s="32"/>
      <c r="K310" s="32"/>
      <c r="L310" s="33"/>
      <c r="M310" s="178"/>
      <c r="N310" s="179"/>
      <c r="O310" s="58"/>
      <c r="P310" s="58"/>
      <c r="Q310" s="58"/>
      <c r="R310" s="58"/>
      <c r="S310" s="58"/>
      <c r="T310" s="59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T310" s="17" t="s">
        <v>121</v>
      </c>
      <c r="AU310" s="17" t="s">
        <v>116</v>
      </c>
    </row>
    <row r="311" spans="1:65" s="12" customFormat="1" ht="22.8" customHeight="1">
      <c r="B311" s="148"/>
      <c r="D311" s="149" t="s">
        <v>73</v>
      </c>
      <c r="E311" s="159" t="s">
        <v>309</v>
      </c>
      <c r="F311" s="159" t="s">
        <v>310</v>
      </c>
      <c r="I311" s="151"/>
      <c r="J311" s="160">
        <f>BK311</f>
        <v>0</v>
      </c>
      <c r="L311" s="148"/>
      <c r="M311" s="153"/>
      <c r="N311" s="154"/>
      <c r="O311" s="154"/>
      <c r="P311" s="155">
        <f>SUM(P312:P377)</f>
        <v>0</v>
      </c>
      <c r="Q311" s="154"/>
      <c r="R311" s="155">
        <f>SUM(R312:R377)</f>
        <v>3.7950000000000002E-3</v>
      </c>
      <c r="S311" s="154"/>
      <c r="T311" s="156">
        <f>SUM(T312:T377)</f>
        <v>0</v>
      </c>
      <c r="AR311" s="149" t="s">
        <v>81</v>
      </c>
      <c r="AT311" s="157" t="s">
        <v>73</v>
      </c>
      <c r="AU311" s="157" t="s">
        <v>81</v>
      </c>
      <c r="AY311" s="149" t="s">
        <v>113</v>
      </c>
      <c r="BK311" s="158">
        <f>SUM(BK312:BK377)</f>
        <v>0</v>
      </c>
    </row>
    <row r="312" spans="1:65" s="2" customFormat="1" ht="44.25" customHeight="1">
      <c r="A312" s="32"/>
      <c r="B312" s="161"/>
      <c r="C312" s="162" t="s">
        <v>311</v>
      </c>
      <c r="D312" s="162" t="s">
        <v>117</v>
      </c>
      <c r="E312" s="163" t="s">
        <v>312</v>
      </c>
      <c r="F312" s="164" t="s">
        <v>313</v>
      </c>
      <c r="G312" s="165" t="s">
        <v>119</v>
      </c>
      <c r="H312" s="166">
        <v>522.69600000000003</v>
      </c>
      <c r="I312" s="167"/>
      <c r="J312" s="168">
        <f>ROUND(I312*H312,2)</f>
        <v>0</v>
      </c>
      <c r="K312" s="169"/>
      <c r="L312" s="33"/>
      <c r="M312" s="170" t="s">
        <v>1</v>
      </c>
      <c r="N312" s="171" t="s">
        <v>40</v>
      </c>
      <c r="O312" s="58"/>
      <c r="P312" s="172">
        <f>O312*H312</f>
        <v>0</v>
      </c>
      <c r="Q312" s="172">
        <v>0</v>
      </c>
      <c r="R312" s="172">
        <f>Q312*H312</f>
        <v>0</v>
      </c>
      <c r="S312" s="172">
        <v>0</v>
      </c>
      <c r="T312" s="173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74" t="s">
        <v>120</v>
      </c>
      <c r="AT312" s="174" t="s">
        <v>117</v>
      </c>
      <c r="AU312" s="174" t="s">
        <v>116</v>
      </c>
      <c r="AY312" s="17" t="s">
        <v>113</v>
      </c>
      <c r="BE312" s="175">
        <f>IF(N312="základná",J312,0)</f>
        <v>0</v>
      </c>
      <c r="BF312" s="175">
        <f>IF(N312="znížená",J312,0)</f>
        <v>0</v>
      </c>
      <c r="BG312" s="175">
        <f>IF(N312="zákl. prenesená",J312,0)</f>
        <v>0</v>
      </c>
      <c r="BH312" s="175">
        <f>IF(N312="zníž. prenesená",J312,0)</f>
        <v>0</v>
      </c>
      <c r="BI312" s="175">
        <f>IF(N312="nulová",J312,0)</f>
        <v>0</v>
      </c>
      <c r="BJ312" s="17" t="s">
        <v>116</v>
      </c>
      <c r="BK312" s="175">
        <f>ROUND(I312*H312,2)</f>
        <v>0</v>
      </c>
      <c r="BL312" s="17" t="s">
        <v>120</v>
      </c>
      <c r="BM312" s="174" t="s">
        <v>314</v>
      </c>
    </row>
    <row r="313" spans="1:65" s="2" customFormat="1" ht="38.4">
      <c r="A313" s="32"/>
      <c r="B313" s="33"/>
      <c r="C313" s="32"/>
      <c r="D313" s="176" t="s">
        <v>121</v>
      </c>
      <c r="E313" s="32"/>
      <c r="F313" s="177" t="s">
        <v>313</v>
      </c>
      <c r="G313" s="32"/>
      <c r="H313" s="32"/>
      <c r="I313" s="96"/>
      <c r="J313" s="32"/>
      <c r="K313" s="32"/>
      <c r="L313" s="33"/>
      <c r="M313" s="178"/>
      <c r="N313" s="179"/>
      <c r="O313" s="58"/>
      <c r="P313" s="58"/>
      <c r="Q313" s="58"/>
      <c r="R313" s="58"/>
      <c r="S313" s="58"/>
      <c r="T313" s="59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7" t="s">
        <v>121</v>
      </c>
      <c r="AU313" s="17" t="s">
        <v>116</v>
      </c>
    </row>
    <row r="314" spans="1:65" s="2" customFormat="1" ht="28.8">
      <c r="A314" s="32"/>
      <c r="B314" s="33"/>
      <c r="C314" s="32"/>
      <c r="D314" s="176" t="s">
        <v>145</v>
      </c>
      <c r="E314" s="32"/>
      <c r="F314" s="214" t="s">
        <v>315</v>
      </c>
      <c r="G314" s="32"/>
      <c r="H314" s="32"/>
      <c r="I314" s="96"/>
      <c r="J314" s="32"/>
      <c r="K314" s="32"/>
      <c r="L314" s="33"/>
      <c r="M314" s="178"/>
      <c r="N314" s="179"/>
      <c r="O314" s="58"/>
      <c r="P314" s="58"/>
      <c r="Q314" s="58"/>
      <c r="R314" s="58"/>
      <c r="S314" s="58"/>
      <c r="T314" s="59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T314" s="17" t="s">
        <v>145</v>
      </c>
      <c r="AU314" s="17" t="s">
        <v>116</v>
      </c>
    </row>
    <row r="315" spans="1:65" s="2" customFormat="1" ht="44.25" customHeight="1">
      <c r="A315" s="32"/>
      <c r="B315" s="161"/>
      <c r="C315" s="196" t="s">
        <v>226</v>
      </c>
      <c r="D315" s="196" t="s">
        <v>126</v>
      </c>
      <c r="E315" s="197" t="s">
        <v>316</v>
      </c>
      <c r="F315" s="198" t="s">
        <v>317</v>
      </c>
      <c r="G315" s="199" t="s">
        <v>275</v>
      </c>
      <c r="H315" s="200">
        <v>2090.7840000000001</v>
      </c>
      <c r="I315" s="201"/>
      <c r="J315" s="202">
        <f>ROUND(I315*H315,2)</f>
        <v>0</v>
      </c>
      <c r="K315" s="203"/>
      <c r="L315" s="204"/>
      <c r="M315" s="205" t="s">
        <v>1</v>
      </c>
      <c r="N315" s="206" t="s">
        <v>40</v>
      </c>
      <c r="O315" s="58"/>
      <c r="P315" s="172">
        <f>O315*H315</f>
        <v>0</v>
      </c>
      <c r="Q315" s="172">
        <v>0</v>
      </c>
      <c r="R315" s="172">
        <f>Q315*H315</f>
        <v>0</v>
      </c>
      <c r="S315" s="172">
        <v>0</v>
      </c>
      <c r="T315" s="173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74" t="s">
        <v>128</v>
      </c>
      <c r="AT315" s="174" t="s">
        <v>126</v>
      </c>
      <c r="AU315" s="174" t="s">
        <v>116</v>
      </c>
      <c r="AY315" s="17" t="s">
        <v>113</v>
      </c>
      <c r="BE315" s="175">
        <f>IF(N315="základná",J315,0)</f>
        <v>0</v>
      </c>
      <c r="BF315" s="175">
        <f>IF(N315="znížená",J315,0)</f>
        <v>0</v>
      </c>
      <c r="BG315" s="175">
        <f>IF(N315="zákl. prenesená",J315,0)</f>
        <v>0</v>
      </c>
      <c r="BH315" s="175">
        <f>IF(N315="zníž. prenesená",J315,0)</f>
        <v>0</v>
      </c>
      <c r="BI315" s="175">
        <f>IF(N315="nulová",J315,0)</f>
        <v>0</v>
      </c>
      <c r="BJ315" s="17" t="s">
        <v>116</v>
      </c>
      <c r="BK315" s="175">
        <f>ROUND(I315*H315,2)</f>
        <v>0</v>
      </c>
      <c r="BL315" s="17" t="s">
        <v>120</v>
      </c>
      <c r="BM315" s="174" t="s">
        <v>318</v>
      </c>
    </row>
    <row r="316" spans="1:65" s="2" customFormat="1" ht="38.4">
      <c r="A316" s="32"/>
      <c r="B316" s="33"/>
      <c r="C316" s="32"/>
      <c r="D316" s="176" t="s">
        <v>121</v>
      </c>
      <c r="E316" s="32"/>
      <c r="F316" s="177" t="s">
        <v>317</v>
      </c>
      <c r="G316" s="32"/>
      <c r="H316" s="32"/>
      <c r="I316" s="96"/>
      <c r="J316" s="32"/>
      <c r="K316" s="32"/>
      <c r="L316" s="33"/>
      <c r="M316" s="178"/>
      <c r="N316" s="179"/>
      <c r="O316" s="58"/>
      <c r="P316" s="58"/>
      <c r="Q316" s="58"/>
      <c r="R316" s="58"/>
      <c r="S316" s="58"/>
      <c r="T316" s="59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T316" s="17" t="s">
        <v>121</v>
      </c>
      <c r="AU316" s="17" t="s">
        <v>116</v>
      </c>
    </row>
    <row r="317" spans="1:65" s="2" customFormat="1" ht="21.75" customHeight="1">
      <c r="A317" s="32"/>
      <c r="B317" s="161"/>
      <c r="C317" s="162" t="s">
        <v>319</v>
      </c>
      <c r="D317" s="162" t="s">
        <v>117</v>
      </c>
      <c r="E317" s="163" t="s">
        <v>320</v>
      </c>
      <c r="F317" s="164" t="s">
        <v>321</v>
      </c>
      <c r="G317" s="165" t="s">
        <v>119</v>
      </c>
      <c r="H317" s="166">
        <v>522.69600000000003</v>
      </c>
      <c r="I317" s="167"/>
      <c r="J317" s="168">
        <f>ROUND(I317*H317,2)</f>
        <v>0</v>
      </c>
      <c r="K317" s="169"/>
      <c r="L317" s="33"/>
      <c r="M317" s="170" t="s">
        <v>1</v>
      </c>
      <c r="N317" s="171" t="s">
        <v>40</v>
      </c>
      <c r="O317" s="58"/>
      <c r="P317" s="172">
        <f>O317*H317</f>
        <v>0</v>
      </c>
      <c r="Q317" s="172">
        <v>0</v>
      </c>
      <c r="R317" s="172">
        <f>Q317*H317</f>
        <v>0</v>
      </c>
      <c r="S317" s="172">
        <v>0</v>
      </c>
      <c r="T317" s="173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74" t="s">
        <v>120</v>
      </c>
      <c r="AT317" s="174" t="s">
        <v>117</v>
      </c>
      <c r="AU317" s="174" t="s">
        <v>116</v>
      </c>
      <c r="AY317" s="17" t="s">
        <v>113</v>
      </c>
      <c r="BE317" s="175">
        <f>IF(N317="základná",J317,0)</f>
        <v>0</v>
      </c>
      <c r="BF317" s="175">
        <f>IF(N317="znížená",J317,0)</f>
        <v>0</v>
      </c>
      <c r="BG317" s="175">
        <f>IF(N317="zákl. prenesená",J317,0)</f>
        <v>0</v>
      </c>
      <c r="BH317" s="175">
        <f>IF(N317="zníž. prenesená",J317,0)</f>
        <v>0</v>
      </c>
      <c r="BI317" s="175">
        <f>IF(N317="nulová",J317,0)</f>
        <v>0</v>
      </c>
      <c r="BJ317" s="17" t="s">
        <v>116</v>
      </c>
      <c r="BK317" s="175">
        <f>ROUND(I317*H317,2)</f>
        <v>0</v>
      </c>
      <c r="BL317" s="17" t="s">
        <v>120</v>
      </c>
      <c r="BM317" s="174" t="s">
        <v>322</v>
      </c>
    </row>
    <row r="318" spans="1:65" s="2" customFormat="1" ht="19.2">
      <c r="A318" s="32"/>
      <c r="B318" s="33"/>
      <c r="C318" s="32"/>
      <c r="D318" s="176" t="s">
        <v>121</v>
      </c>
      <c r="E318" s="32"/>
      <c r="F318" s="177" t="s">
        <v>321</v>
      </c>
      <c r="G318" s="32"/>
      <c r="H318" s="32"/>
      <c r="I318" s="96"/>
      <c r="J318" s="32"/>
      <c r="K318" s="32"/>
      <c r="L318" s="33"/>
      <c r="M318" s="178"/>
      <c r="N318" s="179"/>
      <c r="O318" s="58"/>
      <c r="P318" s="58"/>
      <c r="Q318" s="58"/>
      <c r="R318" s="58"/>
      <c r="S318" s="58"/>
      <c r="T318" s="59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T318" s="17" t="s">
        <v>121</v>
      </c>
      <c r="AU318" s="17" t="s">
        <v>116</v>
      </c>
    </row>
    <row r="319" spans="1:65" s="2" customFormat="1" ht="28.8">
      <c r="A319" s="32"/>
      <c r="B319" s="33"/>
      <c r="C319" s="32"/>
      <c r="D319" s="176" t="s">
        <v>145</v>
      </c>
      <c r="E319" s="32"/>
      <c r="F319" s="214" t="s">
        <v>315</v>
      </c>
      <c r="G319" s="32"/>
      <c r="H319" s="32"/>
      <c r="I319" s="96"/>
      <c r="J319" s="32"/>
      <c r="K319" s="32"/>
      <c r="L319" s="33"/>
      <c r="M319" s="178"/>
      <c r="N319" s="179"/>
      <c r="O319" s="58"/>
      <c r="P319" s="58"/>
      <c r="Q319" s="58"/>
      <c r="R319" s="58"/>
      <c r="S319" s="58"/>
      <c r="T319" s="59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T319" s="17" t="s">
        <v>145</v>
      </c>
      <c r="AU319" s="17" t="s">
        <v>116</v>
      </c>
    </row>
    <row r="320" spans="1:65" s="2" customFormat="1" ht="21.75" customHeight="1">
      <c r="A320" s="32"/>
      <c r="B320" s="161"/>
      <c r="C320" s="196" t="s">
        <v>231</v>
      </c>
      <c r="D320" s="196" t="s">
        <v>126</v>
      </c>
      <c r="E320" s="197" t="s">
        <v>323</v>
      </c>
      <c r="F320" s="198" t="s">
        <v>324</v>
      </c>
      <c r="G320" s="199" t="s">
        <v>119</v>
      </c>
      <c r="H320" s="200">
        <v>564.51</v>
      </c>
      <c r="I320" s="201"/>
      <c r="J320" s="202">
        <f>ROUND(I320*H320,2)</f>
        <v>0</v>
      </c>
      <c r="K320" s="203"/>
      <c r="L320" s="204"/>
      <c r="M320" s="205" t="s">
        <v>1</v>
      </c>
      <c r="N320" s="206" t="s">
        <v>40</v>
      </c>
      <c r="O320" s="58"/>
      <c r="P320" s="172">
        <f>O320*H320</f>
        <v>0</v>
      </c>
      <c r="Q320" s="172">
        <v>0</v>
      </c>
      <c r="R320" s="172">
        <f>Q320*H320</f>
        <v>0</v>
      </c>
      <c r="S320" s="172">
        <v>0</v>
      </c>
      <c r="T320" s="173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74" t="s">
        <v>128</v>
      </c>
      <c r="AT320" s="174" t="s">
        <v>126</v>
      </c>
      <c r="AU320" s="174" t="s">
        <v>116</v>
      </c>
      <c r="AY320" s="17" t="s">
        <v>113</v>
      </c>
      <c r="BE320" s="175">
        <f>IF(N320="základná",J320,0)</f>
        <v>0</v>
      </c>
      <c r="BF320" s="175">
        <f>IF(N320="znížená",J320,0)</f>
        <v>0</v>
      </c>
      <c r="BG320" s="175">
        <f>IF(N320="zákl. prenesená",J320,0)</f>
        <v>0</v>
      </c>
      <c r="BH320" s="175">
        <f>IF(N320="zníž. prenesená",J320,0)</f>
        <v>0</v>
      </c>
      <c r="BI320" s="175">
        <f>IF(N320="nulová",J320,0)</f>
        <v>0</v>
      </c>
      <c r="BJ320" s="17" t="s">
        <v>116</v>
      </c>
      <c r="BK320" s="175">
        <f>ROUND(I320*H320,2)</f>
        <v>0</v>
      </c>
      <c r="BL320" s="17" t="s">
        <v>120</v>
      </c>
      <c r="BM320" s="174" t="s">
        <v>325</v>
      </c>
    </row>
    <row r="321" spans="1:65" s="2" customFormat="1" ht="19.2">
      <c r="A321" s="32"/>
      <c r="B321" s="33"/>
      <c r="C321" s="32"/>
      <c r="D321" s="176" t="s">
        <v>121</v>
      </c>
      <c r="E321" s="32"/>
      <c r="F321" s="177" t="s">
        <v>324</v>
      </c>
      <c r="G321" s="32"/>
      <c r="H321" s="32"/>
      <c r="I321" s="96"/>
      <c r="J321" s="32"/>
      <c r="K321" s="32"/>
      <c r="L321" s="33"/>
      <c r="M321" s="178"/>
      <c r="N321" s="179"/>
      <c r="O321" s="58"/>
      <c r="P321" s="58"/>
      <c r="Q321" s="58"/>
      <c r="R321" s="58"/>
      <c r="S321" s="58"/>
      <c r="T321" s="59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T321" s="17" t="s">
        <v>121</v>
      </c>
      <c r="AU321" s="17" t="s">
        <v>116</v>
      </c>
    </row>
    <row r="322" spans="1:65" s="2" customFormat="1" ht="44.25" customHeight="1">
      <c r="A322" s="32"/>
      <c r="B322" s="161"/>
      <c r="C322" s="162" t="s">
        <v>326</v>
      </c>
      <c r="D322" s="162" t="s">
        <v>117</v>
      </c>
      <c r="E322" s="163" t="s">
        <v>327</v>
      </c>
      <c r="F322" s="164" t="s">
        <v>328</v>
      </c>
      <c r="G322" s="165" t="s">
        <v>119</v>
      </c>
      <c r="H322" s="166">
        <v>522.69600000000003</v>
      </c>
      <c r="I322" s="167"/>
      <c r="J322" s="168">
        <f>ROUND(I322*H322,2)</f>
        <v>0</v>
      </c>
      <c r="K322" s="169"/>
      <c r="L322" s="33"/>
      <c r="M322" s="170" t="s">
        <v>1</v>
      </c>
      <c r="N322" s="171" t="s">
        <v>40</v>
      </c>
      <c r="O322" s="58"/>
      <c r="P322" s="172">
        <f>O322*H322</f>
        <v>0</v>
      </c>
      <c r="Q322" s="172">
        <v>0</v>
      </c>
      <c r="R322" s="172">
        <f>Q322*H322</f>
        <v>0</v>
      </c>
      <c r="S322" s="172">
        <v>0</v>
      </c>
      <c r="T322" s="173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74" t="s">
        <v>120</v>
      </c>
      <c r="AT322" s="174" t="s">
        <v>117</v>
      </c>
      <c r="AU322" s="174" t="s">
        <v>116</v>
      </c>
      <c r="AY322" s="17" t="s">
        <v>113</v>
      </c>
      <c r="BE322" s="175">
        <f>IF(N322="základná",J322,0)</f>
        <v>0</v>
      </c>
      <c r="BF322" s="175">
        <f>IF(N322="znížená",J322,0)</f>
        <v>0</v>
      </c>
      <c r="BG322" s="175">
        <f>IF(N322="zákl. prenesená",J322,0)</f>
        <v>0</v>
      </c>
      <c r="BH322" s="175">
        <f>IF(N322="zníž. prenesená",J322,0)</f>
        <v>0</v>
      </c>
      <c r="BI322" s="175">
        <f>IF(N322="nulová",J322,0)</f>
        <v>0</v>
      </c>
      <c r="BJ322" s="17" t="s">
        <v>116</v>
      </c>
      <c r="BK322" s="175">
        <f>ROUND(I322*H322,2)</f>
        <v>0</v>
      </c>
      <c r="BL322" s="17" t="s">
        <v>120</v>
      </c>
      <c r="BM322" s="174" t="s">
        <v>329</v>
      </c>
    </row>
    <row r="323" spans="1:65" s="2" customFormat="1" ht="38.4">
      <c r="A323" s="32"/>
      <c r="B323" s="33"/>
      <c r="C323" s="32"/>
      <c r="D323" s="176" t="s">
        <v>121</v>
      </c>
      <c r="E323" s="32"/>
      <c r="F323" s="177" t="s">
        <v>328</v>
      </c>
      <c r="G323" s="32"/>
      <c r="H323" s="32"/>
      <c r="I323" s="96"/>
      <c r="J323" s="32"/>
      <c r="K323" s="32"/>
      <c r="L323" s="33"/>
      <c r="M323" s="178"/>
      <c r="N323" s="179"/>
      <c r="O323" s="58"/>
      <c r="P323" s="58"/>
      <c r="Q323" s="58"/>
      <c r="R323" s="58"/>
      <c r="S323" s="58"/>
      <c r="T323" s="59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T323" s="17" t="s">
        <v>121</v>
      </c>
      <c r="AU323" s="17" t="s">
        <v>116</v>
      </c>
    </row>
    <row r="324" spans="1:65" s="2" customFormat="1" ht="48">
      <c r="A324" s="32"/>
      <c r="B324" s="33"/>
      <c r="C324" s="32"/>
      <c r="D324" s="176" t="s">
        <v>145</v>
      </c>
      <c r="E324" s="32"/>
      <c r="F324" s="214" t="s">
        <v>330</v>
      </c>
      <c r="G324" s="32"/>
      <c r="H324" s="32"/>
      <c r="I324" s="96"/>
      <c r="J324" s="32"/>
      <c r="K324" s="32"/>
      <c r="L324" s="33"/>
      <c r="M324" s="178"/>
      <c r="N324" s="179"/>
      <c r="O324" s="58"/>
      <c r="P324" s="58"/>
      <c r="Q324" s="58"/>
      <c r="R324" s="58"/>
      <c r="S324" s="58"/>
      <c r="T324" s="59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T324" s="17" t="s">
        <v>145</v>
      </c>
      <c r="AU324" s="17" t="s">
        <v>116</v>
      </c>
    </row>
    <row r="325" spans="1:65" s="2" customFormat="1" ht="44.25" customHeight="1">
      <c r="A325" s="32"/>
      <c r="B325" s="161"/>
      <c r="C325" s="196" t="s">
        <v>236</v>
      </c>
      <c r="D325" s="196" t="s">
        <v>126</v>
      </c>
      <c r="E325" s="197" t="s">
        <v>331</v>
      </c>
      <c r="F325" s="198" t="s">
        <v>332</v>
      </c>
      <c r="G325" s="199" t="s">
        <v>275</v>
      </c>
      <c r="H325" s="200">
        <v>2404.4</v>
      </c>
      <c r="I325" s="201"/>
      <c r="J325" s="202">
        <f>ROUND(I325*H325,2)</f>
        <v>0</v>
      </c>
      <c r="K325" s="203"/>
      <c r="L325" s="204"/>
      <c r="M325" s="205" t="s">
        <v>1</v>
      </c>
      <c r="N325" s="206" t="s">
        <v>40</v>
      </c>
      <c r="O325" s="58"/>
      <c r="P325" s="172">
        <f>O325*H325</f>
        <v>0</v>
      </c>
      <c r="Q325" s="172">
        <v>0</v>
      </c>
      <c r="R325" s="172">
        <f>Q325*H325</f>
        <v>0</v>
      </c>
      <c r="S325" s="172">
        <v>0</v>
      </c>
      <c r="T325" s="173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74" t="s">
        <v>128</v>
      </c>
      <c r="AT325" s="174" t="s">
        <v>126</v>
      </c>
      <c r="AU325" s="174" t="s">
        <v>116</v>
      </c>
      <c r="AY325" s="17" t="s">
        <v>113</v>
      </c>
      <c r="BE325" s="175">
        <f>IF(N325="základná",J325,0)</f>
        <v>0</v>
      </c>
      <c r="BF325" s="175">
        <f>IF(N325="znížená",J325,0)</f>
        <v>0</v>
      </c>
      <c r="BG325" s="175">
        <f>IF(N325="zákl. prenesená",J325,0)</f>
        <v>0</v>
      </c>
      <c r="BH325" s="175">
        <f>IF(N325="zníž. prenesená",J325,0)</f>
        <v>0</v>
      </c>
      <c r="BI325" s="175">
        <f>IF(N325="nulová",J325,0)</f>
        <v>0</v>
      </c>
      <c r="BJ325" s="17" t="s">
        <v>116</v>
      </c>
      <c r="BK325" s="175">
        <f>ROUND(I325*H325,2)</f>
        <v>0</v>
      </c>
      <c r="BL325" s="17" t="s">
        <v>120</v>
      </c>
      <c r="BM325" s="174" t="s">
        <v>333</v>
      </c>
    </row>
    <row r="326" spans="1:65" s="2" customFormat="1" ht="38.4">
      <c r="A326" s="32"/>
      <c r="B326" s="33"/>
      <c r="C326" s="32"/>
      <c r="D326" s="176" t="s">
        <v>121</v>
      </c>
      <c r="E326" s="32"/>
      <c r="F326" s="177" t="s">
        <v>332</v>
      </c>
      <c r="G326" s="32"/>
      <c r="H326" s="32"/>
      <c r="I326" s="96"/>
      <c r="J326" s="32"/>
      <c r="K326" s="32"/>
      <c r="L326" s="33"/>
      <c r="M326" s="178"/>
      <c r="N326" s="179"/>
      <c r="O326" s="58"/>
      <c r="P326" s="58"/>
      <c r="Q326" s="58"/>
      <c r="R326" s="58"/>
      <c r="S326" s="58"/>
      <c r="T326" s="59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T326" s="17" t="s">
        <v>121</v>
      </c>
      <c r="AU326" s="17" t="s">
        <v>116</v>
      </c>
    </row>
    <row r="327" spans="1:65" s="2" customFormat="1" ht="28.8">
      <c r="A327" s="32"/>
      <c r="B327" s="33"/>
      <c r="C327" s="32"/>
      <c r="D327" s="176" t="s">
        <v>145</v>
      </c>
      <c r="E327" s="32"/>
      <c r="F327" s="214" t="s">
        <v>334</v>
      </c>
      <c r="G327" s="32"/>
      <c r="H327" s="32"/>
      <c r="I327" s="96"/>
      <c r="J327" s="32"/>
      <c r="K327" s="32"/>
      <c r="L327" s="33"/>
      <c r="M327" s="178"/>
      <c r="N327" s="179"/>
      <c r="O327" s="58"/>
      <c r="P327" s="58"/>
      <c r="Q327" s="58"/>
      <c r="R327" s="58"/>
      <c r="S327" s="58"/>
      <c r="T327" s="59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T327" s="17" t="s">
        <v>145</v>
      </c>
      <c r="AU327" s="17" t="s">
        <v>116</v>
      </c>
    </row>
    <row r="328" spans="1:65" s="2" customFormat="1" ht="44.25" customHeight="1">
      <c r="A328" s="32"/>
      <c r="B328" s="161"/>
      <c r="C328" s="162" t="s">
        <v>335</v>
      </c>
      <c r="D328" s="162" t="s">
        <v>117</v>
      </c>
      <c r="E328" s="163" t="s">
        <v>336</v>
      </c>
      <c r="F328" s="164" t="s">
        <v>337</v>
      </c>
      <c r="G328" s="165" t="s">
        <v>338</v>
      </c>
      <c r="H328" s="166">
        <v>3595</v>
      </c>
      <c r="I328" s="167"/>
      <c r="J328" s="168">
        <f>ROUND(I328*H328,2)</f>
        <v>0</v>
      </c>
      <c r="K328" s="169"/>
      <c r="L328" s="33"/>
      <c r="M328" s="170" t="s">
        <v>1</v>
      </c>
      <c r="N328" s="171" t="s">
        <v>40</v>
      </c>
      <c r="O328" s="58"/>
      <c r="P328" s="172">
        <f>O328*H328</f>
        <v>0</v>
      </c>
      <c r="Q328" s="172">
        <v>0</v>
      </c>
      <c r="R328" s="172">
        <f>Q328*H328</f>
        <v>0</v>
      </c>
      <c r="S328" s="172">
        <v>0</v>
      </c>
      <c r="T328" s="173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74" t="s">
        <v>120</v>
      </c>
      <c r="AT328" s="174" t="s">
        <v>117</v>
      </c>
      <c r="AU328" s="174" t="s">
        <v>116</v>
      </c>
      <c r="AY328" s="17" t="s">
        <v>113</v>
      </c>
      <c r="BE328" s="175">
        <f>IF(N328="základná",J328,0)</f>
        <v>0</v>
      </c>
      <c r="BF328" s="175">
        <f>IF(N328="znížená",J328,0)</f>
        <v>0</v>
      </c>
      <c r="BG328" s="175">
        <f>IF(N328="zákl. prenesená",J328,0)</f>
        <v>0</v>
      </c>
      <c r="BH328" s="175">
        <f>IF(N328="zníž. prenesená",J328,0)</f>
        <v>0</v>
      </c>
      <c r="BI328" s="175">
        <f>IF(N328="nulová",J328,0)</f>
        <v>0</v>
      </c>
      <c r="BJ328" s="17" t="s">
        <v>116</v>
      </c>
      <c r="BK328" s="175">
        <f>ROUND(I328*H328,2)</f>
        <v>0</v>
      </c>
      <c r="BL328" s="17" t="s">
        <v>120</v>
      </c>
      <c r="BM328" s="174" t="s">
        <v>339</v>
      </c>
    </row>
    <row r="329" spans="1:65" s="2" customFormat="1" ht="48">
      <c r="A329" s="32"/>
      <c r="B329" s="33"/>
      <c r="C329" s="32"/>
      <c r="D329" s="176" t="s">
        <v>121</v>
      </c>
      <c r="E329" s="32"/>
      <c r="F329" s="177" t="s">
        <v>340</v>
      </c>
      <c r="G329" s="32"/>
      <c r="H329" s="32"/>
      <c r="I329" s="96"/>
      <c r="J329" s="32"/>
      <c r="K329" s="32"/>
      <c r="L329" s="33"/>
      <c r="M329" s="178"/>
      <c r="N329" s="179"/>
      <c r="O329" s="58"/>
      <c r="P329" s="58"/>
      <c r="Q329" s="58"/>
      <c r="R329" s="58"/>
      <c r="S329" s="58"/>
      <c r="T329" s="59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T329" s="17" t="s">
        <v>121</v>
      </c>
      <c r="AU329" s="17" t="s">
        <v>116</v>
      </c>
    </row>
    <row r="330" spans="1:65" s="2" customFormat="1" ht="134.4">
      <c r="A330" s="32"/>
      <c r="B330" s="33"/>
      <c r="C330" s="32"/>
      <c r="D330" s="176" t="s">
        <v>145</v>
      </c>
      <c r="E330" s="32"/>
      <c r="F330" s="214" t="s">
        <v>341</v>
      </c>
      <c r="G330" s="32"/>
      <c r="H330" s="32"/>
      <c r="I330" s="96"/>
      <c r="J330" s="32"/>
      <c r="K330" s="32"/>
      <c r="L330" s="33"/>
      <c r="M330" s="178"/>
      <c r="N330" s="179"/>
      <c r="O330" s="58"/>
      <c r="P330" s="58"/>
      <c r="Q330" s="58"/>
      <c r="R330" s="58"/>
      <c r="S330" s="58"/>
      <c r="T330" s="59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T330" s="17" t="s">
        <v>145</v>
      </c>
      <c r="AU330" s="17" t="s">
        <v>116</v>
      </c>
    </row>
    <row r="331" spans="1:65" s="2" customFormat="1" ht="44.25" customHeight="1">
      <c r="A331" s="32"/>
      <c r="B331" s="161"/>
      <c r="C331" s="196" t="s">
        <v>240</v>
      </c>
      <c r="D331" s="196" t="s">
        <v>126</v>
      </c>
      <c r="E331" s="197" t="s">
        <v>342</v>
      </c>
      <c r="F331" s="198" t="s">
        <v>343</v>
      </c>
      <c r="G331" s="199" t="s">
        <v>338</v>
      </c>
      <c r="H331" s="200">
        <v>3595</v>
      </c>
      <c r="I331" s="201"/>
      <c r="J331" s="202">
        <f>ROUND(I331*H331,2)</f>
        <v>0</v>
      </c>
      <c r="K331" s="203"/>
      <c r="L331" s="204"/>
      <c r="M331" s="205" t="s">
        <v>1</v>
      </c>
      <c r="N331" s="206" t="s">
        <v>40</v>
      </c>
      <c r="O331" s="58"/>
      <c r="P331" s="172">
        <f>O331*H331</f>
        <v>0</v>
      </c>
      <c r="Q331" s="172">
        <v>0</v>
      </c>
      <c r="R331" s="172">
        <f>Q331*H331</f>
        <v>0</v>
      </c>
      <c r="S331" s="172">
        <v>0</v>
      </c>
      <c r="T331" s="173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74" t="s">
        <v>128</v>
      </c>
      <c r="AT331" s="174" t="s">
        <v>126</v>
      </c>
      <c r="AU331" s="174" t="s">
        <v>116</v>
      </c>
      <c r="AY331" s="17" t="s">
        <v>113</v>
      </c>
      <c r="BE331" s="175">
        <f>IF(N331="základná",J331,0)</f>
        <v>0</v>
      </c>
      <c r="BF331" s="175">
        <f>IF(N331="znížená",J331,0)</f>
        <v>0</v>
      </c>
      <c r="BG331" s="175">
        <f>IF(N331="zákl. prenesená",J331,0)</f>
        <v>0</v>
      </c>
      <c r="BH331" s="175">
        <f>IF(N331="zníž. prenesená",J331,0)</f>
        <v>0</v>
      </c>
      <c r="BI331" s="175">
        <f>IF(N331="nulová",J331,0)</f>
        <v>0</v>
      </c>
      <c r="BJ331" s="17" t="s">
        <v>116</v>
      </c>
      <c r="BK331" s="175">
        <f>ROUND(I331*H331,2)</f>
        <v>0</v>
      </c>
      <c r="BL331" s="17" t="s">
        <v>120</v>
      </c>
      <c r="BM331" s="174" t="s">
        <v>344</v>
      </c>
    </row>
    <row r="332" spans="1:65" s="2" customFormat="1" ht="57.6">
      <c r="A332" s="32"/>
      <c r="B332" s="33"/>
      <c r="C332" s="32"/>
      <c r="D332" s="176" t="s">
        <v>121</v>
      </c>
      <c r="E332" s="32"/>
      <c r="F332" s="177" t="s">
        <v>345</v>
      </c>
      <c r="G332" s="32"/>
      <c r="H332" s="32"/>
      <c r="I332" s="96"/>
      <c r="J332" s="32"/>
      <c r="K332" s="32"/>
      <c r="L332" s="33"/>
      <c r="M332" s="178"/>
      <c r="N332" s="179"/>
      <c r="O332" s="58"/>
      <c r="P332" s="58"/>
      <c r="Q332" s="58"/>
      <c r="R332" s="58"/>
      <c r="S332" s="58"/>
      <c r="T332" s="59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T332" s="17" t="s">
        <v>121</v>
      </c>
      <c r="AU332" s="17" t="s">
        <v>116</v>
      </c>
    </row>
    <row r="333" spans="1:65" s="2" customFormat="1" ht="134.4">
      <c r="A333" s="32"/>
      <c r="B333" s="33"/>
      <c r="C333" s="32"/>
      <c r="D333" s="176" t="s">
        <v>145</v>
      </c>
      <c r="E333" s="32"/>
      <c r="F333" s="214" t="s">
        <v>341</v>
      </c>
      <c r="G333" s="32"/>
      <c r="H333" s="32"/>
      <c r="I333" s="96"/>
      <c r="J333" s="32"/>
      <c r="K333" s="32"/>
      <c r="L333" s="33"/>
      <c r="M333" s="178"/>
      <c r="N333" s="179"/>
      <c r="O333" s="58"/>
      <c r="P333" s="58"/>
      <c r="Q333" s="58"/>
      <c r="R333" s="58"/>
      <c r="S333" s="58"/>
      <c r="T333" s="59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T333" s="17" t="s">
        <v>145</v>
      </c>
      <c r="AU333" s="17" t="s">
        <v>116</v>
      </c>
    </row>
    <row r="334" spans="1:65" s="2" customFormat="1" ht="16.5" customHeight="1">
      <c r="A334" s="32"/>
      <c r="B334" s="161"/>
      <c r="C334" s="162" t="s">
        <v>346</v>
      </c>
      <c r="D334" s="162" t="s">
        <v>117</v>
      </c>
      <c r="E334" s="163" t="s">
        <v>347</v>
      </c>
      <c r="F334" s="164" t="s">
        <v>348</v>
      </c>
      <c r="G334" s="165" t="s">
        <v>119</v>
      </c>
      <c r="H334" s="166">
        <v>522.69600000000003</v>
      </c>
      <c r="I334" s="167"/>
      <c r="J334" s="168">
        <f>ROUND(I334*H334,2)</f>
        <v>0</v>
      </c>
      <c r="K334" s="169"/>
      <c r="L334" s="33"/>
      <c r="M334" s="170" t="s">
        <v>1</v>
      </c>
      <c r="N334" s="171" t="s">
        <v>40</v>
      </c>
      <c r="O334" s="58"/>
      <c r="P334" s="172">
        <f>O334*H334</f>
        <v>0</v>
      </c>
      <c r="Q334" s="172">
        <v>0</v>
      </c>
      <c r="R334" s="172">
        <f>Q334*H334</f>
        <v>0</v>
      </c>
      <c r="S334" s="172">
        <v>0</v>
      </c>
      <c r="T334" s="173">
        <f>S334*H334</f>
        <v>0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R334" s="174" t="s">
        <v>120</v>
      </c>
      <c r="AT334" s="174" t="s">
        <v>117</v>
      </c>
      <c r="AU334" s="174" t="s">
        <v>116</v>
      </c>
      <c r="AY334" s="17" t="s">
        <v>113</v>
      </c>
      <c r="BE334" s="175">
        <f>IF(N334="základná",J334,0)</f>
        <v>0</v>
      </c>
      <c r="BF334" s="175">
        <f>IF(N334="znížená",J334,0)</f>
        <v>0</v>
      </c>
      <c r="BG334" s="175">
        <f>IF(N334="zákl. prenesená",J334,0)</f>
        <v>0</v>
      </c>
      <c r="BH334" s="175">
        <f>IF(N334="zníž. prenesená",J334,0)</f>
        <v>0</v>
      </c>
      <c r="BI334" s="175">
        <f>IF(N334="nulová",J334,0)</f>
        <v>0</v>
      </c>
      <c r="BJ334" s="17" t="s">
        <v>116</v>
      </c>
      <c r="BK334" s="175">
        <f>ROUND(I334*H334,2)</f>
        <v>0</v>
      </c>
      <c r="BL334" s="17" t="s">
        <v>120</v>
      </c>
      <c r="BM334" s="174" t="s">
        <v>349</v>
      </c>
    </row>
    <row r="335" spans="1:65" s="2" customFormat="1">
      <c r="A335" s="32"/>
      <c r="B335" s="33"/>
      <c r="C335" s="32"/>
      <c r="D335" s="176" t="s">
        <v>121</v>
      </c>
      <c r="E335" s="32"/>
      <c r="F335" s="177" t="s">
        <v>348</v>
      </c>
      <c r="G335" s="32"/>
      <c r="H335" s="32"/>
      <c r="I335" s="96"/>
      <c r="J335" s="32"/>
      <c r="K335" s="32"/>
      <c r="L335" s="33"/>
      <c r="M335" s="178"/>
      <c r="N335" s="179"/>
      <c r="O335" s="58"/>
      <c r="P335" s="58"/>
      <c r="Q335" s="58"/>
      <c r="R335" s="58"/>
      <c r="S335" s="58"/>
      <c r="T335" s="59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T335" s="17" t="s">
        <v>121</v>
      </c>
      <c r="AU335" s="17" t="s">
        <v>116</v>
      </c>
    </row>
    <row r="336" spans="1:65" s="2" customFormat="1" ht="16.5" customHeight="1">
      <c r="A336" s="32"/>
      <c r="B336" s="161"/>
      <c r="C336" s="196" t="s">
        <v>244</v>
      </c>
      <c r="D336" s="196" t="s">
        <v>126</v>
      </c>
      <c r="E336" s="197" t="s">
        <v>350</v>
      </c>
      <c r="F336" s="198" t="s">
        <v>351</v>
      </c>
      <c r="G336" s="199" t="s">
        <v>119</v>
      </c>
      <c r="H336" s="200">
        <v>522.69600000000003</v>
      </c>
      <c r="I336" s="201"/>
      <c r="J336" s="202">
        <f>ROUND(I336*H336,2)</f>
        <v>0</v>
      </c>
      <c r="K336" s="203"/>
      <c r="L336" s="204"/>
      <c r="M336" s="205" t="s">
        <v>1</v>
      </c>
      <c r="N336" s="206" t="s">
        <v>40</v>
      </c>
      <c r="O336" s="58"/>
      <c r="P336" s="172">
        <f>O336*H336</f>
        <v>0</v>
      </c>
      <c r="Q336" s="172">
        <v>0</v>
      </c>
      <c r="R336" s="172">
        <f>Q336*H336</f>
        <v>0</v>
      </c>
      <c r="S336" s="172">
        <v>0</v>
      </c>
      <c r="T336" s="173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74" t="s">
        <v>128</v>
      </c>
      <c r="AT336" s="174" t="s">
        <v>126</v>
      </c>
      <c r="AU336" s="174" t="s">
        <v>116</v>
      </c>
      <c r="AY336" s="17" t="s">
        <v>113</v>
      </c>
      <c r="BE336" s="175">
        <f>IF(N336="základná",J336,0)</f>
        <v>0</v>
      </c>
      <c r="BF336" s="175">
        <f>IF(N336="znížená",J336,0)</f>
        <v>0</v>
      </c>
      <c r="BG336" s="175">
        <f>IF(N336="zákl. prenesená",J336,0)</f>
        <v>0</v>
      </c>
      <c r="BH336" s="175">
        <f>IF(N336="zníž. prenesená",J336,0)</f>
        <v>0</v>
      </c>
      <c r="BI336" s="175">
        <f>IF(N336="nulová",J336,0)</f>
        <v>0</v>
      </c>
      <c r="BJ336" s="17" t="s">
        <v>116</v>
      </c>
      <c r="BK336" s="175">
        <f>ROUND(I336*H336,2)</f>
        <v>0</v>
      </c>
      <c r="BL336" s="17" t="s">
        <v>120</v>
      </c>
      <c r="BM336" s="174" t="s">
        <v>352</v>
      </c>
    </row>
    <row r="337" spans="1:65" s="2" customFormat="1">
      <c r="A337" s="32"/>
      <c r="B337" s="33"/>
      <c r="C337" s="32"/>
      <c r="D337" s="176" t="s">
        <v>121</v>
      </c>
      <c r="E337" s="32"/>
      <c r="F337" s="177" t="s">
        <v>351</v>
      </c>
      <c r="G337" s="32"/>
      <c r="H337" s="32"/>
      <c r="I337" s="96"/>
      <c r="J337" s="32"/>
      <c r="K337" s="32"/>
      <c r="L337" s="33"/>
      <c r="M337" s="178"/>
      <c r="N337" s="179"/>
      <c r="O337" s="58"/>
      <c r="P337" s="58"/>
      <c r="Q337" s="58"/>
      <c r="R337" s="58"/>
      <c r="S337" s="58"/>
      <c r="T337" s="59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T337" s="17" t="s">
        <v>121</v>
      </c>
      <c r="AU337" s="17" t="s">
        <v>116</v>
      </c>
    </row>
    <row r="338" spans="1:65" s="2" customFormat="1" ht="44.25" customHeight="1">
      <c r="A338" s="32"/>
      <c r="B338" s="161"/>
      <c r="C338" s="162" t="s">
        <v>353</v>
      </c>
      <c r="D338" s="162" t="s">
        <v>117</v>
      </c>
      <c r="E338" s="163" t="s">
        <v>354</v>
      </c>
      <c r="F338" s="164" t="s">
        <v>355</v>
      </c>
      <c r="G338" s="165" t="s">
        <v>119</v>
      </c>
      <c r="H338" s="166">
        <v>522.69600000000003</v>
      </c>
      <c r="I338" s="167"/>
      <c r="J338" s="168">
        <f>ROUND(I338*H338,2)</f>
        <v>0</v>
      </c>
      <c r="K338" s="169"/>
      <c r="L338" s="33"/>
      <c r="M338" s="170" t="s">
        <v>1</v>
      </c>
      <c r="N338" s="171" t="s">
        <v>40</v>
      </c>
      <c r="O338" s="58"/>
      <c r="P338" s="172">
        <f>O338*H338</f>
        <v>0</v>
      </c>
      <c r="Q338" s="172">
        <v>0</v>
      </c>
      <c r="R338" s="172">
        <f>Q338*H338</f>
        <v>0</v>
      </c>
      <c r="S338" s="172">
        <v>0</v>
      </c>
      <c r="T338" s="173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74" t="s">
        <v>120</v>
      </c>
      <c r="AT338" s="174" t="s">
        <v>117</v>
      </c>
      <c r="AU338" s="174" t="s">
        <v>116</v>
      </c>
      <c r="AY338" s="17" t="s">
        <v>113</v>
      </c>
      <c r="BE338" s="175">
        <f>IF(N338="základná",J338,0)</f>
        <v>0</v>
      </c>
      <c r="BF338" s="175">
        <f>IF(N338="znížená",J338,0)</f>
        <v>0</v>
      </c>
      <c r="BG338" s="175">
        <f>IF(N338="zákl. prenesená",J338,0)</f>
        <v>0</v>
      </c>
      <c r="BH338" s="175">
        <f>IF(N338="zníž. prenesená",J338,0)</f>
        <v>0</v>
      </c>
      <c r="BI338" s="175">
        <f>IF(N338="nulová",J338,0)</f>
        <v>0</v>
      </c>
      <c r="BJ338" s="17" t="s">
        <v>116</v>
      </c>
      <c r="BK338" s="175">
        <f>ROUND(I338*H338,2)</f>
        <v>0</v>
      </c>
      <c r="BL338" s="17" t="s">
        <v>120</v>
      </c>
      <c r="BM338" s="174" t="s">
        <v>356</v>
      </c>
    </row>
    <row r="339" spans="1:65" s="2" customFormat="1" ht="28.8">
      <c r="A339" s="32"/>
      <c r="B339" s="33"/>
      <c r="C339" s="32"/>
      <c r="D339" s="176" t="s">
        <v>121</v>
      </c>
      <c r="E339" s="32"/>
      <c r="F339" s="177" t="s">
        <v>355</v>
      </c>
      <c r="G339" s="32"/>
      <c r="H339" s="32"/>
      <c r="I339" s="96"/>
      <c r="J339" s="32"/>
      <c r="K339" s="32"/>
      <c r="L339" s="33"/>
      <c r="M339" s="178"/>
      <c r="N339" s="179"/>
      <c r="O339" s="58"/>
      <c r="P339" s="58"/>
      <c r="Q339" s="58"/>
      <c r="R339" s="58"/>
      <c r="S339" s="58"/>
      <c r="T339" s="59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T339" s="17" t="s">
        <v>121</v>
      </c>
      <c r="AU339" s="17" t="s">
        <v>116</v>
      </c>
    </row>
    <row r="340" spans="1:65" s="2" customFormat="1" ht="28.8">
      <c r="A340" s="32"/>
      <c r="B340" s="33"/>
      <c r="C340" s="32"/>
      <c r="D340" s="176" t="s">
        <v>145</v>
      </c>
      <c r="E340" s="32"/>
      <c r="F340" s="214" t="s">
        <v>315</v>
      </c>
      <c r="G340" s="32"/>
      <c r="H340" s="32"/>
      <c r="I340" s="96"/>
      <c r="J340" s="32"/>
      <c r="K340" s="32"/>
      <c r="L340" s="33"/>
      <c r="M340" s="178"/>
      <c r="N340" s="179"/>
      <c r="O340" s="58"/>
      <c r="P340" s="58"/>
      <c r="Q340" s="58"/>
      <c r="R340" s="58"/>
      <c r="S340" s="58"/>
      <c r="T340" s="59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T340" s="17" t="s">
        <v>145</v>
      </c>
      <c r="AU340" s="17" t="s">
        <v>116</v>
      </c>
    </row>
    <row r="341" spans="1:65" s="2" customFormat="1" ht="44.25" customHeight="1">
      <c r="A341" s="32"/>
      <c r="B341" s="161"/>
      <c r="C341" s="196" t="s">
        <v>248</v>
      </c>
      <c r="D341" s="196" t="s">
        <v>126</v>
      </c>
      <c r="E341" s="197" t="s">
        <v>357</v>
      </c>
      <c r="F341" s="198" t="s">
        <v>358</v>
      </c>
      <c r="G341" s="199" t="s">
        <v>275</v>
      </c>
      <c r="H341" s="200">
        <v>1045.3920000000001</v>
      </c>
      <c r="I341" s="201"/>
      <c r="J341" s="202">
        <f>ROUND(I341*H341,2)</f>
        <v>0</v>
      </c>
      <c r="K341" s="203"/>
      <c r="L341" s="204"/>
      <c r="M341" s="205" t="s">
        <v>1</v>
      </c>
      <c r="N341" s="206" t="s">
        <v>40</v>
      </c>
      <c r="O341" s="58"/>
      <c r="P341" s="172">
        <f>O341*H341</f>
        <v>0</v>
      </c>
      <c r="Q341" s="172">
        <v>0</v>
      </c>
      <c r="R341" s="172">
        <f>Q341*H341</f>
        <v>0</v>
      </c>
      <c r="S341" s="172">
        <v>0</v>
      </c>
      <c r="T341" s="173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74" t="s">
        <v>128</v>
      </c>
      <c r="AT341" s="174" t="s">
        <v>126</v>
      </c>
      <c r="AU341" s="174" t="s">
        <v>116</v>
      </c>
      <c r="AY341" s="17" t="s">
        <v>113</v>
      </c>
      <c r="BE341" s="175">
        <f>IF(N341="základná",J341,0)</f>
        <v>0</v>
      </c>
      <c r="BF341" s="175">
        <f>IF(N341="znížená",J341,0)</f>
        <v>0</v>
      </c>
      <c r="BG341" s="175">
        <f>IF(N341="zákl. prenesená",J341,0)</f>
        <v>0</v>
      </c>
      <c r="BH341" s="175">
        <f>IF(N341="zníž. prenesená",J341,0)</f>
        <v>0</v>
      </c>
      <c r="BI341" s="175">
        <f>IF(N341="nulová",J341,0)</f>
        <v>0</v>
      </c>
      <c r="BJ341" s="17" t="s">
        <v>116</v>
      </c>
      <c r="BK341" s="175">
        <f>ROUND(I341*H341,2)</f>
        <v>0</v>
      </c>
      <c r="BL341" s="17" t="s">
        <v>120</v>
      </c>
      <c r="BM341" s="174" t="s">
        <v>359</v>
      </c>
    </row>
    <row r="342" spans="1:65" s="2" customFormat="1" ht="28.8">
      <c r="A342" s="32"/>
      <c r="B342" s="33"/>
      <c r="C342" s="32"/>
      <c r="D342" s="176" t="s">
        <v>121</v>
      </c>
      <c r="E342" s="32"/>
      <c r="F342" s="177" t="s">
        <v>358</v>
      </c>
      <c r="G342" s="32"/>
      <c r="H342" s="32"/>
      <c r="I342" s="96"/>
      <c r="J342" s="32"/>
      <c r="K342" s="32"/>
      <c r="L342" s="33"/>
      <c r="M342" s="178"/>
      <c r="N342" s="179"/>
      <c r="O342" s="58"/>
      <c r="P342" s="58"/>
      <c r="Q342" s="58"/>
      <c r="R342" s="58"/>
      <c r="S342" s="58"/>
      <c r="T342" s="59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T342" s="17" t="s">
        <v>121</v>
      </c>
      <c r="AU342" s="17" t="s">
        <v>116</v>
      </c>
    </row>
    <row r="343" spans="1:65" s="2" customFormat="1" ht="21.75" customHeight="1">
      <c r="A343" s="32"/>
      <c r="B343" s="161"/>
      <c r="C343" s="162" t="s">
        <v>360</v>
      </c>
      <c r="D343" s="162" t="s">
        <v>117</v>
      </c>
      <c r="E343" s="163" t="s">
        <v>361</v>
      </c>
      <c r="F343" s="164" t="s">
        <v>362</v>
      </c>
      <c r="G343" s="165" t="s">
        <v>281</v>
      </c>
      <c r="H343" s="166">
        <v>170</v>
      </c>
      <c r="I343" s="167"/>
      <c r="J343" s="168">
        <f>ROUND(I343*H343,2)</f>
        <v>0</v>
      </c>
      <c r="K343" s="169"/>
      <c r="L343" s="33"/>
      <c r="M343" s="170" t="s">
        <v>1</v>
      </c>
      <c r="N343" s="171" t="s">
        <v>40</v>
      </c>
      <c r="O343" s="58"/>
      <c r="P343" s="172">
        <f>O343*H343</f>
        <v>0</v>
      </c>
      <c r="Q343" s="172">
        <v>1.6500000000000001E-5</v>
      </c>
      <c r="R343" s="172">
        <f>Q343*H343</f>
        <v>2.8050000000000002E-3</v>
      </c>
      <c r="S343" s="172">
        <v>0</v>
      </c>
      <c r="T343" s="173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74" t="s">
        <v>120</v>
      </c>
      <c r="AT343" s="174" t="s">
        <v>117</v>
      </c>
      <c r="AU343" s="174" t="s">
        <v>116</v>
      </c>
      <c r="AY343" s="17" t="s">
        <v>113</v>
      </c>
      <c r="BE343" s="175">
        <f>IF(N343="základná",J343,0)</f>
        <v>0</v>
      </c>
      <c r="BF343" s="175">
        <f>IF(N343="znížená",J343,0)</f>
        <v>0</v>
      </c>
      <c r="BG343" s="175">
        <f>IF(N343="zákl. prenesená",J343,0)</f>
        <v>0</v>
      </c>
      <c r="BH343" s="175">
        <f>IF(N343="zníž. prenesená",J343,0)</f>
        <v>0</v>
      </c>
      <c r="BI343" s="175">
        <f>IF(N343="nulová",J343,0)</f>
        <v>0</v>
      </c>
      <c r="BJ343" s="17" t="s">
        <v>116</v>
      </c>
      <c r="BK343" s="175">
        <f>ROUND(I343*H343,2)</f>
        <v>0</v>
      </c>
      <c r="BL343" s="17" t="s">
        <v>120</v>
      </c>
      <c r="BM343" s="174" t="s">
        <v>363</v>
      </c>
    </row>
    <row r="344" spans="1:65" s="2" customFormat="1" ht="19.2">
      <c r="A344" s="32"/>
      <c r="B344" s="33"/>
      <c r="C344" s="32"/>
      <c r="D344" s="176" t="s">
        <v>121</v>
      </c>
      <c r="E344" s="32"/>
      <c r="F344" s="177" t="s">
        <v>362</v>
      </c>
      <c r="G344" s="32"/>
      <c r="H344" s="32"/>
      <c r="I344" s="96"/>
      <c r="J344" s="32"/>
      <c r="K344" s="32"/>
      <c r="L344" s="33"/>
      <c r="M344" s="178"/>
      <c r="N344" s="179"/>
      <c r="O344" s="58"/>
      <c r="P344" s="58"/>
      <c r="Q344" s="58"/>
      <c r="R344" s="58"/>
      <c r="S344" s="58"/>
      <c r="T344" s="59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T344" s="17" t="s">
        <v>121</v>
      </c>
      <c r="AU344" s="17" t="s">
        <v>116</v>
      </c>
    </row>
    <row r="345" spans="1:65" s="2" customFormat="1" ht="21.75" customHeight="1">
      <c r="A345" s="32"/>
      <c r="B345" s="161"/>
      <c r="C345" s="196" t="s">
        <v>252</v>
      </c>
      <c r="D345" s="196" t="s">
        <v>126</v>
      </c>
      <c r="E345" s="197" t="s">
        <v>364</v>
      </c>
      <c r="F345" s="198" t="s">
        <v>365</v>
      </c>
      <c r="G345" s="199" t="s">
        <v>281</v>
      </c>
      <c r="H345" s="200">
        <v>170</v>
      </c>
      <c r="I345" s="201"/>
      <c r="J345" s="202">
        <f>ROUND(I345*H345,2)</f>
        <v>0</v>
      </c>
      <c r="K345" s="203"/>
      <c r="L345" s="204"/>
      <c r="M345" s="205" t="s">
        <v>1</v>
      </c>
      <c r="N345" s="206" t="s">
        <v>40</v>
      </c>
      <c r="O345" s="58"/>
      <c r="P345" s="172">
        <f>O345*H345</f>
        <v>0</v>
      </c>
      <c r="Q345" s="172">
        <v>0</v>
      </c>
      <c r="R345" s="172">
        <f>Q345*H345</f>
        <v>0</v>
      </c>
      <c r="S345" s="172">
        <v>0</v>
      </c>
      <c r="T345" s="173">
        <f>S345*H345</f>
        <v>0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R345" s="174" t="s">
        <v>128</v>
      </c>
      <c r="AT345" s="174" t="s">
        <v>126</v>
      </c>
      <c r="AU345" s="174" t="s">
        <v>116</v>
      </c>
      <c r="AY345" s="17" t="s">
        <v>113</v>
      </c>
      <c r="BE345" s="175">
        <f>IF(N345="základná",J345,0)</f>
        <v>0</v>
      </c>
      <c r="BF345" s="175">
        <f>IF(N345="znížená",J345,0)</f>
        <v>0</v>
      </c>
      <c r="BG345" s="175">
        <f>IF(N345="zákl. prenesená",J345,0)</f>
        <v>0</v>
      </c>
      <c r="BH345" s="175">
        <f>IF(N345="zníž. prenesená",J345,0)</f>
        <v>0</v>
      </c>
      <c r="BI345" s="175">
        <f>IF(N345="nulová",J345,0)</f>
        <v>0</v>
      </c>
      <c r="BJ345" s="17" t="s">
        <v>116</v>
      </c>
      <c r="BK345" s="175">
        <f>ROUND(I345*H345,2)</f>
        <v>0</v>
      </c>
      <c r="BL345" s="17" t="s">
        <v>120</v>
      </c>
      <c r="BM345" s="174" t="s">
        <v>366</v>
      </c>
    </row>
    <row r="346" spans="1:65" s="2" customFormat="1" ht="19.2">
      <c r="A346" s="32"/>
      <c r="B346" s="33"/>
      <c r="C346" s="32"/>
      <c r="D346" s="176" t="s">
        <v>121</v>
      </c>
      <c r="E346" s="32"/>
      <c r="F346" s="177" t="s">
        <v>365</v>
      </c>
      <c r="G346" s="32"/>
      <c r="H346" s="32"/>
      <c r="I346" s="96"/>
      <c r="J346" s="32"/>
      <c r="K346" s="32"/>
      <c r="L346" s="33"/>
      <c r="M346" s="178"/>
      <c r="N346" s="179"/>
      <c r="O346" s="58"/>
      <c r="P346" s="58"/>
      <c r="Q346" s="58"/>
      <c r="R346" s="58"/>
      <c r="S346" s="58"/>
      <c r="T346" s="59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T346" s="17" t="s">
        <v>121</v>
      </c>
      <c r="AU346" s="17" t="s">
        <v>116</v>
      </c>
    </row>
    <row r="347" spans="1:65" s="2" customFormat="1" ht="21.75" customHeight="1">
      <c r="A347" s="32"/>
      <c r="B347" s="161"/>
      <c r="C347" s="162" t="s">
        <v>367</v>
      </c>
      <c r="D347" s="162" t="s">
        <v>117</v>
      </c>
      <c r="E347" s="163" t="s">
        <v>368</v>
      </c>
      <c r="F347" s="164" t="s">
        <v>369</v>
      </c>
      <c r="G347" s="165" t="s">
        <v>281</v>
      </c>
      <c r="H347" s="166">
        <v>60</v>
      </c>
      <c r="I347" s="167"/>
      <c r="J347" s="168">
        <f>ROUND(I347*H347,2)</f>
        <v>0</v>
      </c>
      <c r="K347" s="169"/>
      <c r="L347" s="33"/>
      <c r="M347" s="170" t="s">
        <v>1</v>
      </c>
      <c r="N347" s="171" t="s">
        <v>40</v>
      </c>
      <c r="O347" s="58"/>
      <c r="P347" s="172">
        <f>O347*H347</f>
        <v>0</v>
      </c>
      <c r="Q347" s="172">
        <v>1.6500000000000001E-5</v>
      </c>
      <c r="R347" s="172">
        <f>Q347*H347</f>
        <v>9.8999999999999999E-4</v>
      </c>
      <c r="S347" s="172">
        <v>0</v>
      </c>
      <c r="T347" s="173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74" t="s">
        <v>120</v>
      </c>
      <c r="AT347" s="174" t="s">
        <v>117</v>
      </c>
      <c r="AU347" s="174" t="s">
        <v>116</v>
      </c>
      <c r="AY347" s="17" t="s">
        <v>113</v>
      </c>
      <c r="BE347" s="175">
        <f>IF(N347="základná",J347,0)</f>
        <v>0</v>
      </c>
      <c r="BF347" s="175">
        <f>IF(N347="znížená",J347,0)</f>
        <v>0</v>
      </c>
      <c r="BG347" s="175">
        <f>IF(N347="zákl. prenesená",J347,0)</f>
        <v>0</v>
      </c>
      <c r="BH347" s="175">
        <f>IF(N347="zníž. prenesená",J347,0)</f>
        <v>0</v>
      </c>
      <c r="BI347" s="175">
        <f>IF(N347="nulová",J347,0)</f>
        <v>0</v>
      </c>
      <c r="BJ347" s="17" t="s">
        <v>116</v>
      </c>
      <c r="BK347" s="175">
        <f>ROUND(I347*H347,2)</f>
        <v>0</v>
      </c>
      <c r="BL347" s="17" t="s">
        <v>120</v>
      </c>
      <c r="BM347" s="174" t="s">
        <v>370</v>
      </c>
    </row>
    <row r="348" spans="1:65" s="2" customFormat="1" ht="19.2">
      <c r="A348" s="32"/>
      <c r="B348" s="33"/>
      <c r="C348" s="32"/>
      <c r="D348" s="176" t="s">
        <v>121</v>
      </c>
      <c r="E348" s="32"/>
      <c r="F348" s="177" t="s">
        <v>369</v>
      </c>
      <c r="G348" s="32"/>
      <c r="H348" s="32"/>
      <c r="I348" s="96"/>
      <c r="J348" s="32"/>
      <c r="K348" s="32"/>
      <c r="L348" s="33"/>
      <c r="M348" s="178"/>
      <c r="N348" s="179"/>
      <c r="O348" s="58"/>
      <c r="P348" s="58"/>
      <c r="Q348" s="58"/>
      <c r="R348" s="58"/>
      <c r="S348" s="58"/>
      <c r="T348" s="59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T348" s="17" t="s">
        <v>121</v>
      </c>
      <c r="AU348" s="17" t="s">
        <v>116</v>
      </c>
    </row>
    <row r="349" spans="1:65" s="2" customFormat="1" ht="21.75" customHeight="1">
      <c r="A349" s="32"/>
      <c r="B349" s="161"/>
      <c r="C349" s="196" t="s">
        <v>257</v>
      </c>
      <c r="D349" s="196" t="s">
        <v>126</v>
      </c>
      <c r="E349" s="197" t="s">
        <v>371</v>
      </c>
      <c r="F349" s="198" t="s">
        <v>372</v>
      </c>
      <c r="G349" s="199" t="s">
        <v>281</v>
      </c>
      <c r="H349" s="200">
        <v>60</v>
      </c>
      <c r="I349" s="201"/>
      <c r="J349" s="202">
        <f>ROUND(I349*H349,2)</f>
        <v>0</v>
      </c>
      <c r="K349" s="203"/>
      <c r="L349" s="204"/>
      <c r="M349" s="205" t="s">
        <v>1</v>
      </c>
      <c r="N349" s="206" t="s">
        <v>40</v>
      </c>
      <c r="O349" s="58"/>
      <c r="P349" s="172">
        <f>O349*H349</f>
        <v>0</v>
      </c>
      <c r="Q349" s="172">
        <v>0</v>
      </c>
      <c r="R349" s="172">
        <f>Q349*H349</f>
        <v>0</v>
      </c>
      <c r="S349" s="172">
        <v>0</v>
      </c>
      <c r="T349" s="173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74" t="s">
        <v>128</v>
      </c>
      <c r="AT349" s="174" t="s">
        <v>126</v>
      </c>
      <c r="AU349" s="174" t="s">
        <v>116</v>
      </c>
      <c r="AY349" s="17" t="s">
        <v>113</v>
      </c>
      <c r="BE349" s="175">
        <f>IF(N349="základná",J349,0)</f>
        <v>0</v>
      </c>
      <c r="BF349" s="175">
        <f>IF(N349="znížená",J349,0)</f>
        <v>0</v>
      </c>
      <c r="BG349" s="175">
        <f>IF(N349="zákl. prenesená",J349,0)</f>
        <v>0</v>
      </c>
      <c r="BH349" s="175">
        <f>IF(N349="zníž. prenesená",J349,0)</f>
        <v>0</v>
      </c>
      <c r="BI349" s="175">
        <f>IF(N349="nulová",J349,0)</f>
        <v>0</v>
      </c>
      <c r="BJ349" s="17" t="s">
        <v>116</v>
      </c>
      <c r="BK349" s="175">
        <f>ROUND(I349*H349,2)</f>
        <v>0</v>
      </c>
      <c r="BL349" s="17" t="s">
        <v>120</v>
      </c>
      <c r="BM349" s="174" t="s">
        <v>373</v>
      </c>
    </row>
    <row r="350" spans="1:65" s="2" customFormat="1" ht="19.2">
      <c r="A350" s="32"/>
      <c r="B350" s="33"/>
      <c r="C350" s="32"/>
      <c r="D350" s="176" t="s">
        <v>121</v>
      </c>
      <c r="E350" s="32"/>
      <c r="F350" s="177" t="s">
        <v>372</v>
      </c>
      <c r="G350" s="32"/>
      <c r="H350" s="32"/>
      <c r="I350" s="96"/>
      <c r="J350" s="32"/>
      <c r="K350" s="32"/>
      <c r="L350" s="33"/>
      <c r="M350" s="178"/>
      <c r="N350" s="179"/>
      <c r="O350" s="58"/>
      <c r="P350" s="58"/>
      <c r="Q350" s="58"/>
      <c r="R350" s="58"/>
      <c r="S350" s="58"/>
      <c r="T350" s="59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T350" s="17" t="s">
        <v>121</v>
      </c>
      <c r="AU350" s="17" t="s">
        <v>116</v>
      </c>
    </row>
    <row r="351" spans="1:65" s="2" customFormat="1" ht="16.5" customHeight="1">
      <c r="A351" s="32"/>
      <c r="B351" s="161"/>
      <c r="C351" s="162" t="s">
        <v>374</v>
      </c>
      <c r="D351" s="162" t="s">
        <v>117</v>
      </c>
      <c r="E351" s="163" t="s">
        <v>375</v>
      </c>
      <c r="F351" s="164" t="s">
        <v>376</v>
      </c>
      <c r="G351" s="165" t="s">
        <v>281</v>
      </c>
      <c r="H351" s="166">
        <v>150</v>
      </c>
      <c r="I351" s="167"/>
      <c r="J351" s="168">
        <f>ROUND(I351*H351,2)</f>
        <v>0</v>
      </c>
      <c r="K351" s="169"/>
      <c r="L351" s="33"/>
      <c r="M351" s="170" t="s">
        <v>1</v>
      </c>
      <c r="N351" s="171" t="s">
        <v>40</v>
      </c>
      <c r="O351" s="58"/>
      <c r="P351" s="172">
        <f>O351*H351</f>
        <v>0</v>
      </c>
      <c r="Q351" s="172">
        <v>0</v>
      </c>
      <c r="R351" s="172">
        <f>Q351*H351</f>
        <v>0</v>
      </c>
      <c r="S351" s="172">
        <v>0</v>
      </c>
      <c r="T351" s="173">
        <f>S351*H351</f>
        <v>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74" t="s">
        <v>120</v>
      </c>
      <c r="AT351" s="174" t="s">
        <v>117</v>
      </c>
      <c r="AU351" s="174" t="s">
        <v>116</v>
      </c>
      <c r="AY351" s="17" t="s">
        <v>113</v>
      </c>
      <c r="BE351" s="175">
        <f>IF(N351="základná",J351,0)</f>
        <v>0</v>
      </c>
      <c r="BF351" s="175">
        <f>IF(N351="znížená",J351,0)</f>
        <v>0</v>
      </c>
      <c r="BG351" s="175">
        <f>IF(N351="zákl. prenesená",J351,0)</f>
        <v>0</v>
      </c>
      <c r="BH351" s="175">
        <f>IF(N351="zníž. prenesená",J351,0)</f>
        <v>0</v>
      </c>
      <c r="BI351" s="175">
        <f>IF(N351="nulová",J351,0)</f>
        <v>0</v>
      </c>
      <c r="BJ351" s="17" t="s">
        <v>116</v>
      </c>
      <c r="BK351" s="175">
        <f>ROUND(I351*H351,2)</f>
        <v>0</v>
      </c>
      <c r="BL351" s="17" t="s">
        <v>120</v>
      </c>
      <c r="BM351" s="174" t="s">
        <v>377</v>
      </c>
    </row>
    <row r="352" spans="1:65" s="2" customFormat="1">
      <c r="A352" s="32"/>
      <c r="B352" s="33"/>
      <c r="C352" s="32"/>
      <c r="D352" s="176" t="s">
        <v>121</v>
      </c>
      <c r="E352" s="32"/>
      <c r="F352" s="177" t="s">
        <v>376</v>
      </c>
      <c r="G352" s="32"/>
      <c r="H352" s="32"/>
      <c r="I352" s="96"/>
      <c r="J352" s="32"/>
      <c r="K352" s="32"/>
      <c r="L352" s="33"/>
      <c r="M352" s="178"/>
      <c r="N352" s="179"/>
      <c r="O352" s="58"/>
      <c r="P352" s="58"/>
      <c r="Q352" s="58"/>
      <c r="R352" s="58"/>
      <c r="S352" s="58"/>
      <c r="T352" s="59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T352" s="17" t="s">
        <v>121</v>
      </c>
      <c r="AU352" s="17" t="s">
        <v>116</v>
      </c>
    </row>
    <row r="353" spans="1:65" s="2" customFormat="1" ht="19.2">
      <c r="A353" s="32"/>
      <c r="B353" s="33"/>
      <c r="C353" s="32"/>
      <c r="D353" s="176" t="s">
        <v>145</v>
      </c>
      <c r="E353" s="32"/>
      <c r="F353" s="214" t="s">
        <v>378</v>
      </c>
      <c r="G353" s="32"/>
      <c r="H353" s="32"/>
      <c r="I353" s="96"/>
      <c r="J353" s="32"/>
      <c r="K353" s="32"/>
      <c r="L353" s="33"/>
      <c r="M353" s="178"/>
      <c r="N353" s="179"/>
      <c r="O353" s="58"/>
      <c r="P353" s="58"/>
      <c r="Q353" s="58"/>
      <c r="R353" s="58"/>
      <c r="S353" s="58"/>
      <c r="T353" s="59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T353" s="17" t="s">
        <v>145</v>
      </c>
      <c r="AU353" s="17" t="s">
        <v>116</v>
      </c>
    </row>
    <row r="354" spans="1:65" s="2" customFormat="1" ht="16.5" customHeight="1">
      <c r="A354" s="32"/>
      <c r="B354" s="161"/>
      <c r="C354" s="196" t="s">
        <v>264</v>
      </c>
      <c r="D354" s="196" t="s">
        <v>126</v>
      </c>
      <c r="E354" s="197" t="s">
        <v>379</v>
      </c>
      <c r="F354" s="198" t="s">
        <v>380</v>
      </c>
      <c r="G354" s="199" t="s">
        <v>281</v>
      </c>
      <c r="H354" s="200">
        <v>150</v>
      </c>
      <c r="I354" s="201"/>
      <c r="J354" s="202">
        <f>ROUND(I354*H354,2)</f>
        <v>0</v>
      </c>
      <c r="K354" s="203"/>
      <c r="L354" s="204"/>
      <c r="M354" s="205" t="s">
        <v>1</v>
      </c>
      <c r="N354" s="206" t="s">
        <v>40</v>
      </c>
      <c r="O354" s="58"/>
      <c r="P354" s="172">
        <f>O354*H354</f>
        <v>0</v>
      </c>
      <c r="Q354" s="172">
        <v>0</v>
      </c>
      <c r="R354" s="172">
        <f>Q354*H354</f>
        <v>0</v>
      </c>
      <c r="S354" s="172">
        <v>0</v>
      </c>
      <c r="T354" s="173">
        <f>S354*H354</f>
        <v>0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R354" s="174" t="s">
        <v>128</v>
      </c>
      <c r="AT354" s="174" t="s">
        <v>126</v>
      </c>
      <c r="AU354" s="174" t="s">
        <v>116</v>
      </c>
      <c r="AY354" s="17" t="s">
        <v>113</v>
      </c>
      <c r="BE354" s="175">
        <f>IF(N354="základná",J354,0)</f>
        <v>0</v>
      </c>
      <c r="BF354" s="175">
        <f>IF(N354="znížená",J354,0)</f>
        <v>0</v>
      </c>
      <c r="BG354" s="175">
        <f>IF(N354="zákl. prenesená",J354,0)</f>
        <v>0</v>
      </c>
      <c r="BH354" s="175">
        <f>IF(N354="zníž. prenesená",J354,0)</f>
        <v>0</v>
      </c>
      <c r="BI354" s="175">
        <f>IF(N354="nulová",J354,0)</f>
        <v>0</v>
      </c>
      <c r="BJ354" s="17" t="s">
        <v>116</v>
      </c>
      <c r="BK354" s="175">
        <f>ROUND(I354*H354,2)</f>
        <v>0</v>
      </c>
      <c r="BL354" s="17" t="s">
        <v>120</v>
      </c>
      <c r="BM354" s="174" t="s">
        <v>381</v>
      </c>
    </row>
    <row r="355" spans="1:65" s="2" customFormat="1">
      <c r="A355" s="32"/>
      <c r="B355" s="33"/>
      <c r="C355" s="32"/>
      <c r="D355" s="176" t="s">
        <v>121</v>
      </c>
      <c r="E355" s="32"/>
      <c r="F355" s="177" t="s">
        <v>380</v>
      </c>
      <c r="G355" s="32"/>
      <c r="H355" s="32"/>
      <c r="I355" s="96"/>
      <c r="J355" s="32"/>
      <c r="K355" s="32"/>
      <c r="L355" s="33"/>
      <c r="M355" s="178"/>
      <c r="N355" s="179"/>
      <c r="O355" s="58"/>
      <c r="P355" s="58"/>
      <c r="Q355" s="58"/>
      <c r="R355" s="58"/>
      <c r="S355" s="58"/>
      <c r="T355" s="59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T355" s="17" t="s">
        <v>121</v>
      </c>
      <c r="AU355" s="17" t="s">
        <v>116</v>
      </c>
    </row>
    <row r="356" spans="1:65" s="2" customFormat="1" ht="16.5" customHeight="1">
      <c r="A356" s="32"/>
      <c r="B356" s="161"/>
      <c r="C356" s="162" t="s">
        <v>382</v>
      </c>
      <c r="D356" s="162" t="s">
        <v>117</v>
      </c>
      <c r="E356" s="163" t="s">
        <v>383</v>
      </c>
      <c r="F356" s="164" t="s">
        <v>384</v>
      </c>
      <c r="G356" s="165" t="s">
        <v>281</v>
      </c>
      <c r="H356" s="166">
        <v>62.5</v>
      </c>
      <c r="I356" s="167"/>
      <c r="J356" s="168">
        <f>ROUND(I356*H356,2)</f>
        <v>0</v>
      </c>
      <c r="K356" s="169"/>
      <c r="L356" s="33"/>
      <c r="M356" s="170" t="s">
        <v>1</v>
      </c>
      <c r="N356" s="171" t="s">
        <v>40</v>
      </c>
      <c r="O356" s="58"/>
      <c r="P356" s="172">
        <f>O356*H356</f>
        <v>0</v>
      </c>
      <c r="Q356" s="172">
        <v>0</v>
      </c>
      <c r="R356" s="172">
        <f>Q356*H356</f>
        <v>0</v>
      </c>
      <c r="S356" s="172">
        <v>0</v>
      </c>
      <c r="T356" s="173">
        <f>S356*H356</f>
        <v>0</v>
      </c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R356" s="174" t="s">
        <v>120</v>
      </c>
      <c r="AT356" s="174" t="s">
        <v>117</v>
      </c>
      <c r="AU356" s="174" t="s">
        <v>116</v>
      </c>
      <c r="AY356" s="17" t="s">
        <v>113</v>
      </c>
      <c r="BE356" s="175">
        <f>IF(N356="základná",J356,0)</f>
        <v>0</v>
      </c>
      <c r="BF356" s="175">
        <f>IF(N356="znížená",J356,0)</f>
        <v>0</v>
      </c>
      <c r="BG356" s="175">
        <f>IF(N356="zákl. prenesená",J356,0)</f>
        <v>0</v>
      </c>
      <c r="BH356" s="175">
        <f>IF(N356="zníž. prenesená",J356,0)</f>
        <v>0</v>
      </c>
      <c r="BI356" s="175">
        <f>IF(N356="nulová",J356,0)</f>
        <v>0</v>
      </c>
      <c r="BJ356" s="17" t="s">
        <v>116</v>
      </c>
      <c r="BK356" s="175">
        <f>ROUND(I356*H356,2)</f>
        <v>0</v>
      </c>
      <c r="BL356" s="17" t="s">
        <v>120</v>
      </c>
      <c r="BM356" s="174" t="s">
        <v>385</v>
      </c>
    </row>
    <row r="357" spans="1:65" s="2" customFormat="1">
      <c r="A357" s="32"/>
      <c r="B357" s="33"/>
      <c r="C357" s="32"/>
      <c r="D357" s="176" t="s">
        <v>121</v>
      </c>
      <c r="E357" s="32"/>
      <c r="F357" s="177" t="s">
        <v>384</v>
      </c>
      <c r="G357" s="32"/>
      <c r="H357" s="32"/>
      <c r="I357" s="96"/>
      <c r="J357" s="32"/>
      <c r="K357" s="32"/>
      <c r="L357" s="33"/>
      <c r="M357" s="178"/>
      <c r="N357" s="179"/>
      <c r="O357" s="58"/>
      <c r="P357" s="58"/>
      <c r="Q357" s="58"/>
      <c r="R357" s="58"/>
      <c r="S357" s="58"/>
      <c r="T357" s="59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T357" s="17" t="s">
        <v>121</v>
      </c>
      <c r="AU357" s="17" t="s">
        <v>116</v>
      </c>
    </row>
    <row r="358" spans="1:65" s="2" customFormat="1" ht="19.2">
      <c r="A358" s="32"/>
      <c r="B358" s="33"/>
      <c r="C358" s="32"/>
      <c r="D358" s="176" t="s">
        <v>145</v>
      </c>
      <c r="E358" s="32"/>
      <c r="F358" s="214" t="s">
        <v>378</v>
      </c>
      <c r="G358" s="32"/>
      <c r="H358" s="32"/>
      <c r="I358" s="96"/>
      <c r="J358" s="32"/>
      <c r="K358" s="32"/>
      <c r="L358" s="33"/>
      <c r="M358" s="178"/>
      <c r="N358" s="179"/>
      <c r="O358" s="58"/>
      <c r="P358" s="58"/>
      <c r="Q358" s="58"/>
      <c r="R358" s="58"/>
      <c r="S358" s="58"/>
      <c r="T358" s="59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T358" s="17" t="s">
        <v>145</v>
      </c>
      <c r="AU358" s="17" t="s">
        <v>116</v>
      </c>
    </row>
    <row r="359" spans="1:65" s="2" customFormat="1" ht="16.5" customHeight="1">
      <c r="A359" s="32"/>
      <c r="B359" s="161"/>
      <c r="C359" s="196" t="s">
        <v>272</v>
      </c>
      <c r="D359" s="196" t="s">
        <v>126</v>
      </c>
      <c r="E359" s="197" t="s">
        <v>386</v>
      </c>
      <c r="F359" s="198" t="s">
        <v>387</v>
      </c>
      <c r="G359" s="199" t="s">
        <v>281</v>
      </c>
      <c r="H359" s="200">
        <v>62.5</v>
      </c>
      <c r="I359" s="201"/>
      <c r="J359" s="202">
        <f>ROUND(I359*H359,2)</f>
        <v>0</v>
      </c>
      <c r="K359" s="203"/>
      <c r="L359" s="204"/>
      <c r="M359" s="205" t="s">
        <v>1</v>
      </c>
      <c r="N359" s="206" t="s">
        <v>40</v>
      </c>
      <c r="O359" s="58"/>
      <c r="P359" s="172">
        <f>O359*H359</f>
        <v>0</v>
      </c>
      <c r="Q359" s="172">
        <v>0</v>
      </c>
      <c r="R359" s="172">
        <f>Q359*H359</f>
        <v>0</v>
      </c>
      <c r="S359" s="172">
        <v>0</v>
      </c>
      <c r="T359" s="173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74" t="s">
        <v>128</v>
      </c>
      <c r="AT359" s="174" t="s">
        <v>126</v>
      </c>
      <c r="AU359" s="174" t="s">
        <v>116</v>
      </c>
      <c r="AY359" s="17" t="s">
        <v>113</v>
      </c>
      <c r="BE359" s="175">
        <f>IF(N359="základná",J359,0)</f>
        <v>0</v>
      </c>
      <c r="BF359" s="175">
        <f>IF(N359="znížená",J359,0)</f>
        <v>0</v>
      </c>
      <c r="BG359" s="175">
        <f>IF(N359="zákl. prenesená",J359,0)</f>
        <v>0</v>
      </c>
      <c r="BH359" s="175">
        <f>IF(N359="zníž. prenesená",J359,0)</f>
        <v>0</v>
      </c>
      <c r="BI359" s="175">
        <f>IF(N359="nulová",J359,0)</f>
        <v>0</v>
      </c>
      <c r="BJ359" s="17" t="s">
        <v>116</v>
      </c>
      <c r="BK359" s="175">
        <f>ROUND(I359*H359,2)</f>
        <v>0</v>
      </c>
      <c r="BL359" s="17" t="s">
        <v>120</v>
      </c>
      <c r="BM359" s="174" t="s">
        <v>388</v>
      </c>
    </row>
    <row r="360" spans="1:65" s="2" customFormat="1">
      <c r="A360" s="32"/>
      <c r="B360" s="33"/>
      <c r="C360" s="32"/>
      <c r="D360" s="176" t="s">
        <v>121</v>
      </c>
      <c r="E360" s="32"/>
      <c r="F360" s="177" t="s">
        <v>387</v>
      </c>
      <c r="G360" s="32"/>
      <c r="H360" s="32"/>
      <c r="I360" s="96"/>
      <c r="J360" s="32"/>
      <c r="K360" s="32"/>
      <c r="L360" s="33"/>
      <c r="M360" s="178"/>
      <c r="N360" s="179"/>
      <c r="O360" s="58"/>
      <c r="P360" s="58"/>
      <c r="Q360" s="58"/>
      <c r="R360" s="58"/>
      <c r="S360" s="58"/>
      <c r="T360" s="59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T360" s="17" t="s">
        <v>121</v>
      </c>
      <c r="AU360" s="17" t="s">
        <v>116</v>
      </c>
    </row>
    <row r="361" spans="1:65" s="2" customFormat="1" ht="16.5" customHeight="1">
      <c r="A361" s="32"/>
      <c r="B361" s="161"/>
      <c r="C361" s="162" t="s">
        <v>389</v>
      </c>
      <c r="D361" s="162" t="s">
        <v>117</v>
      </c>
      <c r="E361" s="163" t="s">
        <v>390</v>
      </c>
      <c r="F361" s="164" t="s">
        <v>391</v>
      </c>
      <c r="G361" s="165" t="s">
        <v>281</v>
      </c>
      <c r="H361" s="166">
        <v>62.5</v>
      </c>
      <c r="I361" s="167"/>
      <c r="J361" s="168">
        <f>ROUND(I361*H361,2)</f>
        <v>0</v>
      </c>
      <c r="K361" s="169"/>
      <c r="L361" s="33"/>
      <c r="M361" s="170" t="s">
        <v>1</v>
      </c>
      <c r="N361" s="171" t="s">
        <v>40</v>
      </c>
      <c r="O361" s="58"/>
      <c r="P361" s="172">
        <f>O361*H361</f>
        <v>0</v>
      </c>
      <c r="Q361" s="172">
        <v>0</v>
      </c>
      <c r="R361" s="172">
        <f>Q361*H361</f>
        <v>0</v>
      </c>
      <c r="S361" s="172">
        <v>0</v>
      </c>
      <c r="T361" s="173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74" t="s">
        <v>120</v>
      </c>
      <c r="AT361" s="174" t="s">
        <v>117</v>
      </c>
      <c r="AU361" s="174" t="s">
        <v>116</v>
      </c>
      <c r="AY361" s="17" t="s">
        <v>113</v>
      </c>
      <c r="BE361" s="175">
        <f>IF(N361="základná",J361,0)</f>
        <v>0</v>
      </c>
      <c r="BF361" s="175">
        <f>IF(N361="znížená",J361,0)</f>
        <v>0</v>
      </c>
      <c r="BG361" s="175">
        <f>IF(N361="zákl. prenesená",J361,0)</f>
        <v>0</v>
      </c>
      <c r="BH361" s="175">
        <f>IF(N361="zníž. prenesená",J361,0)</f>
        <v>0</v>
      </c>
      <c r="BI361" s="175">
        <f>IF(N361="nulová",J361,0)</f>
        <v>0</v>
      </c>
      <c r="BJ361" s="17" t="s">
        <v>116</v>
      </c>
      <c r="BK361" s="175">
        <f>ROUND(I361*H361,2)</f>
        <v>0</v>
      </c>
      <c r="BL361" s="17" t="s">
        <v>120</v>
      </c>
      <c r="BM361" s="174" t="s">
        <v>392</v>
      </c>
    </row>
    <row r="362" spans="1:65" s="2" customFormat="1">
      <c r="A362" s="32"/>
      <c r="B362" s="33"/>
      <c r="C362" s="32"/>
      <c r="D362" s="176" t="s">
        <v>121</v>
      </c>
      <c r="E362" s="32"/>
      <c r="F362" s="177" t="s">
        <v>391</v>
      </c>
      <c r="G362" s="32"/>
      <c r="H362" s="32"/>
      <c r="I362" s="96"/>
      <c r="J362" s="32"/>
      <c r="K362" s="32"/>
      <c r="L362" s="33"/>
      <c r="M362" s="178"/>
      <c r="N362" s="179"/>
      <c r="O362" s="58"/>
      <c r="P362" s="58"/>
      <c r="Q362" s="58"/>
      <c r="R362" s="58"/>
      <c r="S362" s="58"/>
      <c r="T362" s="59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T362" s="17" t="s">
        <v>121</v>
      </c>
      <c r="AU362" s="17" t="s">
        <v>116</v>
      </c>
    </row>
    <row r="363" spans="1:65" s="2" customFormat="1" ht="19.2">
      <c r="A363" s="32"/>
      <c r="B363" s="33"/>
      <c r="C363" s="32"/>
      <c r="D363" s="176" t="s">
        <v>145</v>
      </c>
      <c r="E363" s="32"/>
      <c r="F363" s="214" t="s">
        <v>378</v>
      </c>
      <c r="G363" s="32"/>
      <c r="H363" s="32"/>
      <c r="I363" s="96"/>
      <c r="J363" s="32"/>
      <c r="K363" s="32"/>
      <c r="L363" s="33"/>
      <c r="M363" s="178"/>
      <c r="N363" s="179"/>
      <c r="O363" s="58"/>
      <c r="P363" s="58"/>
      <c r="Q363" s="58"/>
      <c r="R363" s="58"/>
      <c r="S363" s="58"/>
      <c r="T363" s="59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T363" s="17" t="s">
        <v>145</v>
      </c>
      <c r="AU363" s="17" t="s">
        <v>116</v>
      </c>
    </row>
    <row r="364" spans="1:65" s="2" customFormat="1" ht="16.5" customHeight="1">
      <c r="A364" s="32"/>
      <c r="B364" s="161"/>
      <c r="C364" s="196" t="s">
        <v>282</v>
      </c>
      <c r="D364" s="196" t="s">
        <v>126</v>
      </c>
      <c r="E364" s="197" t="s">
        <v>393</v>
      </c>
      <c r="F364" s="198" t="s">
        <v>394</v>
      </c>
      <c r="G364" s="199" t="s">
        <v>281</v>
      </c>
      <c r="H364" s="200">
        <v>62.5</v>
      </c>
      <c r="I364" s="201"/>
      <c r="J364" s="202">
        <f>ROUND(I364*H364,2)</f>
        <v>0</v>
      </c>
      <c r="K364" s="203"/>
      <c r="L364" s="204"/>
      <c r="M364" s="205" t="s">
        <v>1</v>
      </c>
      <c r="N364" s="206" t="s">
        <v>40</v>
      </c>
      <c r="O364" s="58"/>
      <c r="P364" s="172">
        <f>O364*H364</f>
        <v>0</v>
      </c>
      <c r="Q364" s="172">
        <v>0</v>
      </c>
      <c r="R364" s="172">
        <f>Q364*H364</f>
        <v>0</v>
      </c>
      <c r="S364" s="172">
        <v>0</v>
      </c>
      <c r="T364" s="173">
        <f>S364*H364</f>
        <v>0</v>
      </c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R364" s="174" t="s">
        <v>128</v>
      </c>
      <c r="AT364" s="174" t="s">
        <v>126</v>
      </c>
      <c r="AU364" s="174" t="s">
        <v>116</v>
      </c>
      <c r="AY364" s="17" t="s">
        <v>113</v>
      </c>
      <c r="BE364" s="175">
        <f>IF(N364="základná",J364,0)</f>
        <v>0</v>
      </c>
      <c r="BF364" s="175">
        <f>IF(N364="znížená",J364,0)</f>
        <v>0</v>
      </c>
      <c r="BG364" s="175">
        <f>IF(N364="zákl. prenesená",J364,0)</f>
        <v>0</v>
      </c>
      <c r="BH364" s="175">
        <f>IF(N364="zníž. prenesená",J364,0)</f>
        <v>0</v>
      </c>
      <c r="BI364" s="175">
        <f>IF(N364="nulová",J364,0)</f>
        <v>0</v>
      </c>
      <c r="BJ364" s="17" t="s">
        <v>116</v>
      </c>
      <c r="BK364" s="175">
        <f>ROUND(I364*H364,2)</f>
        <v>0</v>
      </c>
      <c r="BL364" s="17" t="s">
        <v>120</v>
      </c>
      <c r="BM364" s="174" t="s">
        <v>395</v>
      </c>
    </row>
    <row r="365" spans="1:65" s="2" customFormat="1">
      <c r="A365" s="32"/>
      <c r="B365" s="33"/>
      <c r="C365" s="32"/>
      <c r="D365" s="176" t="s">
        <v>121</v>
      </c>
      <c r="E365" s="32"/>
      <c r="F365" s="177" t="s">
        <v>394</v>
      </c>
      <c r="G365" s="32"/>
      <c r="H365" s="32"/>
      <c r="I365" s="96"/>
      <c r="J365" s="32"/>
      <c r="K365" s="32"/>
      <c r="L365" s="33"/>
      <c r="M365" s="178"/>
      <c r="N365" s="179"/>
      <c r="O365" s="58"/>
      <c r="P365" s="58"/>
      <c r="Q365" s="58"/>
      <c r="R365" s="58"/>
      <c r="S365" s="58"/>
      <c r="T365" s="59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T365" s="17" t="s">
        <v>121</v>
      </c>
      <c r="AU365" s="17" t="s">
        <v>116</v>
      </c>
    </row>
    <row r="366" spans="1:65" s="2" customFormat="1" ht="16.5" customHeight="1">
      <c r="A366" s="32"/>
      <c r="B366" s="161"/>
      <c r="C366" s="162" t="s">
        <v>396</v>
      </c>
      <c r="D366" s="162" t="s">
        <v>117</v>
      </c>
      <c r="E366" s="163" t="s">
        <v>397</v>
      </c>
      <c r="F366" s="164" t="s">
        <v>398</v>
      </c>
      <c r="G366" s="165" t="s">
        <v>281</v>
      </c>
      <c r="H366" s="166">
        <v>50</v>
      </c>
      <c r="I366" s="167"/>
      <c r="J366" s="168">
        <f>ROUND(I366*H366,2)</f>
        <v>0</v>
      </c>
      <c r="K366" s="169"/>
      <c r="L366" s="33"/>
      <c r="M366" s="170" t="s">
        <v>1</v>
      </c>
      <c r="N366" s="171" t="s">
        <v>40</v>
      </c>
      <c r="O366" s="58"/>
      <c r="P366" s="172">
        <f>O366*H366</f>
        <v>0</v>
      </c>
      <c r="Q366" s="172">
        <v>0</v>
      </c>
      <c r="R366" s="172">
        <f>Q366*H366</f>
        <v>0</v>
      </c>
      <c r="S366" s="172">
        <v>0</v>
      </c>
      <c r="T366" s="173">
        <f>S366*H366</f>
        <v>0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R366" s="174" t="s">
        <v>120</v>
      </c>
      <c r="AT366" s="174" t="s">
        <v>117</v>
      </c>
      <c r="AU366" s="174" t="s">
        <v>116</v>
      </c>
      <c r="AY366" s="17" t="s">
        <v>113</v>
      </c>
      <c r="BE366" s="175">
        <f>IF(N366="základná",J366,0)</f>
        <v>0</v>
      </c>
      <c r="BF366" s="175">
        <f>IF(N366="znížená",J366,0)</f>
        <v>0</v>
      </c>
      <c r="BG366" s="175">
        <f>IF(N366="zákl. prenesená",J366,0)</f>
        <v>0</v>
      </c>
      <c r="BH366" s="175">
        <f>IF(N366="zníž. prenesená",J366,0)</f>
        <v>0</v>
      </c>
      <c r="BI366" s="175">
        <f>IF(N366="nulová",J366,0)</f>
        <v>0</v>
      </c>
      <c r="BJ366" s="17" t="s">
        <v>116</v>
      </c>
      <c r="BK366" s="175">
        <f>ROUND(I366*H366,2)</f>
        <v>0</v>
      </c>
      <c r="BL366" s="17" t="s">
        <v>120</v>
      </c>
      <c r="BM366" s="174" t="s">
        <v>399</v>
      </c>
    </row>
    <row r="367" spans="1:65" s="2" customFormat="1">
      <c r="A367" s="32"/>
      <c r="B367" s="33"/>
      <c r="C367" s="32"/>
      <c r="D367" s="176" t="s">
        <v>121</v>
      </c>
      <c r="E367" s="32"/>
      <c r="F367" s="177" t="s">
        <v>398</v>
      </c>
      <c r="G367" s="32"/>
      <c r="H367" s="32"/>
      <c r="I367" s="96"/>
      <c r="J367" s="32"/>
      <c r="K367" s="32"/>
      <c r="L367" s="33"/>
      <c r="M367" s="178"/>
      <c r="N367" s="179"/>
      <c r="O367" s="58"/>
      <c r="P367" s="58"/>
      <c r="Q367" s="58"/>
      <c r="R367" s="58"/>
      <c r="S367" s="58"/>
      <c r="T367" s="59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T367" s="17" t="s">
        <v>121</v>
      </c>
      <c r="AU367" s="17" t="s">
        <v>116</v>
      </c>
    </row>
    <row r="368" spans="1:65" s="2" customFormat="1" ht="38.4">
      <c r="A368" s="32"/>
      <c r="B368" s="33"/>
      <c r="C368" s="32"/>
      <c r="D368" s="176" t="s">
        <v>145</v>
      </c>
      <c r="E368" s="32"/>
      <c r="F368" s="214" t="s">
        <v>400</v>
      </c>
      <c r="G368" s="32"/>
      <c r="H368" s="32"/>
      <c r="I368" s="96"/>
      <c r="J368" s="32"/>
      <c r="K368" s="32"/>
      <c r="L368" s="33"/>
      <c r="M368" s="178"/>
      <c r="N368" s="179"/>
      <c r="O368" s="58"/>
      <c r="P368" s="58"/>
      <c r="Q368" s="58"/>
      <c r="R368" s="58"/>
      <c r="S368" s="58"/>
      <c r="T368" s="59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T368" s="17" t="s">
        <v>145</v>
      </c>
      <c r="AU368" s="17" t="s">
        <v>116</v>
      </c>
    </row>
    <row r="369" spans="1:65" s="2" customFormat="1" ht="16.5" customHeight="1">
      <c r="A369" s="32"/>
      <c r="B369" s="161"/>
      <c r="C369" s="196" t="s">
        <v>290</v>
      </c>
      <c r="D369" s="196" t="s">
        <v>126</v>
      </c>
      <c r="E369" s="197" t="s">
        <v>401</v>
      </c>
      <c r="F369" s="198" t="s">
        <v>402</v>
      </c>
      <c r="G369" s="199" t="s">
        <v>281</v>
      </c>
      <c r="H369" s="200">
        <v>50</v>
      </c>
      <c r="I369" s="201"/>
      <c r="J369" s="202">
        <f>ROUND(I369*H369,2)</f>
        <v>0</v>
      </c>
      <c r="K369" s="203"/>
      <c r="L369" s="204"/>
      <c r="M369" s="205" t="s">
        <v>1</v>
      </c>
      <c r="N369" s="206" t="s">
        <v>40</v>
      </c>
      <c r="O369" s="58"/>
      <c r="P369" s="172">
        <f>O369*H369</f>
        <v>0</v>
      </c>
      <c r="Q369" s="172">
        <v>0</v>
      </c>
      <c r="R369" s="172">
        <f>Q369*H369</f>
        <v>0</v>
      </c>
      <c r="S369" s="172">
        <v>0</v>
      </c>
      <c r="T369" s="173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74" t="s">
        <v>128</v>
      </c>
      <c r="AT369" s="174" t="s">
        <v>126</v>
      </c>
      <c r="AU369" s="174" t="s">
        <v>116</v>
      </c>
      <c r="AY369" s="17" t="s">
        <v>113</v>
      </c>
      <c r="BE369" s="175">
        <f>IF(N369="základná",J369,0)</f>
        <v>0</v>
      </c>
      <c r="BF369" s="175">
        <f>IF(N369="znížená",J369,0)</f>
        <v>0</v>
      </c>
      <c r="BG369" s="175">
        <f>IF(N369="zákl. prenesená",J369,0)</f>
        <v>0</v>
      </c>
      <c r="BH369" s="175">
        <f>IF(N369="zníž. prenesená",J369,0)</f>
        <v>0</v>
      </c>
      <c r="BI369" s="175">
        <f>IF(N369="nulová",J369,0)</f>
        <v>0</v>
      </c>
      <c r="BJ369" s="17" t="s">
        <v>116</v>
      </c>
      <c r="BK369" s="175">
        <f>ROUND(I369*H369,2)</f>
        <v>0</v>
      </c>
      <c r="BL369" s="17" t="s">
        <v>120</v>
      </c>
      <c r="BM369" s="174" t="s">
        <v>403</v>
      </c>
    </row>
    <row r="370" spans="1:65" s="2" customFormat="1">
      <c r="A370" s="32"/>
      <c r="B370" s="33"/>
      <c r="C370" s="32"/>
      <c r="D370" s="176" t="s">
        <v>121</v>
      </c>
      <c r="E370" s="32"/>
      <c r="F370" s="177" t="s">
        <v>402</v>
      </c>
      <c r="G370" s="32"/>
      <c r="H370" s="32"/>
      <c r="I370" s="96"/>
      <c r="J370" s="32"/>
      <c r="K370" s="32"/>
      <c r="L370" s="33"/>
      <c r="M370" s="178"/>
      <c r="N370" s="179"/>
      <c r="O370" s="58"/>
      <c r="P370" s="58"/>
      <c r="Q370" s="58"/>
      <c r="R370" s="58"/>
      <c r="S370" s="58"/>
      <c r="T370" s="59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T370" s="17" t="s">
        <v>121</v>
      </c>
      <c r="AU370" s="17" t="s">
        <v>116</v>
      </c>
    </row>
    <row r="371" spans="1:65" s="2" customFormat="1" ht="28.8">
      <c r="A371" s="32"/>
      <c r="B371" s="33"/>
      <c r="C371" s="32"/>
      <c r="D371" s="176" t="s">
        <v>145</v>
      </c>
      <c r="E371" s="32"/>
      <c r="F371" s="214" t="s">
        <v>404</v>
      </c>
      <c r="G371" s="32"/>
      <c r="H371" s="32"/>
      <c r="I371" s="96"/>
      <c r="J371" s="32"/>
      <c r="K371" s="32"/>
      <c r="L371" s="33"/>
      <c r="M371" s="178"/>
      <c r="N371" s="179"/>
      <c r="O371" s="58"/>
      <c r="P371" s="58"/>
      <c r="Q371" s="58"/>
      <c r="R371" s="58"/>
      <c r="S371" s="58"/>
      <c r="T371" s="59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T371" s="17" t="s">
        <v>145</v>
      </c>
      <c r="AU371" s="17" t="s">
        <v>116</v>
      </c>
    </row>
    <row r="372" spans="1:65" s="2" customFormat="1" ht="33" customHeight="1">
      <c r="A372" s="32"/>
      <c r="B372" s="161"/>
      <c r="C372" s="162" t="s">
        <v>405</v>
      </c>
      <c r="D372" s="162" t="s">
        <v>117</v>
      </c>
      <c r="E372" s="163" t="s">
        <v>406</v>
      </c>
      <c r="F372" s="164" t="s">
        <v>407</v>
      </c>
      <c r="G372" s="165" t="s">
        <v>119</v>
      </c>
      <c r="H372" s="166">
        <v>522.69600000000003</v>
      </c>
      <c r="I372" s="167"/>
      <c r="J372" s="168">
        <f>ROUND(I372*H372,2)</f>
        <v>0</v>
      </c>
      <c r="K372" s="169"/>
      <c r="L372" s="33"/>
      <c r="M372" s="170" t="s">
        <v>1</v>
      </c>
      <c r="N372" s="171" t="s">
        <v>40</v>
      </c>
      <c r="O372" s="58"/>
      <c r="P372" s="172">
        <f>O372*H372</f>
        <v>0</v>
      </c>
      <c r="Q372" s="172">
        <v>0</v>
      </c>
      <c r="R372" s="172">
        <f>Q372*H372</f>
        <v>0</v>
      </c>
      <c r="S372" s="172">
        <v>0</v>
      </c>
      <c r="T372" s="173">
        <f>S372*H372</f>
        <v>0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R372" s="174" t="s">
        <v>120</v>
      </c>
      <c r="AT372" s="174" t="s">
        <v>117</v>
      </c>
      <c r="AU372" s="174" t="s">
        <v>116</v>
      </c>
      <c r="AY372" s="17" t="s">
        <v>113</v>
      </c>
      <c r="BE372" s="175">
        <f>IF(N372="základná",J372,0)</f>
        <v>0</v>
      </c>
      <c r="BF372" s="175">
        <f>IF(N372="znížená",J372,0)</f>
        <v>0</v>
      </c>
      <c r="BG372" s="175">
        <f>IF(N372="zákl. prenesená",J372,0)</f>
        <v>0</v>
      </c>
      <c r="BH372" s="175">
        <f>IF(N372="zníž. prenesená",J372,0)</f>
        <v>0</v>
      </c>
      <c r="BI372" s="175">
        <f>IF(N372="nulová",J372,0)</f>
        <v>0</v>
      </c>
      <c r="BJ372" s="17" t="s">
        <v>116</v>
      </c>
      <c r="BK372" s="175">
        <f>ROUND(I372*H372,2)</f>
        <v>0</v>
      </c>
      <c r="BL372" s="17" t="s">
        <v>120</v>
      </c>
      <c r="BM372" s="174" t="s">
        <v>408</v>
      </c>
    </row>
    <row r="373" spans="1:65" s="2" customFormat="1" ht="28.8">
      <c r="A373" s="32"/>
      <c r="B373" s="33"/>
      <c r="C373" s="32"/>
      <c r="D373" s="176" t="s">
        <v>121</v>
      </c>
      <c r="E373" s="32"/>
      <c r="F373" s="177" t="s">
        <v>407</v>
      </c>
      <c r="G373" s="32"/>
      <c r="H373" s="32"/>
      <c r="I373" s="96"/>
      <c r="J373" s="32"/>
      <c r="K373" s="32"/>
      <c r="L373" s="33"/>
      <c r="M373" s="178"/>
      <c r="N373" s="179"/>
      <c r="O373" s="58"/>
      <c r="P373" s="58"/>
      <c r="Q373" s="58"/>
      <c r="R373" s="58"/>
      <c r="S373" s="58"/>
      <c r="T373" s="59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T373" s="17" t="s">
        <v>121</v>
      </c>
      <c r="AU373" s="17" t="s">
        <v>116</v>
      </c>
    </row>
    <row r="374" spans="1:65" s="2" customFormat="1" ht="134.4">
      <c r="A374" s="32"/>
      <c r="B374" s="33"/>
      <c r="C374" s="32"/>
      <c r="D374" s="176" t="s">
        <v>145</v>
      </c>
      <c r="E374" s="32"/>
      <c r="F374" s="214" t="s">
        <v>409</v>
      </c>
      <c r="G374" s="32"/>
      <c r="H374" s="32"/>
      <c r="I374" s="96"/>
      <c r="J374" s="32"/>
      <c r="K374" s="32"/>
      <c r="L374" s="33"/>
      <c r="M374" s="178"/>
      <c r="N374" s="179"/>
      <c r="O374" s="58"/>
      <c r="P374" s="58"/>
      <c r="Q374" s="58"/>
      <c r="R374" s="58"/>
      <c r="S374" s="58"/>
      <c r="T374" s="59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T374" s="17" t="s">
        <v>145</v>
      </c>
      <c r="AU374" s="17" t="s">
        <v>116</v>
      </c>
    </row>
    <row r="375" spans="1:65" s="2" customFormat="1" ht="33" customHeight="1">
      <c r="A375" s="32"/>
      <c r="B375" s="161"/>
      <c r="C375" s="196" t="s">
        <v>298</v>
      </c>
      <c r="D375" s="196" t="s">
        <v>126</v>
      </c>
      <c r="E375" s="197" t="s">
        <v>410</v>
      </c>
      <c r="F375" s="198" t="s">
        <v>411</v>
      </c>
      <c r="G375" s="199" t="s">
        <v>275</v>
      </c>
      <c r="H375" s="200">
        <v>2613.48</v>
      </c>
      <c r="I375" s="201"/>
      <c r="J375" s="202">
        <f>ROUND(I375*H375,2)</f>
        <v>0</v>
      </c>
      <c r="K375" s="203"/>
      <c r="L375" s="204"/>
      <c r="M375" s="205" t="s">
        <v>1</v>
      </c>
      <c r="N375" s="206" t="s">
        <v>40</v>
      </c>
      <c r="O375" s="58"/>
      <c r="P375" s="172">
        <f>O375*H375</f>
        <v>0</v>
      </c>
      <c r="Q375" s="172">
        <v>0</v>
      </c>
      <c r="R375" s="172">
        <f>Q375*H375</f>
        <v>0</v>
      </c>
      <c r="S375" s="172">
        <v>0</v>
      </c>
      <c r="T375" s="173">
        <f>S375*H375</f>
        <v>0</v>
      </c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R375" s="174" t="s">
        <v>128</v>
      </c>
      <c r="AT375" s="174" t="s">
        <v>126</v>
      </c>
      <c r="AU375" s="174" t="s">
        <v>116</v>
      </c>
      <c r="AY375" s="17" t="s">
        <v>113</v>
      </c>
      <c r="BE375" s="175">
        <f>IF(N375="základná",J375,0)</f>
        <v>0</v>
      </c>
      <c r="BF375" s="175">
        <f>IF(N375="znížená",J375,0)</f>
        <v>0</v>
      </c>
      <c r="BG375" s="175">
        <f>IF(N375="zákl. prenesená",J375,0)</f>
        <v>0</v>
      </c>
      <c r="BH375" s="175">
        <f>IF(N375="zníž. prenesená",J375,0)</f>
        <v>0</v>
      </c>
      <c r="BI375" s="175">
        <f>IF(N375="nulová",J375,0)</f>
        <v>0</v>
      </c>
      <c r="BJ375" s="17" t="s">
        <v>116</v>
      </c>
      <c r="BK375" s="175">
        <f>ROUND(I375*H375,2)</f>
        <v>0</v>
      </c>
      <c r="BL375" s="17" t="s">
        <v>120</v>
      </c>
      <c r="BM375" s="174" t="s">
        <v>412</v>
      </c>
    </row>
    <row r="376" spans="1:65" s="2" customFormat="1" ht="28.8">
      <c r="A376" s="32"/>
      <c r="B376" s="33"/>
      <c r="C376" s="32"/>
      <c r="D376" s="176" t="s">
        <v>121</v>
      </c>
      <c r="E376" s="32"/>
      <c r="F376" s="177" t="s">
        <v>411</v>
      </c>
      <c r="G376" s="32"/>
      <c r="H376" s="32"/>
      <c r="I376" s="96"/>
      <c r="J376" s="32"/>
      <c r="K376" s="32"/>
      <c r="L376" s="33"/>
      <c r="M376" s="178"/>
      <c r="N376" s="179"/>
      <c r="O376" s="58"/>
      <c r="P376" s="58"/>
      <c r="Q376" s="58"/>
      <c r="R376" s="58"/>
      <c r="S376" s="58"/>
      <c r="T376" s="59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T376" s="17" t="s">
        <v>121</v>
      </c>
      <c r="AU376" s="17" t="s">
        <v>116</v>
      </c>
    </row>
    <row r="377" spans="1:65" s="2" customFormat="1" ht="115.2">
      <c r="A377" s="32"/>
      <c r="B377" s="33"/>
      <c r="C377" s="32"/>
      <c r="D377" s="176" t="s">
        <v>145</v>
      </c>
      <c r="E377" s="32"/>
      <c r="F377" s="214" t="s">
        <v>413</v>
      </c>
      <c r="G377" s="32"/>
      <c r="H377" s="32"/>
      <c r="I377" s="96"/>
      <c r="J377" s="32"/>
      <c r="K377" s="32"/>
      <c r="L377" s="33"/>
      <c r="M377" s="178"/>
      <c r="N377" s="179"/>
      <c r="O377" s="58"/>
      <c r="P377" s="58"/>
      <c r="Q377" s="58"/>
      <c r="R377" s="58"/>
      <c r="S377" s="58"/>
      <c r="T377" s="59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T377" s="17" t="s">
        <v>145</v>
      </c>
      <c r="AU377" s="17" t="s">
        <v>116</v>
      </c>
    </row>
    <row r="378" spans="1:65" s="12" customFormat="1" ht="22.8" customHeight="1">
      <c r="B378" s="148"/>
      <c r="D378" s="149" t="s">
        <v>73</v>
      </c>
      <c r="E378" s="159" t="s">
        <v>414</v>
      </c>
      <c r="F378" s="159" t="s">
        <v>415</v>
      </c>
      <c r="I378" s="151"/>
      <c r="J378" s="160">
        <f>BK378</f>
        <v>0</v>
      </c>
      <c r="L378" s="148"/>
      <c r="M378" s="153"/>
      <c r="N378" s="154"/>
      <c r="O378" s="154"/>
      <c r="P378" s="155">
        <f>SUM(P379:P413)</f>
        <v>0</v>
      </c>
      <c r="Q378" s="154"/>
      <c r="R378" s="155">
        <f>SUM(R379:R413)</f>
        <v>0</v>
      </c>
      <c r="S378" s="154"/>
      <c r="T378" s="156">
        <f>SUM(T379:T413)</f>
        <v>0</v>
      </c>
      <c r="AR378" s="149" t="s">
        <v>81</v>
      </c>
      <c r="AT378" s="157" t="s">
        <v>73</v>
      </c>
      <c r="AU378" s="157" t="s">
        <v>81</v>
      </c>
      <c r="AY378" s="149" t="s">
        <v>113</v>
      </c>
      <c r="BK378" s="158">
        <f>SUM(BK379:BK413)</f>
        <v>0</v>
      </c>
    </row>
    <row r="379" spans="1:65" s="2" customFormat="1" ht="44.25" customHeight="1">
      <c r="A379" s="32"/>
      <c r="B379" s="161"/>
      <c r="C379" s="162" t="s">
        <v>416</v>
      </c>
      <c r="D379" s="162" t="s">
        <v>117</v>
      </c>
      <c r="E379" s="163" t="s">
        <v>312</v>
      </c>
      <c r="F379" s="164" t="s">
        <v>313</v>
      </c>
      <c r="G379" s="165" t="s">
        <v>119</v>
      </c>
      <c r="H379" s="166">
        <v>87.19</v>
      </c>
      <c r="I379" s="167"/>
      <c r="J379" s="168">
        <f>ROUND(I379*H379,2)</f>
        <v>0</v>
      </c>
      <c r="K379" s="169"/>
      <c r="L379" s="33"/>
      <c r="M379" s="170" t="s">
        <v>1</v>
      </c>
      <c r="N379" s="171" t="s">
        <v>40</v>
      </c>
      <c r="O379" s="58"/>
      <c r="P379" s="172">
        <f>O379*H379</f>
        <v>0</v>
      </c>
      <c r="Q379" s="172">
        <v>0</v>
      </c>
      <c r="R379" s="172">
        <f>Q379*H379</f>
        <v>0</v>
      </c>
      <c r="S379" s="172">
        <v>0</v>
      </c>
      <c r="T379" s="173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74" t="s">
        <v>120</v>
      </c>
      <c r="AT379" s="174" t="s">
        <v>117</v>
      </c>
      <c r="AU379" s="174" t="s">
        <v>116</v>
      </c>
      <c r="AY379" s="17" t="s">
        <v>113</v>
      </c>
      <c r="BE379" s="175">
        <f>IF(N379="základná",J379,0)</f>
        <v>0</v>
      </c>
      <c r="BF379" s="175">
        <f>IF(N379="znížená",J379,0)</f>
        <v>0</v>
      </c>
      <c r="BG379" s="175">
        <f>IF(N379="zákl. prenesená",J379,0)</f>
        <v>0</v>
      </c>
      <c r="BH379" s="175">
        <f>IF(N379="zníž. prenesená",J379,0)</f>
        <v>0</v>
      </c>
      <c r="BI379" s="175">
        <f>IF(N379="nulová",J379,0)</f>
        <v>0</v>
      </c>
      <c r="BJ379" s="17" t="s">
        <v>116</v>
      </c>
      <c r="BK379" s="175">
        <f>ROUND(I379*H379,2)</f>
        <v>0</v>
      </c>
      <c r="BL379" s="17" t="s">
        <v>120</v>
      </c>
      <c r="BM379" s="174" t="s">
        <v>417</v>
      </c>
    </row>
    <row r="380" spans="1:65" s="2" customFormat="1" ht="38.4">
      <c r="A380" s="32"/>
      <c r="B380" s="33"/>
      <c r="C380" s="32"/>
      <c r="D380" s="176" t="s">
        <v>121</v>
      </c>
      <c r="E380" s="32"/>
      <c r="F380" s="177" t="s">
        <v>313</v>
      </c>
      <c r="G380" s="32"/>
      <c r="H380" s="32"/>
      <c r="I380" s="96"/>
      <c r="J380" s="32"/>
      <c r="K380" s="32"/>
      <c r="L380" s="33"/>
      <c r="M380" s="178"/>
      <c r="N380" s="179"/>
      <c r="O380" s="58"/>
      <c r="P380" s="58"/>
      <c r="Q380" s="58"/>
      <c r="R380" s="58"/>
      <c r="S380" s="58"/>
      <c r="T380" s="59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T380" s="17" t="s">
        <v>121</v>
      </c>
      <c r="AU380" s="17" t="s">
        <v>116</v>
      </c>
    </row>
    <row r="381" spans="1:65" s="2" customFormat="1" ht="28.8">
      <c r="A381" s="32"/>
      <c r="B381" s="33"/>
      <c r="C381" s="32"/>
      <c r="D381" s="176" t="s">
        <v>145</v>
      </c>
      <c r="E381" s="32"/>
      <c r="F381" s="214" t="s">
        <v>418</v>
      </c>
      <c r="G381" s="32"/>
      <c r="H381" s="32"/>
      <c r="I381" s="96"/>
      <c r="J381" s="32"/>
      <c r="K381" s="32"/>
      <c r="L381" s="33"/>
      <c r="M381" s="178"/>
      <c r="N381" s="179"/>
      <c r="O381" s="58"/>
      <c r="P381" s="58"/>
      <c r="Q381" s="58"/>
      <c r="R381" s="58"/>
      <c r="S381" s="58"/>
      <c r="T381" s="59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T381" s="17" t="s">
        <v>145</v>
      </c>
      <c r="AU381" s="17" t="s">
        <v>116</v>
      </c>
    </row>
    <row r="382" spans="1:65" s="2" customFormat="1" ht="44.25" customHeight="1">
      <c r="A382" s="32"/>
      <c r="B382" s="161"/>
      <c r="C382" s="196" t="s">
        <v>306</v>
      </c>
      <c r="D382" s="196" t="s">
        <v>126</v>
      </c>
      <c r="E382" s="197" t="s">
        <v>316</v>
      </c>
      <c r="F382" s="198" t="s">
        <v>317</v>
      </c>
      <c r="G382" s="199" t="s">
        <v>275</v>
      </c>
      <c r="H382" s="200">
        <v>348.76</v>
      </c>
      <c r="I382" s="201"/>
      <c r="J382" s="202">
        <f>ROUND(I382*H382,2)</f>
        <v>0</v>
      </c>
      <c r="K382" s="203"/>
      <c r="L382" s="204"/>
      <c r="M382" s="205" t="s">
        <v>1</v>
      </c>
      <c r="N382" s="206" t="s">
        <v>40</v>
      </c>
      <c r="O382" s="58"/>
      <c r="P382" s="172">
        <f>O382*H382</f>
        <v>0</v>
      </c>
      <c r="Q382" s="172">
        <v>0</v>
      </c>
      <c r="R382" s="172">
        <f>Q382*H382</f>
        <v>0</v>
      </c>
      <c r="S382" s="172">
        <v>0</v>
      </c>
      <c r="T382" s="173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74" t="s">
        <v>128</v>
      </c>
      <c r="AT382" s="174" t="s">
        <v>126</v>
      </c>
      <c r="AU382" s="174" t="s">
        <v>116</v>
      </c>
      <c r="AY382" s="17" t="s">
        <v>113</v>
      </c>
      <c r="BE382" s="175">
        <f>IF(N382="základná",J382,0)</f>
        <v>0</v>
      </c>
      <c r="BF382" s="175">
        <f>IF(N382="znížená",J382,0)</f>
        <v>0</v>
      </c>
      <c r="BG382" s="175">
        <f>IF(N382="zákl. prenesená",J382,0)</f>
        <v>0</v>
      </c>
      <c r="BH382" s="175">
        <f>IF(N382="zníž. prenesená",J382,0)</f>
        <v>0</v>
      </c>
      <c r="BI382" s="175">
        <f>IF(N382="nulová",J382,0)</f>
        <v>0</v>
      </c>
      <c r="BJ382" s="17" t="s">
        <v>116</v>
      </c>
      <c r="BK382" s="175">
        <f>ROUND(I382*H382,2)</f>
        <v>0</v>
      </c>
      <c r="BL382" s="17" t="s">
        <v>120</v>
      </c>
      <c r="BM382" s="174" t="s">
        <v>419</v>
      </c>
    </row>
    <row r="383" spans="1:65" s="2" customFormat="1" ht="38.4">
      <c r="A383" s="32"/>
      <c r="B383" s="33"/>
      <c r="C383" s="32"/>
      <c r="D383" s="176" t="s">
        <v>121</v>
      </c>
      <c r="E383" s="32"/>
      <c r="F383" s="177" t="s">
        <v>317</v>
      </c>
      <c r="G383" s="32"/>
      <c r="H383" s="32"/>
      <c r="I383" s="96"/>
      <c r="J383" s="32"/>
      <c r="K383" s="32"/>
      <c r="L383" s="33"/>
      <c r="M383" s="178"/>
      <c r="N383" s="179"/>
      <c r="O383" s="58"/>
      <c r="P383" s="58"/>
      <c r="Q383" s="58"/>
      <c r="R383" s="58"/>
      <c r="S383" s="58"/>
      <c r="T383" s="59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T383" s="17" t="s">
        <v>121</v>
      </c>
      <c r="AU383" s="17" t="s">
        <v>116</v>
      </c>
    </row>
    <row r="384" spans="1:65" s="2" customFormat="1" ht="21.75" customHeight="1">
      <c r="A384" s="32"/>
      <c r="B384" s="161"/>
      <c r="C384" s="162" t="s">
        <v>420</v>
      </c>
      <c r="D384" s="162" t="s">
        <v>117</v>
      </c>
      <c r="E384" s="163" t="s">
        <v>320</v>
      </c>
      <c r="F384" s="164" t="s">
        <v>321</v>
      </c>
      <c r="G384" s="165" t="s">
        <v>119</v>
      </c>
      <c r="H384" s="166">
        <v>87.19</v>
      </c>
      <c r="I384" s="167"/>
      <c r="J384" s="168">
        <f>ROUND(I384*H384,2)</f>
        <v>0</v>
      </c>
      <c r="K384" s="169"/>
      <c r="L384" s="33"/>
      <c r="M384" s="170" t="s">
        <v>1</v>
      </c>
      <c r="N384" s="171" t="s">
        <v>40</v>
      </c>
      <c r="O384" s="58"/>
      <c r="P384" s="172">
        <f>O384*H384</f>
        <v>0</v>
      </c>
      <c r="Q384" s="172">
        <v>0</v>
      </c>
      <c r="R384" s="172">
        <f>Q384*H384</f>
        <v>0</v>
      </c>
      <c r="S384" s="172">
        <v>0</v>
      </c>
      <c r="T384" s="173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74" t="s">
        <v>120</v>
      </c>
      <c r="AT384" s="174" t="s">
        <v>117</v>
      </c>
      <c r="AU384" s="174" t="s">
        <v>116</v>
      </c>
      <c r="AY384" s="17" t="s">
        <v>113</v>
      </c>
      <c r="BE384" s="175">
        <f>IF(N384="základná",J384,0)</f>
        <v>0</v>
      </c>
      <c r="BF384" s="175">
        <f>IF(N384="znížená",J384,0)</f>
        <v>0</v>
      </c>
      <c r="BG384" s="175">
        <f>IF(N384="zákl. prenesená",J384,0)</f>
        <v>0</v>
      </c>
      <c r="BH384" s="175">
        <f>IF(N384="zníž. prenesená",J384,0)</f>
        <v>0</v>
      </c>
      <c r="BI384" s="175">
        <f>IF(N384="nulová",J384,0)</f>
        <v>0</v>
      </c>
      <c r="BJ384" s="17" t="s">
        <v>116</v>
      </c>
      <c r="BK384" s="175">
        <f>ROUND(I384*H384,2)</f>
        <v>0</v>
      </c>
      <c r="BL384" s="17" t="s">
        <v>120</v>
      </c>
      <c r="BM384" s="174" t="s">
        <v>421</v>
      </c>
    </row>
    <row r="385" spans="1:65" s="2" customFormat="1" ht="19.2">
      <c r="A385" s="32"/>
      <c r="B385" s="33"/>
      <c r="C385" s="32"/>
      <c r="D385" s="176" t="s">
        <v>121</v>
      </c>
      <c r="E385" s="32"/>
      <c r="F385" s="177" t="s">
        <v>321</v>
      </c>
      <c r="G385" s="32"/>
      <c r="H385" s="32"/>
      <c r="I385" s="96"/>
      <c r="J385" s="32"/>
      <c r="K385" s="32"/>
      <c r="L385" s="33"/>
      <c r="M385" s="178"/>
      <c r="N385" s="179"/>
      <c r="O385" s="58"/>
      <c r="P385" s="58"/>
      <c r="Q385" s="58"/>
      <c r="R385" s="58"/>
      <c r="S385" s="58"/>
      <c r="T385" s="59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T385" s="17" t="s">
        <v>121</v>
      </c>
      <c r="AU385" s="17" t="s">
        <v>116</v>
      </c>
    </row>
    <row r="386" spans="1:65" s="2" customFormat="1" ht="28.8">
      <c r="A386" s="32"/>
      <c r="B386" s="33"/>
      <c r="C386" s="32"/>
      <c r="D386" s="176" t="s">
        <v>145</v>
      </c>
      <c r="E386" s="32"/>
      <c r="F386" s="214" t="s">
        <v>418</v>
      </c>
      <c r="G386" s="32"/>
      <c r="H386" s="32"/>
      <c r="I386" s="96"/>
      <c r="J386" s="32"/>
      <c r="K386" s="32"/>
      <c r="L386" s="33"/>
      <c r="M386" s="178"/>
      <c r="N386" s="179"/>
      <c r="O386" s="58"/>
      <c r="P386" s="58"/>
      <c r="Q386" s="58"/>
      <c r="R386" s="58"/>
      <c r="S386" s="58"/>
      <c r="T386" s="59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T386" s="17" t="s">
        <v>145</v>
      </c>
      <c r="AU386" s="17" t="s">
        <v>116</v>
      </c>
    </row>
    <row r="387" spans="1:65" s="2" customFormat="1" ht="21.75" customHeight="1">
      <c r="A387" s="32"/>
      <c r="B387" s="161"/>
      <c r="C387" s="196" t="s">
        <v>314</v>
      </c>
      <c r="D387" s="196" t="s">
        <v>126</v>
      </c>
      <c r="E387" s="197" t="s">
        <v>323</v>
      </c>
      <c r="F387" s="198" t="s">
        <v>324</v>
      </c>
      <c r="G387" s="199" t="s">
        <v>119</v>
      </c>
      <c r="H387" s="200">
        <v>94.165000000000006</v>
      </c>
      <c r="I387" s="201"/>
      <c r="J387" s="202">
        <f>ROUND(I387*H387,2)</f>
        <v>0</v>
      </c>
      <c r="K387" s="203"/>
      <c r="L387" s="204"/>
      <c r="M387" s="205" t="s">
        <v>1</v>
      </c>
      <c r="N387" s="206" t="s">
        <v>40</v>
      </c>
      <c r="O387" s="58"/>
      <c r="P387" s="172">
        <f>O387*H387</f>
        <v>0</v>
      </c>
      <c r="Q387" s="172">
        <v>0</v>
      </c>
      <c r="R387" s="172">
        <f>Q387*H387</f>
        <v>0</v>
      </c>
      <c r="S387" s="172">
        <v>0</v>
      </c>
      <c r="T387" s="173">
        <f>S387*H387</f>
        <v>0</v>
      </c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R387" s="174" t="s">
        <v>128</v>
      </c>
      <c r="AT387" s="174" t="s">
        <v>126</v>
      </c>
      <c r="AU387" s="174" t="s">
        <v>116</v>
      </c>
      <c r="AY387" s="17" t="s">
        <v>113</v>
      </c>
      <c r="BE387" s="175">
        <f>IF(N387="základná",J387,0)</f>
        <v>0</v>
      </c>
      <c r="BF387" s="175">
        <f>IF(N387="znížená",J387,0)</f>
        <v>0</v>
      </c>
      <c r="BG387" s="175">
        <f>IF(N387="zákl. prenesená",J387,0)</f>
        <v>0</v>
      </c>
      <c r="BH387" s="175">
        <f>IF(N387="zníž. prenesená",J387,0)</f>
        <v>0</v>
      </c>
      <c r="BI387" s="175">
        <f>IF(N387="nulová",J387,0)</f>
        <v>0</v>
      </c>
      <c r="BJ387" s="17" t="s">
        <v>116</v>
      </c>
      <c r="BK387" s="175">
        <f>ROUND(I387*H387,2)</f>
        <v>0</v>
      </c>
      <c r="BL387" s="17" t="s">
        <v>120</v>
      </c>
      <c r="BM387" s="174" t="s">
        <v>422</v>
      </c>
    </row>
    <row r="388" spans="1:65" s="2" customFormat="1" ht="19.2">
      <c r="A388" s="32"/>
      <c r="B388" s="33"/>
      <c r="C388" s="32"/>
      <c r="D388" s="176" t="s">
        <v>121</v>
      </c>
      <c r="E388" s="32"/>
      <c r="F388" s="177" t="s">
        <v>324</v>
      </c>
      <c r="G388" s="32"/>
      <c r="H388" s="32"/>
      <c r="I388" s="96"/>
      <c r="J388" s="32"/>
      <c r="K388" s="32"/>
      <c r="L388" s="33"/>
      <c r="M388" s="178"/>
      <c r="N388" s="179"/>
      <c r="O388" s="58"/>
      <c r="P388" s="58"/>
      <c r="Q388" s="58"/>
      <c r="R388" s="58"/>
      <c r="S388" s="58"/>
      <c r="T388" s="59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T388" s="17" t="s">
        <v>121</v>
      </c>
      <c r="AU388" s="17" t="s">
        <v>116</v>
      </c>
    </row>
    <row r="389" spans="1:65" s="15" customFormat="1" ht="20.399999999999999">
      <c r="B389" s="207"/>
      <c r="D389" s="176" t="s">
        <v>122</v>
      </c>
      <c r="E389" s="208" t="s">
        <v>1</v>
      </c>
      <c r="F389" s="209" t="s">
        <v>423</v>
      </c>
      <c r="H389" s="208" t="s">
        <v>1</v>
      </c>
      <c r="I389" s="210"/>
      <c r="L389" s="207"/>
      <c r="M389" s="211"/>
      <c r="N389" s="212"/>
      <c r="O389" s="212"/>
      <c r="P389" s="212"/>
      <c r="Q389" s="212"/>
      <c r="R389" s="212"/>
      <c r="S389" s="212"/>
      <c r="T389" s="213"/>
      <c r="AT389" s="208" t="s">
        <v>122</v>
      </c>
      <c r="AU389" s="208" t="s">
        <v>116</v>
      </c>
      <c r="AV389" s="15" t="s">
        <v>81</v>
      </c>
      <c r="AW389" s="15" t="s">
        <v>30</v>
      </c>
      <c r="AX389" s="15" t="s">
        <v>74</v>
      </c>
      <c r="AY389" s="208" t="s">
        <v>113</v>
      </c>
    </row>
    <row r="390" spans="1:65" s="13" customFormat="1">
      <c r="B390" s="180"/>
      <c r="D390" s="176" t="s">
        <v>122</v>
      </c>
      <c r="E390" s="181" t="s">
        <v>1</v>
      </c>
      <c r="F390" s="182" t="s">
        <v>424</v>
      </c>
      <c r="H390" s="183">
        <v>94.165000000000006</v>
      </c>
      <c r="I390" s="184"/>
      <c r="L390" s="180"/>
      <c r="M390" s="185"/>
      <c r="N390" s="186"/>
      <c r="O390" s="186"/>
      <c r="P390" s="186"/>
      <c r="Q390" s="186"/>
      <c r="R390" s="186"/>
      <c r="S390" s="186"/>
      <c r="T390" s="187"/>
      <c r="AT390" s="181" t="s">
        <v>122</v>
      </c>
      <c r="AU390" s="181" t="s">
        <v>116</v>
      </c>
      <c r="AV390" s="13" t="s">
        <v>116</v>
      </c>
      <c r="AW390" s="13" t="s">
        <v>30</v>
      </c>
      <c r="AX390" s="13" t="s">
        <v>74</v>
      </c>
      <c r="AY390" s="181" t="s">
        <v>113</v>
      </c>
    </row>
    <row r="391" spans="1:65" s="14" customFormat="1">
      <c r="B391" s="188"/>
      <c r="D391" s="176" t="s">
        <v>122</v>
      </c>
      <c r="E391" s="189" t="s">
        <v>1</v>
      </c>
      <c r="F391" s="190" t="s">
        <v>124</v>
      </c>
      <c r="H391" s="191">
        <v>94.165000000000006</v>
      </c>
      <c r="I391" s="192"/>
      <c r="L391" s="188"/>
      <c r="M391" s="193"/>
      <c r="N391" s="194"/>
      <c r="O391" s="194"/>
      <c r="P391" s="194"/>
      <c r="Q391" s="194"/>
      <c r="R391" s="194"/>
      <c r="S391" s="194"/>
      <c r="T391" s="195"/>
      <c r="AT391" s="189" t="s">
        <v>122</v>
      </c>
      <c r="AU391" s="189" t="s">
        <v>116</v>
      </c>
      <c r="AV391" s="14" t="s">
        <v>125</v>
      </c>
      <c r="AW391" s="14" t="s">
        <v>30</v>
      </c>
      <c r="AX391" s="14" t="s">
        <v>81</v>
      </c>
      <c r="AY391" s="189" t="s">
        <v>113</v>
      </c>
    </row>
    <row r="392" spans="1:65" s="2" customFormat="1" ht="44.25" customHeight="1">
      <c r="A392" s="32"/>
      <c r="B392" s="161"/>
      <c r="C392" s="162" t="s">
        <v>425</v>
      </c>
      <c r="D392" s="162" t="s">
        <v>117</v>
      </c>
      <c r="E392" s="163" t="s">
        <v>327</v>
      </c>
      <c r="F392" s="164" t="s">
        <v>328</v>
      </c>
      <c r="G392" s="165" t="s">
        <v>119</v>
      </c>
      <c r="H392" s="166">
        <v>87.19</v>
      </c>
      <c r="I392" s="167"/>
      <c r="J392" s="168">
        <f>ROUND(I392*H392,2)</f>
        <v>0</v>
      </c>
      <c r="K392" s="169"/>
      <c r="L392" s="33"/>
      <c r="M392" s="170" t="s">
        <v>1</v>
      </c>
      <c r="N392" s="171" t="s">
        <v>40</v>
      </c>
      <c r="O392" s="58"/>
      <c r="P392" s="172">
        <f>O392*H392</f>
        <v>0</v>
      </c>
      <c r="Q392" s="172">
        <v>0</v>
      </c>
      <c r="R392" s="172">
        <f>Q392*H392</f>
        <v>0</v>
      </c>
      <c r="S392" s="172">
        <v>0</v>
      </c>
      <c r="T392" s="173">
        <f>S392*H392</f>
        <v>0</v>
      </c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R392" s="174" t="s">
        <v>120</v>
      </c>
      <c r="AT392" s="174" t="s">
        <v>117</v>
      </c>
      <c r="AU392" s="174" t="s">
        <v>116</v>
      </c>
      <c r="AY392" s="17" t="s">
        <v>113</v>
      </c>
      <c r="BE392" s="175">
        <f>IF(N392="základná",J392,0)</f>
        <v>0</v>
      </c>
      <c r="BF392" s="175">
        <f>IF(N392="znížená",J392,0)</f>
        <v>0</v>
      </c>
      <c r="BG392" s="175">
        <f>IF(N392="zákl. prenesená",J392,0)</f>
        <v>0</v>
      </c>
      <c r="BH392" s="175">
        <f>IF(N392="zníž. prenesená",J392,0)</f>
        <v>0</v>
      </c>
      <c r="BI392" s="175">
        <f>IF(N392="nulová",J392,0)</f>
        <v>0</v>
      </c>
      <c r="BJ392" s="17" t="s">
        <v>116</v>
      </c>
      <c r="BK392" s="175">
        <f>ROUND(I392*H392,2)</f>
        <v>0</v>
      </c>
      <c r="BL392" s="17" t="s">
        <v>120</v>
      </c>
      <c r="BM392" s="174" t="s">
        <v>426</v>
      </c>
    </row>
    <row r="393" spans="1:65" s="2" customFormat="1" ht="38.4">
      <c r="A393" s="32"/>
      <c r="B393" s="33"/>
      <c r="C393" s="32"/>
      <c r="D393" s="176" t="s">
        <v>121</v>
      </c>
      <c r="E393" s="32"/>
      <c r="F393" s="177" t="s">
        <v>328</v>
      </c>
      <c r="G393" s="32"/>
      <c r="H393" s="32"/>
      <c r="I393" s="96"/>
      <c r="J393" s="32"/>
      <c r="K393" s="32"/>
      <c r="L393" s="33"/>
      <c r="M393" s="178"/>
      <c r="N393" s="179"/>
      <c r="O393" s="58"/>
      <c r="P393" s="58"/>
      <c r="Q393" s="58"/>
      <c r="R393" s="58"/>
      <c r="S393" s="58"/>
      <c r="T393" s="59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T393" s="17" t="s">
        <v>121</v>
      </c>
      <c r="AU393" s="17" t="s">
        <v>116</v>
      </c>
    </row>
    <row r="394" spans="1:65" s="2" customFormat="1" ht="48">
      <c r="A394" s="32"/>
      <c r="B394" s="33"/>
      <c r="C394" s="32"/>
      <c r="D394" s="176" t="s">
        <v>145</v>
      </c>
      <c r="E394" s="32"/>
      <c r="F394" s="214" t="s">
        <v>427</v>
      </c>
      <c r="G394" s="32"/>
      <c r="H394" s="32"/>
      <c r="I394" s="96"/>
      <c r="J394" s="32"/>
      <c r="K394" s="32"/>
      <c r="L394" s="33"/>
      <c r="M394" s="178"/>
      <c r="N394" s="179"/>
      <c r="O394" s="58"/>
      <c r="P394" s="58"/>
      <c r="Q394" s="58"/>
      <c r="R394" s="58"/>
      <c r="S394" s="58"/>
      <c r="T394" s="59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T394" s="17" t="s">
        <v>145</v>
      </c>
      <c r="AU394" s="17" t="s">
        <v>116</v>
      </c>
    </row>
    <row r="395" spans="1:65" s="2" customFormat="1" ht="44.25" customHeight="1">
      <c r="A395" s="32"/>
      <c r="B395" s="161"/>
      <c r="C395" s="196" t="s">
        <v>322</v>
      </c>
      <c r="D395" s="196" t="s">
        <v>126</v>
      </c>
      <c r="E395" s="197" t="s">
        <v>331</v>
      </c>
      <c r="F395" s="198" t="s">
        <v>332</v>
      </c>
      <c r="G395" s="199" t="s">
        <v>275</v>
      </c>
      <c r="H395" s="200">
        <v>401.07400000000001</v>
      </c>
      <c r="I395" s="201"/>
      <c r="J395" s="202">
        <f>ROUND(I395*H395,2)</f>
        <v>0</v>
      </c>
      <c r="K395" s="203"/>
      <c r="L395" s="204"/>
      <c r="M395" s="205" t="s">
        <v>1</v>
      </c>
      <c r="N395" s="206" t="s">
        <v>40</v>
      </c>
      <c r="O395" s="58"/>
      <c r="P395" s="172">
        <f>O395*H395</f>
        <v>0</v>
      </c>
      <c r="Q395" s="172">
        <v>0</v>
      </c>
      <c r="R395" s="172">
        <f>Q395*H395</f>
        <v>0</v>
      </c>
      <c r="S395" s="172">
        <v>0</v>
      </c>
      <c r="T395" s="173">
        <f>S395*H395</f>
        <v>0</v>
      </c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R395" s="174" t="s">
        <v>128</v>
      </c>
      <c r="AT395" s="174" t="s">
        <v>126</v>
      </c>
      <c r="AU395" s="174" t="s">
        <v>116</v>
      </c>
      <c r="AY395" s="17" t="s">
        <v>113</v>
      </c>
      <c r="BE395" s="175">
        <f>IF(N395="základná",J395,0)</f>
        <v>0</v>
      </c>
      <c r="BF395" s="175">
        <f>IF(N395="znížená",J395,0)</f>
        <v>0</v>
      </c>
      <c r="BG395" s="175">
        <f>IF(N395="zákl. prenesená",J395,0)</f>
        <v>0</v>
      </c>
      <c r="BH395" s="175">
        <f>IF(N395="zníž. prenesená",J395,0)</f>
        <v>0</v>
      </c>
      <c r="BI395" s="175">
        <f>IF(N395="nulová",J395,0)</f>
        <v>0</v>
      </c>
      <c r="BJ395" s="17" t="s">
        <v>116</v>
      </c>
      <c r="BK395" s="175">
        <f>ROUND(I395*H395,2)</f>
        <v>0</v>
      </c>
      <c r="BL395" s="17" t="s">
        <v>120</v>
      </c>
      <c r="BM395" s="174" t="s">
        <v>428</v>
      </c>
    </row>
    <row r="396" spans="1:65" s="2" customFormat="1" ht="38.4">
      <c r="A396" s="32"/>
      <c r="B396" s="33"/>
      <c r="C396" s="32"/>
      <c r="D396" s="176" t="s">
        <v>121</v>
      </c>
      <c r="E396" s="32"/>
      <c r="F396" s="177" t="s">
        <v>332</v>
      </c>
      <c r="G396" s="32"/>
      <c r="H396" s="32"/>
      <c r="I396" s="96"/>
      <c r="J396" s="32"/>
      <c r="K396" s="32"/>
      <c r="L396" s="33"/>
      <c r="M396" s="178"/>
      <c r="N396" s="179"/>
      <c r="O396" s="58"/>
      <c r="P396" s="58"/>
      <c r="Q396" s="58"/>
      <c r="R396" s="58"/>
      <c r="S396" s="58"/>
      <c r="T396" s="59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T396" s="17" t="s">
        <v>121</v>
      </c>
      <c r="AU396" s="17" t="s">
        <v>116</v>
      </c>
    </row>
    <row r="397" spans="1:65" s="2" customFormat="1" ht="28.8">
      <c r="A397" s="32"/>
      <c r="B397" s="33"/>
      <c r="C397" s="32"/>
      <c r="D397" s="176" t="s">
        <v>145</v>
      </c>
      <c r="E397" s="32"/>
      <c r="F397" s="214" t="s">
        <v>334</v>
      </c>
      <c r="G397" s="32"/>
      <c r="H397" s="32"/>
      <c r="I397" s="96"/>
      <c r="J397" s="32"/>
      <c r="K397" s="32"/>
      <c r="L397" s="33"/>
      <c r="M397" s="178"/>
      <c r="N397" s="179"/>
      <c r="O397" s="58"/>
      <c r="P397" s="58"/>
      <c r="Q397" s="58"/>
      <c r="R397" s="58"/>
      <c r="S397" s="58"/>
      <c r="T397" s="59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T397" s="17" t="s">
        <v>145</v>
      </c>
      <c r="AU397" s="17" t="s">
        <v>116</v>
      </c>
    </row>
    <row r="398" spans="1:65" s="2" customFormat="1" ht="44.25" customHeight="1">
      <c r="A398" s="32"/>
      <c r="B398" s="161"/>
      <c r="C398" s="162" t="s">
        <v>429</v>
      </c>
      <c r="D398" s="162" t="s">
        <v>117</v>
      </c>
      <c r="E398" s="163" t="s">
        <v>336</v>
      </c>
      <c r="F398" s="164" t="s">
        <v>337</v>
      </c>
      <c r="G398" s="165" t="s">
        <v>338</v>
      </c>
      <c r="H398" s="166">
        <v>635</v>
      </c>
      <c r="I398" s="167"/>
      <c r="J398" s="168">
        <f>ROUND(I398*H398,2)</f>
        <v>0</v>
      </c>
      <c r="K398" s="169"/>
      <c r="L398" s="33"/>
      <c r="M398" s="170" t="s">
        <v>1</v>
      </c>
      <c r="N398" s="171" t="s">
        <v>40</v>
      </c>
      <c r="O398" s="58"/>
      <c r="P398" s="172">
        <f>O398*H398</f>
        <v>0</v>
      </c>
      <c r="Q398" s="172">
        <v>0</v>
      </c>
      <c r="R398" s="172">
        <f>Q398*H398</f>
        <v>0</v>
      </c>
      <c r="S398" s="172">
        <v>0</v>
      </c>
      <c r="T398" s="173">
        <f>S398*H398</f>
        <v>0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R398" s="174" t="s">
        <v>120</v>
      </c>
      <c r="AT398" s="174" t="s">
        <v>117</v>
      </c>
      <c r="AU398" s="174" t="s">
        <v>116</v>
      </c>
      <c r="AY398" s="17" t="s">
        <v>113</v>
      </c>
      <c r="BE398" s="175">
        <f>IF(N398="základná",J398,0)</f>
        <v>0</v>
      </c>
      <c r="BF398" s="175">
        <f>IF(N398="znížená",J398,0)</f>
        <v>0</v>
      </c>
      <c r="BG398" s="175">
        <f>IF(N398="zákl. prenesená",J398,0)</f>
        <v>0</v>
      </c>
      <c r="BH398" s="175">
        <f>IF(N398="zníž. prenesená",J398,0)</f>
        <v>0</v>
      </c>
      <c r="BI398" s="175">
        <f>IF(N398="nulová",J398,0)</f>
        <v>0</v>
      </c>
      <c r="BJ398" s="17" t="s">
        <v>116</v>
      </c>
      <c r="BK398" s="175">
        <f>ROUND(I398*H398,2)</f>
        <v>0</v>
      </c>
      <c r="BL398" s="17" t="s">
        <v>120</v>
      </c>
      <c r="BM398" s="174" t="s">
        <v>430</v>
      </c>
    </row>
    <row r="399" spans="1:65" s="2" customFormat="1" ht="48">
      <c r="A399" s="32"/>
      <c r="B399" s="33"/>
      <c r="C399" s="32"/>
      <c r="D399" s="176" t="s">
        <v>121</v>
      </c>
      <c r="E399" s="32"/>
      <c r="F399" s="177" t="s">
        <v>340</v>
      </c>
      <c r="G399" s="32"/>
      <c r="H399" s="32"/>
      <c r="I399" s="96"/>
      <c r="J399" s="32"/>
      <c r="K399" s="32"/>
      <c r="L399" s="33"/>
      <c r="M399" s="178"/>
      <c r="N399" s="179"/>
      <c r="O399" s="58"/>
      <c r="P399" s="58"/>
      <c r="Q399" s="58"/>
      <c r="R399" s="58"/>
      <c r="S399" s="58"/>
      <c r="T399" s="59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T399" s="17" t="s">
        <v>121</v>
      </c>
      <c r="AU399" s="17" t="s">
        <v>116</v>
      </c>
    </row>
    <row r="400" spans="1:65" s="2" customFormat="1" ht="153.6">
      <c r="A400" s="32"/>
      <c r="B400" s="33"/>
      <c r="C400" s="32"/>
      <c r="D400" s="176" t="s">
        <v>145</v>
      </c>
      <c r="E400" s="32"/>
      <c r="F400" s="214" t="s">
        <v>431</v>
      </c>
      <c r="G400" s="32"/>
      <c r="H400" s="32"/>
      <c r="I400" s="96"/>
      <c r="J400" s="32"/>
      <c r="K400" s="32"/>
      <c r="L400" s="33"/>
      <c r="M400" s="178"/>
      <c r="N400" s="179"/>
      <c r="O400" s="58"/>
      <c r="P400" s="58"/>
      <c r="Q400" s="58"/>
      <c r="R400" s="58"/>
      <c r="S400" s="58"/>
      <c r="T400" s="59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T400" s="17" t="s">
        <v>145</v>
      </c>
      <c r="AU400" s="17" t="s">
        <v>116</v>
      </c>
    </row>
    <row r="401" spans="1:65" s="2" customFormat="1" ht="44.25" customHeight="1">
      <c r="A401" s="32"/>
      <c r="B401" s="161"/>
      <c r="C401" s="196" t="s">
        <v>329</v>
      </c>
      <c r="D401" s="196" t="s">
        <v>126</v>
      </c>
      <c r="E401" s="197" t="s">
        <v>342</v>
      </c>
      <c r="F401" s="198" t="s">
        <v>343</v>
      </c>
      <c r="G401" s="199" t="s">
        <v>338</v>
      </c>
      <c r="H401" s="200">
        <v>635</v>
      </c>
      <c r="I401" s="201"/>
      <c r="J401" s="202">
        <f>ROUND(I401*H401,2)</f>
        <v>0</v>
      </c>
      <c r="K401" s="203"/>
      <c r="L401" s="204"/>
      <c r="M401" s="205" t="s">
        <v>1</v>
      </c>
      <c r="N401" s="206" t="s">
        <v>40</v>
      </c>
      <c r="O401" s="58"/>
      <c r="P401" s="172">
        <f>O401*H401</f>
        <v>0</v>
      </c>
      <c r="Q401" s="172">
        <v>0</v>
      </c>
      <c r="R401" s="172">
        <f>Q401*H401</f>
        <v>0</v>
      </c>
      <c r="S401" s="172">
        <v>0</v>
      </c>
      <c r="T401" s="173">
        <f>S401*H401</f>
        <v>0</v>
      </c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R401" s="174" t="s">
        <v>128</v>
      </c>
      <c r="AT401" s="174" t="s">
        <v>126</v>
      </c>
      <c r="AU401" s="174" t="s">
        <v>116</v>
      </c>
      <c r="AY401" s="17" t="s">
        <v>113</v>
      </c>
      <c r="BE401" s="175">
        <f>IF(N401="základná",J401,0)</f>
        <v>0</v>
      </c>
      <c r="BF401" s="175">
        <f>IF(N401="znížená",J401,0)</f>
        <v>0</v>
      </c>
      <c r="BG401" s="175">
        <f>IF(N401="zákl. prenesená",J401,0)</f>
        <v>0</v>
      </c>
      <c r="BH401" s="175">
        <f>IF(N401="zníž. prenesená",J401,0)</f>
        <v>0</v>
      </c>
      <c r="BI401" s="175">
        <f>IF(N401="nulová",J401,0)</f>
        <v>0</v>
      </c>
      <c r="BJ401" s="17" t="s">
        <v>116</v>
      </c>
      <c r="BK401" s="175">
        <f>ROUND(I401*H401,2)</f>
        <v>0</v>
      </c>
      <c r="BL401" s="17" t="s">
        <v>120</v>
      </c>
      <c r="BM401" s="174" t="s">
        <v>432</v>
      </c>
    </row>
    <row r="402" spans="1:65" s="2" customFormat="1" ht="57.6">
      <c r="A402" s="32"/>
      <c r="B402" s="33"/>
      <c r="C402" s="32"/>
      <c r="D402" s="176" t="s">
        <v>121</v>
      </c>
      <c r="E402" s="32"/>
      <c r="F402" s="177" t="s">
        <v>345</v>
      </c>
      <c r="G402" s="32"/>
      <c r="H402" s="32"/>
      <c r="I402" s="96"/>
      <c r="J402" s="32"/>
      <c r="K402" s="32"/>
      <c r="L402" s="33"/>
      <c r="M402" s="178"/>
      <c r="N402" s="179"/>
      <c r="O402" s="58"/>
      <c r="P402" s="58"/>
      <c r="Q402" s="58"/>
      <c r="R402" s="58"/>
      <c r="S402" s="58"/>
      <c r="T402" s="59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T402" s="17" t="s">
        <v>121</v>
      </c>
      <c r="AU402" s="17" t="s">
        <v>116</v>
      </c>
    </row>
    <row r="403" spans="1:65" s="2" customFormat="1" ht="153.6">
      <c r="A403" s="32"/>
      <c r="B403" s="33"/>
      <c r="C403" s="32"/>
      <c r="D403" s="176" t="s">
        <v>145</v>
      </c>
      <c r="E403" s="32"/>
      <c r="F403" s="214" t="s">
        <v>431</v>
      </c>
      <c r="G403" s="32"/>
      <c r="H403" s="32"/>
      <c r="I403" s="96"/>
      <c r="J403" s="32"/>
      <c r="K403" s="32"/>
      <c r="L403" s="33"/>
      <c r="M403" s="178"/>
      <c r="N403" s="179"/>
      <c r="O403" s="58"/>
      <c r="P403" s="58"/>
      <c r="Q403" s="58"/>
      <c r="R403" s="58"/>
      <c r="S403" s="58"/>
      <c r="T403" s="59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T403" s="17" t="s">
        <v>145</v>
      </c>
      <c r="AU403" s="17" t="s">
        <v>116</v>
      </c>
    </row>
    <row r="404" spans="1:65" s="2" customFormat="1" ht="16.5" customHeight="1">
      <c r="A404" s="32"/>
      <c r="B404" s="161"/>
      <c r="C404" s="162" t="s">
        <v>433</v>
      </c>
      <c r="D404" s="162" t="s">
        <v>117</v>
      </c>
      <c r="E404" s="163" t="s">
        <v>347</v>
      </c>
      <c r="F404" s="164" t="s">
        <v>348</v>
      </c>
      <c r="G404" s="165" t="s">
        <v>119</v>
      </c>
      <c r="H404" s="166">
        <v>87.19</v>
      </c>
      <c r="I404" s="167"/>
      <c r="J404" s="168">
        <f>ROUND(I404*H404,2)</f>
        <v>0</v>
      </c>
      <c r="K404" s="169"/>
      <c r="L404" s="33"/>
      <c r="M404" s="170" t="s">
        <v>1</v>
      </c>
      <c r="N404" s="171" t="s">
        <v>40</v>
      </c>
      <c r="O404" s="58"/>
      <c r="P404" s="172">
        <f>O404*H404</f>
        <v>0</v>
      </c>
      <c r="Q404" s="172">
        <v>0</v>
      </c>
      <c r="R404" s="172">
        <f>Q404*H404</f>
        <v>0</v>
      </c>
      <c r="S404" s="172">
        <v>0</v>
      </c>
      <c r="T404" s="173">
        <f>S404*H404</f>
        <v>0</v>
      </c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R404" s="174" t="s">
        <v>120</v>
      </c>
      <c r="AT404" s="174" t="s">
        <v>117</v>
      </c>
      <c r="AU404" s="174" t="s">
        <v>116</v>
      </c>
      <c r="AY404" s="17" t="s">
        <v>113</v>
      </c>
      <c r="BE404" s="175">
        <f>IF(N404="základná",J404,0)</f>
        <v>0</v>
      </c>
      <c r="BF404" s="175">
        <f>IF(N404="znížená",J404,0)</f>
        <v>0</v>
      </c>
      <c r="BG404" s="175">
        <f>IF(N404="zákl. prenesená",J404,0)</f>
        <v>0</v>
      </c>
      <c r="BH404" s="175">
        <f>IF(N404="zníž. prenesená",J404,0)</f>
        <v>0</v>
      </c>
      <c r="BI404" s="175">
        <f>IF(N404="nulová",J404,0)</f>
        <v>0</v>
      </c>
      <c r="BJ404" s="17" t="s">
        <v>116</v>
      </c>
      <c r="BK404" s="175">
        <f>ROUND(I404*H404,2)</f>
        <v>0</v>
      </c>
      <c r="BL404" s="17" t="s">
        <v>120</v>
      </c>
      <c r="BM404" s="174" t="s">
        <v>434</v>
      </c>
    </row>
    <row r="405" spans="1:65" s="2" customFormat="1">
      <c r="A405" s="32"/>
      <c r="B405" s="33"/>
      <c r="C405" s="32"/>
      <c r="D405" s="176" t="s">
        <v>121</v>
      </c>
      <c r="E405" s="32"/>
      <c r="F405" s="177" t="s">
        <v>348</v>
      </c>
      <c r="G405" s="32"/>
      <c r="H405" s="32"/>
      <c r="I405" s="96"/>
      <c r="J405" s="32"/>
      <c r="K405" s="32"/>
      <c r="L405" s="33"/>
      <c r="M405" s="178"/>
      <c r="N405" s="179"/>
      <c r="O405" s="58"/>
      <c r="P405" s="58"/>
      <c r="Q405" s="58"/>
      <c r="R405" s="58"/>
      <c r="S405" s="58"/>
      <c r="T405" s="59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T405" s="17" t="s">
        <v>121</v>
      </c>
      <c r="AU405" s="17" t="s">
        <v>116</v>
      </c>
    </row>
    <row r="406" spans="1:65" s="2" customFormat="1" ht="16.5" customHeight="1">
      <c r="A406" s="32"/>
      <c r="B406" s="161"/>
      <c r="C406" s="196" t="s">
        <v>339</v>
      </c>
      <c r="D406" s="196" t="s">
        <v>126</v>
      </c>
      <c r="E406" s="197" t="s">
        <v>350</v>
      </c>
      <c r="F406" s="198" t="s">
        <v>351</v>
      </c>
      <c r="G406" s="199" t="s">
        <v>119</v>
      </c>
      <c r="H406" s="200">
        <v>87.19</v>
      </c>
      <c r="I406" s="201"/>
      <c r="J406" s="202">
        <f>ROUND(I406*H406,2)</f>
        <v>0</v>
      </c>
      <c r="K406" s="203"/>
      <c r="L406" s="204"/>
      <c r="M406" s="205" t="s">
        <v>1</v>
      </c>
      <c r="N406" s="206" t="s">
        <v>40</v>
      </c>
      <c r="O406" s="58"/>
      <c r="P406" s="172">
        <f>O406*H406</f>
        <v>0</v>
      </c>
      <c r="Q406" s="172">
        <v>0</v>
      </c>
      <c r="R406" s="172">
        <f>Q406*H406</f>
        <v>0</v>
      </c>
      <c r="S406" s="172">
        <v>0</v>
      </c>
      <c r="T406" s="173">
        <f>S406*H406</f>
        <v>0</v>
      </c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R406" s="174" t="s">
        <v>128</v>
      </c>
      <c r="AT406" s="174" t="s">
        <v>126</v>
      </c>
      <c r="AU406" s="174" t="s">
        <v>116</v>
      </c>
      <c r="AY406" s="17" t="s">
        <v>113</v>
      </c>
      <c r="BE406" s="175">
        <f>IF(N406="základná",J406,0)</f>
        <v>0</v>
      </c>
      <c r="BF406" s="175">
        <f>IF(N406="znížená",J406,0)</f>
        <v>0</v>
      </c>
      <c r="BG406" s="175">
        <f>IF(N406="zákl. prenesená",J406,0)</f>
        <v>0</v>
      </c>
      <c r="BH406" s="175">
        <f>IF(N406="zníž. prenesená",J406,0)</f>
        <v>0</v>
      </c>
      <c r="BI406" s="175">
        <f>IF(N406="nulová",J406,0)</f>
        <v>0</v>
      </c>
      <c r="BJ406" s="17" t="s">
        <v>116</v>
      </c>
      <c r="BK406" s="175">
        <f>ROUND(I406*H406,2)</f>
        <v>0</v>
      </c>
      <c r="BL406" s="17" t="s">
        <v>120</v>
      </c>
      <c r="BM406" s="174" t="s">
        <v>435</v>
      </c>
    </row>
    <row r="407" spans="1:65" s="2" customFormat="1">
      <c r="A407" s="32"/>
      <c r="B407" s="33"/>
      <c r="C407" s="32"/>
      <c r="D407" s="176" t="s">
        <v>121</v>
      </c>
      <c r="E407" s="32"/>
      <c r="F407" s="177" t="s">
        <v>351</v>
      </c>
      <c r="G407" s="32"/>
      <c r="H407" s="32"/>
      <c r="I407" s="96"/>
      <c r="J407" s="32"/>
      <c r="K407" s="32"/>
      <c r="L407" s="33"/>
      <c r="M407" s="178"/>
      <c r="N407" s="179"/>
      <c r="O407" s="58"/>
      <c r="P407" s="58"/>
      <c r="Q407" s="58"/>
      <c r="R407" s="58"/>
      <c r="S407" s="58"/>
      <c r="T407" s="59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T407" s="17" t="s">
        <v>121</v>
      </c>
      <c r="AU407" s="17" t="s">
        <v>116</v>
      </c>
    </row>
    <row r="408" spans="1:65" s="2" customFormat="1" ht="44.25" customHeight="1">
      <c r="A408" s="32"/>
      <c r="B408" s="161"/>
      <c r="C408" s="162" t="s">
        <v>436</v>
      </c>
      <c r="D408" s="162" t="s">
        <v>117</v>
      </c>
      <c r="E408" s="163" t="s">
        <v>354</v>
      </c>
      <c r="F408" s="164" t="s">
        <v>355</v>
      </c>
      <c r="G408" s="165" t="s">
        <v>119</v>
      </c>
      <c r="H408" s="166">
        <v>87.19</v>
      </c>
      <c r="I408" s="167"/>
      <c r="J408" s="168">
        <f>ROUND(I408*H408,2)</f>
        <v>0</v>
      </c>
      <c r="K408" s="169"/>
      <c r="L408" s="33"/>
      <c r="M408" s="170" t="s">
        <v>1</v>
      </c>
      <c r="N408" s="171" t="s">
        <v>40</v>
      </c>
      <c r="O408" s="58"/>
      <c r="P408" s="172">
        <f>O408*H408</f>
        <v>0</v>
      </c>
      <c r="Q408" s="172">
        <v>0</v>
      </c>
      <c r="R408" s="172">
        <f>Q408*H408</f>
        <v>0</v>
      </c>
      <c r="S408" s="172">
        <v>0</v>
      </c>
      <c r="T408" s="173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74" t="s">
        <v>120</v>
      </c>
      <c r="AT408" s="174" t="s">
        <v>117</v>
      </c>
      <c r="AU408" s="174" t="s">
        <v>116</v>
      </c>
      <c r="AY408" s="17" t="s">
        <v>113</v>
      </c>
      <c r="BE408" s="175">
        <f>IF(N408="základná",J408,0)</f>
        <v>0</v>
      </c>
      <c r="BF408" s="175">
        <f>IF(N408="znížená",J408,0)</f>
        <v>0</v>
      </c>
      <c r="BG408" s="175">
        <f>IF(N408="zákl. prenesená",J408,0)</f>
        <v>0</v>
      </c>
      <c r="BH408" s="175">
        <f>IF(N408="zníž. prenesená",J408,0)</f>
        <v>0</v>
      </c>
      <c r="BI408" s="175">
        <f>IF(N408="nulová",J408,0)</f>
        <v>0</v>
      </c>
      <c r="BJ408" s="17" t="s">
        <v>116</v>
      </c>
      <c r="BK408" s="175">
        <f>ROUND(I408*H408,2)</f>
        <v>0</v>
      </c>
      <c r="BL408" s="17" t="s">
        <v>120</v>
      </c>
      <c r="BM408" s="174" t="s">
        <v>437</v>
      </c>
    </row>
    <row r="409" spans="1:65" s="2" customFormat="1" ht="28.8">
      <c r="A409" s="32"/>
      <c r="B409" s="33"/>
      <c r="C409" s="32"/>
      <c r="D409" s="176" t="s">
        <v>121</v>
      </c>
      <c r="E409" s="32"/>
      <c r="F409" s="177" t="s">
        <v>355</v>
      </c>
      <c r="G409" s="32"/>
      <c r="H409" s="32"/>
      <c r="I409" s="96"/>
      <c r="J409" s="32"/>
      <c r="K409" s="32"/>
      <c r="L409" s="33"/>
      <c r="M409" s="178"/>
      <c r="N409" s="179"/>
      <c r="O409" s="58"/>
      <c r="P409" s="58"/>
      <c r="Q409" s="58"/>
      <c r="R409" s="58"/>
      <c r="S409" s="58"/>
      <c r="T409" s="59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T409" s="17" t="s">
        <v>121</v>
      </c>
      <c r="AU409" s="17" t="s">
        <v>116</v>
      </c>
    </row>
    <row r="410" spans="1:65" s="2" customFormat="1" ht="409.6">
      <c r="A410" s="32"/>
      <c r="B410" s="33"/>
      <c r="C410" s="32"/>
      <c r="D410" s="176" t="s">
        <v>145</v>
      </c>
      <c r="E410" s="32"/>
      <c r="F410" s="214" t="s">
        <v>438</v>
      </c>
      <c r="G410" s="32"/>
      <c r="H410" s="32"/>
      <c r="I410" s="96"/>
      <c r="J410" s="32"/>
      <c r="K410" s="32"/>
      <c r="L410" s="33"/>
      <c r="M410" s="178"/>
      <c r="N410" s="179"/>
      <c r="O410" s="58"/>
      <c r="P410" s="58"/>
      <c r="Q410" s="58"/>
      <c r="R410" s="58"/>
      <c r="S410" s="58"/>
      <c r="T410" s="59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T410" s="17" t="s">
        <v>145</v>
      </c>
      <c r="AU410" s="17" t="s">
        <v>116</v>
      </c>
    </row>
    <row r="411" spans="1:65" s="2" customFormat="1" ht="44.25" customHeight="1">
      <c r="A411" s="32"/>
      <c r="B411" s="161"/>
      <c r="C411" s="196" t="s">
        <v>349</v>
      </c>
      <c r="D411" s="196" t="s">
        <v>126</v>
      </c>
      <c r="E411" s="197" t="s">
        <v>357</v>
      </c>
      <c r="F411" s="198" t="s">
        <v>358</v>
      </c>
      <c r="G411" s="199" t="s">
        <v>275</v>
      </c>
      <c r="H411" s="200">
        <v>174.38</v>
      </c>
      <c r="I411" s="201"/>
      <c r="J411" s="202">
        <f>ROUND(I411*H411,2)</f>
        <v>0</v>
      </c>
      <c r="K411" s="203"/>
      <c r="L411" s="204"/>
      <c r="M411" s="205" t="s">
        <v>1</v>
      </c>
      <c r="N411" s="206" t="s">
        <v>40</v>
      </c>
      <c r="O411" s="58"/>
      <c r="P411" s="172">
        <f>O411*H411</f>
        <v>0</v>
      </c>
      <c r="Q411" s="172">
        <v>0</v>
      </c>
      <c r="R411" s="172">
        <f>Q411*H411</f>
        <v>0</v>
      </c>
      <c r="S411" s="172">
        <v>0</v>
      </c>
      <c r="T411" s="173">
        <f>S411*H411</f>
        <v>0</v>
      </c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R411" s="174" t="s">
        <v>128</v>
      </c>
      <c r="AT411" s="174" t="s">
        <v>126</v>
      </c>
      <c r="AU411" s="174" t="s">
        <v>116</v>
      </c>
      <c r="AY411" s="17" t="s">
        <v>113</v>
      </c>
      <c r="BE411" s="175">
        <f>IF(N411="základná",J411,0)</f>
        <v>0</v>
      </c>
      <c r="BF411" s="175">
        <f>IF(N411="znížená",J411,0)</f>
        <v>0</v>
      </c>
      <c r="BG411" s="175">
        <f>IF(N411="zákl. prenesená",J411,0)</f>
        <v>0</v>
      </c>
      <c r="BH411" s="175">
        <f>IF(N411="zníž. prenesená",J411,0)</f>
        <v>0</v>
      </c>
      <c r="BI411" s="175">
        <f>IF(N411="nulová",J411,0)</f>
        <v>0</v>
      </c>
      <c r="BJ411" s="17" t="s">
        <v>116</v>
      </c>
      <c r="BK411" s="175">
        <f>ROUND(I411*H411,2)</f>
        <v>0</v>
      </c>
      <c r="BL411" s="17" t="s">
        <v>120</v>
      </c>
      <c r="BM411" s="174" t="s">
        <v>439</v>
      </c>
    </row>
    <row r="412" spans="1:65" s="2" customFormat="1" ht="28.8">
      <c r="A412" s="32"/>
      <c r="B412" s="33"/>
      <c r="C412" s="32"/>
      <c r="D412" s="176" t="s">
        <v>121</v>
      </c>
      <c r="E412" s="32"/>
      <c r="F412" s="177" t="s">
        <v>358</v>
      </c>
      <c r="G412" s="32"/>
      <c r="H412" s="32"/>
      <c r="I412" s="96"/>
      <c r="J412" s="32"/>
      <c r="K412" s="32"/>
      <c r="L412" s="33"/>
      <c r="M412" s="178"/>
      <c r="N412" s="179"/>
      <c r="O412" s="58"/>
      <c r="P412" s="58"/>
      <c r="Q412" s="58"/>
      <c r="R412" s="58"/>
      <c r="S412" s="58"/>
      <c r="T412" s="59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T412" s="17" t="s">
        <v>121</v>
      </c>
      <c r="AU412" s="17" t="s">
        <v>116</v>
      </c>
    </row>
    <row r="413" spans="1:65" s="2" customFormat="1" ht="409.6">
      <c r="A413" s="32"/>
      <c r="B413" s="33"/>
      <c r="C413" s="32"/>
      <c r="D413" s="176" t="s">
        <v>145</v>
      </c>
      <c r="E413" s="32"/>
      <c r="F413" s="214" t="s">
        <v>440</v>
      </c>
      <c r="G413" s="32"/>
      <c r="H413" s="32"/>
      <c r="I413" s="96"/>
      <c r="J413" s="32"/>
      <c r="K413" s="32"/>
      <c r="L413" s="33"/>
      <c r="M413" s="178"/>
      <c r="N413" s="179"/>
      <c r="O413" s="58"/>
      <c r="P413" s="58"/>
      <c r="Q413" s="58"/>
      <c r="R413" s="58"/>
      <c r="S413" s="58"/>
      <c r="T413" s="59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T413" s="17" t="s">
        <v>145</v>
      </c>
      <c r="AU413" s="17" t="s">
        <v>116</v>
      </c>
    </row>
    <row r="414" spans="1:65" s="12" customFormat="1" ht="22.8" customHeight="1">
      <c r="B414" s="148"/>
      <c r="D414" s="149" t="s">
        <v>73</v>
      </c>
      <c r="E414" s="159" t="s">
        <v>441</v>
      </c>
      <c r="F414" s="159" t="s">
        <v>442</v>
      </c>
      <c r="I414" s="151"/>
      <c r="J414" s="160">
        <f>BK414</f>
        <v>0</v>
      </c>
      <c r="L414" s="148"/>
      <c r="M414" s="153"/>
      <c r="N414" s="154"/>
      <c r="O414" s="154"/>
      <c r="P414" s="155">
        <f>SUM(P415:P423)</f>
        <v>0</v>
      </c>
      <c r="Q414" s="154"/>
      <c r="R414" s="155">
        <f>SUM(R415:R423)</f>
        <v>0</v>
      </c>
      <c r="S414" s="154"/>
      <c r="T414" s="156">
        <f>SUM(T415:T423)</f>
        <v>0</v>
      </c>
      <c r="AR414" s="149" t="s">
        <v>81</v>
      </c>
      <c r="AT414" s="157" t="s">
        <v>73</v>
      </c>
      <c r="AU414" s="157" t="s">
        <v>81</v>
      </c>
      <c r="AY414" s="149" t="s">
        <v>113</v>
      </c>
      <c r="BK414" s="158">
        <f>SUM(BK415:BK423)</f>
        <v>0</v>
      </c>
    </row>
    <row r="415" spans="1:65" s="2" customFormat="1" ht="21.75" customHeight="1">
      <c r="A415" s="32"/>
      <c r="B415" s="161"/>
      <c r="C415" s="162" t="s">
        <v>443</v>
      </c>
      <c r="D415" s="162" t="s">
        <v>117</v>
      </c>
      <c r="E415" s="163" t="s">
        <v>444</v>
      </c>
      <c r="F415" s="164" t="s">
        <v>445</v>
      </c>
      <c r="G415" s="165" t="s">
        <v>446</v>
      </c>
      <c r="H415" s="166">
        <v>1</v>
      </c>
      <c r="I415" s="167"/>
      <c r="J415" s="168">
        <f>ROUND(I415*H415,2)</f>
        <v>0</v>
      </c>
      <c r="K415" s="169"/>
      <c r="L415" s="33"/>
      <c r="M415" s="170" t="s">
        <v>1</v>
      </c>
      <c r="N415" s="171" t="s">
        <v>40</v>
      </c>
      <c r="O415" s="58"/>
      <c r="P415" s="172">
        <f>O415*H415</f>
        <v>0</v>
      </c>
      <c r="Q415" s="172">
        <v>0</v>
      </c>
      <c r="R415" s="172">
        <f>Q415*H415</f>
        <v>0</v>
      </c>
      <c r="S415" s="172">
        <v>0</v>
      </c>
      <c r="T415" s="173">
        <f>S415*H415</f>
        <v>0</v>
      </c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R415" s="174" t="s">
        <v>120</v>
      </c>
      <c r="AT415" s="174" t="s">
        <v>117</v>
      </c>
      <c r="AU415" s="174" t="s">
        <v>116</v>
      </c>
      <c r="AY415" s="17" t="s">
        <v>113</v>
      </c>
      <c r="BE415" s="175">
        <f>IF(N415="základná",J415,0)</f>
        <v>0</v>
      </c>
      <c r="BF415" s="175">
        <f>IF(N415="znížená",J415,0)</f>
        <v>0</v>
      </c>
      <c r="BG415" s="175">
        <f>IF(N415="zákl. prenesená",J415,0)</f>
        <v>0</v>
      </c>
      <c r="BH415" s="175">
        <f>IF(N415="zníž. prenesená",J415,0)</f>
        <v>0</v>
      </c>
      <c r="BI415" s="175">
        <f>IF(N415="nulová",J415,0)</f>
        <v>0</v>
      </c>
      <c r="BJ415" s="17" t="s">
        <v>116</v>
      </c>
      <c r="BK415" s="175">
        <f>ROUND(I415*H415,2)</f>
        <v>0</v>
      </c>
      <c r="BL415" s="17" t="s">
        <v>120</v>
      </c>
      <c r="BM415" s="174" t="s">
        <v>447</v>
      </c>
    </row>
    <row r="416" spans="1:65" s="2" customFormat="1">
      <c r="A416" s="32"/>
      <c r="B416" s="33"/>
      <c r="C416" s="32"/>
      <c r="D416" s="176" t="s">
        <v>121</v>
      </c>
      <c r="E416" s="32"/>
      <c r="F416" s="177" t="s">
        <v>445</v>
      </c>
      <c r="G416" s="32"/>
      <c r="H416" s="32"/>
      <c r="I416" s="96"/>
      <c r="J416" s="32"/>
      <c r="K416" s="32"/>
      <c r="L416" s="33"/>
      <c r="M416" s="178"/>
      <c r="N416" s="179"/>
      <c r="O416" s="58"/>
      <c r="P416" s="58"/>
      <c r="Q416" s="58"/>
      <c r="R416" s="58"/>
      <c r="S416" s="58"/>
      <c r="T416" s="59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T416" s="17" t="s">
        <v>121</v>
      </c>
      <c r="AU416" s="17" t="s">
        <v>116</v>
      </c>
    </row>
    <row r="417" spans="1:65" s="2" customFormat="1" ht="67.2">
      <c r="A417" s="32"/>
      <c r="B417" s="33"/>
      <c r="C417" s="32"/>
      <c r="D417" s="176" t="s">
        <v>145</v>
      </c>
      <c r="E417" s="32"/>
      <c r="F417" s="214" t="s">
        <v>448</v>
      </c>
      <c r="G417" s="32"/>
      <c r="H417" s="32"/>
      <c r="I417" s="96"/>
      <c r="J417" s="32"/>
      <c r="K417" s="32"/>
      <c r="L417" s="33"/>
      <c r="M417" s="178"/>
      <c r="N417" s="179"/>
      <c r="O417" s="58"/>
      <c r="P417" s="58"/>
      <c r="Q417" s="58"/>
      <c r="R417" s="58"/>
      <c r="S417" s="58"/>
      <c r="T417" s="59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T417" s="17" t="s">
        <v>145</v>
      </c>
      <c r="AU417" s="17" t="s">
        <v>116</v>
      </c>
    </row>
    <row r="418" spans="1:65" s="2" customFormat="1" ht="21.75" customHeight="1">
      <c r="A418" s="32"/>
      <c r="B418" s="161"/>
      <c r="C418" s="162" t="s">
        <v>356</v>
      </c>
      <c r="D418" s="162" t="s">
        <v>117</v>
      </c>
      <c r="E418" s="163" t="s">
        <v>449</v>
      </c>
      <c r="F418" s="164" t="s">
        <v>450</v>
      </c>
      <c r="G418" s="165" t="s">
        <v>119</v>
      </c>
      <c r="H418" s="166">
        <v>60.98</v>
      </c>
      <c r="I418" s="167"/>
      <c r="J418" s="168">
        <f>ROUND(I418*H418,2)</f>
        <v>0</v>
      </c>
      <c r="K418" s="169"/>
      <c r="L418" s="33"/>
      <c r="M418" s="170" t="s">
        <v>1</v>
      </c>
      <c r="N418" s="171" t="s">
        <v>40</v>
      </c>
      <c r="O418" s="58"/>
      <c r="P418" s="172">
        <f>O418*H418</f>
        <v>0</v>
      </c>
      <c r="Q418" s="172">
        <v>0</v>
      </c>
      <c r="R418" s="172">
        <f>Q418*H418</f>
        <v>0</v>
      </c>
      <c r="S418" s="172">
        <v>0</v>
      </c>
      <c r="T418" s="173">
        <f>S418*H418</f>
        <v>0</v>
      </c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R418" s="174" t="s">
        <v>120</v>
      </c>
      <c r="AT418" s="174" t="s">
        <v>117</v>
      </c>
      <c r="AU418" s="174" t="s">
        <v>116</v>
      </c>
      <c r="AY418" s="17" t="s">
        <v>113</v>
      </c>
      <c r="BE418" s="175">
        <f>IF(N418="základná",J418,0)</f>
        <v>0</v>
      </c>
      <c r="BF418" s="175">
        <f>IF(N418="znížená",J418,0)</f>
        <v>0</v>
      </c>
      <c r="BG418" s="175">
        <f>IF(N418="zákl. prenesená",J418,0)</f>
        <v>0</v>
      </c>
      <c r="BH418" s="175">
        <f>IF(N418="zníž. prenesená",J418,0)</f>
        <v>0</v>
      </c>
      <c r="BI418" s="175">
        <f>IF(N418="nulová",J418,0)</f>
        <v>0</v>
      </c>
      <c r="BJ418" s="17" t="s">
        <v>116</v>
      </c>
      <c r="BK418" s="175">
        <f>ROUND(I418*H418,2)</f>
        <v>0</v>
      </c>
      <c r="BL418" s="17" t="s">
        <v>120</v>
      </c>
      <c r="BM418" s="174" t="s">
        <v>451</v>
      </c>
    </row>
    <row r="419" spans="1:65" s="2" customFormat="1" ht="19.2">
      <c r="A419" s="32"/>
      <c r="B419" s="33"/>
      <c r="C419" s="32"/>
      <c r="D419" s="176" t="s">
        <v>121</v>
      </c>
      <c r="E419" s="32"/>
      <c r="F419" s="177" t="s">
        <v>450</v>
      </c>
      <c r="G419" s="32"/>
      <c r="H419" s="32"/>
      <c r="I419" s="96"/>
      <c r="J419" s="32"/>
      <c r="K419" s="32"/>
      <c r="L419" s="33"/>
      <c r="M419" s="178"/>
      <c r="N419" s="179"/>
      <c r="O419" s="58"/>
      <c r="P419" s="58"/>
      <c r="Q419" s="58"/>
      <c r="R419" s="58"/>
      <c r="S419" s="58"/>
      <c r="T419" s="59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T419" s="17" t="s">
        <v>121</v>
      </c>
      <c r="AU419" s="17" t="s">
        <v>116</v>
      </c>
    </row>
    <row r="420" spans="1:65" s="2" customFormat="1" ht="16.5" customHeight="1">
      <c r="A420" s="32"/>
      <c r="B420" s="161"/>
      <c r="C420" s="162" t="s">
        <v>452</v>
      </c>
      <c r="D420" s="162" t="s">
        <v>117</v>
      </c>
      <c r="E420" s="163" t="s">
        <v>453</v>
      </c>
      <c r="F420" s="164" t="s">
        <v>454</v>
      </c>
      <c r="G420" s="165" t="s">
        <v>119</v>
      </c>
      <c r="H420" s="166">
        <v>60.98</v>
      </c>
      <c r="I420" s="167"/>
      <c r="J420" s="168">
        <f>ROUND(I420*H420,2)</f>
        <v>0</v>
      </c>
      <c r="K420" s="169"/>
      <c r="L420" s="33"/>
      <c r="M420" s="170" t="s">
        <v>1</v>
      </c>
      <c r="N420" s="171" t="s">
        <v>40</v>
      </c>
      <c r="O420" s="58"/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R420" s="174" t="s">
        <v>120</v>
      </c>
      <c r="AT420" s="174" t="s">
        <v>117</v>
      </c>
      <c r="AU420" s="174" t="s">
        <v>116</v>
      </c>
      <c r="AY420" s="17" t="s">
        <v>113</v>
      </c>
      <c r="BE420" s="175">
        <f>IF(N420="základná",J420,0)</f>
        <v>0</v>
      </c>
      <c r="BF420" s="175">
        <f>IF(N420="znížená",J420,0)</f>
        <v>0</v>
      </c>
      <c r="BG420" s="175">
        <f>IF(N420="zákl. prenesená",J420,0)</f>
        <v>0</v>
      </c>
      <c r="BH420" s="175">
        <f>IF(N420="zníž. prenesená",J420,0)</f>
        <v>0</v>
      </c>
      <c r="BI420" s="175">
        <f>IF(N420="nulová",J420,0)</f>
        <v>0</v>
      </c>
      <c r="BJ420" s="17" t="s">
        <v>116</v>
      </c>
      <c r="BK420" s="175">
        <f>ROUND(I420*H420,2)</f>
        <v>0</v>
      </c>
      <c r="BL420" s="17" t="s">
        <v>120</v>
      </c>
      <c r="BM420" s="174" t="s">
        <v>455</v>
      </c>
    </row>
    <row r="421" spans="1:65" s="2" customFormat="1">
      <c r="A421" s="32"/>
      <c r="B421" s="33"/>
      <c r="C421" s="32"/>
      <c r="D421" s="176" t="s">
        <v>121</v>
      </c>
      <c r="E421" s="32"/>
      <c r="F421" s="177" t="s">
        <v>454</v>
      </c>
      <c r="G421" s="32"/>
      <c r="H421" s="32"/>
      <c r="I421" s="96"/>
      <c r="J421" s="32"/>
      <c r="K421" s="32"/>
      <c r="L421" s="33"/>
      <c r="M421" s="178"/>
      <c r="N421" s="179"/>
      <c r="O421" s="58"/>
      <c r="P421" s="58"/>
      <c r="Q421" s="58"/>
      <c r="R421" s="58"/>
      <c r="S421" s="58"/>
      <c r="T421" s="59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T421" s="17" t="s">
        <v>121</v>
      </c>
      <c r="AU421" s="17" t="s">
        <v>116</v>
      </c>
    </row>
    <row r="422" spans="1:65" s="2" customFormat="1" ht="33" customHeight="1">
      <c r="A422" s="32"/>
      <c r="B422" s="161"/>
      <c r="C422" s="162" t="s">
        <v>363</v>
      </c>
      <c r="D422" s="162" t="s">
        <v>117</v>
      </c>
      <c r="E422" s="163" t="s">
        <v>456</v>
      </c>
      <c r="F422" s="164" t="s">
        <v>585</v>
      </c>
      <c r="G422" s="165" t="s">
        <v>119</v>
      </c>
      <c r="H422" s="166">
        <v>60.98</v>
      </c>
      <c r="I422" s="167"/>
      <c r="J422" s="168">
        <f>ROUND(I422*H422,2)</f>
        <v>0</v>
      </c>
      <c r="K422" s="169"/>
      <c r="L422" s="33"/>
      <c r="M422" s="170" t="s">
        <v>1</v>
      </c>
      <c r="N422" s="171" t="s">
        <v>40</v>
      </c>
      <c r="O422" s="58"/>
      <c r="P422" s="172">
        <f>O422*H422</f>
        <v>0</v>
      </c>
      <c r="Q422" s="172">
        <v>0</v>
      </c>
      <c r="R422" s="172">
        <f>Q422*H422</f>
        <v>0</v>
      </c>
      <c r="S422" s="172">
        <v>0</v>
      </c>
      <c r="T422" s="173">
        <f>S422*H422</f>
        <v>0</v>
      </c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R422" s="174" t="s">
        <v>120</v>
      </c>
      <c r="AT422" s="174" t="s">
        <v>117</v>
      </c>
      <c r="AU422" s="174" t="s">
        <v>116</v>
      </c>
      <c r="AY422" s="17" t="s">
        <v>113</v>
      </c>
      <c r="BE422" s="175">
        <f>IF(N422="základná",J422,0)</f>
        <v>0</v>
      </c>
      <c r="BF422" s="175">
        <f>IF(N422="znížená",J422,0)</f>
        <v>0</v>
      </c>
      <c r="BG422" s="175">
        <f>IF(N422="zákl. prenesená",J422,0)</f>
        <v>0</v>
      </c>
      <c r="BH422" s="175">
        <f>IF(N422="zníž. prenesená",J422,0)</f>
        <v>0</v>
      </c>
      <c r="BI422" s="175">
        <f>IF(N422="nulová",J422,0)</f>
        <v>0</v>
      </c>
      <c r="BJ422" s="17" t="s">
        <v>116</v>
      </c>
      <c r="BK422" s="175">
        <f>ROUND(I422*H422,2)</f>
        <v>0</v>
      </c>
      <c r="BL422" s="17" t="s">
        <v>120</v>
      </c>
      <c r="BM422" s="174" t="s">
        <v>457</v>
      </c>
    </row>
    <row r="423" spans="1:65" s="2" customFormat="1" ht="19.2">
      <c r="A423" s="32"/>
      <c r="B423" s="33"/>
      <c r="C423" s="32"/>
      <c r="D423" s="176" t="s">
        <v>121</v>
      </c>
      <c r="E423" s="32"/>
      <c r="F423" s="177" t="s">
        <v>585</v>
      </c>
      <c r="G423" s="32"/>
      <c r="H423" s="32"/>
      <c r="I423" s="96"/>
      <c r="J423" s="32"/>
      <c r="K423" s="32"/>
      <c r="L423" s="33"/>
      <c r="M423" s="178"/>
      <c r="N423" s="179"/>
      <c r="O423" s="58"/>
      <c r="P423" s="58"/>
      <c r="Q423" s="58"/>
      <c r="R423" s="58"/>
      <c r="S423" s="58"/>
      <c r="T423" s="59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T423" s="17" t="s">
        <v>121</v>
      </c>
      <c r="AU423" s="17" t="s">
        <v>116</v>
      </c>
    </row>
    <row r="424" spans="1:65" s="12" customFormat="1" ht="25.95" customHeight="1">
      <c r="B424" s="148"/>
      <c r="D424" s="149" t="s">
        <v>73</v>
      </c>
      <c r="E424" s="150" t="s">
        <v>458</v>
      </c>
      <c r="F424" s="150" t="s">
        <v>459</v>
      </c>
      <c r="I424" s="151"/>
      <c r="J424" s="152">
        <f>BK424</f>
        <v>0</v>
      </c>
      <c r="L424" s="148"/>
      <c r="M424" s="153"/>
      <c r="N424" s="154"/>
      <c r="O424" s="154"/>
      <c r="P424" s="155">
        <f>SUM(P425:P428)</f>
        <v>0</v>
      </c>
      <c r="Q424" s="154"/>
      <c r="R424" s="155">
        <f>SUM(R425:R428)</f>
        <v>0</v>
      </c>
      <c r="S424" s="154"/>
      <c r="T424" s="156">
        <f>SUM(T425:T428)</f>
        <v>0</v>
      </c>
      <c r="AR424" s="149" t="s">
        <v>142</v>
      </c>
      <c r="AT424" s="157" t="s">
        <v>73</v>
      </c>
      <c r="AU424" s="157" t="s">
        <v>74</v>
      </c>
      <c r="AY424" s="149" t="s">
        <v>113</v>
      </c>
      <c r="BK424" s="158">
        <f>SUM(BK425:BK428)</f>
        <v>0</v>
      </c>
    </row>
    <row r="425" spans="1:65" s="2" customFormat="1" ht="55.5" customHeight="1">
      <c r="A425" s="32"/>
      <c r="B425" s="161"/>
      <c r="C425" s="162" t="s">
        <v>460</v>
      </c>
      <c r="D425" s="162" t="s">
        <v>117</v>
      </c>
      <c r="E425" s="163" t="s">
        <v>461</v>
      </c>
      <c r="F425" s="164" t="s">
        <v>584</v>
      </c>
      <c r="G425" s="165" t="s">
        <v>446</v>
      </c>
      <c r="H425" s="166">
        <v>1</v>
      </c>
      <c r="I425" s="167"/>
      <c r="J425" s="168">
        <f>ROUND(I425*H425,2)</f>
        <v>0</v>
      </c>
      <c r="K425" s="169"/>
      <c r="L425" s="33"/>
      <c r="M425" s="170" t="s">
        <v>1</v>
      </c>
      <c r="N425" s="171" t="s">
        <v>40</v>
      </c>
      <c r="O425" s="58"/>
      <c r="P425" s="172">
        <f>O425*H425</f>
        <v>0</v>
      </c>
      <c r="Q425" s="172">
        <v>0</v>
      </c>
      <c r="R425" s="172">
        <f>Q425*H425</f>
        <v>0</v>
      </c>
      <c r="S425" s="172">
        <v>0</v>
      </c>
      <c r="T425" s="173">
        <f>S425*H425</f>
        <v>0</v>
      </c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R425" s="174" t="s">
        <v>463</v>
      </c>
      <c r="AT425" s="174" t="s">
        <v>117</v>
      </c>
      <c r="AU425" s="174" t="s">
        <v>81</v>
      </c>
      <c r="AY425" s="17" t="s">
        <v>113</v>
      </c>
      <c r="BE425" s="175">
        <f>IF(N425="základná",J425,0)</f>
        <v>0</v>
      </c>
      <c r="BF425" s="175">
        <f>IF(N425="znížená",J425,0)</f>
        <v>0</v>
      </c>
      <c r="BG425" s="175">
        <f>IF(N425="zákl. prenesená",J425,0)</f>
        <v>0</v>
      </c>
      <c r="BH425" s="175">
        <f>IF(N425="zníž. prenesená",J425,0)</f>
        <v>0</v>
      </c>
      <c r="BI425" s="175">
        <f>IF(N425="nulová",J425,0)</f>
        <v>0</v>
      </c>
      <c r="BJ425" s="17" t="s">
        <v>116</v>
      </c>
      <c r="BK425" s="175">
        <f>ROUND(I425*H425,2)</f>
        <v>0</v>
      </c>
      <c r="BL425" s="17" t="s">
        <v>463</v>
      </c>
      <c r="BM425" s="174" t="s">
        <v>464</v>
      </c>
    </row>
    <row r="426" spans="1:65" s="2" customFormat="1" ht="38.4">
      <c r="A426" s="32"/>
      <c r="B426" s="33"/>
      <c r="C426" s="32"/>
      <c r="D426" s="176" t="s">
        <v>121</v>
      </c>
      <c r="E426" s="32"/>
      <c r="F426" s="177" t="s">
        <v>584</v>
      </c>
      <c r="G426" s="32"/>
      <c r="H426" s="32"/>
      <c r="I426" s="96"/>
      <c r="J426" s="32"/>
      <c r="K426" s="32"/>
      <c r="L426" s="33"/>
      <c r="M426" s="178"/>
      <c r="N426" s="179"/>
      <c r="O426" s="58"/>
      <c r="P426" s="58"/>
      <c r="Q426" s="58"/>
      <c r="R426" s="58"/>
      <c r="S426" s="58"/>
      <c r="T426" s="59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T426" s="17" t="s">
        <v>121</v>
      </c>
      <c r="AU426" s="17" t="s">
        <v>81</v>
      </c>
    </row>
    <row r="427" spans="1:65" s="2" customFormat="1" ht="33" customHeight="1">
      <c r="A427" s="32"/>
      <c r="B427" s="161"/>
      <c r="C427" s="162" t="s">
        <v>370</v>
      </c>
      <c r="D427" s="162" t="s">
        <v>117</v>
      </c>
      <c r="E427" s="163" t="s">
        <v>465</v>
      </c>
      <c r="F427" s="164" t="s">
        <v>583</v>
      </c>
      <c r="G427" s="165" t="s">
        <v>446</v>
      </c>
      <c r="H427" s="166">
        <v>1</v>
      </c>
      <c r="I427" s="167"/>
      <c r="J427" s="168">
        <f>ROUND(I427*H427,2)</f>
        <v>0</v>
      </c>
      <c r="K427" s="169"/>
      <c r="L427" s="33"/>
      <c r="M427" s="170" t="s">
        <v>1</v>
      </c>
      <c r="N427" s="171" t="s">
        <v>40</v>
      </c>
      <c r="O427" s="58"/>
      <c r="P427" s="172">
        <f>O427*H427</f>
        <v>0</v>
      </c>
      <c r="Q427" s="172">
        <v>0</v>
      </c>
      <c r="R427" s="172">
        <f>Q427*H427</f>
        <v>0</v>
      </c>
      <c r="S427" s="172">
        <v>0</v>
      </c>
      <c r="T427" s="173">
        <f>S427*H427</f>
        <v>0</v>
      </c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R427" s="174" t="s">
        <v>463</v>
      </c>
      <c r="AT427" s="174" t="s">
        <v>117</v>
      </c>
      <c r="AU427" s="174" t="s">
        <v>81</v>
      </c>
      <c r="AY427" s="17" t="s">
        <v>113</v>
      </c>
      <c r="BE427" s="175">
        <f>IF(N427="základná",J427,0)</f>
        <v>0</v>
      </c>
      <c r="BF427" s="175">
        <f>IF(N427="znížená",J427,0)</f>
        <v>0</v>
      </c>
      <c r="BG427" s="175">
        <f>IF(N427="zákl. prenesená",J427,0)</f>
        <v>0</v>
      </c>
      <c r="BH427" s="175">
        <f>IF(N427="zníž. prenesená",J427,0)</f>
        <v>0</v>
      </c>
      <c r="BI427" s="175">
        <f>IF(N427="nulová",J427,0)</f>
        <v>0</v>
      </c>
      <c r="BJ427" s="17" t="s">
        <v>116</v>
      </c>
      <c r="BK427" s="175">
        <f>ROUND(I427*H427,2)</f>
        <v>0</v>
      </c>
      <c r="BL427" s="17" t="s">
        <v>463</v>
      </c>
      <c r="BM427" s="174" t="s">
        <v>466</v>
      </c>
    </row>
    <row r="428" spans="1:65" s="2" customFormat="1" ht="19.2">
      <c r="A428" s="32"/>
      <c r="B428" s="33"/>
      <c r="C428" s="32"/>
      <c r="D428" s="176" t="s">
        <v>121</v>
      </c>
      <c r="E428" s="32"/>
      <c r="F428" s="177" t="s">
        <v>583</v>
      </c>
      <c r="G428" s="32"/>
      <c r="H428" s="32"/>
      <c r="I428" s="96"/>
      <c r="J428" s="32"/>
      <c r="K428" s="32"/>
      <c r="L428" s="33"/>
      <c r="M428" s="215"/>
      <c r="N428" s="216"/>
      <c r="O428" s="217"/>
      <c r="P428" s="217"/>
      <c r="Q428" s="217"/>
      <c r="R428" s="217"/>
      <c r="S428" s="217"/>
      <c r="T428" s="218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T428" s="17" t="s">
        <v>121</v>
      </c>
      <c r="AU428" s="17" t="s">
        <v>81</v>
      </c>
    </row>
    <row r="429" spans="1:65" s="2" customFormat="1" ht="6.9" customHeight="1">
      <c r="A429" s="32"/>
      <c r="B429" s="47"/>
      <c r="C429" s="48"/>
      <c r="D429" s="48"/>
      <c r="E429" s="48"/>
      <c r="F429" s="48"/>
      <c r="G429" s="48"/>
      <c r="H429" s="48"/>
      <c r="I429" s="120"/>
      <c r="J429" s="48"/>
      <c r="K429" s="48"/>
      <c r="L429" s="33"/>
      <c r="M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</row>
  </sheetData>
  <autoFilter ref="C124:K42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topLeftCell="A235" workbookViewId="0">
      <selection activeCell="F227" sqref="F227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3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3"/>
      <c r="L2" s="245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74</v>
      </c>
    </row>
    <row r="4" spans="1:46" s="1" customFormat="1" ht="24.9" customHeight="1">
      <c r="B4" s="20"/>
      <c r="D4" s="21" t="s">
        <v>85</v>
      </c>
      <c r="I4" s="93"/>
      <c r="L4" s="20"/>
      <c r="M4" s="95" t="s">
        <v>9</v>
      </c>
      <c r="AT4" s="17" t="s">
        <v>3</v>
      </c>
    </row>
    <row r="5" spans="1:46" s="1" customFormat="1" ht="6.9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23.25" customHeight="1">
      <c r="B7" s="20"/>
      <c r="E7" s="259" t="str">
        <f>'Rekapitulácia stavby'!K6</f>
        <v>I./E.3 - stavebno-architektonická časť, len časť ventilovaná-lepená ker.fasáda</v>
      </c>
      <c r="F7" s="260"/>
      <c r="G7" s="260"/>
      <c r="H7" s="260"/>
      <c r="I7" s="93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24.75" customHeight="1">
      <c r="A9" s="32"/>
      <c r="B9" s="33"/>
      <c r="C9" s="32"/>
      <c r="D9" s="32"/>
      <c r="E9" s="256" t="s">
        <v>590</v>
      </c>
      <c r="F9" s="258"/>
      <c r="G9" s="258"/>
      <c r="H9" s="258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9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97" t="s">
        <v>20</v>
      </c>
      <c r="J12" s="55" t="str">
        <f>'Rekapitulácia stavby'!AN8</f>
        <v>18. 8. 2020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9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9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1" t="str">
        <f>'Rekapitulácia stavby'!E14</f>
        <v>Vyplň údaj</v>
      </c>
      <c r="F18" s="222"/>
      <c r="G18" s="222"/>
      <c r="H18" s="222"/>
      <c r="I18" s="9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27" t="s">
        <v>1</v>
      </c>
      <c r="F27" s="227"/>
      <c r="G27" s="227"/>
      <c r="H27" s="227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ROUND(J126,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105" t="s">
        <v>38</v>
      </c>
      <c r="E33" s="27" t="s">
        <v>39</v>
      </c>
      <c r="F33" s="106">
        <f>ROUND((SUM(BE126:BE262)),  2)</f>
        <v>0</v>
      </c>
      <c r="G33" s="32"/>
      <c r="H33" s="32"/>
      <c r="I33" s="107">
        <v>0.2</v>
      </c>
      <c r="J33" s="106">
        <f>ROUND(((SUM(BE126:BE262))*I33),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40</v>
      </c>
      <c r="F34" s="106">
        <f>ROUND((SUM(BF126:BF262)),  2)</f>
        <v>0</v>
      </c>
      <c r="G34" s="32"/>
      <c r="H34" s="32"/>
      <c r="I34" s="107">
        <v>0.2</v>
      </c>
      <c r="J34" s="106">
        <f>ROUND(((SUM(BF126:BF262))*I34),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41</v>
      </c>
      <c r="F35" s="106">
        <f>ROUND((SUM(BG126:BG262)),  2)</f>
        <v>0</v>
      </c>
      <c r="G35" s="32"/>
      <c r="H35" s="32"/>
      <c r="I35" s="107">
        <v>0.2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42</v>
      </c>
      <c r="F36" s="106">
        <f>ROUND((SUM(BH126:BH262)),  2)</f>
        <v>0</v>
      </c>
      <c r="G36" s="32"/>
      <c r="H36" s="32"/>
      <c r="I36" s="107">
        <v>0.2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43</v>
      </c>
      <c r="F37" s="106">
        <f>ROUND((SUM(BI126:BI262)),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I41" s="93"/>
      <c r="L41" s="20"/>
    </row>
    <row r="42" spans="1:31" s="1" customFormat="1" ht="14.4" customHeight="1">
      <c r="B42" s="20"/>
      <c r="I42" s="93"/>
      <c r="L42" s="20"/>
    </row>
    <row r="43" spans="1:31" s="1" customFormat="1" ht="14.4" customHeight="1">
      <c r="B43" s="20"/>
      <c r="I43" s="93"/>
      <c r="L43" s="20"/>
    </row>
    <row r="44" spans="1:31" s="1" customFormat="1" ht="14.4" customHeight="1">
      <c r="B44" s="20"/>
      <c r="I44" s="93"/>
      <c r="L44" s="20"/>
    </row>
    <row r="45" spans="1:31" s="1" customFormat="1" ht="14.4" customHeight="1">
      <c r="B45" s="20"/>
      <c r="I45" s="93"/>
      <c r="L45" s="20"/>
    </row>
    <row r="46" spans="1:31" s="1" customFormat="1" ht="14.4" customHeight="1">
      <c r="B46" s="20"/>
      <c r="I46" s="93"/>
      <c r="L46" s="20"/>
    </row>
    <row r="47" spans="1:31" s="1" customFormat="1" ht="14.4" customHeight="1">
      <c r="B47" s="20"/>
      <c r="I47" s="93"/>
      <c r="L47" s="20"/>
    </row>
    <row r="48" spans="1:31" s="1" customFormat="1" ht="14.4" customHeight="1">
      <c r="B48" s="20"/>
      <c r="I48" s="93"/>
      <c r="L48" s="20"/>
    </row>
    <row r="49" spans="1:31" s="1" customFormat="1" ht="14.4" customHeight="1">
      <c r="B49" s="20"/>
      <c r="I49" s="93"/>
      <c r="L49" s="20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87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3.25" customHeight="1">
      <c r="A85" s="32"/>
      <c r="B85" s="33"/>
      <c r="C85" s="32"/>
      <c r="D85" s="32"/>
      <c r="E85" s="259" t="str">
        <f>E7</f>
        <v>I./E.3 - stavebno-architektonická časť, len časť ventilovaná-lepená ker.fasáda</v>
      </c>
      <c r="F85" s="260"/>
      <c r="G85" s="260"/>
      <c r="H85" s="260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86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24.75" customHeight="1">
      <c r="A87" s="32"/>
      <c r="B87" s="33"/>
      <c r="C87" s="32"/>
      <c r="D87" s="32"/>
      <c r="E87" s="256" t="str">
        <f>E9</f>
        <v>02 - Dodávku a montáž prevetrávaného keramického fasádneho obkladu</v>
      </c>
      <c r="F87" s="258"/>
      <c r="G87" s="258"/>
      <c r="H87" s="258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Žiar nad Hronom</v>
      </c>
      <c r="G89" s="32"/>
      <c r="H89" s="32"/>
      <c r="I89" s="97" t="s">
        <v>20</v>
      </c>
      <c r="J89" s="55" t="str">
        <f>IF(J12="","",J12)</f>
        <v>18. 8. 2020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22</v>
      </c>
      <c r="D91" s="32"/>
      <c r="E91" s="32"/>
      <c r="F91" s="25" t="str">
        <f>E15</f>
        <v>Technické služby Žiar nad Hronom</v>
      </c>
      <c r="G91" s="32"/>
      <c r="H91" s="32"/>
      <c r="I91" s="97" t="s">
        <v>28</v>
      </c>
      <c r="J91" s="30" t="str">
        <f>E21</f>
        <v>MAGIC DESIGN HENČ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31</v>
      </c>
      <c r="J92" s="30" t="str">
        <f>E24</f>
        <v>Pilnik Vladimír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88</v>
      </c>
      <c r="D94" s="108"/>
      <c r="E94" s="108"/>
      <c r="F94" s="108"/>
      <c r="G94" s="108"/>
      <c r="H94" s="108"/>
      <c r="I94" s="123"/>
      <c r="J94" s="124" t="s">
        <v>89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25" t="s">
        <v>90</v>
      </c>
      <c r="D96" s="32"/>
      <c r="E96" s="32"/>
      <c r="F96" s="32"/>
      <c r="G96" s="32"/>
      <c r="H96" s="32"/>
      <c r="I96" s="96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91</v>
      </c>
    </row>
    <row r="97" spans="1:31" s="9" customFormat="1" ht="24.9" customHeight="1">
      <c r="B97" s="126"/>
      <c r="D97" s="127" t="s">
        <v>591</v>
      </c>
      <c r="E97" s="128"/>
      <c r="F97" s="128"/>
      <c r="G97" s="128"/>
      <c r="H97" s="128"/>
      <c r="I97" s="129"/>
      <c r="J97" s="130">
        <f>J127</f>
        <v>0</v>
      </c>
      <c r="L97" s="126"/>
    </row>
    <row r="98" spans="1:31" s="10" customFormat="1" ht="19.95" customHeight="1">
      <c r="B98" s="131"/>
      <c r="D98" s="132" t="s">
        <v>467</v>
      </c>
      <c r="E98" s="133"/>
      <c r="F98" s="133"/>
      <c r="G98" s="133"/>
      <c r="H98" s="133"/>
      <c r="I98" s="134"/>
      <c r="J98" s="135">
        <f>J128</f>
        <v>0</v>
      </c>
      <c r="L98" s="131"/>
    </row>
    <row r="99" spans="1:31" s="10" customFormat="1" ht="19.95" customHeight="1">
      <c r="B99" s="131"/>
      <c r="D99" s="132" t="s">
        <v>592</v>
      </c>
      <c r="E99" s="133"/>
      <c r="F99" s="133"/>
      <c r="G99" s="133"/>
      <c r="H99" s="133"/>
      <c r="I99" s="134"/>
      <c r="J99" s="135">
        <f>J149</f>
        <v>0</v>
      </c>
      <c r="L99" s="131"/>
    </row>
    <row r="100" spans="1:31" s="10" customFormat="1" ht="19.95" customHeight="1">
      <c r="B100" s="131"/>
      <c r="D100" s="132" t="s">
        <v>593</v>
      </c>
      <c r="E100" s="133"/>
      <c r="F100" s="133"/>
      <c r="G100" s="133"/>
      <c r="H100" s="133"/>
      <c r="I100" s="134"/>
      <c r="J100" s="135">
        <f>J161</f>
        <v>0</v>
      </c>
      <c r="L100" s="131"/>
    </row>
    <row r="101" spans="1:31" s="10" customFormat="1" ht="19.95" customHeight="1">
      <c r="B101" s="131"/>
      <c r="D101" s="132" t="s">
        <v>468</v>
      </c>
      <c r="E101" s="133"/>
      <c r="F101" s="133"/>
      <c r="G101" s="133"/>
      <c r="H101" s="133"/>
      <c r="I101" s="134"/>
      <c r="J101" s="135">
        <f>J179</f>
        <v>0</v>
      </c>
      <c r="L101" s="131"/>
    </row>
    <row r="102" spans="1:31" s="10" customFormat="1" ht="19.95" customHeight="1">
      <c r="B102" s="131"/>
      <c r="D102" s="132" t="s">
        <v>469</v>
      </c>
      <c r="E102" s="133"/>
      <c r="F102" s="133"/>
      <c r="G102" s="133"/>
      <c r="H102" s="133"/>
      <c r="I102" s="134"/>
      <c r="J102" s="135">
        <f>J188</f>
        <v>0</v>
      </c>
      <c r="L102" s="131"/>
    </row>
    <row r="103" spans="1:31" s="10" customFormat="1" ht="19.95" customHeight="1">
      <c r="B103" s="131"/>
      <c r="D103" s="132" t="s">
        <v>470</v>
      </c>
      <c r="E103" s="133"/>
      <c r="F103" s="133"/>
      <c r="G103" s="133"/>
      <c r="H103" s="133"/>
      <c r="I103" s="134"/>
      <c r="J103" s="135">
        <f>J201</f>
        <v>0</v>
      </c>
      <c r="L103" s="131"/>
    </row>
    <row r="104" spans="1:31" s="10" customFormat="1" ht="19.95" customHeight="1">
      <c r="B104" s="131"/>
      <c r="D104" s="132" t="s">
        <v>471</v>
      </c>
      <c r="E104" s="133"/>
      <c r="F104" s="133"/>
      <c r="G104" s="133"/>
      <c r="H104" s="133"/>
      <c r="I104" s="134"/>
      <c r="J104" s="135">
        <f>J214</f>
        <v>0</v>
      </c>
      <c r="L104" s="131"/>
    </row>
    <row r="105" spans="1:31" s="10" customFormat="1" ht="19.95" customHeight="1">
      <c r="B105" s="131"/>
      <c r="D105" s="132" t="s">
        <v>620</v>
      </c>
      <c r="E105" s="133"/>
      <c r="F105" s="133"/>
      <c r="G105" s="133"/>
      <c r="H105" s="133"/>
      <c r="I105" s="134"/>
      <c r="J105" s="135">
        <f>J227</f>
        <v>0</v>
      </c>
      <c r="L105" s="131"/>
    </row>
    <row r="106" spans="1:31" s="10" customFormat="1" ht="19.95" customHeight="1">
      <c r="B106" s="131"/>
      <c r="D106" s="132" t="s">
        <v>472</v>
      </c>
      <c r="E106" s="133"/>
      <c r="F106" s="133"/>
      <c r="G106" s="133"/>
      <c r="H106" s="133"/>
      <c r="I106" s="134"/>
      <c r="J106" s="135">
        <f>J258</f>
        <v>0</v>
      </c>
      <c r="L106" s="131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47"/>
      <c r="C108" s="48"/>
      <c r="D108" s="48"/>
      <c r="E108" s="48"/>
      <c r="F108" s="48"/>
      <c r="G108" s="48"/>
      <c r="H108" s="48"/>
      <c r="I108" s="120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" customHeight="1">
      <c r="A112" s="32"/>
      <c r="B112" s="49"/>
      <c r="C112" s="50"/>
      <c r="D112" s="50"/>
      <c r="E112" s="50"/>
      <c r="F112" s="50"/>
      <c r="G112" s="50"/>
      <c r="H112" s="50"/>
      <c r="I112" s="121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" customHeight="1">
      <c r="A113" s="32"/>
      <c r="B113" s="33"/>
      <c r="C113" s="21" t="s">
        <v>100</v>
      </c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23.25" customHeight="1">
      <c r="A116" s="32"/>
      <c r="B116" s="33"/>
      <c r="C116" s="32"/>
      <c r="D116" s="32"/>
      <c r="E116" s="259" t="str">
        <f>E7</f>
        <v>I./E.3 - stavebno-architektonická časť, len časť ventilovaná-lepená ker.fasáda</v>
      </c>
      <c r="F116" s="260"/>
      <c r="G116" s="260"/>
      <c r="H116" s="260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86</v>
      </c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24.75" customHeight="1">
      <c r="A118" s="32"/>
      <c r="B118" s="33"/>
      <c r="C118" s="32"/>
      <c r="D118" s="32"/>
      <c r="E118" s="256" t="str">
        <f>E9</f>
        <v>02 - Dodávku a montáž prevetrávaného keramického fasádneho obkladu</v>
      </c>
      <c r="F118" s="258"/>
      <c r="G118" s="258"/>
      <c r="H118" s="258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" customHeight="1">
      <c r="A119" s="32"/>
      <c r="B119" s="33"/>
      <c r="C119" s="32"/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18</v>
      </c>
      <c r="D120" s="32"/>
      <c r="E120" s="32"/>
      <c r="F120" s="25" t="str">
        <f>F12</f>
        <v>Žiar nad Hronom</v>
      </c>
      <c r="G120" s="32"/>
      <c r="H120" s="32"/>
      <c r="I120" s="97" t="s">
        <v>20</v>
      </c>
      <c r="J120" s="55" t="str">
        <f>IF(J12="","",J12)</f>
        <v>18. 8. 2020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" customHeight="1">
      <c r="A121" s="32"/>
      <c r="B121" s="33"/>
      <c r="C121" s="32"/>
      <c r="D121" s="32"/>
      <c r="E121" s="32"/>
      <c r="F121" s="32"/>
      <c r="G121" s="32"/>
      <c r="H121" s="32"/>
      <c r="I121" s="96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65" customHeight="1">
      <c r="A122" s="32"/>
      <c r="B122" s="33"/>
      <c r="C122" s="27" t="s">
        <v>22</v>
      </c>
      <c r="D122" s="32"/>
      <c r="E122" s="32"/>
      <c r="F122" s="25" t="str">
        <f>E15</f>
        <v>Technické služby Žiar nad Hronom</v>
      </c>
      <c r="G122" s="32"/>
      <c r="H122" s="32"/>
      <c r="I122" s="97" t="s">
        <v>28</v>
      </c>
      <c r="J122" s="30" t="str">
        <f>E21</f>
        <v>MAGIC DESIGN HENČ s.r.o.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15" customHeight="1">
      <c r="A123" s="32"/>
      <c r="B123" s="33"/>
      <c r="C123" s="27" t="s">
        <v>26</v>
      </c>
      <c r="D123" s="32"/>
      <c r="E123" s="32"/>
      <c r="F123" s="25" t="str">
        <f>IF(E18="","",E18)</f>
        <v>Vyplň údaj</v>
      </c>
      <c r="G123" s="32"/>
      <c r="H123" s="32"/>
      <c r="I123" s="97" t="s">
        <v>31</v>
      </c>
      <c r="J123" s="30" t="str">
        <f>E24</f>
        <v>Pilnik Vladimír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96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36"/>
      <c r="B125" s="137"/>
      <c r="C125" s="138" t="s">
        <v>101</v>
      </c>
      <c r="D125" s="139" t="s">
        <v>59</v>
      </c>
      <c r="E125" s="139" t="s">
        <v>55</v>
      </c>
      <c r="F125" s="139" t="s">
        <v>56</v>
      </c>
      <c r="G125" s="139" t="s">
        <v>102</v>
      </c>
      <c r="H125" s="139" t="s">
        <v>103</v>
      </c>
      <c r="I125" s="140" t="s">
        <v>104</v>
      </c>
      <c r="J125" s="141" t="s">
        <v>89</v>
      </c>
      <c r="K125" s="142" t="s">
        <v>105</v>
      </c>
      <c r="L125" s="143"/>
      <c r="M125" s="62" t="s">
        <v>1</v>
      </c>
      <c r="N125" s="63" t="s">
        <v>38</v>
      </c>
      <c r="O125" s="63" t="s">
        <v>106</v>
      </c>
      <c r="P125" s="63" t="s">
        <v>107</v>
      </c>
      <c r="Q125" s="63" t="s">
        <v>108</v>
      </c>
      <c r="R125" s="63" t="s">
        <v>109</v>
      </c>
      <c r="S125" s="63" t="s">
        <v>110</v>
      </c>
      <c r="T125" s="64" t="s">
        <v>111</v>
      </c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</row>
    <row r="126" spans="1:63" s="2" customFormat="1" ht="22.8" customHeight="1">
      <c r="A126" s="32"/>
      <c r="B126" s="33"/>
      <c r="C126" s="69" t="s">
        <v>90</v>
      </c>
      <c r="D126" s="32"/>
      <c r="E126" s="32"/>
      <c r="F126" s="32"/>
      <c r="G126" s="32"/>
      <c r="H126" s="32"/>
      <c r="I126" s="96"/>
      <c r="J126" s="144">
        <f>BK126</f>
        <v>0</v>
      </c>
      <c r="K126" s="32"/>
      <c r="L126" s="33"/>
      <c r="M126" s="65"/>
      <c r="N126" s="56"/>
      <c r="O126" s="66"/>
      <c r="P126" s="145">
        <f>P127</f>
        <v>0</v>
      </c>
      <c r="Q126" s="66"/>
      <c r="R126" s="145">
        <f>R127</f>
        <v>0.80928964000000003</v>
      </c>
      <c r="S126" s="66"/>
      <c r="T126" s="146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73</v>
      </c>
      <c r="AU126" s="17" t="s">
        <v>91</v>
      </c>
      <c r="BK126" s="147">
        <f>BK127</f>
        <v>0</v>
      </c>
    </row>
    <row r="127" spans="1:63" s="12" customFormat="1" ht="25.95" customHeight="1">
      <c r="B127" s="148"/>
      <c r="D127" s="149" t="s">
        <v>73</v>
      </c>
      <c r="E127" s="150" t="s">
        <v>112</v>
      </c>
      <c r="F127" s="150" t="s">
        <v>594</v>
      </c>
      <c r="I127" s="151"/>
      <c r="J127" s="152">
        <f>BK127</f>
        <v>0</v>
      </c>
      <c r="L127" s="148"/>
      <c r="M127" s="153"/>
      <c r="N127" s="154"/>
      <c r="O127" s="154"/>
      <c r="P127" s="155">
        <f>P128+P149+P161+P179+P188+P201+P214+P227+P258</f>
        <v>0</v>
      </c>
      <c r="Q127" s="154"/>
      <c r="R127" s="155">
        <f>R128+R149+R161+R179+R188+R201+R214+R227+R258</f>
        <v>0.80928964000000003</v>
      </c>
      <c r="S127" s="154"/>
      <c r="T127" s="156">
        <f>T128+T149+T161+T179+T188+T201+T214+T227+T258</f>
        <v>0</v>
      </c>
      <c r="AR127" s="149" t="s">
        <v>81</v>
      </c>
      <c r="AT127" s="157" t="s">
        <v>73</v>
      </c>
      <c r="AU127" s="157" t="s">
        <v>74</v>
      </c>
      <c r="AY127" s="149" t="s">
        <v>113</v>
      </c>
      <c r="BK127" s="158">
        <f>BK128+BK149+BK161+BK179+BK188+BK201+BK214+BK227+BK258</f>
        <v>0</v>
      </c>
    </row>
    <row r="128" spans="1:63" s="12" customFormat="1" ht="22.8" customHeight="1">
      <c r="B128" s="148"/>
      <c r="D128" s="149" t="s">
        <v>73</v>
      </c>
      <c r="E128" s="159" t="s">
        <v>114</v>
      </c>
      <c r="F128" s="159" t="s">
        <v>473</v>
      </c>
      <c r="I128" s="151"/>
      <c r="J128" s="160">
        <f>BK128</f>
        <v>0</v>
      </c>
      <c r="L128" s="148"/>
      <c r="M128" s="153"/>
      <c r="N128" s="154"/>
      <c r="O128" s="154"/>
      <c r="P128" s="155">
        <f>SUM(P129:P148)</f>
        <v>0</v>
      </c>
      <c r="Q128" s="154"/>
      <c r="R128" s="155">
        <f>SUM(R129:R148)</f>
        <v>6.868E-3</v>
      </c>
      <c r="S128" s="154"/>
      <c r="T128" s="156">
        <f>SUM(T129:T148)</f>
        <v>0</v>
      </c>
      <c r="AR128" s="149" t="s">
        <v>116</v>
      </c>
      <c r="AT128" s="157" t="s">
        <v>73</v>
      </c>
      <c r="AU128" s="157" t="s">
        <v>81</v>
      </c>
      <c r="AY128" s="149" t="s">
        <v>113</v>
      </c>
      <c r="BK128" s="158">
        <f>SUM(BK129:BK148)</f>
        <v>0</v>
      </c>
    </row>
    <row r="129" spans="1:65" s="2" customFormat="1" ht="55.5" customHeight="1">
      <c r="A129" s="32"/>
      <c r="B129" s="161"/>
      <c r="C129" s="162" t="s">
        <v>81</v>
      </c>
      <c r="D129" s="162" t="s">
        <v>117</v>
      </c>
      <c r="E129" s="163" t="s">
        <v>118</v>
      </c>
      <c r="F129" s="164" t="s">
        <v>595</v>
      </c>
      <c r="G129" s="165" t="s">
        <v>119</v>
      </c>
      <c r="H129" s="166">
        <v>8.08</v>
      </c>
      <c r="I129" s="167"/>
      <c r="J129" s="168">
        <f>ROUND(I129*H129,2)</f>
        <v>0</v>
      </c>
      <c r="K129" s="169"/>
      <c r="L129" s="33"/>
      <c r="M129" s="170" t="s">
        <v>1</v>
      </c>
      <c r="N129" s="171" t="s">
        <v>40</v>
      </c>
      <c r="O129" s="58"/>
      <c r="P129" s="172">
        <f>O129*H129</f>
        <v>0</v>
      </c>
      <c r="Q129" s="172">
        <v>8.4999999999999995E-4</v>
      </c>
      <c r="R129" s="172">
        <f>Q129*H129</f>
        <v>6.868E-3</v>
      </c>
      <c r="S129" s="172">
        <v>0</v>
      </c>
      <c r="T129" s="173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4" t="s">
        <v>120</v>
      </c>
      <c r="AT129" s="174" t="s">
        <v>117</v>
      </c>
      <c r="AU129" s="174" t="s">
        <v>116</v>
      </c>
      <c r="AY129" s="17" t="s">
        <v>113</v>
      </c>
      <c r="BE129" s="175">
        <f>IF(N129="základná",J129,0)</f>
        <v>0</v>
      </c>
      <c r="BF129" s="175">
        <f>IF(N129="znížená",J129,0)</f>
        <v>0</v>
      </c>
      <c r="BG129" s="175">
        <f>IF(N129="zákl. prenesená",J129,0)</f>
        <v>0</v>
      </c>
      <c r="BH129" s="175">
        <f>IF(N129="zníž. prenesená",J129,0)</f>
        <v>0</v>
      </c>
      <c r="BI129" s="175">
        <f>IF(N129="nulová",J129,0)</f>
        <v>0</v>
      </c>
      <c r="BJ129" s="17" t="s">
        <v>116</v>
      </c>
      <c r="BK129" s="175">
        <f>ROUND(I129*H129,2)</f>
        <v>0</v>
      </c>
      <c r="BL129" s="17" t="s">
        <v>120</v>
      </c>
      <c r="BM129" s="174" t="s">
        <v>116</v>
      </c>
    </row>
    <row r="130" spans="1:65" s="2" customFormat="1" ht="38.4">
      <c r="A130" s="32"/>
      <c r="B130" s="33"/>
      <c r="C130" s="32"/>
      <c r="D130" s="176" t="s">
        <v>121</v>
      </c>
      <c r="E130" s="32"/>
      <c r="F130" s="177" t="s">
        <v>596</v>
      </c>
      <c r="G130" s="32"/>
      <c r="H130" s="32"/>
      <c r="I130" s="96"/>
      <c r="J130" s="32"/>
      <c r="K130" s="32"/>
      <c r="L130" s="33"/>
      <c r="M130" s="178"/>
      <c r="N130" s="179"/>
      <c r="O130" s="58"/>
      <c r="P130" s="58"/>
      <c r="Q130" s="58"/>
      <c r="R130" s="58"/>
      <c r="S130" s="58"/>
      <c r="T130" s="59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121</v>
      </c>
      <c r="AU130" s="17" t="s">
        <v>116</v>
      </c>
    </row>
    <row r="131" spans="1:65" s="13" customFormat="1">
      <c r="B131" s="180"/>
      <c r="D131" s="176" t="s">
        <v>122</v>
      </c>
      <c r="E131" s="181" t="s">
        <v>1</v>
      </c>
      <c r="F131" s="182" t="s">
        <v>474</v>
      </c>
      <c r="H131" s="183">
        <v>8.08</v>
      </c>
      <c r="I131" s="184"/>
      <c r="L131" s="180"/>
      <c r="M131" s="185"/>
      <c r="N131" s="186"/>
      <c r="O131" s="186"/>
      <c r="P131" s="186"/>
      <c r="Q131" s="186"/>
      <c r="R131" s="186"/>
      <c r="S131" s="186"/>
      <c r="T131" s="187"/>
      <c r="AT131" s="181" t="s">
        <v>122</v>
      </c>
      <c r="AU131" s="181" t="s">
        <v>116</v>
      </c>
      <c r="AV131" s="13" t="s">
        <v>116</v>
      </c>
      <c r="AW131" s="13" t="s">
        <v>30</v>
      </c>
      <c r="AX131" s="13" t="s">
        <v>74</v>
      </c>
      <c r="AY131" s="181" t="s">
        <v>113</v>
      </c>
    </row>
    <row r="132" spans="1:65" s="14" customFormat="1">
      <c r="B132" s="188"/>
      <c r="D132" s="176" t="s">
        <v>122</v>
      </c>
      <c r="E132" s="189" t="s">
        <v>1</v>
      </c>
      <c r="F132" s="190" t="s">
        <v>124</v>
      </c>
      <c r="H132" s="191">
        <v>8.08</v>
      </c>
      <c r="I132" s="192"/>
      <c r="L132" s="188"/>
      <c r="M132" s="193"/>
      <c r="N132" s="194"/>
      <c r="O132" s="194"/>
      <c r="P132" s="194"/>
      <c r="Q132" s="194"/>
      <c r="R132" s="194"/>
      <c r="S132" s="194"/>
      <c r="T132" s="195"/>
      <c r="AT132" s="189" t="s">
        <v>122</v>
      </c>
      <c r="AU132" s="189" t="s">
        <v>116</v>
      </c>
      <c r="AV132" s="14" t="s">
        <v>125</v>
      </c>
      <c r="AW132" s="14" t="s">
        <v>30</v>
      </c>
      <c r="AX132" s="14" t="s">
        <v>81</v>
      </c>
      <c r="AY132" s="189" t="s">
        <v>113</v>
      </c>
    </row>
    <row r="133" spans="1:65" s="2" customFormat="1" ht="55.5" customHeight="1">
      <c r="A133" s="32"/>
      <c r="B133" s="161"/>
      <c r="C133" s="196" t="s">
        <v>116</v>
      </c>
      <c r="D133" s="196" t="s">
        <v>126</v>
      </c>
      <c r="E133" s="197" t="s">
        <v>127</v>
      </c>
      <c r="F133" s="198" t="s">
        <v>597</v>
      </c>
      <c r="G133" s="199" t="s">
        <v>119</v>
      </c>
      <c r="H133" s="200">
        <v>9.2919999999999998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40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74" t="s">
        <v>128</v>
      </c>
      <c r="AT133" s="174" t="s">
        <v>126</v>
      </c>
      <c r="AU133" s="174" t="s">
        <v>116</v>
      </c>
      <c r="AY133" s="17" t="s">
        <v>113</v>
      </c>
      <c r="BE133" s="175">
        <f>IF(N133="základná",J133,0)</f>
        <v>0</v>
      </c>
      <c r="BF133" s="175">
        <f>IF(N133="znížená",J133,0)</f>
        <v>0</v>
      </c>
      <c r="BG133" s="175">
        <f>IF(N133="zákl. prenesená",J133,0)</f>
        <v>0</v>
      </c>
      <c r="BH133" s="175">
        <f>IF(N133="zníž. prenesená",J133,0)</f>
        <v>0</v>
      </c>
      <c r="BI133" s="175">
        <f>IF(N133="nulová",J133,0)</f>
        <v>0</v>
      </c>
      <c r="BJ133" s="17" t="s">
        <v>116</v>
      </c>
      <c r="BK133" s="175">
        <f>ROUND(I133*H133,2)</f>
        <v>0</v>
      </c>
      <c r="BL133" s="17" t="s">
        <v>120</v>
      </c>
      <c r="BM133" s="174" t="s">
        <v>125</v>
      </c>
    </row>
    <row r="134" spans="1:65" s="2" customFormat="1" ht="38.4">
      <c r="A134" s="32"/>
      <c r="B134" s="33"/>
      <c r="C134" s="32"/>
      <c r="D134" s="176" t="s">
        <v>121</v>
      </c>
      <c r="E134" s="32"/>
      <c r="F134" s="177" t="s">
        <v>598</v>
      </c>
      <c r="G134" s="32"/>
      <c r="H134" s="32"/>
      <c r="I134" s="96"/>
      <c r="J134" s="32"/>
      <c r="K134" s="32"/>
      <c r="L134" s="33"/>
      <c r="M134" s="178"/>
      <c r="N134" s="179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121</v>
      </c>
      <c r="AU134" s="17" t="s">
        <v>116</v>
      </c>
    </row>
    <row r="135" spans="1:65" s="13" customFormat="1">
      <c r="B135" s="180"/>
      <c r="D135" s="176" t="s">
        <v>122</v>
      </c>
      <c r="E135" s="181" t="s">
        <v>1</v>
      </c>
      <c r="F135" s="182" t="s">
        <v>475</v>
      </c>
      <c r="H135" s="183">
        <v>9.2919999999999998</v>
      </c>
      <c r="I135" s="184"/>
      <c r="L135" s="180"/>
      <c r="M135" s="185"/>
      <c r="N135" s="186"/>
      <c r="O135" s="186"/>
      <c r="P135" s="186"/>
      <c r="Q135" s="186"/>
      <c r="R135" s="186"/>
      <c r="S135" s="186"/>
      <c r="T135" s="187"/>
      <c r="AT135" s="181" t="s">
        <v>122</v>
      </c>
      <c r="AU135" s="181" t="s">
        <v>116</v>
      </c>
      <c r="AV135" s="13" t="s">
        <v>116</v>
      </c>
      <c r="AW135" s="13" t="s">
        <v>30</v>
      </c>
      <c r="AX135" s="13" t="s">
        <v>74</v>
      </c>
      <c r="AY135" s="181" t="s">
        <v>113</v>
      </c>
    </row>
    <row r="136" spans="1:65" s="14" customFormat="1">
      <c r="B136" s="188"/>
      <c r="D136" s="176" t="s">
        <v>122</v>
      </c>
      <c r="E136" s="189" t="s">
        <v>1</v>
      </c>
      <c r="F136" s="190" t="s">
        <v>124</v>
      </c>
      <c r="H136" s="191">
        <v>9.2919999999999998</v>
      </c>
      <c r="I136" s="192"/>
      <c r="L136" s="188"/>
      <c r="M136" s="193"/>
      <c r="N136" s="194"/>
      <c r="O136" s="194"/>
      <c r="P136" s="194"/>
      <c r="Q136" s="194"/>
      <c r="R136" s="194"/>
      <c r="S136" s="194"/>
      <c r="T136" s="195"/>
      <c r="AT136" s="189" t="s">
        <v>122</v>
      </c>
      <c r="AU136" s="189" t="s">
        <v>116</v>
      </c>
      <c r="AV136" s="14" t="s">
        <v>125</v>
      </c>
      <c r="AW136" s="14" t="s">
        <v>30</v>
      </c>
      <c r="AX136" s="14" t="s">
        <v>81</v>
      </c>
      <c r="AY136" s="189" t="s">
        <v>113</v>
      </c>
    </row>
    <row r="137" spans="1:65" s="2" customFormat="1" ht="44.25" customHeight="1">
      <c r="A137" s="32"/>
      <c r="B137" s="161"/>
      <c r="C137" s="162" t="s">
        <v>130</v>
      </c>
      <c r="D137" s="162" t="s">
        <v>117</v>
      </c>
      <c r="E137" s="163" t="s">
        <v>131</v>
      </c>
      <c r="F137" s="164" t="s">
        <v>599</v>
      </c>
      <c r="G137" s="165" t="s">
        <v>119</v>
      </c>
      <c r="H137" s="166">
        <v>16.16</v>
      </c>
      <c r="I137" s="167"/>
      <c r="J137" s="168">
        <f>ROUND(I137*H137,2)</f>
        <v>0</v>
      </c>
      <c r="K137" s="169"/>
      <c r="L137" s="33"/>
      <c r="M137" s="170" t="s">
        <v>1</v>
      </c>
      <c r="N137" s="171" t="s">
        <v>40</v>
      </c>
      <c r="O137" s="58"/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120</v>
      </c>
      <c r="AT137" s="174" t="s">
        <v>117</v>
      </c>
      <c r="AU137" s="174" t="s">
        <v>116</v>
      </c>
      <c r="AY137" s="17" t="s">
        <v>113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7" t="s">
        <v>116</v>
      </c>
      <c r="BK137" s="175">
        <f>ROUND(I137*H137,2)</f>
        <v>0</v>
      </c>
      <c r="BL137" s="17" t="s">
        <v>120</v>
      </c>
      <c r="BM137" s="174" t="s">
        <v>132</v>
      </c>
    </row>
    <row r="138" spans="1:65" s="2" customFormat="1" ht="38.4">
      <c r="A138" s="32"/>
      <c r="B138" s="33"/>
      <c r="C138" s="32"/>
      <c r="D138" s="176" t="s">
        <v>121</v>
      </c>
      <c r="E138" s="32"/>
      <c r="F138" s="177" t="s">
        <v>599</v>
      </c>
      <c r="G138" s="32"/>
      <c r="H138" s="32"/>
      <c r="I138" s="96"/>
      <c r="J138" s="32"/>
      <c r="K138" s="32"/>
      <c r="L138" s="33"/>
      <c r="M138" s="178"/>
      <c r="N138" s="179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121</v>
      </c>
      <c r="AU138" s="17" t="s">
        <v>116</v>
      </c>
    </row>
    <row r="139" spans="1:65" s="15" customFormat="1">
      <c r="B139" s="207"/>
      <c r="D139" s="176" t="s">
        <v>122</v>
      </c>
      <c r="E139" s="208" t="s">
        <v>1</v>
      </c>
      <c r="F139" s="209" t="s">
        <v>133</v>
      </c>
      <c r="H139" s="208" t="s">
        <v>1</v>
      </c>
      <c r="I139" s="210"/>
      <c r="L139" s="207"/>
      <c r="M139" s="211"/>
      <c r="N139" s="212"/>
      <c r="O139" s="212"/>
      <c r="P139" s="212"/>
      <c r="Q139" s="212"/>
      <c r="R139" s="212"/>
      <c r="S139" s="212"/>
      <c r="T139" s="213"/>
      <c r="AT139" s="208" t="s">
        <v>122</v>
      </c>
      <c r="AU139" s="208" t="s">
        <v>116</v>
      </c>
      <c r="AV139" s="15" t="s">
        <v>81</v>
      </c>
      <c r="AW139" s="15" t="s">
        <v>30</v>
      </c>
      <c r="AX139" s="15" t="s">
        <v>74</v>
      </c>
      <c r="AY139" s="208" t="s">
        <v>113</v>
      </c>
    </row>
    <row r="140" spans="1:65" s="15" customFormat="1">
      <c r="B140" s="207"/>
      <c r="D140" s="176" t="s">
        <v>122</v>
      </c>
      <c r="E140" s="208" t="s">
        <v>1</v>
      </c>
      <c r="F140" s="209" t="s">
        <v>134</v>
      </c>
      <c r="H140" s="208" t="s">
        <v>1</v>
      </c>
      <c r="I140" s="210"/>
      <c r="L140" s="207"/>
      <c r="M140" s="211"/>
      <c r="N140" s="212"/>
      <c r="O140" s="212"/>
      <c r="P140" s="212"/>
      <c r="Q140" s="212"/>
      <c r="R140" s="212"/>
      <c r="S140" s="212"/>
      <c r="T140" s="213"/>
      <c r="AT140" s="208" t="s">
        <v>122</v>
      </c>
      <c r="AU140" s="208" t="s">
        <v>116</v>
      </c>
      <c r="AV140" s="15" t="s">
        <v>81</v>
      </c>
      <c r="AW140" s="15" t="s">
        <v>30</v>
      </c>
      <c r="AX140" s="15" t="s">
        <v>74</v>
      </c>
      <c r="AY140" s="208" t="s">
        <v>113</v>
      </c>
    </row>
    <row r="141" spans="1:65" s="13" customFormat="1">
      <c r="B141" s="180"/>
      <c r="D141" s="176" t="s">
        <v>122</v>
      </c>
      <c r="E141" s="181" t="s">
        <v>1</v>
      </c>
      <c r="F141" s="182" t="s">
        <v>476</v>
      </c>
      <c r="H141" s="183">
        <v>16.16</v>
      </c>
      <c r="I141" s="184"/>
      <c r="L141" s="180"/>
      <c r="M141" s="185"/>
      <c r="N141" s="186"/>
      <c r="O141" s="186"/>
      <c r="P141" s="186"/>
      <c r="Q141" s="186"/>
      <c r="R141" s="186"/>
      <c r="S141" s="186"/>
      <c r="T141" s="187"/>
      <c r="AT141" s="181" t="s">
        <v>122</v>
      </c>
      <c r="AU141" s="181" t="s">
        <v>116</v>
      </c>
      <c r="AV141" s="13" t="s">
        <v>116</v>
      </c>
      <c r="AW141" s="13" t="s">
        <v>30</v>
      </c>
      <c r="AX141" s="13" t="s">
        <v>74</v>
      </c>
      <c r="AY141" s="181" t="s">
        <v>113</v>
      </c>
    </row>
    <row r="142" spans="1:65" s="14" customFormat="1">
      <c r="B142" s="188"/>
      <c r="D142" s="176" t="s">
        <v>122</v>
      </c>
      <c r="E142" s="189" t="s">
        <v>1</v>
      </c>
      <c r="F142" s="190" t="s">
        <v>124</v>
      </c>
      <c r="H142" s="191">
        <v>16.16</v>
      </c>
      <c r="I142" s="192"/>
      <c r="L142" s="188"/>
      <c r="M142" s="193"/>
      <c r="N142" s="194"/>
      <c r="O142" s="194"/>
      <c r="P142" s="194"/>
      <c r="Q142" s="194"/>
      <c r="R142" s="194"/>
      <c r="S142" s="194"/>
      <c r="T142" s="195"/>
      <c r="AT142" s="189" t="s">
        <v>122</v>
      </c>
      <c r="AU142" s="189" t="s">
        <v>116</v>
      </c>
      <c r="AV142" s="14" t="s">
        <v>125</v>
      </c>
      <c r="AW142" s="14" t="s">
        <v>30</v>
      </c>
      <c r="AX142" s="14" t="s">
        <v>81</v>
      </c>
      <c r="AY142" s="189" t="s">
        <v>113</v>
      </c>
    </row>
    <row r="143" spans="1:65" s="2" customFormat="1" ht="44.25" customHeight="1">
      <c r="A143" s="32"/>
      <c r="B143" s="161"/>
      <c r="C143" s="196" t="s">
        <v>125</v>
      </c>
      <c r="D143" s="196" t="s">
        <v>126</v>
      </c>
      <c r="E143" s="197" t="s">
        <v>136</v>
      </c>
      <c r="F143" s="198" t="s">
        <v>600</v>
      </c>
      <c r="G143" s="199" t="s">
        <v>119</v>
      </c>
      <c r="H143" s="200">
        <v>18.584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40</v>
      </c>
      <c r="O143" s="58"/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4" t="s">
        <v>128</v>
      </c>
      <c r="AT143" s="174" t="s">
        <v>126</v>
      </c>
      <c r="AU143" s="174" t="s">
        <v>116</v>
      </c>
      <c r="AY143" s="17" t="s">
        <v>113</v>
      </c>
      <c r="BE143" s="175">
        <f>IF(N143="základná",J143,0)</f>
        <v>0</v>
      </c>
      <c r="BF143" s="175">
        <f>IF(N143="znížená",J143,0)</f>
        <v>0</v>
      </c>
      <c r="BG143" s="175">
        <f>IF(N143="zákl. prenesená",J143,0)</f>
        <v>0</v>
      </c>
      <c r="BH143" s="175">
        <f>IF(N143="zníž. prenesená",J143,0)</f>
        <v>0</v>
      </c>
      <c r="BI143" s="175">
        <f>IF(N143="nulová",J143,0)</f>
        <v>0</v>
      </c>
      <c r="BJ143" s="17" t="s">
        <v>116</v>
      </c>
      <c r="BK143" s="175">
        <f>ROUND(I143*H143,2)</f>
        <v>0</v>
      </c>
      <c r="BL143" s="17" t="s">
        <v>120</v>
      </c>
      <c r="BM143" s="174" t="s">
        <v>137</v>
      </c>
    </row>
    <row r="144" spans="1:65" s="2" customFormat="1" ht="28.8">
      <c r="A144" s="32"/>
      <c r="B144" s="33"/>
      <c r="C144" s="32"/>
      <c r="D144" s="176" t="s">
        <v>121</v>
      </c>
      <c r="E144" s="32"/>
      <c r="F144" s="177" t="s">
        <v>600</v>
      </c>
      <c r="G144" s="32"/>
      <c r="H144" s="32"/>
      <c r="I144" s="96"/>
      <c r="J144" s="32"/>
      <c r="K144" s="32"/>
      <c r="L144" s="33"/>
      <c r="M144" s="178"/>
      <c r="N144" s="179"/>
      <c r="O144" s="58"/>
      <c r="P144" s="58"/>
      <c r="Q144" s="58"/>
      <c r="R144" s="58"/>
      <c r="S144" s="58"/>
      <c r="T144" s="59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121</v>
      </c>
      <c r="AU144" s="17" t="s">
        <v>116</v>
      </c>
    </row>
    <row r="145" spans="1:65" s="15" customFormat="1">
      <c r="B145" s="207"/>
      <c r="D145" s="176" t="s">
        <v>122</v>
      </c>
      <c r="E145" s="208" t="s">
        <v>1</v>
      </c>
      <c r="F145" s="209" t="s">
        <v>133</v>
      </c>
      <c r="H145" s="208" t="s">
        <v>1</v>
      </c>
      <c r="I145" s="210"/>
      <c r="L145" s="207"/>
      <c r="M145" s="211"/>
      <c r="N145" s="212"/>
      <c r="O145" s="212"/>
      <c r="P145" s="212"/>
      <c r="Q145" s="212"/>
      <c r="R145" s="212"/>
      <c r="S145" s="212"/>
      <c r="T145" s="213"/>
      <c r="AT145" s="208" t="s">
        <v>122</v>
      </c>
      <c r="AU145" s="208" t="s">
        <v>116</v>
      </c>
      <c r="AV145" s="15" t="s">
        <v>81</v>
      </c>
      <c r="AW145" s="15" t="s">
        <v>30</v>
      </c>
      <c r="AX145" s="15" t="s">
        <v>74</v>
      </c>
      <c r="AY145" s="208" t="s">
        <v>113</v>
      </c>
    </row>
    <row r="146" spans="1:65" s="15" customFormat="1">
      <c r="B146" s="207"/>
      <c r="D146" s="176" t="s">
        <v>122</v>
      </c>
      <c r="E146" s="208" t="s">
        <v>1</v>
      </c>
      <c r="F146" s="209" t="s">
        <v>138</v>
      </c>
      <c r="H146" s="208" t="s">
        <v>1</v>
      </c>
      <c r="I146" s="210"/>
      <c r="L146" s="207"/>
      <c r="M146" s="211"/>
      <c r="N146" s="212"/>
      <c r="O146" s="212"/>
      <c r="P146" s="212"/>
      <c r="Q146" s="212"/>
      <c r="R146" s="212"/>
      <c r="S146" s="212"/>
      <c r="T146" s="213"/>
      <c r="AT146" s="208" t="s">
        <v>122</v>
      </c>
      <c r="AU146" s="208" t="s">
        <v>116</v>
      </c>
      <c r="AV146" s="15" t="s">
        <v>81</v>
      </c>
      <c r="AW146" s="15" t="s">
        <v>30</v>
      </c>
      <c r="AX146" s="15" t="s">
        <v>74</v>
      </c>
      <c r="AY146" s="208" t="s">
        <v>113</v>
      </c>
    </row>
    <row r="147" spans="1:65" s="13" customFormat="1">
      <c r="B147" s="180"/>
      <c r="D147" s="176" t="s">
        <v>122</v>
      </c>
      <c r="E147" s="181" t="s">
        <v>1</v>
      </c>
      <c r="F147" s="182" t="s">
        <v>477</v>
      </c>
      <c r="H147" s="183">
        <v>18.584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122</v>
      </c>
      <c r="AU147" s="181" t="s">
        <v>116</v>
      </c>
      <c r="AV147" s="13" t="s">
        <v>116</v>
      </c>
      <c r="AW147" s="13" t="s">
        <v>30</v>
      </c>
      <c r="AX147" s="13" t="s">
        <v>74</v>
      </c>
      <c r="AY147" s="181" t="s">
        <v>113</v>
      </c>
    </row>
    <row r="148" spans="1:65" s="14" customFormat="1">
      <c r="B148" s="188"/>
      <c r="D148" s="176" t="s">
        <v>122</v>
      </c>
      <c r="E148" s="189" t="s">
        <v>1</v>
      </c>
      <c r="F148" s="190" t="s">
        <v>124</v>
      </c>
      <c r="H148" s="191">
        <v>18.584</v>
      </c>
      <c r="I148" s="192"/>
      <c r="L148" s="188"/>
      <c r="M148" s="193"/>
      <c r="N148" s="194"/>
      <c r="O148" s="194"/>
      <c r="P148" s="194"/>
      <c r="Q148" s="194"/>
      <c r="R148" s="194"/>
      <c r="S148" s="194"/>
      <c r="T148" s="195"/>
      <c r="AT148" s="189" t="s">
        <v>122</v>
      </c>
      <c r="AU148" s="189" t="s">
        <v>116</v>
      </c>
      <c r="AV148" s="14" t="s">
        <v>125</v>
      </c>
      <c r="AW148" s="14" t="s">
        <v>30</v>
      </c>
      <c r="AX148" s="14" t="s">
        <v>81</v>
      </c>
      <c r="AY148" s="189" t="s">
        <v>113</v>
      </c>
    </row>
    <row r="149" spans="1:65" s="12" customFormat="1" ht="22.8" customHeight="1">
      <c r="B149" s="148"/>
      <c r="D149" s="149" t="s">
        <v>73</v>
      </c>
      <c r="E149" s="159" t="s">
        <v>140</v>
      </c>
      <c r="F149" s="159" t="s">
        <v>601</v>
      </c>
      <c r="I149" s="151"/>
      <c r="J149" s="160">
        <f>BK149</f>
        <v>0</v>
      </c>
      <c r="L149" s="148"/>
      <c r="M149" s="153"/>
      <c r="N149" s="154"/>
      <c r="O149" s="154"/>
      <c r="P149" s="155">
        <f>SUM(P150:P160)</f>
        <v>0</v>
      </c>
      <c r="Q149" s="154"/>
      <c r="R149" s="155">
        <f>SUM(R150:R160)</f>
        <v>1.6016400000000001E-3</v>
      </c>
      <c r="S149" s="154"/>
      <c r="T149" s="156">
        <f>SUM(T150:T160)</f>
        <v>0</v>
      </c>
      <c r="AR149" s="149" t="s">
        <v>116</v>
      </c>
      <c r="AT149" s="157" t="s">
        <v>73</v>
      </c>
      <c r="AU149" s="157" t="s">
        <v>81</v>
      </c>
      <c r="AY149" s="149" t="s">
        <v>113</v>
      </c>
      <c r="BK149" s="158">
        <f>SUM(BK150:BK160)</f>
        <v>0</v>
      </c>
    </row>
    <row r="150" spans="1:65" s="2" customFormat="1" ht="33" customHeight="1">
      <c r="A150" s="32"/>
      <c r="B150" s="161"/>
      <c r="C150" s="162" t="s">
        <v>142</v>
      </c>
      <c r="D150" s="162" t="s">
        <v>117</v>
      </c>
      <c r="E150" s="163" t="s">
        <v>478</v>
      </c>
      <c r="F150" s="164" t="s">
        <v>602</v>
      </c>
      <c r="G150" s="165" t="s">
        <v>119</v>
      </c>
      <c r="H150" s="166">
        <v>160.16399999999999</v>
      </c>
      <c r="I150" s="167"/>
      <c r="J150" s="168">
        <f>ROUND(I150*H150,2)</f>
        <v>0</v>
      </c>
      <c r="K150" s="169"/>
      <c r="L150" s="33"/>
      <c r="M150" s="170" t="s">
        <v>1</v>
      </c>
      <c r="N150" s="171" t="s">
        <v>40</v>
      </c>
      <c r="O150" s="58"/>
      <c r="P150" s="172">
        <f>O150*H150</f>
        <v>0</v>
      </c>
      <c r="Q150" s="172">
        <v>1.0000000000000001E-5</v>
      </c>
      <c r="R150" s="172">
        <f>Q150*H150</f>
        <v>1.6016400000000001E-3</v>
      </c>
      <c r="S150" s="172">
        <v>0</v>
      </c>
      <c r="T150" s="173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4" t="s">
        <v>120</v>
      </c>
      <c r="AT150" s="174" t="s">
        <v>117</v>
      </c>
      <c r="AU150" s="174" t="s">
        <v>116</v>
      </c>
      <c r="AY150" s="17" t="s">
        <v>113</v>
      </c>
      <c r="BE150" s="175">
        <f>IF(N150="základná",J150,0)</f>
        <v>0</v>
      </c>
      <c r="BF150" s="175">
        <f>IF(N150="znížená",J150,0)</f>
        <v>0</v>
      </c>
      <c r="BG150" s="175">
        <f>IF(N150="zákl. prenesená",J150,0)</f>
        <v>0</v>
      </c>
      <c r="BH150" s="175">
        <f>IF(N150="zníž. prenesená",J150,0)</f>
        <v>0</v>
      </c>
      <c r="BI150" s="175">
        <f>IF(N150="nulová",J150,0)</f>
        <v>0</v>
      </c>
      <c r="BJ150" s="17" t="s">
        <v>116</v>
      </c>
      <c r="BK150" s="175">
        <f>ROUND(I150*H150,2)</f>
        <v>0</v>
      </c>
      <c r="BL150" s="17" t="s">
        <v>120</v>
      </c>
      <c r="BM150" s="174" t="s">
        <v>144</v>
      </c>
    </row>
    <row r="151" spans="1:65" s="2" customFormat="1" ht="19.2">
      <c r="A151" s="32"/>
      <c r="B151" s="33"/>
      <c r="C151" s="32"/>
      <c r="D151" s="176" t="s">
        <v>121</v>
      </c>
      <c r="E151" s="32"/>
      <c r="F151" s="177" t="s">
        <v>603</v>
      </c>
      <c r="G151" s="32"/>
      <c r="H151" s="32"/>
      <c r="I151" s="96"/>
      <c r="J151" s="32"/>
      <c r="K151" s="32"/>
      <c r="L151" s="33"/>
      <c r="M151" s="178"/>
      <c r="N151" s="17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121</v>
      </c>
      <c r="AU151" s="17" t="s">
        <v>116</v>
      </c>
    </row>
    <row r="152" spans="1:65" s="15" customFormat="1">
      <c r="B152" s="207"/>
      <c r="D152" s="176" t="s">
        <v>122</v>
      </c>
      <c r="E152" s="208" t="s">
        <v>1</v>
      </c>
      <c r="F152" s="209" t="s">
        <v>134</v>
      </c>
      <c r="H152" s="208" t="s">
        <v>1</v>
      </c>
      <c r="I152" s="210"/>
      <c r="L152" s="207"/>
      <c r="M152" s="211"/>
      <c r="N152" s="212"/>
      <c r="O152" s="212"/>
      <c r="P152" s="212"/>
      <c r="Q152" s="212"/>
      <c r="R152" s="212"/>
      <c r="S152" s="212"/>
      <c r="T152" s="213"/>
      <c r="AT152" s="208" t="s">
        <v>122</v>
      </c>
      <c r="AU152" s="208" t="s">
        <v>116</v>
      </c>
      <c r="AV152" s="15" t="s">
        <v>81</v>
      </c>
      <c r="AW152" s="15" t="s">
        <v>30</v>
      </c>
      <c r="AX152" s="15" t="s">
        <v>74</v>
      </c>
      <c r="AY152" s="208" t="s">
        <v>113</v>
      </c>
    </row>
    <row r="153" spans="1:65" s="13" customFormat="1">
      <c r="B153" s="180"/>
      <c r="D153" s="176" t="s">
        <v>122</v>
      </c>
      <c r="E153" s="181" t="s">
        <v>1</v>
      </c>
      <c r="F153" s="182" t="s">
        <v>479</v>
      </c>
      <c r="H153" s="183">
        <v>160.16399999999999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122</v>
      </c>
      <c r="AU153" s="181" t="s">
        <v>116</v>
      </c>
      <c r="AV153" s="13" t="s">
        <v>116</v>
      </c>
      <c r="AW153" s="13" t="s">
        <v>30</v>
      </c>
      <c r="AX153" s="13" t="s">
        <v>74</v>
      </c>
      <c r="AY153" s="181" t="s">
        <v>113</v>
      </c>
    </row>
    <row r="154" spans="1:65" s="14" customFormat="1">
      <c r="B154" s="188"/>
      <c r="D154" s="176" t="s">
        <v>122</v>
      </c>
      <c r="E154" s="189" t="s">
        <v>1</v>
      </c>
      <c r="F154" s="190" t="s">
        <v>124</v>
      </c>
      <c r="H154" s="191">
        <v>160.16399999999999</v>
      </c>
      <c r="I154" s="192"/>
      <c r="L154" s="188"/>
      <c r="M154" s="193"/>
      <c r="N154" s="194"/>
      <c r="O154" s="194"/>
      <c r="P154" s="194"/>
      <c r="Q154" s="194"/>
      <c r="R154" s="194"/>
      <c r="S154" s="194"/>
      <c r="T154" s="195"/>
      <c r="AT154" s="189" t="s">
        <v>122</v>
      </c>
      <c r="AU154" s="189" t="s">
        <v>116</v>
      </c>
      <c r="AV154" s="14" t="s">
        <v>125</v>
      </c>
      <c r="AW154" s="14" t="s">
        <v>30</v>
      </c>
      <c r="AX154" s="14" t="s">
        <v>81</v>
      </c>
      <c r="AY154" s="189" t="s">
        <v>113</v>
      </c>
    </row>
    <row r="155" spans="1:65" s="2" customFormat="1" ht="21.75" customHeight="1">
      <c r="A155" s="32"/>
      <c r="B155" s="161"/>
      <c r="C155" s="196" t="s">
        <v>132</v>
      </c>
      <c r="D155" s="196" t="s">
        <v>126</v>
      </c>
      <c r="E155" s="197" t="s">
        <v>480</v>
      </c>
      <c r="F155" s="198" t="s">
        <v>604</v>
      </c>
      <c r="G155" s="199" t="s">
        <v>119</v>
      </c>
      <c r="H155" s="200">
        <v>176.18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40</v>
      </c>
      <c r="O155" s="58"/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128</v>
      </c>
      <c r="AT155" s="174" t="s">
        <v>126</v>
      </c>
      <c r="AU155" s="174" t="s">
        <v>116</v>
      </c>
      <c r="AY155" s="17" t="s">
        <v>113</v>
      </c>
      <c r="BE155" s="175">
        <f>IF(N155="základná",J155,0)</f>
        <v>0</v>
      </c>
      <c r="BF155" s="175">
        <f>IF(N155="znížená",J155,0)</f>
        <v>0</v>
      </c>
      <c r="BG155" s="175">
        <f>IF(N155="zákl. prenesená",J155,0)</f>
        <v>0</v>
      </c>
      <c r="BH155" s="175">
        <f>IF(N155="zníž. prenesená",J155,0)</f>
        <v>0</v>
      </c>
      <c r="BI155" s="175">
        <f>IF(N155="nulová",J155,0)</f>
        <v>0</v>
      </c>
      <c r="BJ155" s="17" t="s">
        <v>116</v>
      </c>
      <c r="BK155" s="175">
        <f>ROUND(I155*H155,2)</f>
        <v>0</v>
      </c>
      <c r="BL155" s="17" t="s">
        <v>120</v>
      </c>
      <c r="BM155" s="174" t="s">
        <v>148</v>
      </c>
    </row>
    <row r="156" spans="1:65" s="2" customFormat="1" ht="19.2">
      <c r="A156" s="32"/>
      <c r="B156" s="33"/>
      <c r="C156" s="32"/>
      <c r="D156" s="176" t="s">
        <v>121</v>
      </c>
      <c r="E156" s="32"/>
      <c r="F156" s="177" t="s">
        <v>605</v>
      </c>
      <c r="G156" s="32"/>
      <c r="H156" s="32"/>
      <c r="I156" s="96"/>
      <c r="J156" s="32"/>
      <c r="K156" s="32"/>
      <c r="L156" s="33"/>
      <c r="M156" s="178"/>
      <c r="N156" s="17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121</v>
      </c>
      <c r="AU156" s="17" t="s">
        <v>116</v>
      </c>
    </row>
    <row r="157" spans="1:65" s="2" customFormat="1" ht="57.6">
      <c r="A157" s="32"/>
      <c r="B157" s="33"/>
      <c r="C157" s="32"/>
      <c r="D157" s="176" t="s">
        <v>145</v>
      </c>
      <c r="E157" s="32"/>
      <c r="F157" s="214" t="s">
        <v>481</v>
      </c>
      <c r="G157" s="32"/>
      <c r="H157" s="32"/>
      <c r="I157" s="96"/>
      <c r="J157" s="32"/>
      <c r="K157" s="32"/>
      <c r="L157" s="33"/>
      <c r="M157" s="178"/>
      <c r="N157" s="179"/>
      <c r="O157" s="58"/>
      <c r="P157" s="58"/>
      <c r="Q157" s="58"/>
      <c r="R157" s="58"/>
      <c r="S157" s="58"/>
      <c r="T157" s="59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7" t="s">
        <v>145</v>
      </c>
      <c r="AU157" s="17" t="s">
        <v>116</v>
      </c>
    </row>
    <row r="158" spans="1:65" s="15" customFormat="1">
      <c r="B158" s="207"/>
      <c r="D158" s="176" t="s">
        <v>122</v>
      </c>
      <c r="E158" s="208" t="s">
        <v>1</v>
      </c>
      <c r="F158" s="209" t="s">
        <v>134</v>
      </c>
      <c r="H158" s="208" t="s">
        <v>1</v>
      </c>
      <c r="I158" s="210"/>
      <c r="L158" s="207"/>
      <c r="M158" s="211"/>
      <c r="N158" s="212"/>
      <c r="O158" s="212"/>
      <c r="P158" s="212"/>
      <c r="Q158" s="212"/>
      <c r="R158" s="212"/>
      <c r="S158" s="212"/>
      <c r="T158" s="213"/>
      <c r="AT158" s="208" t="s">
        <v>122</v>
      </c>
      <c r="AU158" s="208" t="s">
        <v>116</v>
      </c>
      <c r="AV158" s="15" t="s">
        <v>81</v>
      </c>
      <c r="AW158" s="15" t="s">
        <v>30</v>
      </c>
      <c r="AX158" s="15" t="s">
        <v>74</v>
      </c>
      <c r="AY158" s="208" t="s">
        <v>113</v>
      </c>
    </row>
    <row r="159" spans="1:65" s="13" customFormat="1">
      <c r="B159" s="180"/>
      <c r="D159" s="176" t="s">
        <v>122</v>
      </c>
      <c r="E159" s="181" t="s">
        <v>1</v>
      </c>
      <c r="F159" s="182" t="s">
        <v>482</v>
      </c>
      <c r="H159" s="183">
        <v>176.18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122</v>
      </c>
      <c r="AU159" s="181" t="s">
        <v>116</v>
      </c>
      <c r="AV159" s="13" t="s">
        <v>116</v>
      </c>
      <c r="AW159" s="13" t="s">
        <v>30</v>
      </c>
      <c r="AX159" s="13" t="s">
        <v>74</v>
      </c>
      <c r="AY159" s="181" t="s">
        <v>113</v>
      </c>
    </row>
    <row r="160" spans="1:65" s="14" customFormat="1">
      <c r="B160" s="188"/>
      <c r="D160" s="176" t="s">
        <v>122</v>
      </c>
      <c r="E160" s="189" t="s">
        <v>1</v>
      </c>
      <c r="F160" s="190" t="s">
        <v>124</v>
      </c>
      <c r="H160" s="191">
        <v>176.18</v>
      </c>
      <c r="I160" s="192"/>
      <c r="L160" s="188"/>
      <c r="M160" s="193"/>
      <c r="N160" s="194"/>
      <c r="O160" s="194"/>
      <c r="P160" s="194"/>
      <c r="Q160" s="194"/>
      <c r="R160" s="194"/>
      <c r="S160" s="194"/>
      <c r="T160" s="195"/>
      <c r="AT160" s="189" t="s">
        <v>122</v>
      </c>
      <c r="AU160" s="189" t="s">
        <v>116</v>
      </c>
      <c r="AV160" s="14" t="s">
        <v>125</v>
      </c>
      <c r="AW160" s="14" t="s">
        <v>30</v>
      </c>
      <c r="AX160" s="14" t="s">
        <v>81</v>
      </c>
      <c r="AY160" s="189" t="s">
        <v>113</v>
      </c>
    </row>
    <row r="161" spans="1:65" s="12" customFormat="1" ht="22.8" customHeight="1">
      <c r="B161" s="148"/>
      <c r="D161" s="149" t="s">
        <v>73</v>
      </c>
      <c r="E161" s="159" t="s">
        <v>259</v>
      </c>
      <c r="F161" s="159" t="s">
        <v>606</v>
      </c>
      <c r="I161" s="151"/>
      <c r="J161" s="160">
        <f>BK161</f>
        <v>0</v>
      </c>
      <c r="L161" s="148"/>
      <c r="M161" s="153"/>
      <c r="N161" s="154"/>
      <c r="O161" s="154"/>
      <c r="P161" s="155">
        <f>SUM(P162:P178)</f>
        <v>0</v>
      </c>
      <c r="Q161" s="154"/>
      <c r="R161" s="155">
        <f>SUM(R162:R178)</f>
        <v>0.80081999999999998</v>
      </c>
      <c r="S161" s="154"/>
      <c r="T161" s="156">
        <f>SUM(T162:T178)</f>
        <v>0</v>
      </c>
      <c r="AR161" s="149" t="s">
        <v>81</v>
      </c>
      <c r="AT161" s="157" t="s">
        <v>73</v>
      </c>
      <c r="AU161" s="157" t="s">
        <v>81</v>
      </c>
      <c r="AY161" s="149" t="s">
        <v>113</v>
      </c>
      <c r="BK161" s="158">
        <f>SUM(BK162:BK178)</f>
        <v>0</v>
      </c>
    </row>
    <row r="162" spans="1:65" s="2" customFormat="1" ht="33" customHeight="1">
      <c r="A162" s="32"/>
      <c r="B162" s="161"/>
      <c r="C162" s="162" t="s">
        <v>151</v>
      </c>
      <c r="D162" s="162" t="s">
        <v>117</v>
      </c>
      <c r="E162" s="163" t="s">
        <v>143</v>
      </c>
      <c r="F162" s="164" t="s">
        <v>607</v>
      </c>
      <c r="G162" s="165" t="s">
        <v>119</v>
      </c>
      <c r="H162" s="166">
        <v>160.16399999999999</v>
      </c>
      <c r="I162" s="167"/>
      <c r="J162" s="168">
        <f>ROUND(I162*H162,2)</f>
        <v>0</v>
      </c>
      <c r="K162" s="169"/>
      <c r="L162" s="33"/>
      <c r="M162" s="170" t="s">
        <v>1</v>
      </c>
      <c r="N162" s="171" t="s">
        <v>40</v>
      </c>
      <c r="O162" s="58"/>
      <c r="P162" s="172">
        <f>O162*H162</f>
        <v>0</v>
      </c>
      <c r="Q162" s="172">
        <v>5.0000000000000001E-3</v>
      </c>
      <c r="R162" s="172">
        <f>Q162*H162</f>
        <v>0.80081999999999998</v>
      </c>
      <c r="S162" s="172">
        <v>0</v>
      </c>
      <c r="T162" s="173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4" t="s">
        <v>120</v>
      </c>
      <c r="AT162" s="174" t="s">
        <v>117</v>
      </c>
      <c r="AU162" s="174" t="s">
        <v>116</v>
      </c>
      <c r="AY162" s="17" t="s">
        <v>113</v>
      </c>
      <c r="BE162" s="175">
        <f>IF(N162="základná",J162,0)</f>
        <v>0</v>
      </c>
      <c r="BF162" s="175">
        <f>IF(N162="znížená",J162,0)</f>
        <v>0</v>
      </c>
      <c r="BG162" s="175">
        <f>IF(N162="zákl. prenesená",J162,0)</f>
        <v>0</v>
      </c>
      <c r="BH162" s="175">
        <f>IF(N162="zníž. prenesená",J162,0)</f>
        <v>0</v>
      </c>
      <c r="BI162" s="175">
        <f>IF(N162="nulová",J162,0)</f>
        <v>0</v>
      </c>
      <c r="BJ162" s="17" t="s">
        <v>116</v>
      </c>
      <c r="BK162" s="175">
        <f>ROUND(I162*H162,2)</f>
        <v>0</v>
      </c>
      <c r="BL162" s="17" t="s">
        <v>120</v>
      </c>
      <c r="BM162" s="174" t="s">
        <v>154</v>
      </c>
    </row>
    <row r="163" spans="1:65" s="2" customFormat="1" ht="19.2">
      <c r="A163" s="32"/>
      <c r="B163" s="33"/>
      <c r="C163" s="32"/>
      <c r="D163" s="176" t="s">
        <v>121</v>
      </c>
      <c r="E163" s="32"/>
      <c r="F163" s="177" t="s">
        <v>607</v>
      </c>
      <c r="G163" s="32"/>
      <c r="H163" s="32"/>
      <c r="I163" s="96"/>
      <c r="J163" s="32"/>
      <c r="K163" s="32"/>
      <c r="L163" s="33"/>
      <c r="M163" s="178"/>
      <c r="N163" s="179"/>
      <c r="O163" s="58"/>
      <c r="P163" s="58"/>
      <c r="Q163" s="58"/>
      <c r="R163" s="58"/>
      <c r="S163" s="58"/>
      <c r="T163" s="59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121</v>
      </c>
      <c r="AU163" s="17" t="s">
        <v>116</v>
      </c>
    </row>
    <row r="164" spans="1:65" s="2" customFormat="1" ht="19.2">
      <c r="A164" s="32"/>
      <c r="B164" s="33"/>
      <c r="C164" s="32"/>
      <c r="D164" s="176" t="s">
        <v>145</v>
      </c>
      <c r="E164" s="32"/>
      <c r="F164" s="214" t="s">
        <v>483</v>
      </c>
      <c r="G164" s="32"/>
      <c r="H164" s="32"/>
      <c r="I164" s="96"/>
      <c r="J164" s="32"/>
      <c r="K164" s="32"/>
      <c r="L164" s="33"/>
      <c r="M164" s="178"/>
      <c r="N164" s="179"/>
      <c r="O164" s="58"/>
      <c r="P164" s="58"/>
      <c r="Q164" s="58"/>
      <c r="R164" s="58"/>
      <c r="S164" s="58"/>
      <c r="T164" s="59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7" t="s">
        <v>145</v>
      </c>
      <c r="AU164" s="17" t="s">
        <v>116</v>
      </c>
    </row>
    <row r="165" spans="1:65" s="2" customFormat="1" ht="44.25" customHeight="1">
      <c r="A165" s="32"/>
      <c r="B165" s="161"/>
      <c r="C165" s="196" t="s">
        <v>137</v>
      </c>
      <c r="D165" s="196" t="s">
        <v>126</v>
      </c>
      <c r="E165" s="197" t="s">
        <v>147</v>
      </c>
      <c r="F165" s="198" t="s">
        <v>484</v>
      </c>
      <c r="G165" s="199" t="s">
        <v>119</v>
      </c>
      <c r="H165" s="200">
        <v>38.912999999999997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40</v>
      </c>
      <c r="O165" s="58"/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74" t="s">
        <v>128</v>
      </c>
      <c r="AT165" s="174" t="s">
        <v>126</v>
      </c>
      <c r="AU165" s="174" t="s">
        <v>116</v>
      </c>
      <c r="AY165" s="17" t="s">
        <v>113</v>
      </c>
      <c r="BE165" s="175">
        <f>IF(N165="základná",J165,0)</f>
        <v>0</v>
      </c>
      <c r="BF165" s="175">
        <f>IF(N165="znížená",J165,0)</f>
        <v>0</v>
      </c>
      <c r="BG165" s="175">
        <f>IF(N165="zákl. prenesená",J165,0)</f>
        <v>0</v>
      </c>
      <c r="BH165" s="175">
        <f>IF(N165="zníž. prenesená",J165,0)</f>
        <v>0</v>
      </c>
      <c r="BI165" s="175">
        <f>IF(N165="nulová",J165,0)</f>
        <v>0</v>
      </c>
      <c r="BJ165" s="17" t="s">
        <v>116</v>
      </c>
      <c r="BK165" s="175">
        <f>ROUND(I165*H165,2)</f>
        <v>0</v>
      </c>
      <c r="BL165" s="17" t="s">
        <v>120</v>
      </c>
      <c r="BM165" s="174" t="s">
        <v>120</v>
      </c>
    </row>
    <row r="166" spans="1:65" s="2" customFormat="1" ht="38.4">
      <c r="A166" s="32"/>
      <c r="B166" s="33"/>
      <c r="C166" s="32"/>
      <c r="D166" s="176" t="s">
        <v>121</v>
      </c>
      <c r="E166" s="32"/>
      <c r="F166" s="177" t="s">
        <v>484</v>
      </c>
      <c r="G166" s="32"/>
      <c r="H166" s="32"/>
      <c r="I166" s="96"/>
      <c r="J166" s="32"/>
      <c r="K166" s="32"/>
      <c r="L166" s="33"/>
      <c r="M166" s="178"/>
      <c r="N166" s="179"/>
      <c r="O166" s="58"/>
      <c r="P166" s="58"/>
      <c r="Q166" s="58"/>
      <c r="R166" s="58"/>
      <c r="S166" s="58"/>
      <c r="T166" s="59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7" t="s">
        <v>121</v>
      </c>
      <c r="AU166" s="17" t="s">
        <v>116</v>
      </c>
    </row>
    <row r="167" spans="1:65" s="2" customFormat="1" ht="19.2">
      <c r="A167" s="32"/>
      <c r="B167" s="33"/>
      <c r="C167" s="32"/>
      <c r="D167" s="176" t="s">
        <v>145</v>
      </c>
      <c r="E167" s="32"/>
      <c r="F167" s="214" t="s">
        <v>485</v>
      </c>
      <c r="G167" s="32"/>
      <c r="H167" s="32"/>
      <c r="I167" s="96"/>
      <c r="J167" s="32"/>
      <c r="K167" s="32"/>
      <c r="L167" s="33"/>
      <c r="M167" s="178"/>
      <c r="N167" s="179"/>
      <c r="O167" s="58"/>
      <c r="P167" s="58"/>
      <c r="Q167" s="58"/>
      <c r="R167" s="58"/>
      <c r="S167" s="58"/>
      <c r="T167" s="59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7" t="s">
        <v>145</v>
      </c>
      <c r="AU167" s="17" t="s">
        <v>116</v>
      </c>
    </row>
    <row r="168" spans="1:65" s="13" customFormat="1">
      <c r="B168" s="180"/>
      <c r="D168" s="176" t="s">
        <v>122</v>
      </c>
      <c r="E168" s="181" t="s">
        <v>1</v>
      </c>
      <c r="F168" s="182" t="s">
        <v>486</v>
      </c>
      <c r="H168" s="183">
        <v>38.912999999999997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122</v>
      </c>
      <c r="AU168" s="181" t="s">
        <v>116</v>
      </c>
      <c r="AV168" s="13" t="s">
        <v>116</v>
      </c>
      <c r="AW168" s="13" t="s">
        <v>30</v>
      </c>
      <c r="AX168" s="13" t="s">
        <v>74</v>
      </c>
      <c r="AY168" s="181" t="s">
        <v>113</v>
      </c>
    </row>
    <row r="169" spans="1:65" s="14" customFormat="1">
      <c r="B169" s="188"/>
      <c r="D169" s="176" t="s">
        <v>122</v>
      </c>
      <c r="E169" s="189" t="s">
        <v>1</v>
      </c>
      <c r="F169" s="190" t="s">
        <v>124</v>
      </c>
      <c r="H169" s="191">
        <v>38.912999999999997</v>
      </c>
      <c r="I169" s="192"/>
      <c r="L169" s="188"/>
      <c r="M169" s="193"/>
      <c r="N169" s="194"/>
      <c r="O169" s="194"/>
      <c r="P169" s="194"/>
      <c r="Q169" s="194"/>
      <c r="R169" s="194"/>
      <c r="S169" s="194"/>
      <c r="T169" s="195"/>
      <c r="AT169" s="189" t="s">
        <v>122</v>
      </c>
      <c r="AU169" s="189" t="s">
        <v>116</v>
      </c>
      <c r="AV169" s="14" t="s">
        <v>125</v>
      </c>
      <c r="AW169" s="14" t="s">
        <v>30</v>
      </c>
      <c r="AX169" s="14" t="s">
        <v>81</v>
      </c>
      <c r="AY169" s="189" t="s">
        <v>113</v>
      </c>
    </row>
    <row r="170" spans="1:65" s="2" customFormat="1" ht="44.25" customHeight="1">
      <c r="A170" s="32"/>
      <c r="B170" s="161"/>
      <c r="C170" s="196" t="s">
        <v>161</v>
      </c>
      <c r="D170" s="196" t="s">
        <v>126</v>
      </c>
      <c r="E170" s="197" t="s">
        <v>183</v>
      </c>
      <c r="F170" s="198" t="s">
        <v>487</v>
      </c>
      <c r="G170" s="199" t="s">
        <v>119</v>
      </c>
      <c r="H170" s="200">
        <v>6.0149999999999997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40</v>
      </c>
      <c r="O170" s="58"/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74" t="s">
        <v>128</v>
      </c>
      <c r="AT170" s="174" t="s">
        <v>126</v>
      </c>
      <c r="AU170" s="174" t="s">
        <v>116</v>
      </c>
      <c r="AY170" s="17" t="s">
        <v>113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7" t="s">
        <v>116</v>
      </c>
      <c r="BK170" s="175">
        <f>ROUND(I170*H170,2)</f>
        <v>0</v>
      </c>
      <c r="BL170" s="17" t="s">
        <v>120</v>
      </c>
      <c r="BM170" s="174" t="s">
        <v>164</v>
      </c>
    </row>
    <row r="171" spans="1:65" s="2" customFormat="1" ht="38.4">
      <c r="A171" s="32"/>
      <c r="B171" s="33"/>
      <c r="C171" s="32"/>
      <c r="D171" s="176" t="s">
        <v>121</v>
      </c>
      <c r="E171" s="32"/>
      <c r="F171" s="177" t="s">
        <v>487</v>
      </c>
      <c r="G171" s="32"/>
      <c r="H171" s="32"/>
      <c r="I171" s="96"/>
      <c r="J171" s="32"/>
      <c r="K171" s="32"/>
      <c r="L171" s="33"/>
      <c r="M171" s="178"/>
      <c r="N171" s="179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121</v>
      </c>
      <c r="AU171" s="17" t="s">
        <v>116</v>
      </c>
    </row>
    <row r="172" spans="1:65" s="2" customFormat="1" ht="28.8">
      <c r="A172" s="32"/>
      <c r="B172" s="33"/>
      <c r="C172" s="32"/>
      <c r="D172" s="176" t="s">
        <v>145</v>
      </c>
      <c r="E172" s="32"/>
      <c r="F172" s="214" t="s">
        <v>488</v>
      </c>
      <c r="G172" s="32"/>
      <c r="H172" s="32"/>
      <c r="I172" s="96"/>
      <c r="J172" s="32"/>
      <c r="K172" s="32"/>
      <c r="L172" s="33"/>
      <c r="M172" s="178"/>
      <c r="N172" s="179"/>
      <c r="O172" s="58"/>
      <c r="P172" s="58"/>
      <c r="Q172" s="58"/>
      <c r="R172" s="58"/>
      <c r="S172" s="58"/>
      <c r="T172" s="59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7" t="s">
        <v>145</v>
      </c>
      <c r="AU172" s="17" t="s">
        <v>116</v>
      </c>
    </row>
    <row r="173" spans="1:65" s="13" customFormat="1">
      <c r="B173" s="180"/>
      <c r="D173" s="176" t="s">
        <v>122</v>
      </c>
      <c r="E173" s="181" t="s">
        <v>1</v>
      </c>
      <c r="F173" s="182" t="s">
        <v>489</v>
      </c>
      <c r="H173" s="183">
        <v>6.0149999999999997</v>
      </c>
      <c r="I173" s="184"/>
      <c r="L173" s="180"/>
      <c r="M173" s="185"/>
      <c r="N173" s="186"/>
      <c r="O173" s="186"/>
      <c r="P173" s="186"/>
      <c r="Q173" s="186"/>
      <c r="R173" s="186"/>
      <c r="S173" s="186"/>
      <c r="T173" s="187"/>
      <c r="AT173" s="181" t="s">
        <v>122</v>
      </c>
      <c r="AU173" s="181" t="s">
        <v>116</v>
      </c>
      <c r="AV173" s="13" t="s">
        <v>116</v>
      </c>
      <c r="AW173" s="13" t="s">
        <v>30</v>
      </c>
      <c r="AX173" s="13" t="s">
        <v>74</v>
      </c>
      <c r="AY173" s="181" t="s">
        <v>113</v>
      </c>
    </row>
    <row r="174" spans="1:65" s="14" customFormat="1">
      <c r="B174" s="188"/>
      <c r="D174" s="176" t="s">
        <v>122</v>
      </c>
      <c r="E174" s="189" t="s">
        <v>1</v>
      </c>
      <c r="F174" s="190" t="s">
        <v>124</v>
      </c>
      <c r="H174" s="191">
        <v>6.0149999999999997</v>
      </c>
      <c r="I174" s="192"/>
      <c r="L174" s="188"/>
      <c r="M174" s="193"/>
      <c r="N174" s="194"/>
      <c r="O174" s="194"/>
      <c r="P174" s="194"/>
      <c r="Q174" s="194"/>
      <c r="R174" s="194"/>
      <c r="S174" s="194"/>
      <c r="T174" s="195"/>
      <c r="AT174" s="189" t="s">
        <v>122</v>
      </c>
      <c r="AU174" s="189" t="s">
        <v>116</v>
      </c>
      <c r="AV174" s="14" t="s">
        <v>125</v>
      </c>
      <c r="AW174" s="14" t="s">
        <v>30</v>
      </c>
      <c r="AX174" s="14" t="s">
        <v>81</v>
      </c>
      <c r="AY174" s="189" t="s">
        <v>113</v>
      </c>
    </row>
    <row r="175" spans="1:65" s="2" customFormat="1" ht="33" customHeight="1">
      <c r="A175" s="32"/>
      <c r="B175" s="161"/>
      <c r="C175" s="196" t="s">
        <v>144</v>
      </c>
      <c r="D175" s="196" t="s">
        <v>126</v>
      </c>
      <c r="E175" s="197" t="s">
        <v>490</v>
      </c>
      <c r="F175" s="198" t="s">
        <v>491</v>
      </c>
      <c r="G175" s="199" t="s">
        <v>119</v>
      </c>
      <c r="H175" s="200">
        <v>120.04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40</v>
      </c>
      <c r="O175" s="58"/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74" t="s">
        <v>128</v>
      </c>
      <c r="AT175" s="174" t="s">
        <v>126</v>
      </c>
      <c r="AU175" s="174" t="s">
        <v>116</v>
      </c>
      <c r="AY175" s="17" t="s">
        <v>113</v>
      </c>
      <c r="BE175" s="175">
        <f>IF(N175="základná",J175,0)</f>
        <v>0</v>
      </c>
      <c r="BF175" s="175">
        <f>IF(N175="znížená",J175,0)</f>
        <v>0</v>
      </c>
      <c r="BG175" s="175">
        <f>IF(N175="zákl. prenesená",J175,0)</f>
        <v>0</v>
      </c>
      <c r="BH175" s="175">
        <f>IF(N175="zníž. prenesená",J175,0)</f>
        <v>0</v>
      </c>
      <c r="BI175" s="175">
        <f>IF(N175="nulová",J175,0)</f>
        <v>0</v>
      </c>
      <c r="BJ175" s="17" t="s">
        <v>116</v>
      </c>
      <c r="BK175" s="175">
        <f>ROUND(I175*H175,2)</f>
        <v>0</v>
      </c>
      <c r="BL175" s="17" t="s">
        <v>120</v>
      </c>
      <c r="BM175" s="174" t="s">
        <v>7</v>
      </c>
    </row>
    <row r="176" spans="1:65" s="2" customFormat="1" ht="28.8">
      <c r="A176" s="32"/>
      <c r="B176" s="33"/>
      <c r="C176" s="32"/>
      <c r="D176" s="176" t="s">
        <v>121</v>
      </c>
      <c r="E176" s="32"/>
      <c r="F176" s="177" t="s">
        <v>491</v>
      </c>
      <c r="G176" s="32"/>
      <c r="H176" s="32"/>
      <c r="I176" s="96"/>
      <c r="J176" s="32"/>
      <c r="K176" s="32"/>
      <c r="L176" s="33"/>
      <c r="M176" s="178"/>
      <c r="N176" s="179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121</v>
      </c>
      <c r="AU176" s="17" t="s">
        <v>116</v>
      </c>
    </row>
    <row r="177" spans="1:65" s="13" customFormat="1">
      <c r="B177" s="180"/>
      <c r="D177" s="176" t="s">
        <v>122</v>
      </c>
      <c r="E177" s="181" t="s">
        <v>1</v>
      </c>
      <c r="F177" s="182" t="s">
        <v>492</v>
      </c>
      <c r="H177" s="183">
        <v>120.04</v>
      </c>
      <c r="I177" s="184"/>
      <c r="L177" s="180"/>
      <c r="M177" s="185"/>
      <c r="N177" s="186"/>
      <c r="O177" s="186"/>
      <c r="P177" s="186"/>
      <c r="Q177" s="186"/>
      <c r="R177" s="186"/>
      <c r="S177" s="186"/>
      <c r="T177" s="187"/>
      <c r="AT177" s="181" t="s">
        <v>122</v>
      </c>
      <c r="AU177" s="181" t="s">
        <v>116</v>
      </c>
      <c r="AV177" s="13" t="s">
        <v>116</v>
      </c>
      <c r="AW177" s="13" t="s">
        <v>30</v>
      </c>
      <c r="AX177" s="13" t="s">
        <v>74</v>
      </c>
      <c r="AY177" s="181" t="s">
        <v>113</v>
      </c>
    </row>
    <row r="178" spans="1:65" s="14" customFormat="1">
      <c r="B178" s="188"/>
      <c r="D178" s="176" t="s">
        <v>122</v>
      </c>
      <c r="E178" s="189" t="s">
        <v>1</v>
      </c>
      <c r="F178" s="190" t="s">
        <v>124</v>
      </c>
      <c r="H178" s="191">
        <v>120.04</v>
      </c>
      <c r="I178" s="192"/>
      <c r="L178" s="188"/>
      <c r="M178" s="193"/>
      <c r="N178" s="194"/>
      <c r="O178" s="194"/>
      <c r="P178" s="194"/>
      <c r="Q178" s="194"/>
      <c r="R178" s="194"/>
      <c r="S178" s="194"/>
      <c r="T178" s="195"/>
      <c r="AT178" s="189" t="s">
        <v>122</v>
      </c>
      <c r="AU178" s="189" t="s">
        <v>116</v>
      </c>
      <c r="AV178" s="14" t="s">
        <v>125</v>
      </c>
      <c r="AW178" s="14" t="s">
        <v>30</v>
      </c>
      <c r="AX178" s="14" t="s">
        <v>81</v>
      </c>
      <c r="AY178" s="189" t="s">
        <v>113</v>
      </c>
    </row>
    <row r="179" spans="1:65" s="12" customFormat="1" ht="22.8" customHeight="1">
      <c r="B179" s="148"/>
      <c r="D179" s="149" t="s">
        <v>73</v>
      </c>
      <c r="E179" s="159" t="s">
        <v>309</v>
      </c>
      <c r="F179" s="159" t="s">
        <v>493</v>
      </c>
      <c r="I179" s="151"/>
      <c r="J179" s="160">
        <f>BK179</f>
        <v>0</v>
      </c>
      <c r="L179" s="148"/>
      <c r="M179" s="153"/>
      <c r="N179" s="154"/>
      <c r="O179" s="154"/>
      <c r="P179" s="155">
        <f>SUM(P180:P187)</f>
        <v>0</v>
      </c>
      <c r="Q179" s="154"/>
      <c r="R179" s="155">
        <f>SUM(R180:R187)</f>
        <v>0</v>
      </c>
      <c r="S179" s="154"/>
      <c r="T179" s="156">
        <f>SUM(T180:T187)</f>
        <v>0</v>
      </c>
      <c r="AR179" s="149" t="s">
        <v>81</v>
      </c>
      <c r="AT179" s="157" t="s">
        <v>73</v>
      </c>
      <c r="AU179" s="157" t="s">
        <v>81</v>
      </c>
      <c r="AY179" s="149" t="s">
        <v>113</v>
      </c>
      <c r="BK179" s="158">
        <f>SUM(BK180:BK187)</f>
        <v>0</v>
      </c>
    </row>
    <row r="180" spans="1:65" s="2" customFormat="1" ht="33" customHeight="1">
      <c r="A180" s="32"/>
      <c r="B180" s="161"/>
      <c r="C180" s="162" t="s">
        <v>171</v>
      </c>
      <c r="D180" s="162" t="s">
        <v>117</v>
      </c>
      <c r="E180" s="163" t="s">
        <v>262</v>
      </c>
      <c r="F180" s="164" t="s">
        <v>608</v>
      </c>
      <c r="G180" s="165" t="s">
        <v>119</v>
      </c>
      <c r="H180" s="166">
        <v>12.4</v>
      </c>
      <c r="I180" s="167"/>
      <c r="J180" s="168">
        <f>ROUND(I180*H180,2)</f>
        <v>0</v>
      </c>
      <c r="K180" s="169"/>
      <c r="L180" s="33"/>
      <c r="M180" s="170" t="s">
        <v>1</v>
      </c>
      <c r="N180" s="171" t="s">
        <v>40</v>
      </c>
      <c r="O180" s="58"/>
      <c r="P180" s="172">
        <f>O180*H180</f>
        <v>0</v>
      </c>
      <c r="Q180" s="172">
        <v>0</v>
      </c>
      <c r="R180" s="172">
        <f>Q180*H180</f>
        <v>0</v>
      </c>
      <c r="S180" s="172">
        <v>0</v>
      </c>
      <c r="T180" s="173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74" t="s">
        <v>120</v>
      </c>
      <c r="AT180" s="174" t="s">
        <v>117</v>
      </c>
      <c r="AU180" s="174" t="s">
        <v>116</v>
      </c>
      <c r="AY180" s="17" t="s">
        <v>113</v>
      </c>
      <c r="BE180" s="175">
        <f>IF(N180="základná",J180,0)</f>
        <v>0</v>
      </c>
      <c r="BF180" s="175">
        <f>IF(N180="znížená",J180,0)</f>
        <v>0</v>
      </c>
      <c r="BG180" s="175">
        <f>IF(N180="zákl. prenesená",J180,0)</f>
        <v>0</v>
      </c>
      <c r="BH180" s="175">
        <f>IF(N180="zníž. prenesená",J180,0)</f>
        <v>0</v>
      </c>
      <c r="BI180" s="175">
        <f>IF(N180="nulová",J180,0)</f>
        <v>0</v>
      </c>
      <c r="BJ180" s="17" t="s">
        <v>116</v>
      </c>
      <c r="BK180" s="175">
        <f>ROUND(I180*H180,2)</f>
        <v>0</v>
      </c>
      <c r="BL180" s="17" t="s">
        <v>120</v>
      </c>
      <c r="BM180" s="174" t="s">
        <v>174</v>
      </c>
    </row>
    <row r="181" spans="1:65" s="2" customFormat="1" ht="38.4">
      <c r="A181" s="32"/>
      <c r="B181" s="33"/>
      <c r="C181" s="32"/>
      <c r="D181" s="176" t="s">
        <v>121</v>
      </c>
      <c r="E181" s="32"/>
      <c r="F181" s="177" t="s">
        <v>609</v>
      </c>
      <c r="G181" s="32"/>
      <c r="H181" s="32"/>
      <c r="I181" s="96"/>
      <c r="J181" s="32"/>
      <c r="K181" s="32"/>
      <c r="L181" s="33"/>
      <c r="M181" s="178"/>
      <c r="N181" s="179"/>
      <c r="O181" s="58"/>
      <c r="P181" s="58"/>
      <c r="Q181" s="58"/>
      <c r="R181" s="58"/>
      <c r="S181" s="58"/>
      <c r="T181" s="59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7" t="s">
        <v>121</v>
      </c>
      <c r="AU181" s="17" t="s">
        <v>116</v>
      </c>
    </row>
    <row r="182" spans="1:65" s="2" customFormat="1" ht="182.4">
      <c r="A182" s="32"/>
      <c r="B182" s="33"/>
      <c r="C182" s="32"/>
      <c r="D182" s="176" t="s">
        <v>145</v>
      </c>
      <c r="E182" s="32"/>
      <c r="F182" s="214" t="s">
        <v>610</v>
      </c>
      <c r="G182" s="32"/>
      <c r="H182" s="32"/>
      <c r="I182" s="96"/>
      <c r="J182" s="32"/>
      <c r="K182" s="32"/>
      <c r="L182" s="33"/>
      <c r="M182" s="178"/>
      <c r="N182" s="17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145</v>
      </c>
      <c r="AU182" s="17" t="s">
        <v>116</v>
      </c>
    </row>
    <row r="183" spans="1:65" s="2" customFormat="1" ht="55.5" customHeight="1">
      <c r="A183" s="32"/>
      <c r="B183" s="161"/>
      <c r="C183" s="196" t="s">
        <v>148</v>
      </c>
      <c r="D183" s="196" t="s">
        <v>126</v>
      </c>
      <c r="E183" s="197" t="s">
        <v>300</v>
      </c>
      <c r="F183" s="198" t="s">
        <v>611</v>
      </c>
      <c r="G183" s="199" t="s">
        <v>119</v>
      </c>
      <c r="H183" s="200">
        <v>13.888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40</v>
      </c>
      <c r="O183" s="58"/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74" t="s">
        <v>128</v>
      </c>
      <c r="AT183" s="174" t="s">
        <v>126</v>
      </c>
      <c r="AU183" s="174" t="s">
        <v>116</v>
      </c>
      <c r="AY183" s="17" t="s">
        <v>113</v>
      </c>
      <c r="BE183" s="175">
        <f>IF(N183="základná",J183,0)</f>
        <v>0</v>
      </c>
      <c r="BF183" s="175">
        <f>IF(N183="znížená",J183,0)</f>
        <v>0</v>
      </c>
      <c r="BG183" s="175">
        <f>IF(N183="zákl. prenesená",J183,0)</f>
        <v>0</v>
      </c>
      <c r="BH183" s="175">
        <f>IF(N183="zníž. prenesená",J183,0)</f>
        <v>0</v>
      </c>
      <c r="BI183" s="175">
        <f>IF(N183="nulová",J183,0)</f>
        <v>0</v>
      </c>
      <c r="BJ183" s="17" t="s">
        <v>116</v>
      </c>
      <c r="BK183" s="175">
        <f>ROUND(I183*H183,2)</f>
        <v>0</v>
      </c>
      <c r="BL183" s="17" t="s">
        <v>120</v>
      </c>
      <c r="BM183" s="174" t="s">
        <v>210</v>
      </c>
    </row>
    <row r="184" spans="1:65" s="2" customFormat="1" ht="48">
      <c r="A184" s="32"/>
      <c r="B184" s="33"/>
      <c r="C184" s="32"/>
      <c r="D184" s="176" t="s">
        <v>121</v>
      </c>
      <c r="E184" s="32"/>
      <c r="F184" s="177" t="s">
        <v>612</v>
      </c>
      <c r="G184" s="32"/>
      <c r="H184" s="32"/>
      <c r="I184" s="96"/>
      <c r="J184" s="32"/>
      <c r="K184" s="32"/>
      <c r="L184" s="33"/>
      <c r="M184" s="178"/>
      <c r="N184" s="179"/>
      <c r="O184" s="58"/>
      <c r="P184" s="58"/>
      <c r="Q184" s="58"/>
      <c r="R184" s="58"/>
      <c r="S184" s="58"/>
      <c r="T184" s="59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7" t="s">
        <v>121</v>
      </c>
      <c r="AU184" s="17" t="s">
        <v>116</v>
      </c>
    </row>
    <row r="185" spans="1:65" s="2" customFormat="1" ht="105.6">
      <c r="A185" s="32"/>
      <c r="B185" s="33"/>
      <c r="C185" s="32"/>
      <c r="D185" s="176" t="s">
        <v>145</v>
      </c>
      <c r="E185" s="32"/>
      <c r="F185" s="214" t="s">
        <v>613</v>
      </c>
      <c r="G185" s="32"/>
      <c r="H185" s="32"/>
      <c r="I185" s="96"/>
      <c r="J185" s="32"/>
      <c r="K185" s="32"/>
      <c r="L185" s="33"/>
      <c r="M185" s="178"/>
      <c r="N185" s="179"/>
      <c r="O185" s="58"/>
      <c r="P185" s="58"/>
      <c r="Q185" s="58"/>
      <c r="R185" s="58"/>
      <c r="S185" s="58"/>
      <c r="T185" s="59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7" t="s">
        <v>145</v>
      </c>
      <c r="AU185" s="17" t="s">
        <v>116</v>
      </c>
    </row>
    <row r="186" spans="1:65" s="13" customFormat="1">
      <c r="B186" s="180"/>
      <c r="D186" s="176" t="s">
        <v>122</v>
      </c>
      <c r="E186" s="181" t="s">
        <v>1</v>
      </c>
      <c r="F186" s="182" t="s">
        <v>494</v>
      </c>
      <c r="H186" s="183">
        <v>13.888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122</v>
      </c>
      <c r="AU186" s="181" t="s">
        <v>116</v>
      </c>
      <c r="AV186" s="13" t="s">
        <v>116</v>
      </c>
      <c r="AW186" s="13" t="s">
        <v>30</v>
      </c>
      <c r="AX186" s="13" t="s">
        <v>74</v>
      </c>
      <c r="AY186" s="181" t="s">
        <v>113</v>
      </c>
    </row>
    <row r="187" spans="1:65" s="14" customFormat="1">
      <c r="B187" s="188"/>
      <c r="D187" s="176" t="s">
        <v>122</v>
      </c>
      <c r="E187" s="189" t="s">
        <v>1</v>
      </c>
      <c r="F187" s="190" t="s">
        <v>495</v>
      </c>
      <c r="H187" s="191">
        <v>13.888</v>
      </c>
      <c r="I187" s="192"/>
      <c r="L187" s="188"/>
      <c r="M187" s="193"/>
      <c r="N187" s="194"/>
      <c r="O187" s="194"/>
      <c r="P187" s="194"/>
      <c r="Q187" s="194"/>
      <c r="R187" s="194"/>
      <c r="S187" s="194"/>
      <c r="T187" s="195"/>
      <c r="AT187" s="189" t="s">
        <v>122</v>
      </c>
      <c r="AU187" s="189" t="s">
        <v>116</v>
      </c>
      <c r="AV187" s="14" t="s">
        <v>125</v>
      </c>
      <c r="AW187" s="14" t="s">
        <v>30</v>
      </c>
      <c r="AX187" s="14" t="s">
        <v>81</v>
      </c>
      <c r="AY187" s="189" t="s">
        <v>113</v>
      </c>
    </row>
    <row r="188" spans="1:65" s="12" customFormat="1" ht="22.8" customHeight="1">
      <c r="B188" s="148"/>
      <c r="D188" s="149" t="s">
        <v>73</v>
      </c>
      <c r="E188" s="159" t="s">
        <v>414</v>
      </c>
      <c r="F188" s="159" t="s">
        <v>496</v>
      </c>
      <c r="I188" s="151"/>
      <c r="J188" s="160">
        <f>BK188</f>
        <v>0</v>
      </c>
      <c r="L188" s="148"/>
      <c r="M188" s="153"/>
      <c r="N188" s="154"/>
      <c r="O188" s="154"/>
      <c r="P188" s="155">
        <f>SUM(P189:P200)</f>
        <v>0</v>
      </c>
      <c r="Q188" s="154"/>
      <c r="R188" s="155">
        <f>SUM(R189:R200)</f>
        <v>0</v>
      </c>
      <c r="S188" s="154"/>
      <c r="T188" s="156">
        <f>SUM(T189:T200)</f>
        <v>0</v>
      </c>
      <c r="AR188" s="149" t="s">
        <v>81</v>
      </c>
      <c r="AT188" s="157" t="s">
        <v>73</v>
      </c>
      <c r="AU188" s="157" t="s">
        <v>81</v>
      </c>
      <c r="AY188" s="149" t="s">
        <v>113</v>
      </c>
      <c r="BK188" s="158">
        <f>SUM(BK189:BK200)</f>
        <v>0</v>
      </c>
    </row>
    <row r="189" spans="1:65" s="2" customFormat="1" ht="33" customHeight="1">
      <c r="A189" s="32"/>
      <c r="B189" s="161"/>
      <c r="C189" s="162" t="s">
        <v>182</v>
      </c>
      <c r="D189" s="162" t="s">
        <v>117</v>
      </c>
      <c r="E189" s="163" t="s">
        <v>271</v>
      </c>
      <c r="F189" s="164" t="s">
        <v>608</v>
      </c>
      <c r="G189" s="165" t="s">
        <v>119</v>
      </c>
      <c r="H189" s="166">
        <v>147.76400000000001</v>
      </c>
      <c r="I189" s="167"/>
      <c r="J189" s="168">
        <f>ROUND(I189*H189,2)</f>
        <v>0</v>
      </c>
      <c r="K189" s="169"/>
      <c r="L189" s="33"/>
      <c r="M189" s="170" t="s">
        <v>1</v>
      </c>
      <c r="N189" s="171" t="s">
        <v>40</v>
      </c>
      <c r="O189" s="58"/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74" t="s">
        <v>120</v>
      </c>
      <c r="AT189" s="174" t="s">
        <v>117</v>
      </c>
      <c r="AU189" s="174" t="s">
        <v>116</v>
      </c>
      <c r="AY189" s="17" t="s">
        <v>113</v>
      </c>
      <c r="BE189" s="175">
        <f>IF(N189="základná",J189,0)</f>
        <v>0</v>
      </c>
      <c r="BF189" s="175">
        <f>IF(N189="znížená",J189,0)</f>
        <v>0</v>
      </c>
      <c r="BG189" s="175">
        <f>IF(N189="zákl. prenesená",J189,0)</f>
        <v>0</v>
      </c>
      <c r="BH189" s="175">
        <f>IF(N189="zníž. prenesená",J189,0)</f>
        <v>0</v>
      </c>
      <c r="BI189" s="175">
        <f>IF(N189="nulová",J189,0)</f>
        <v>0</v>
      </c>
      <c r="BJ189" s="17" t="s">
        <v>116</v>
      </c>
      <c r="BK189" s="175">
        <f>ROUND(I189*H189,2)</f>
        <v>0</v>
      </c>
      <c r="BL189" s="17" t="s">
        <v>120</v>
      </c>
      <c r="BM189" s="174" t="s">
        <v>179</v>
      </c>
    </row>
    <row r="190" spans="1:65" s="2" customFormat="1" ht="48">
      <c r="A190" s="32"/>
      <c r="B190" s="33"/>
      <c r="C190" s="32"/>
      <c r="D190" s="176" t="s">
        <v>121</v>
      </c>
      <c r="E190" s="32"/>
      <c r="F190" s="177" t="s">
        <v>614</v>
      </c>
      <c r="G190" s="32"/>
      <c r="H190" s="32"/>
      <c r="I190" s="96"/>
      <c r="J190" s="32"/>
      <c r="K190" s="32"/>
      <c r="L190" s="33"/>
      <c r="M190" s="178"/>
      <c r="N190" s="179"/>
      <c r="O190" s="58"/>
      <c r="P190" s="58"/>
      <c r="Q190" s="58"/>
      <c r="R190" s="58"/>
      <c r="S190" s="58"/>
      <c r="T190" s="59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121</v>
      </c>
      <c r="AU190" s="17" t="s">
        <v>116</v>
      </c>
    </row>
    <row r="191" spans="1:65" s="2" customFormat="1" ht="192">
      <c r="A191" s="32"/>
      <c r="B191" s="33"/>
      <c r="C191" s="32"/>
      <c r="D191" s="176" t="s">
        <v>145</v>
      </c>
      <c r="E191" s="32"/>
      <c r="F191" s="214" t="s">
        <v>615</v>
      </c>
      <c r="G191" s="32"/>
      <c r="H191" s="32"/>
      <c r="I191" s="96"/>
      <c r="J191" s="32"/>
      <c r="K191" s="32"/>
      <c r="L191" s="33"/>
      <c r="M191" s="178"/>
      <c r="N191" s="179"/>
      <c r="O191" s="58"/>
      <c r="P191" s="58"/>
      <c r="Q191" s="58"/>
      <c r="R191" s="58"/>
      <c r="S191" s="58"/>
      <c r="T191" s="59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7" t="s">
        <v>145</v>
      </c>
      <c r="AU191" s="17" t="s">
        <v>116</v>
      </c>
    </row>
    <row r="192" spans="1:65" s="2" customFormat="1" ht="55.5" customHeight="1">
      <c r="A192" s="32"/>
      <c r="B192" s="161"/>
      <c r="C192" s="196" t="s">
        <v>154</v>
      </c>
      <c r="D192" s="196" t="s">
        <v>126</v>
      </c>
      <c r="E192" s="197" t="s">
        <v>274</v>
      </c>
      <c r="F192" s="198" t="s">
        <v>616</v>
      </c>
      <c r="G192" s="199" t="s">
        <v>119</v>
      </c>
      <c r="H192" s="200">
        <v>165.49600000000001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40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74" t="s">
        <v>128</v>
      </c>
      <c r="AT192" s="174" t="s">
        <v>126</v>
      </c>
      <c r="AU192" s="174" t="s">
        <v>116</v>
      </c>
      <c r="AY192" s="17" t="s">
        <v>113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7" t="s">
        <v>116</v>
      </c>
      <c r="BK192" s="175">
        <f>ROUND(I192*H192,2)</f>
        <v>0</v>
      </c>
      <c r="BL192" s="17" t="s">
        <v>120</v>
      </c>
      <c r="BM192" s="174" t="s">
        <v>216</v>
      </c>
    </row>
    <row r="193" spans="1:65" s="2" customFormat="1" ht="57.6">
      <c r="A193" s="32"/>
      <c r="B193" s="33"/>
      <c r="C193" s="32"/>
      <c r="D193" s="176" t="s">
        <v>121</v>
      </c>
      <c r="E193" s="32"/>
      <c r="F193" s="177" t="s">
        <v>617</v>
      </c>
      <c r="G193" s="32"/>
      <c r="H193" s="32"/>
      <c r="I193" s="96"/>
      <c r="J193" s="32"/>
      <c r="K193" s="32"/>
      <c r="L193" s="33"/>
      <c r="M193" s="178"/>
      <c r="N193" s="179"/>
      <c r="O193" s="58"/>
      <c r="P193" s="58"/>
      <c r="Q193" s="58"/>
      <c r="R193" s="58"/>
      <c r="S193" s="58"/>
      <c r="T193" s="59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7" t="s">
        <v>121</v>
      </c>
      <c r="AU193" s="17" t="s">
        <v>116</v>
      </c>
    </row>
    <row r="194" spans="1:65" s="2" customFormat="1" ht="105.6">
      <c r="A194" s="32"/>
      <c r="B194" s="33"/>
      <c r="C194" s="32"/>
      <c r="D194" s="176" t="s">
        <v>145</v>
      </c>
      <c r="E194" s="32"/>
      <c r="F194" s="214" t="s">
        <v>618</v>
      </c>
      <c r="G194" s="32"/>
      <c r="H194" s="32"/>
      <c r="I194" s="96"/>
      <c r="J194" s="32"/>
      <c r="K194" s="32"/>
      <c r="L194" s="33"/>
      <c r="M194" s="178"/>
      <c r="N194" s="179"/>
      <c r="O194" s="58"/>
      <c r="P194" s="58"/>
      <c r="Q194" s="58"/>
      <c r="R194" s="58"/>
      <c r="S194" s="58"/>
      <c r="T194" s="59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T194" s="17" t="s">
        <v>145</v>
      </c>
      <c r="AU194" s="17" t="s">
        <v>116</v>
      </c>
    </row>
    <row r="195" spans="1:65" s="13" customFormat="1">
      <c r="B195" s="180"/>
      <c r="D195" s="176" t="s">
        <v>122</v>
      </c>
      <c r="E195" s="181" t="s">
        <v>1</v>
      </c>
      <c r="F195" s="182" t="s">
        <v>497</v>
      </c>
      <c r="H195" s="183">
        <v>165.49600000000001</v>
      </c>
      <c r="I195" s="184"/>
      <c r="L195" s="180"/>
      <c r="M195" s="185"/>
      <c r="N195" s="186"/>
      <c r="O195" s="186"/>
      <c r="P195" s="186"/>
      <c r="Q195" s="186"/>
      <c r="R195" s="186"/>
      <c r="S195" s="186"/>
      <c r="T195" s="187"/>
      <c r="AT195" s="181" t="s">
        <v>122</v>
      </c>
      <c r="AU195" s="181" t="s">
        <v>116</v>
      </c>
      <c r="AV195" s="13" t="s">
        <v>116</v>
      </c>
      <c r="AW195" s="13" t="s">
        <v>30</v>
      </c>
      <c r="AX195" s="13" t="s">
        <v>74</v>
      </c>
      <c r="AY195" s="181" t="s">
        <v>113</v>
      </c>
    </row>
    <row r="196" spans="1:65" s="14" customFormat="1">
      <c r="B196" s="188"/>
      <c r="D196" s="176" t="s">
        <v>122</v>
      </c>
      <c r="E196" s="189" t="s">
        <v>1</v>
      </c>
      <c r="F196" s="190" t="s">
        <v>495</v>
      </c>
      <c r="H196" s="191">
        <v>165.49600000000001</v>
      </c>
      <c r="I196" s="192"/>
      <c r="L196" s="188"/>
      <c r="M196" s="193"/>
      <c r="N196" s="194"/>
      <c r="O196" s="194"/>
      <c r="P196" s="194"/>
      <c r="Q196" s="194"/>
      <c r="R196" s="194"/>
      <c r="S196" s="194"/>
      <c r="T196" s="195"/>
      <c r="AT196" s="189" t="s">
        <v>122</v>
      </c>
      <c r="AU196" s="189" t="s">
        <v>116</v>
      </c>
      <c r="AV196" s="14" t="s">
        <v>125</v>
      </c>
      <c r="AW196" s="14" t="s">
        <v>30</v>
      </c>
      <c r="AX196" s="14" t="s">
        <v>81</v>
      </c>
      <c r="AY196" s="189" t="s">
        <v>113</v>
      </c>
    </row>
    <row r="197" spans="1:65" s="2" customFormat="1" ht="33" customHeight="1">
      <c r="A197" s="32"/>
      <c r="B197" s="161"/>
      <c r="C197" s="162" t="s">
        <v>193</v>
      </c>
      <c r="D197" s="162" t="s">
        <v>117</v>
      </c>
      <c r="E197" s="163" t="s">
        <v>280</v>
      </c>
      <c r="F197" s="164" t="s">
        <v>570</v>
      </c>
      <c r="G197" s="165" t="s">
        <v>281</v>
      </c>
      <c r="H197" s="166">
        <v>110</v>
      </c>
      <c r="I197" s="167"/>
      <c r="J197" s="168">
        <f>ROUND(I197*H197,2)</f>
        <v>0</v>
      </c>
      <c r="K197" s="169"/>
      <c r="L197" s="33"/>
      <c r="M197" s="170" t="s">
        <v>1</v>
      </c>
      <c r="N197" s="171" t="s">
        <v>40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74" t="s">
        <v>120</v>
      </c>
      <c r="AT197" s="174" t="s">
        <v>117</v>
      </c>
      <c r="AU197" s="174" t="s">
        <v>116</v>
      </c>
      <c r="AY197" s="17" t="s">
        <v>113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7" t="s">
        <v>116</v>
      </c>
      <c r="BK197" s="175">
        <f>ROUND(I197*H197,2)</f>
        <v>0</v>
      </c>
      <c r="BL197" s="17" t="s">
        <v>120</v>
      </c>
      <c r="BM197" s="174" t="s">
        <v>185</v>
      </c>
    </row>
    <row r="198" spans="1:65" s="2" customFormat="1" ht="28.8">
      <c r="A198" s="32"/>
      <c r="B198" s="33"/>
      <c r="C198" s="32"/>
      <c r="D198" s="176" t="s">
        <v>121</v>
      </c>
      <c r="E198" s="32"/>
      <c r="F198" s="177" t="s">
        <v>570</v>
      </c>
      <c r="G198" s="32"/>
      <c r="H198" s="32"/>
      <c r="I198" s="96"/>
      <c r="J198" s="32"/>
      <c r="K198" s="32"/>
      <c r="L198" s="33"/>
      <c r="M198" s="178"/>
      <c r="N198" s="179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121</v>
      </c>
      <c r="AU198" s="17" t="s">
        <v>116</v>
      </c>
    </row>
    <row r="199" spans="1:65" s="2" customFormat="1" ht="33" customHeight="1">
      <c r="A199" s="32"/>
      <c r="B199" s="161"/>
      <c r="C199" s="196" t="s">
        <v>120</v>
      </c>
      <c r="D199" s="196" t="s">
        <v>126</v>
      </c>
      <c r="E199" s="197" t="s">
        <v>283</v>
      </c>
      <c r="F199" s="198" t="s">
        <v>619</v>
      </c>
      <c r="G199" s="199" t="s">
        <v>281</v>
      </c>
      <c r="H199" s="200">
        <v>110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40</v>
      </c>
      <c r="O199" s="58"/>
      <c r="P199" s="172">
        <f>O199*H199</f>
        <v>0</v>
      </c>
      <c r="Q199" s="172">
        <v>0</v>
      </c>
      <c r="R199" s="172">
        <f>Q199*H199</f>
        <v>0</v>
      </c>
      <c r="S199" s="172">
        <v>0</v>
      </c>
      <c r="T199" s="173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74" t="s">
        <v>128</v>
      </c>
      <c r="AT199" s="174" t="s">
        <v>126</v>
      </c>
      <c r="AU199" s="174" t="s">
        <v>116</v>
      </c>
      <c r="AY199" s="17" t="s">
        <v>113</v>
      </c>
      <c r="BE199" s="175">
        <f>IF(N199="základná",J199,0)</f>
        <v>0</v>
      </c>
      <c r="BF199" s="175">
        <f>IF(N199="znížená",J199,0)</f>
        <v>0</v>
      </c>
      <c r="BG199" s="175">
        <f>IF(N199="zákl. prenesená",J199,0)</f>
        <v>0</v>
      </c>
      <c r="BH199" s="175">
        <f>IF(N199="zníž. prenesená",J199,0)</f>
        <v>0</v>
      </c>
      <c r="BI199" s="175">
        <f>IF(N199="nulová",J199,0)</f>
        <v>0</v>
      </c>
      <c r="BJ199" s="17" t="s">
        <v>116</v>
      </c>
      <c r="BK199" s="175">
        <f>ROUND(I199*H199,2)</f>
        <v>0</v>
      </c>
      <c r="BL199" s="17" t="s">
        <v>120</v>
      </c>
      <c r="BM199" s="174" t="s">
        <v>221</v>
      </c>
    </row>
    <row r="200" spans="1:65" s="2" customFormat="1" ht="28.8">
      <c r="A200" s="32"/>
      <c r="B200" s="33"/>
      <c r="C200" s="32"/>
      <c r="D200" s="176" t="s">
        <v>121</v>
      </c>
      <c r="E200" s="32"/>
      <c r="F200" s="177" t="s">
        <v>619</v>
      </c>
      <c r="G200" s="32"/>
      <c r="H200" s="32"/>
      <c r="I200" s="96"/>
      <c r="J200" s="32"/>
      <c r="K200" s="32"/>
      <c r="L200" s="33"/>
      <c r="M200" s="178"/>
      <c r="N200" s="179"/>
      <c r="O200" s="58"/>
      <c r="P200" s="58"/>
      <c r="Q200" s="58"/>
      <c r="R200" s="58"/>
      <c r="S200" s="58"/>
      <c r="T200" s="59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7" t="s">
        <v>121</v>
      </c>
      <c r="AU200" s="17" t="s">
        <v>116</v>
      </c>
    </row>
    <row r="201" spans="1:65" s="12" customFormat="1" ht="22.8" customHeight="1">
      <c r="B201" s="148"/>
      <c r="D201" s="149" t="s">
        <v>73</v>
      </c>
      <c r="E201" s="159" t="s">
        <v>498</v>
      </c>
      <c r="F201" s="159" t="s">
        <v>499</v>
      </c>
      <c r="I201" s="151"/>
      <c r="J201" s="160">
        <f>BK201</f>
        <v>0</v>
      </c>
      <c r="L201" s="148"/>
      <c r="M201" s="153"/>
      <c r="N201" s="154"/>
      <c r="O201" s="154"/>
      <c r="P201" s="155">
        <f>SUM(P202:P213)</f>
        <v>0</v>
      </c>
      <c r="Q201" s="154"/>
      <c r="R201" s="155">
        <f>SUM(R202:R213)</f>
        <v>0</v>
      </c>
      <c r="S201" s="154"/>
      <c r="T201" s="156">
        <f>SUM(T202:T213)</f>
        <v>0</v>
      </c>
      <c r="AR201" s="149" t="s">
        <v>81</v>
      </c>
      <c r="AT201" s="157" t="s">
        <v>73</v>
      </c>
      <c r="AU201" s="157" t="s">
        <v>81</v>
      </c>
      <c r="AY201" s="149" t="s">
        <v>113</v>
      </c>
      <c r="BK201" s="158">
        <f>SUM(BK202:BK213)</f>
        <v>0</v>
      </c>
    </row>
    <row r="202" spans="1:65" s="2" customFormat="1" ht="55.5" customHeight="1">
      <c r="A202" s="32"/>
      <c r="B202" s="161"/>
      <c r="C202" s="162" t="s">
        <v>202</v>
      </c>
      <c r="D202" s="162" t="s">
        <v>117</v>
      </c>
      <c r="E202" s="163" t="s">
        <v>500</v>
      </c>
      <c r="F202" s="164" t="s">
        <v>501</v>
      </c>
      <c r="G202" s="165" t="s">
        <v>119</v>
      </c>
      <c r="H202" s="166">
        <v>152.084</v>
      </c>
      <c r="I202" s="167"/>
      <c r="J202" s="168">
        <f>ROUND(I202*H202,2)</f>
        <v>0</v>
      </c>
      <c r="K202" s="169"/>
      <c r="L202" s="33"/>
      <c r="M202" s="170" t="s">
        <v>1</v>
      </c>
      <c r="N202" s="171" t="s">
        <v>40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74" t="s">
        <v>120</v>
      </c>
      <c r="AT202" s="174" t="s">
        <v>117</v>
      </c>
      <c r="AU202" s="174" t="s">
        <v>116</v>
      </c>
      <c r="AY202" s="17" t="s">
        <v>113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7" t="s">
        <v>116</v>
      </c>
      <c r="BK202" s="175">
        <f>ROUND(I202*H202,2)</f>
        <v>0</v>
      </c>
      <c r="BL202" s="17" t="s">
        <v>120</v>
      </c>
      <c r="BM202" s="174" t="s">
        <v>502</v>
      </c>
    </row>
    <row r="203" spans="1:65" s="2" customFormat="1" ht="38.4">
      <c r="A203" s="32"/>
      <c r="B203" s="33"/>
      <c r="C203" s="32"/>
      <c r="D203" s="176" t="s">
        <v>121</v>
      </c>
      <c r="E203" s="32"/>
      <c r="F203" s="177" t="s">
        <v>503</v>
      </c>
      <c r="G203" s="32"/>
      <c r="H203" s="32"/>
      <c r="I203" s="96"/>
      <c r="J203" s="32"/>
      <c r="K203" s="32"/>
      <c r="L203" s="33"/>
      <c r="M203" s="178"/>
      <c r="N203" s="179"/>
      <c r="O203" s="58"/>
      <c r="P203" s="58"/>
      <c r="Q203" s="58"/>
      <c r="R203" s="58"/>
      <c r="S203" s="58"/>
      <c r="T203" s="59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7" t="s">
        <v>121</v>
      </c>
      <c r="AU203" s="17" t="s">
        <v>116</v>
      </c>
    </row>
    <row r="204" spans="1:65" s="2" customFormat="1" ht="124.8">
      <c r="A204" s="32"/>
      <c r="B204" s="33"/>
      <c r="C204" s="32"/>
      <c r="D204" s="176" t="s">
        <v>145</v>
      </c>
      <c r="E204" s="32"/>
      <c r="F204" s="214" t="s">
        <v>504</v>
      </c>
      <c r="G204" s="32"/>
      <c r="H204" s="32"/>
      <c r="I204" s="96"/>
      <c r="J204" s="32"/>
      <c r="K204" s="32"/>
      <c r="L204" s="33"/>
      <c r="M204" s="178"/>
      <c r="N204" s="179"/>
      <c r="O204" s="58"/>
      <c r="P204" s="58"/>
      <c r="Q204" s="58"/>
      <c r="R204" s="58"/>
      <c r="S204" s="58"/>
      <c r="T204" s="59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7" t="s">
        <v>145</v>
      </c>
      <c r="AU204" s="17" t="s">
        <v>116</v>
      </c>
    </row>
    <row r="205" spans="1:65" s="2" customFormat="1" ht="55.5" customHeight="1">
      <c r="A205" s="32"/>
      <c r="B205" s="161"/>
      <c r="C205" s="196" t="s">
        <v>164</v>
      </c>
      <c r="D205" s="196" t="s">
        <v>126</v>
      </c>
      <c r="E205" s="197" t="s">
        <v>505</v>
      </c>
      <c r="F205" s="198" t="s">
        <v>506</v>
      </c>
      <c r="G205" s="199" t="s">
        <v>119</v>
      </c>
      <c r="H205" s="200">
        <v>152.084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40</v>
      </c>
      <c r="O205" s="58"/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74" t="s">
        <v>128</v>
      </c>
      <c r="AT205" s="174" t="s">
        <v>126</v>
      </c>
      <c r="AU205" s="174" t="s">
        <v>116</v>
      </c>
      <c r="AY205" s="17" t="s">
        <v>113</v>
      </c>
      <c r="BE205" s="175">
        <f>IF(N205="základná",J205,0)</f>
        <v>0</v>
      </c>
      <c r="BF205" s="175">
        <f>IF(N205="znížená",J205,0)</f>
        <v>0</v>
      </c>
      <c r="BG205" s="175">
        <f>IF(N205="zákl. prenesená",J205,0)</f>
        <v>0</v>
      </c>
      <c r="BH205" s="175">
        <f>IF(N205="zníž. prenesená",J205,0)</f>
        <v>0</v>
      </c>
      <c r="BI205" s="175">
        <f>IF(N205="nulová",J205,0)</f>
        <v>0</v>
      </c>
      <c r="BJ205" s="17" t="s">
        <v>116</v>
      </c>
      <c r="BK205" s="175">
        <f>ROUND(I205*H205,2)</f>
        <v>0</v>
      </c>
      <c r="BL205" s="17" t="s">
        <v>120</v>
      </c>
      <c r="BM205" s="174" t="s">
        <v>226</v>
      </c>
    </row>
    <row r="206" spans="1:65" s="2" customFormat="1" ht="38.4">
      <c r="A206" s="32"/>
      <c r="B206" s="33"/>
      <c r="C206" s="32"/>
      <c r="D206" s="176" t="s">
        <v>121</v>
      </c>
      <c r="E206" s="32"/>
      <c r="F206" s="177" t="s">
        <v>506</v>
      </c>
      <c r="G206" s="32"/>
      <c r="H206" s="32"/>
      <c r="I206" s="96"/>
      <c r="J206" s="32"/>
      <c r="K206" s="32"/>
      <c r="L206" s="33"/>
      <c r="M206" s="178"/>
      <c r="N206" s="179"/>
      <c r="O206" s="58"/>
      <c r="P206" s="58"/>
      <c r="Q206" s="58"/>
      <c r="R206" s="58"/>
      <c r="S206" s="58"/>
      <c r="T206" s="59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T206" s="17" t="s">
        <v>121</v>
      </c>
      <c r="AU206" s="17" t="s">
        <v>116</v>
      </c>
    </row>
    <row r="207" spans="1:65" s="2" customFormat="1" ht="124.8">
      <c r="A207" s="32"/>
      <c r="B207" s="33"/>
      <c r="C207" s="32"/>
      <c r="D207" s="176" t="s">
        <v>145</v>
      </c>
      <c r="E207" s="32"/>
      <c r="F207" s="214" t="s">
        <v>507</v>
      </c>
      <c r="G207" s="32"/>
      <c r="H207" s="32"/>
      <c r="I207" s="96"/>
      <c r="J207" s="32"/>
      <c r="K207" s="32"/>
      <c r="L207" s="33"/>
      <c r="M207" s="178"/>
      <c r="N207" s="179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145</v>
      </c>
      <c r="AU207" s="17" t="s">
        <v>116</v>
      </c>
    </row>
    <row r="208" spans="1:65" s="2" customFormat="1" ht="44.25" customHeight="1">
      <c r="A208" s="32"/>
      <c r="B208" s="161"/>
      <c r="C208" s="162" t="s">
        <v>213</v>
      </c>
      <c r="D208" s="162" t="s">
        <v>117</v>
      </c>
      <c r="E208" s="163" t="s">
        <v>336</v>
      </c>
      <c r="F208" s="164" t="s">
        <v>508</v>
      </c>
      <c r="G208" s="165" t="s">
        <v>338</v>
      </c>
      <c r="H208" s="166">
        <v>1020</v>
      </c>
      <c r="I208" s="167"/>
      <c r="J208" s="168">
        <f>ROUND(I208*H208,2)</f>
        <v>0</v>
      </c>
      <c r="K208" s="169"/>
      <c r="L208" s="33"/>
      <c r="M208" s="170" t="s">
        <v>1</v>
      </c>
      <c r="N208" s="171" t="s">
        <v>40</v>
      </c>
      <c r="O208" s="58"/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74" t="s">
        <v>120</v>
      </c>
      <c r="AT208" s="174" t="s">
        <v>117</v>
      </c>
      <c r="AU208" s="174" t="s">
        <v>116</v>
      </c>
      <c r="AY208" s="17" t="s">
        <v>113</v>
      </c>
      <c r="BE208" s="175">
        <f>IF(N208="základná",J208,0)</f>
        <v>0</v>
      </c>
      <c r="BF208" s="175">
        <f>IF(N208="znížená",J208,0)</f>
        <v>0</v>
      </c>
      <c r="BG208" s="175">
        <f>IF(N208="zákl. prenesená",J208,0)</f>
        <v>0</v>
      </c>
      <c r="BH208" s="175">
        <f>IF(N208="zníž. prenesená",J208,0)</f>
        <v>0</v>
      </c>
      <c r="BI208" s="175">
        <f>IF(N208="nulová",J208,0)</f>
        <v>0</v>
      </c>
      <c r="BJ208" s="17" t="s">
        <v>116</v>
      </c>
      <c r="BK208" s="175">
        <f>ROUND(I208*H208,2)</f>
        <v>0</v>
      </c>
      <c r="BL208" s="17" t="s">
        <v>120</v>
      </c>
      <c r="BM208" s="174" t="s">
        <v>196</v>
      </c>
    </row>
    <row r="209" spans="1:65" s="2" customFormat="1" ht="48">
      <c r="A209" s="32"/>
      <c r="B209" s="33"/>
      <c r="C209" s="32"/>
      <c r="D209" s="176" t="s">
        <v>121</v>
      </c>
      <c r="E209" s="32"/>
      <c r="F209" s="177" t="s">
        <v>509</v>
      </c>
      <c r="G209" s="32"/>
      <c r="H209" s="32"/>
      <c r="I209" s="96"/>
      <c r="J209" s="32"/>
      <c r="K209" s="32"/>
      <c r="L209" s="33"/>
      <c r="M209" s="178"/>
      <c r="N209" s="179"/>
      <c r="O209" s="58"/>
      <c r="P209" s="58"/>
      <c r="Q209" s="58"/>
      <c r="R209" s="58"/>
      <c r="S209" s="58"/>
      <c r="T209" s="59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7" t="s">
        <v>121</v>
      </c>
      <c r="AU209" s="17" t="s">
        <v>116</v>
      </c>
    </row>
    <row r="210" spans="1:65" s="2" customFormat="1" ht="201.6">
      <c r="A210" s="32"/>
      <c r="B210" s="33"/>
      <c r="C210" s="32"/>
      <c r="D210" s="176" t="s">
        <v>145</v>
      </c>
      <c r="E210" s="32"/>
      <c r="F210" s="214" t="s">
        <v>510</v>
      </c>
      <c r="G210" s="32"/>
      <c r="H210" s="32"/>
      <c r="I210" s="96"/>
      <c r="J210" s="32"/>
      <c r="K210" s="32"/>
      <c r="L210" s="33"/>
      <c r="M210" s="178"/>
      <c r="N210" s="179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145</v>
      </c>
      <c r="AU210" s="17" t="s">
        <v>116</v>
      </c>
    </row>
    <row r="211" spans="1:65" s="2" customFormat="1" ht="44.25" customHeight="1">
      <c r="A211" s="32"/>
      <c r="B211" s="161"/>
      <c r="C211" s="196" t="s">
        <v>7</v>
      </c>
      <c r="D211" s="196" t="s">
        <v>126</v>
      </c>
      <c r="E211" s="197" t="s">
        <v>342</v>
      </c>
      <c r="F211" s="198" t="s">
        <v>511</v>
      </c>
      <c r="G211" s="199" t="s">
        <v>338</v>
      </c>
      <c r="H211" s="200">
        <v>1020</v>
      </c>
      <c r="I211" s="201"/>
      <c r="J211" s="202">
        <f>ROUND(I211*H211,2)</f>
        <v>0</v>
      </c>
      <c r="K211" s="203"/>
      <c r="L211" s="204"/>
      <c r="M211" s="205" t="s">
        <v>1</v>
      </c>
      <c r="N211" s="206" t="s">
        <v>40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74" t="s">
        <v>128</v>
      </c>
      <c r="AT211" s="174" t="s">
        <v>126</v>
      </c>
      <c r="AU211" s="174" t="s">
        <v>116</v>
      </c>
      <c r="AY211" s="17" t="s">
        <v>113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7" t="s">
        <v>116</v>
      </c>
      <c r="BK211" s="175">
        <f>ROUND(I211*H211,2)</f>
        <v>0</v>
      </c>
      <c r="BL211" s="17" t="s">
        <v>120</v>
      </c>
      <c r="BM211" s="174" t="s">
        <v>231</v>
      </c>
    </row>
    <row r="212" spans="1:65" s="2" customFormat="1" ht="57.6">
      <c r="A212" s="32"/>
      <c r="B212" s="33"/>
      <c r="C212" s="32"/>
      <c r="D212" s="176" t="s">
        <v>121</v>
      </c>
      <c r="E212" s="32"/>
      <c r="F212" s="177" t="s">
        <v>512</v>
      </c>
      <c r="G212" s="32"/>
      <c r="H212" s="32"/>
      <c r="I212" s="96"/>
      <c r="J212" s="32"/>
      <c r="K212" s="32"/>
      <c r="L212" s="33"/>
      <c r="M212" s="178"/>
      <c r="N212" s="179"/>
      <c r="O212" s="58"/>
      <c r="P212" s="58"/>
      <c r="Q212" s="58"/>
      <c r="R212" s="58"/>
      <c r="S212" s="58"/>
      <c r="T212" s="59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7" t="s">
        <v>121</v>
      </c>
      <c r="AU212" s="17" t="s">
        <v>116</v>
      </c>
    </row>
    <row r="213" spans="1:65" s="2" customFormat="1" ht="211.2">
      <c r="A213" s="32"/>
      <c r="B213" s="33"/>
      <c r="C213" s="32"/>
      <c r="D213" s="176" t="s">
        <v>145</v>
      </c>
      <c r="E213" s="32"/>
      <c r="F213" s="214" t="s">
        <v>513</v>
      </c>
      <c r="G213" s="32"/>
      <c r="H213" s="32"/>
      <c r="I213" s="96"/>
      <c r="J213" s="32"/>
      <c r="K213" s="32"/>
      <c r="L213" s="33"/>
      <c r="M213" s="178"/>
      <c r="N213" s="179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145</v>
      </c>
      <c r="AU213" s="17" t="s">
        <v>116</v>
      </c>
    </row>
    <row r="214" spans="1:65" s="12" customFormat="1" ht="22.8" customHeight="1">
      <c r="B214" s="148"/>
      <c r="D214" s="149" t="s">
        <v>73</v>
      </c>
      <c r="E214" s="159" t="s">
        <v>514</v>
      </c>
      <c r="F214" s="159" t="s">
        <v>515</v>
      </c>
      <c r="I214" s="151"/>
      <c r="J214" s="160">
        <f>BK214</f>
        <v>0</v>
      </c>
      <c r="L214" s="148"/>
      <c r="M214" s="153"/>
      <c r="N214" s="154"/>
      <c r="O214" s="154"/>
      <c r="P214" s="155">
        <f>SUM(P215:P226)</f>
        <v>0</v>
      </c>
      <c r="Q214" s="154"/>
      <c r="R214" s="155">
        <f>SUM(R215:R226)</f>
        <v>0</v>
      </c>
      <c r="S214" s="154"/>
      <c r="T214" s="156">
        <f>SUM(T215:T226)</f>
        <v>0</v>
      </c>
      <c r="AR214" s="149" t="s">
        <v>81</v>
      </c>
      <c r="AT214" s="157" t="s">
        <v>73</v>
      </c>
      <c r="AU214" s="157" t="s">
        <v>81</v>
      </c>
      <c r="AY214" s="149" t="s">
        <v>113</v>
      </c>
      <c r="BK214" s="158">
        <f>SUM(BK215:BK226)</f>
        <v>0</v>
      </c>
    </row>
    <row r="215" spans="1:65" s="2" customFormat="1" ht="55.5" customHeight="1">
      <c r="A215" s="32"/>
      <c r="B215" s="161"/>
      <c r="C215" s="162" t="s">
        <v>223</v>
      </c>
      <c r="D215" s="162" t="s">
        <v>117</v>
      </c>
      <c r="E215" s="163" t="s">
        <v>516</v>
      </c>
      <c r="F215" s="164" t="s">
        <v>517</v>
      </c>
      <c r="G215" s="165" t="s">
        <v>119</v>
      </c>
      <c r="H215" s="166">
        <v>8.08</v>
      </c>
      <c r="I215" s="167"/>
      <c r="J215" s="168">
        <f>ROUND(I215*H215,2)</f>
        <v>0</v>
      </c>
      <c r="K215" s="169"/>
      <c r="L215" s="33"/>
      <c r="M215" s="170" t="s">
        <v>1</v>
      </c>
      <c r="N215" s="171" t="s">
        <v>40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74" t="s">
        <v>120</v>
      </c>
      <c r="AT215" s="174" t="s">
        <v>117</v>
      </c>
      <c r="AU215" s="174" t="s">
        <v>116</v>
      </c>
      <c r="AY215" s="17" t="s">
        <v>113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7" t="s">
        <v>116</v>
      </c>
      <c r="BK215" s="175">
        <f>ROUND(I215*H215,2)</f>
        <v>0</v>
      </c>
      <c r="BL215" s="17" t="s">
        <v>120</v>
      </c>
      <c r="BM215" s="174" t="s">
        <v>518</v>
      </c>
    </row>
    <row r="216" spans="1:65" s="2" customFormat="1" ht="38.4">
      <c r="A216" s="32"/>
      <c r="B216" s="33"/>
      <c r="C216" s="32"/>
      <c r="D216" s="176" t="s">
        <v>121</v>
      </c>
      <c r="E216" s="32"/>
      <c r="F216" s="177" t="s">
        <v>503</v>
      </c>
      <c r="G216" s="32"/>
      <c r="H216" s="32"/>
      <c r="I216" s="96"/>
      <c r="J216" s="32"/>
      <c r="K216" s="32"/>
      <c r="L216" s="33"/>
      <c r="M216" s="178"/>
      <c r="N216" s="179"/>
      <c r="O216" s="58"/>
      <c r="P216" s="58"/>
      <c r="Q216" s="58"/>
      <c r="R216" s="58"/>
      <c r="S216" s="58"/>
      <c r="T216" s="59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7" t="s">
        <v>121</v>
      </c>
      <c r="AU216" s="17" t="s">
        <v>116</v>
      </c>
    </row>
    <row r="217" spans="1:65" s="2" customFormat="1" ht="124.8">
      <c r="A217" s="32"/>
      <c r="B217" s="33"/>
      <c r="C217" s="32"/>
      <c r="D217" s="176" t="s">
        <v>145</v>
      </c>
      <c r="E217" s="32"/>
      <c r="F217" s="214" t="s">
        <v>519</v>
      </c>
      <c r="G217" s="32"/>
      <c r="H217" s="32"/>
      <c r="I217" s="96"/>
      <c r="J217" s="32"/>
      <c r="K217" s="32"/>
      <c r="L217" s="33"/>
      <c r="M217" s="178"/>
      <c r="N217" s="179"/>
      <c r="O217" s="58"/>
      <c r="P217" s="58"/>
      <c r="Q217" s="58"/>
      <c r="R217" s="58"/>
      <c r="S217" s="58"/>
      <c r="T217" s="59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T217" s="17" t="s">
        <v>145</v>
      </c>
      <c r="AU217" s="17" t="s">
        <v>116</v>
      </c>
    </row>
    <row r="218" spans="1:65" s="2" customFormat="1" ht="55.5" customHeight="1">
      <c r="A218" s="32"/>
      <c r="B218" s="161"/>
      <c r="C218" s="196" t="s">
        <v>174</v>
      </c>
      <c r="D218" s="196" t="s">
        <v>126</v>
      </c>
      <c r="E218" s="197" t="s">
        <v>520</v>
      </c>
      <c r="F218" s="198" t="s">
        <v>521</v>
      </c>
      <c r="G218" s="199" t="s">
        <v>119</v>
      </c>
      <c r="H218" s="200">
        <v>8.08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40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74" t="s">
        <v>128</v>
      </c>
      <c r="AT218" s="174" t="s">
        <v>126</v>
      </c>
      <c r="AU218" s="174" t="s">
        <v>116</v>
      </c>
      <c r="AY218" s="17" t="s">
        <v>113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7" t="s">
        <v>116</v>
      </c>
      <c r="BK218" s="175">
        <f>ROUND(I218*H218,2)</f>
        <v>0</v>
      </c>
      <c r="BL218" s="17" t="s">
        <v>120</v>
      </c>
      <c r="BM218" s="174" t="s">
        <v>236</v>
      </c>
    </row>
    <row r="219" spans="1:65" s="2" customFormat="1" ht="38.4">
      <c r="A219" s="32"/>
      <c r="B219" s="33"/>
      <c r="C219" s="32"/>
      <c r="D219" s="176" t="s">
        <v>121</v>
      </c>
      <c r="E219" s="32"/>
      <c r="F219" s="177" t="s">
        <v>521</v>
      </c>
      <c r="G219" s="32"/>
      <c r="H219" s="32"/>
      <c r="I219" s="96"/>
      <c r="J219" s="32"/>
      <c r="K219" s="32"/>
      <c r="L219" s="33"/>
      <c r="M219" s="178"/>
      <c r="N219" s="179"/>
      <c r="O219" s="58"/>
      <c r="P219" s="58"/>
      <c r="Q219" s="58"/>
      <c r="R219" s="58"/>
      <c r="S219" s="58"/>
      <c r="T219" s="59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7" t="s">
        <v>121</v>
      </c>
      <c r="AU219" s="17" t="s">
        <v>116</v>
      </c>
    </row>
    <row r="220" spans="1:65" s="2" customFormat="1" ht="124.8">
      <c r="A220" s="32"/>
      <c r="B220" s="33"/>
      <c r="C220" s="32"/>
      <c r="D220" s="176" t="s">
        <v>145</v>
      </c>
      <c r="E220" s="32"/>
      <c r="F220" s="214" t="s">
        <v>522</v>
      </c>
      <c r="G220" s="32"/>
      <c r="H220" s="32"/>
      <c r="I220" s="96"/>
      <c r="J220" s="32"/>
      <c r="K220" s="32"/>
      <c r="L220" s="33"/>
      <c r="M220" s="178"/>
      <c r="N220" s="179"/>
      <c r="O220" s="58"/>
      <c r="P220" s="58"/>
      <c r="Q220" s="58"/>
      <c r="R220" s="58"/>
      <c r="S220" s="58"/>
      <c r="T220" s="59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T220" s="17" t="s">
        <v>145</v>
      </c>
      <c r="AU220" s="17" t="s">
        <v>116</v>
      </c>
    </row>
    <row r="221" spans="1:65" s="2" customFormat="1" ht="44.25" customHeight="1">
      <c r="A221" s="32"/>
      <c r="B221" s="161"/>
      <c r="C221" s="162" t="s">
        <v>233</v>
      </c>
      <c r="D221" s="162" t="s">
        <v>117</v>
      </c>
      <c r="E221" s="163" t="s">
        <v>336</v>
      </c>
      <c r="F221" s="164" t="s">
        <v>508</v>
      </c>
      <c r="G221" s="165" t="s">
        <v>338</v>
      </c>
      <c r="H221" s="166">
        <v>50</v>
      </c>
      <c r="I221" s="167"/>
      <c r="J221" s="168">
        <f>ROUND(I221*H221,2)</f>
        <v>0</v>
      </c>
      <c r="K221" s="169"/>
      <c r="L221" s="33"/>
      <c r="M221" s="170" t="s">
        <v>1</v>
      </c>
      <c r="N221" s="171" t="s">
        <v>40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74" t="s">
        <v>120</v>
      </c>
      <c r="AT221" s="174" t="s">
        <v>117</v>
      </c>
      <c r="AU221" s="174" t="s">
        <v>116</v>
      </c>
      <c r="AY221" s="17" t="s">
        <v>113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7" t="s">
        <v>116</v>
      </c>
      <c r="BK221" s="175">
        <f>ROUND(I221*H221,2)</f>
        <v>0</v>
      </c>
      <c r="BL221" s="17" t="s">
        <v>120</v>
      </c>
      <c r="BM221" s="174" t="s">
        <v>205</v>
      </c>
    </row>
    <row r="222" spans="1:65" s="2" customFormat="1" ht="48">
      <c r="A222" s="32"/>
      <c r="B222" s="33"/>
      <c r="C222" s="32"/>
      <c r="D222" s="176" t="s">
        <v>121</v>
      </c>
      <c r="E222" s="32"/>
      <c r="F222" s="177" t="s">
        <v>509</v>
      </c>
      <c r="G222" s="32"/>
      <c r="H222" s="32"/>
      <c r="I222" s="96"/>
      <c r="J222" s="32"/>
      <c r="K222" s="32"/>
      <c r="L222" s="33"/>
      <c r="M222" s="178"/>
      <c r="N222" s="179"/>
      <c r="O222" s="58"/>
      <c r="P222" s="58"/>
      <c r="Q222" s="58"/>
      <c r="R222" s="58"/>
      <c r="S222" s="58"/>
      <c r="T222" s="59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7" t="s">
        <v>121</v>
      </c>
      <c r="AU222" s="17" t="s">
        <v>116</v>
      </c>
    </row>
    <row r="223" spans="1:65" s="2" customFormat="1" ht="288">
      <c r="A223" s="32"/>
      <c r="B223" s="33"/>
      <c r="C223" s="32"/>
      <c r="D223" s="176" t="s">
        <v>145</v>
      </c>
      <c r="E223" s="32"/>
      <c r="F223" s="214" t="s">
        <v>523</v>
      </c>
      <c r="G223" s="32"/>
      <c r="H223" s="32"/>
      <c r="I223" s="96"/>
      <c r="J223" s="32"/>
      <c r="K223" s="32"/>
      <c r="L223" s="33"/>
      <c r="M223" s="178"/>
      <c r="N223" s="179"/>
      <c r="O223" s="58"/>
      <c r="P223" s="58"/>
      <c r="Q223" s="58"/>
      <c r="R223" s="58"/>
      <c r="S223" s="58"/>
      <c r="T223" s="59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7" t="s">
        <v>145</v>
      </c>
      <c r="AU223" s="17" t="s">
        <v>116</v>
      </c>
    </row>
    <row r="224" spans="1:65" s="2" customFormat="1" ht="44.25" customHeight="1">
      <c r="A224" s="32"/>
      <c r="B224" s="161"/>
      <c r="C224" s="196" t="s">
        <v>179</v>
      </c>
      <c r="D224" s="196" t="s">
        <v>126</v>
      </c>
      <c r="E224" s="197" t="s">
        <v>342</v>
      </c>
      <c r="F224" s="198" t="s">
        <v>511</v>
      </c>
      <c r="G224" s="199" t="s">
        <v>338</v>
      </c>
      <c r="H224" s="200">
        <v>50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40</v>
      </c>
      <c r="O224" s="58"/>
      <c r="P224" s="172">
        <f>O224*H224</f>
        <v>0</v>
      </c>
      <c r="Q224" s="172">
        <v>0</v>
      </c>
      <c r="R224" s="172">
        <f>Q224*H224</f>
        <v>0</v>
      </c>
      <c r="S224" s="172">
        <v>0</v>
      </c>
      <c r="T224" s="173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74" t="s">
        <v>128</v>
      </c>
      <c r="AT224" s="174" t="s">
        <v>126</v>
      </c>
      <c r="AU224" s="174" t="s">
        <v>116</v>
      </c>
      <c r="AY224" s="17" t="s">
        <v>113</v>
      </c>
      <c r="BE224" s="175">
        <f>IF(N224="základná",J224,0)</f>
        <v>0</v>
      </c>
      <c r="BF224" s="175">
        <f>IF(N224="znížená",J224,0)</f>
        <v>0</v>
      </c>
      <c r="BG224" s="175">
        <f>IF(N224="zákl. prenesená",J224,0)</f>
        <v>0</v>
      </c>
      <c r="BH224" s="175">
        <f>IF(N224="zníž. prenesená",J224,0)</f>
        <v>0</v>
      </c>
      <c r="BI224" s="175">
        <f>IF(N224="nulová",J224,0)</f>
        <v>0</v>
      </c>
      <c r="BJ224" s="17" t="s">
        <v>116</v>
      </c>
      <c r="BK224" s="175">
        <f>ROUND(I224*H224,2)</f>
        <v>0</v>
      </c>
      <c r="BL224" s="17" t="s">
        <v>120</v>
      </c>
      <c r="BM224" s="174" t="s">
        <v>240</v>
      </c>
    </row>
    <row r="225" spans="1:65" s="2" customFormat="1" ht="57.6">
      <c r="A225" s="32"/>
      <c r="B225" s="33"/>
      <c r="C225" s="32"/>
      <c r="D225" s="176" t="s">
        <v>121</v>
      </c>
      <c r="E225" s="32"/>
      <c r="F225" s="177" t="s">
        <v>512</v>
      </c>
      <c r="G225" s="32"/>
      <c r="H225" s="32"/>
      <c r="I225" s="96"/>
      <c r="J225" s="32"/>
      <c r="K225" s="32"/>
      <c r="L225" s="33"/>
      <c r="M225" s="178"/>
      <c r="N225" s="179"/>
      <c r="O225" s="58"/>
      <c r="P225" s="58"/>
      <c r="Q225" s="58"/>
      <c r="R225" s="58"/>
      <c r="S225" s="58"/>
      <c r="T225" s="59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7" t="s">
        <v>121</v>
      </c>
      <c r="AU225" s="17" t="s">
        <v>116</v>
      </c>
    </row>
    <row r="226" spans="1:65" s="2" customFormat="1" ht="297.60000000000002">
      <c r="A226" s="32"/>
      <c r="B226" s="33"/>
      <c r="C226" s="32"/>
      <c r="D226" s="176" t="s">
        <v>145</v>
      </c>
      <c r="E226" s="32"/>
      <c r="F226" s="214" t="s">
        <v>524</v>
      </c>
      <c r="G226" s="32"/>
      <c r="H226" s="32"/>
      <c r="I226" s="96"/>
      <c r="J226" s="32"/>
      <c r="K226" s="32"/>
      <c r="L226" s="33"/>
      <c r="M226" s="178"/>
      <c r="N226" s="179"/>
      <c r="O226" s="58"/>
      <c r="P226" s="58"/>
      <c r="Q226" s="58"/>
      <c r="R226" s="58"/>
      <c r="S226" s="58"/>
      <c r="T226" s="59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7" t="s">
        <v>145</v>
      </c>
      <c r="AU226" s="17" t="s">
        <v>116</v>
      </c>
    </row>
    <row r="227" spans="1:65" s="12" customFormat="1" ht="22.8" customHeight="1">
      <c r="B227" s="148"/>
      <c r="D227" s="149" t="s">
        <v>73</v>
      </c>
      <c r="E227" s="159" t="s">
        <v>525</v>
      </c>
      <c r="F227" s="159" t="s">
        <v>621</v>
      </c>
      <c r="I227" s="151"/>
      <c r="J227" s="160">
        <f>BK227</f>
        <v>0</v>
      </c>
      <c r="L227" s="148"/>
      <c r="M227" s="153"/>
      <c r="N227" s="154"/>
      <c r="O227" s="154"/>
      <c r="P227" s="155">
        <f>SUM(P228:P257)</f>
        <v>0</v>
      </c>
      <c r="Q227" s="154"/>
      <c r="R227" s="155">
        <f>SUM(R228:R257)</f>
        <v>0</v>
      </c>
      <c r="S227" s="154"/>
      <c r="T227" s="156">
        <f>SUM(T228:T257)</f>
        <v>0</v>
      </c>
      <c r="AR227" s="149" t="s">
        <v>81</v>
      </c>
      <c r="AT227" s="157" t="s">
        <v>73</v>
      </c>
      <c r="AU227" s="157" t="s">
        <v>81</v>
      </c>
      <c r="AY227" s="149" t="s">
        <v>113</v>
      </c>
      <c r="BK227" s="158">
        <f>SUM(BK228:BK257)</f>
        <v>0</v>
      </c>
    </row>
    <row r="228" spans="1:65" s="2" customFormat="1" ht="16.5" customHeight="1">
      <c r="A228" s="32"/>
      <c r="B228" s="161"/>
      <c r="C228" s="162" t="s">
        <v>241</v>
      </c>
      <c r="D228" s="162" t="s">
        <v>117</v>
      </c>
      <c r="E228" s="163" t="s">
        <v>526</v>
      </c>
      <c r="F228" s="164" t="s">
        <v>527</v>
      </c>
      <c r="G228" s="165" t="s">
        <v>338</v>
      </c>
      <c r="H228" s="166">
        <v>300</v>
      </c>
      <c r="I228" s="167"/>
      <c r="J228" s="168">
        <f>ROUND(I228*H228,2)</f>
        <v>0</v>
      </c>
      <c r="K228" s="169"/>
      <c r="L228" s="33"/>
      <c r="M228" s="170" t="s">
        <v>1</v>
      </c>
      <c r="N228" s="171" t="s">
        <v>40</v>
      </c>
      <c r="O228" s="58"/>
      <c r="P228" s="172">
        <f>O228*H228</f>
        <v>0</v>
      </c>
      <c r="Q228" s="172">
        <v>0</v>
      </c>
      <c r="R228" s="172">
        <f>Q228*H228</f>
        <v>0</v>
      </c>
      <c r="S228" s="172">
        <v>0</v>
      </c>
      <c r="T228" s="173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74" t="s">
        <v>120</v>
      </c>
      <c r="AT228" s="174" t="s">
        <v>117</v>
      </c>
      <c r="AU228" s="174" t="s">
        <v>116</v>
      </c>
      <c r="AY228" s="17" t="s">
        <v>113</v>
      </c>
      <c r="BE228" s="175">
        <f>IF(N228="základná",J228,0)</f>
        <v>0</v>
      </c>
      <c r="BF228" s="175">
        <f>IF(N228="znížená",J228,0)</f>
        <v>0</v>
      </c>
      <c r="BG228" s="175">
        <f>IF(N228="zákl. prenesená",J228,0)</f>
        <v>0</v>
      </c>
      <c r="BH228" s="175">
        <f>IF(N228="zníž. prenesená",J228,0)</f>
        <v>0</v>
      </c>
      <c r="BI228" s="175">
        <f>IF(N228="nulová",J228,0)</f>
        <v>0</v>
      </c>
      <c r="BJ228" s="17" t="s">
        <v>116</v>
      </c>
      <c r="BK228" s="175">
        <f>ROUND(I228*H228,2)</f>
        <v>0</v>
      </c>
      <c r="BL228" s="17" t="s">
        <v>120</v>
      </c>
      <c r="BM228" s="174" t="s">
        <v>244</v>
      </c>
    </row>
    <row r="229" spans="1:65" s="2" customFormat="1">
      <c r="A229" s="32"/>
      <c r="B229" s="33"/>
      <c r="C229" s="32"/>
      <c r="D229" s="176" t="s">
        <v>121</v>
      </c>
      <c r="E229" s="32"/>
      <c r="F229" s="177" t="s">
        <v>527</v>
      </c>
      <c r="G229" s="32"/>
      <c r="H229" s="32"/>
      <c r="I229" s="96"/>
      <c r="J229" s="32"/>
      <c r="K229" s="32"/>
      <c r="L229" s="33"/>
      <c r="M229" s="178"/>
      <c r="N229" s="179"/>
      <c r="O229" s="58"/>
      <c r="P229" s="58"/>
      <c r="Q229" s="58"/>
      <c r="R229" s="58"/>
      <c r="S229" s="58"/>
      <c r="T229" s="59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7" t="s">
        <v>121</v>
      </c>
      <c r="AU229" s="17" t="s">
        <v>116</v>
      </c>
    </row>
    <row r="230" spans="1:65" s="2" customFormat="1" ht="16.5" customHeight="1">
      <c r="A230" s="32"/>
      <c r="B230" s="161"/>
      <c r="C230" s="196" t="s">
        <v>185</v>
      </c>
      <c r="D230" s="196" t="s">
        <v>126</v>
      </c>
      <c r="E230" s="197" t="s">
        <v>528</v>
      </c>
      <c r="F230" s="198" t="s">
        <v>529</v>
      </c>
      <c r="G230" s="199" t="s">
        <v>338</v>
      </c>
      <c r="H230" s="200">
        <v>300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40</v>
      </c>
      <c r="O230" s="58"/>
      <c r="P230" s="172">
        <f>O230*H230</f>
        <v>0</v>
      </c>
      <c r="Q230" s="172">
        <v>0</v>
      </c>
      <c r="R230" s="172">
        <f>Q230*H230</f>
        <v>0</v>
      </c>
      <c r="S230" s="172">
        <v>0</v>
      </c>
      <c r="T230" s="173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74" t="s">
        <v>128</v>
      </c>
      <c r="AT230" s="174" t="s">
        <v>126</v>
      </c>
      <c r="AU230" s="174" t="s">
        <v>116</v>
      </c>
      <c r="AY230" s="17" t="s">
        <v>113</v>
      </c>
      <c r="BE230" s="175">
        <f>IF(N230="základná",J230,0)</f>
        <v>0</v>
      </c>
      <c r="BF230" s="175">
        <f>IF(N230="znížená",J230,0)</f>
        <v>0</v>
      </c>
      <c r="BG230" s="175">
        <f>IF(N230="zákl. prenesená",J230,0)</f>
        <v>0</v>
      </c>
      <c r="BH230" s="175">
        <f>IF(N230="zníž. prenesená",J230,0)</f>
        <v>0</v>
      </c>
      <c r="BI230" s="175">
        <f>IF(N230="nulová",J230,0)</f>
        <v>0</v>
      </c>
      <c r="BJ230" s="17" t="s">
        <v>116</v>
      </c>
      <c r="BK230" s="175">
        <f>ROUND(I230*H230,2)</f>
        <v>0</v>
      </c>
      <c r="BL230" s="17" t="s">
        <v>120</v>
      </c>
      <c r="BM230" s="174" t="s">
        <v>282</v>
      </c>
    </row>
    <row r="231" spans="1:65" s="2" customFormat="1">
      <c r="A231" s="32"/>
      <c r="B231" s="33"/>
      <c r="C231" s="32"/>
      <c r="D231" s="176" t="s">
        <v>121</v>
      </c>
      <c r="E231" s="32"/>
      <c r="F231" s="177" t="s">
        <v>529</v>
      </c>
      <c r="G231" s="32"/>
      <c r="H231" s="32"/>
      <c r="I231" s="96"/>
      <c r="J231" s="32"/>
      <c r="K231" s="32"/>
      <c r="L231" s="33"/>
      <c r="M231" s="178"/>
      <c r="N231" s="179"/>
      <c r="O231" s="58"/>
      <c r="P231" s="58"/>
      <c r="Q231" s="58"/>
      <c r="R231" s="58"/>
      <c r="S231" s="58"/>
      <c r="T231" s="59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17" t="s">
        <v>121</v>
      </c>
      <c r="AU231" s="17" t="s">
        <v>116</v>
      </c>
    </row>
    <row r="232" spans="1:65" s="2" customFormat="1" ht="16.5" customHeight="1">
      <c r="A232" s="32"/>
      <c r="B232" s="161"/>
      <c r="C232" s="162" t="s">
        <v>250</v>
      </c>
      <c r="D232" s="162" t="s">
        <v>117</v>
      </c>
      <c r="E232" s="163" t="s">
        <v>530</v>
      </c>
      <c r="F232" s="164" t="s">
        <v>531</v>
      </c>
      <c r="G232" s="165" t="s">
        <v>338</v>
      </c>
      <c r="H232" s="166">
        <v>540</v>
      </c>
      <c r="I232" s="167"/>
      <c r="J232" s="168">
        <f>ROUND(I232*H232,2)</f>
        <v>0</v>
      </c>
      <c r="K232" s="169"/>
      <c r="L232" s="33"/>
      <c r="M232" s="170" t="s">
        <v>1</v>
      </c>
      <c r="N232" s="171" t="s">
        <v>40</v>
      </c>
      <c r="O232" s="58"/>
      <c r="P232" s="172">
        <f>O232*H232</f>
        <v>0</v>
      </c>
      <c r="Q232" s="172">
        <v>0</v>
      </c>
      <c r="R232" s="172">
        <f>Q232*H232</f>
        <v>0</v>
      </c>
      <c r="S232" s="172">
        <v>0</v>
      </c>
      <c r="T232" s="173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74" t="s">
        <v>120</v>
      </c>
      <c r="AT232" s="174" t="s">
        <v>117</v>
      </c>
      <c r="AU232" s="174" t="s">
        <v>116</v>
      </c>
      <c r="AY232" s="17" t="s">
        <v>113</v>
      </c>
      <c r="BE232" s="175">
        <f>IF(N232="základná",J232,0)</f>
        <v>0</v>
      </c>
      <c r="BF232" s="175">
        <f>IF(N232="znížená",J232,0)</f>
        <v>0</v>
      </c>
      <c r="BG232" s="175">
        <f>IF(N232="zákl. prenesená",J232,0)</f>
        <v>0</v>
      </c>
      <c r="BH232" s="175">
        <f>IF(N232="zníž. prenesená",J232,0)</f>
        <v>0</v>
      </c>
      <c r="BI232" s="175">
        <f>IF(N232="nulová",J232,0)</f>
        <v>0</v>
      </c>
      <c r="BJ232" s="17" t="s">
        <v>116</v>
      </c>
      <c r="BK232" s="175">
        <f>ROUND(I232*H232,2)</f>
        <v>0</v>
      </c>
      <c r="BL232" s="17" t="s">
        <v>120</v>
      </c>
      <c r="BM232" s="174" t="s">
        <v>248</v>
      </c>
    </row>
    <row r="233" spans="1:65" s="2" customFormat="1">
      <c r="A233" s="32"/>
      <c r="B233" s="33"/>
      <c r="C233" s="32"/>
      <c r="D233" s="176" t="s">
        <v>121</v>
      </c>
      <c r="E233" s="32"/>
      <c r="F233" s="177" t="s">
        <v>531</v>
      </c>
      <c r="G233" s="32"/>
      <c r="H233" s="32"/>
      <c r="I233" s="96"/>
      <c r="J233" s="32"/>
      <c r="K233" s="32"/>
      <c r="L233" s="33"/>
      <c r="M233" s="178"/>
      <c r="N233" s="179"/>
      <c r="O233" s="58"/>
      <c r="P233" s="58"/>
      <c r="Q233" s="58"/>
      <c r="R233" s="58"/>
      <c r="S233" s="58"/>
      <c r="T233" s="59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7" t="s">
        <v>121</v>
      </c>
      <c r="AU233" s="17" t="s">
        <v>116</v>
      </c>
    </row>
    <row r="234" spans="1:65" s="2" customFormat="1" ht="16.5" customHeight="1">
      <c r="A234" s="32"/>
      <c r="B234" s="161"/>
      <c r="C234" s="196" t="s">
        <v>190</v>
      </c>
      <c r="D234" s="196" t="s">
        <v>126</v>
      </c>
      <c r="E234" s="197" t="s">
        <v>532</v>
      </c>
      <c r="F234" s="198" t="s">
        <v>533</v>
      </c>
      <c r="G234" s="199" t="s">
        <v>338</v>
      </c>
      <c r="H234" s="200">
        <v>540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40</v>
      </c>
      <c r="O234" s="58"/>
      <c r="P234" s="172">
        <f>O234*H234</f>
        <v>0</v>
      </c>
      <c r="Q234" s="172">
        <v>0</v>
      </c>
      <c r="R234" s="172">
        <f>Q234*H234</f>
        <v>0</v>
      </c>
      <c r="S234" s="172">
        <v>0</v>
      </c>
      <c r="T234" s="173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74" t="s">
        <v>128</v>
      </c>
      <c r="AT234" s="174" t="s">
        <v>126</v>
      </c>
      <c r="AU234" s="174" t="s">
        <v>116</v>
      </c>
      <c r="AY234" s="17" t="s">
        <v>113</v>
      </c>
      <c r="BE234" s="175">
        <f>IF(N234="základná",J234,0)</f>
        <v>0</v>
      </c>
      <c r="BF234" s="175">
        <f>IF(N234="znížená",J234,0)</f>
        <v>0</v>
      </c>
      <c r="BG234" s="175">
        <f>IF(N234="zákl. prenesená",J234,0)</f>
        <v>0</v>
      </c>
      <c r="BH234" s="175">
        <f>IF(N234="zníž. prenesená",J234,0)</f>
        <v>0</v>
      </c>
      <c r="BI234" s="175">
        <f>IF(N234="nulová",J234,0)</f>
        <v>0</v>
      </c>
      <c r="BJ234" s="17" t="s">
        <v>116</v>
      </c>
      <c r="BK234" s="175">
        <f>ROUND(I234*H234,2)</f>
        <v>0</v>
      </c>
      <c r="BL234" s="17" t="s">
        <v>120</v>
      </c>
      <c r="BM234" s="174" t="s">
        <v>290</v>
      </c>
    </row>
    <row r="235" spans="1:65" s="2" customFormat="1">
      <c r="A235" s="32"/>
      <c r="B235" s="33"/>
      <c r="C235" s="32"/>
      <c r="D235" s="176" t="s">
        <v>121</v>
      </c>
      <c r="E235" s="32"/>
      <c r="F235" s="177" t="s">
        <v>533</v>
      </c>
      <c r="G235" s="32"/>
      <c r="H235" s="32"/>
      <c r="I235" s="96"/>
      <c r="J235" s="32"/>
      <c r="K235" s="32"/>
      <c r="L235" s="33"/>
      <c r="M235" s="178"/>
      <c r="N235" s="179"/>
      <c r="O235" s="58"/>
      <c r="P235" s="58"/>
      <c r="Q235" s="58"/>
      <c r="R235" s="58"/>
      <c r="S235" s="58"/>
      <c r="T235" s="59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T235" s="17" t="s">
        <v>121</v>
      </c>
      <c r="AU235" s="17" t="s">
        <v>116</v>
      </c>
    </row>
    <row r="236" spans="1:65" s="2" customFormat="1" ht="16.5" customHeight="1">
      <c r="A236" s="32"/>
      <c r="B236" s="161"/>
      <c r="C236" s="162" t="s">
        <v>261</v>
      </c>
      <c r="D236" s="162" t="s">
        <v>117</v>
      </c>
      <c r="E236" s="163" t="s">
        <v>534</v>
      </c>
      <c r="F236" s="164" t="s">
        <v>535</v>
      </c>
      <c r="G236" s="165" t="s">
        <v>338</v>
      </c>
      <c r="H236" s="166">
        <v>600</v>
      </c>
      <c r="I236" s="167"/>
      <c r="J236" s="168">
        <f>ROUND(I236*H236,2)</f>
        <v>0</v>
      </c>
      <c r="K236" s="169"/>
      <c r="L236" s="33"/>
      <c r="M236" s="170" t="s">
        <v>1</v>
      </c>
      <c r="N236" s="171" t="s">
        <v>40</v>
      </c>
      <c r="O236" s="58"/>
      <c r="P236" s="172">
        <f>O236*H236</f>
        <v>0</v>
      </c>
      <c r="Q236" s="172">
        <v>0</v>
      </c>
      <c r="R236" s="172">
        <f>Q236*H236</f>
        <v>0</v>
      </c>
      <c r="S236" s="172">
        <v>0</v>
      </c>
      <c r="T236" s="173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74" t="s">
        <v>120</v>
      </c>
      <c r="AT236" s="174" t="s">
        <v>117</v>
      </c>
      <c r="AU236" s="174" t="s">
        <v>116</v>
      </c>
      <c r="AY236" s="17" t="s">
        <v>113</v>
      </c>
      <c r="BE236" s="175">
        <f>IF(N236="základná",J236,0)</f>
        <v>0</v>
      </c>
      <c r="BF236" s="175">
        <f>IF(N236="znížená",J236,0)</f>
        <v>0</v>
      </c>
      <c r="BG236" s="175">
        <f>IF(N236="zákl. prenesená",J236,0)</f>
        <v>0</v>
      </c>
      <c r="BH236" s="175">
        <f>IF(N236="zníž. prenesená",J236,0)</f>
        <v>0</v>
      </c>
      <c r="BI236" s="175">
        <f>IF(N236="nulová",J236,0)</f>
        <v>0</v>
      </c>
      <c r="BJ236" s="17" t="s">
        <v>116</v>
      </c>
      <c r="BK236" s="175">
        <f>ROUND(I236*H236,2)</f>
        <v>0</v>
      </c>
      <c r="BL236" s="17" t="s">
        <v>120</v>
      </c>
      <c r="BM236" s="174" t="s">
        <v>252</v>
      </c>
    </row>
    <row r="237" spans="1:65" s="2" customFormat="1">
      <c r="A237" s="32"/>
      <c r="B237" s="33"/>
      <c r="C237" s="32"/>
      <c r="D237" s="176" t="s">
        <v>121</v>
      </c>
      <c r="E237" s="32"/>
      <c r="F237" s="177" t="s">
        <v>535</v>
      </c>
      <c r="G237" s="32"/>
      <c r="H237" s="32"/>
      <c r="I237" s="96"/>
      <c r="J237" s="32"/>
      <c r="K237" s="32"/>
      <c r="L237" s="33"/>
      <c r="M237" s="178"/>
      <c r="N237" s="179"/>
      <c r="O237" s="58"/>
      <c r="P237" s="58"/>
      <c r="Q237" s="58"/>
      <c r="R237" s="58"/>
      <c r="S237" s="58"/>
      <c r="T237" s="59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7" t="s">
        <v>121</v>
      </c>
      <c r="AU237" s="17" t="s">
        <v>116</v>
      </c>
    </row>
    <row r="238" spans="1:65" s="2" customFormat="1" ht="16.5" customHeight="1">
      <c r="A238" s="32"/>
      <c r="B238" s="161"/>
      <c r="C238" s="196" t="s">
        <v>196</v>
      </c>
      <c r="D238" s="196" t="s">
        <v>126</v>
      </c>
      <c r="E238" s="197" t="s">
        <v>536</v>
      </c>
      <c r="F238" s="198" t="s">
        <v>537</v>
      </c>
      <c r="G238" s="199" t="s">
        <v>338</v>
      </c>
      <c r="H238" s="200">
        <v>600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40</v>
      </c>
      <c r="O238" s="58"/>
      <c r="P238" s="172">
        <f>O238*H238</f>
        <v>0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74" t="s">
        <v>128</v>
      </c>
      <c r="AT238" s="174" t="s">
        <v>126</v>
      </c>
      <c r="AU238" s="174" t="s">
        <v>116</v>
      </c>
      <c r="AY238" s="17" t="s">
        <v>113</v>
      </c>
      <c r="BE238" s="175">
        <f>IF(N238="základná",J238,0)</f>
        <v>0</v>
      </c>
      <c r="BF238" s="175">
        <f>IF(N238="znížená",J238,0)</f>
        <v>0</v>
      </c>
      <c r="BG238" s="175">
        <f>IF(N238="zákl. prenesená",J238,0)</f>
        <v>0</v>
      </c>
      <c r="BH238" s="175">
        <f>IF(N238="zníž. prenesená",J238,0)</f>
        <v>0</v>
      </c>
      <c r="BI238" s="175">
        <f>IF(N238="nulová",J238,0)</f>
        <v>0</v>
      </c>
      <c r="BJ238" s="17" t="s">
        <v>116</v>
      </c>
      <c r="BK238" s="175">
        <f>ROUND(I238*H238,2)</f>
        <v>0</v>
      </c>
      <c r="BL238" s="17" t="s">
        <v>120</v>
      </c>
      <c r="BM238" s="174" t="s">
        <v>298</v>
      </c>
    </row>
    <row r="239" spans="1:65" s="2" customFormat="1">
      <c r="A239" s="32"/>
      <c r="B239" s="33"/>
      <c r="C239" s="32"/>
      <c r="D239" s="176" t="s">
        <v>121</v>
      </c>
      <c r="E239" s="32"/>
      <c r="F239" s="177" t="s">
        <v>537</v>
      </c>
      <c r="G239" s="32"/>
      <c r="H239" s="32"/>
      <c r="I239" s="96"/>
      <c r="J239" s="32"/>
      <c r="K239" s="32"/>
      <c r="L239" s="33"/>
      <c r="M239" s="178"/>
      <c r="N239" s="179"/>
      <c r="O239" s="58"/>
      <c r="P239" s="58"/>
      <c r="Q239" s="58"/>
      <c r="R239" s="58"/>
      <c r="S239" s="58"/>
      <c r="T239" s="59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T239" s="17" t="s">
        <v>121</v>
      </c>
      <c r="AU239" s="17" t="s">
        <v>116</v>
      </c>
    </row>
    <row r="240" spans="1:65" s="2" customFormat="1" ht="16.5" customHeight="1">
      <c r="A240" s="32"/>
      <c r="B240" s="161"/>
      <c r="C240" s="162" t="s">
        <v>270</v>
      </c>
      <c r="D240" s="162" t="s">
        <v>117</v>
      </c>
      <c r="E240" s="163" t="s">
        <v>538</v>
      </c>
      <c r="F240" s="164" t="s">
        <v>539</v>
      </c>
      <c r="G240" s="165" t="s">
        <v>540</v>
      </c>
      <c r="H240" s="166">
        <v>6</v>
      </c>
      <c r="I240" s="167"/>
      <c r="J240" s="168">
        <f>ROUND(I240*H240,2)</f>
        <v>0</v>
      </c>
      <c r="K240" s="169"/>
      <c r="L240" s="33"/>
      <c r="M240" s="170" t="s">
        <v>1</v>
      </c>
      <c r="N240" s="171" t="s">
        <v>40</v>
      </c>
      <c r="O240" s="58"/>
      <c r="P240" s="172">
        <f>O240*H240</f>
        <v>0</v>
      </c>
      <c r="Q240" s="172">
        <v>0</v>
      </c>
      <c r="R240" s="172">
        <f>Q240*H240</f>
        <v>0</v>
      </c>
      <c r="S240" s="172">
        <v>0</v>
      </c>
      <c r="T240" s="173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74" t="s">
        <v>120</v>
      </c>
      <c r="AT240" s="174" t="s">
        <v>117</v>
      </c>
      <c r="AU240" s="174" t="s">
        <v>116</v>
      </c>
      <c r="AY240" s="17" t="s">
        <v>113</v>
      </c>
      <c r="BE240" s="175">
        <f>IF(N240="základná",J240,0)</f>
        <v>0</v>
      </c>
      <c r="BF240" s="175">
        <f>IF(N240="znížená",J240,0)</f>
        <v>0</v>
      </c>
      <c r="BG240" s="175">
        <f>IF(N240="zákl. prenesená",J240,0)</f>
        <v>0</v>
      </c>
      <c r="BH240" s="175">
        <f>IF(N240="zníž. prenesená",J240,0)</f>
        <v>0</v>
      </c>
      <c r="BI240" s="175">
        <f>IF(N240="nulová",J240,0)</f>
        <v>0</v>
      </c>
      <c r="BJ240" s="17" t="s">
        <v>116</v>
      </c>
      <c r="BK240" s="175">
        <f>ROUND(I240*H240,2)</f>
        <v>0</v>
      </c>
      <c r="BL240" s="17" t="s">
        <v>120</v>
      </c>
      <c r="BM240" s="174" t="s">
        <v>257</v>
      </c>
    </row>
    <row r="241" spans="1:65" s="2" customFormat="1">
      <c r="A241" s="32"/>
      <c r="B241" s="33"/>
      <c r="C241" s="32"/>
      <c r="D241" s="176" t="s">
        <v>121</v>
      </c>
      <c r="E241" s="32"/>
      <c r="F241" s="177" t="s">
        <v>539</v>
      </c>
      <c r="G241" s="32"/>
      <c r="H241" s="32"/>
      <c r="I241" s="96"/>
      <c r="J241" s="32"/>
      <c r="K241" s="32"/>
      <c r="L241" s="33"/>
      <c r="M241" s="178"/>
      <c r="N241" s="179"/>
      <c r="O241" s="58"/>
      <c r="P241" s="58"/>
      <c r="Q241" s="58"/>
      <c r="R241" s="58"/>
      <c r="S241" s="58"/>
      <c r="T241" s="59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7" t="s">
        <v>121</v>
      </c>
      <c r="AU241" s="17" t="s">
        <v>116</v>
      </c>
    </row>
    <row r="242" spans="1:65" s="2" customFormat="1" ht="16.5" customHeight="1">
      <c r="A242" s="32"/>
      <c r="B242" s="161"/>
      <c r="C242" s="196" t="s">
        <v>128</v>
      </c>
      <c r="D242" s="196" t="s">
        <v>126</v>
      </c>
      <c r="E242" s="197" t="s">
        <v>541</v>
      </c>
      <c r="F242" s="198" t="s">
        <v>542</v>
      </c>
      <c r="G242" s="199" t="s">
        <v>540</v>
      </c>
      <c r="H242" s="200">
        <v>6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40</v>
      </c>
      <c r="O242" s="58"/>
      <c r="P242" s="172">
        <f>O242*H242</f>
        <v>0</v>
      </c>
      <c r="Q242" s="172">
        <v>0</v>
      </c>
      <c r="R242" s="172">
        <f>Q242*H242</f>
        <v>0</v>
      </c>
      <c r="S242" s="172">
        <v>0</v>
      </c>
      <c r="T242" s="173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74" t="s">
        <v>128</v>
      </c>
      <c r="AT242" s="174" t="s">
        <v>126</v>
      </c>
      <c r="AU242" s="174" t="s">
        <v>116</v>
      </c>
      <c r="AY242" s="17" t="s">
        <v>113</v>
      </c>
      <c r="BE242" s="175">
        <f>IF(N242="základná",J242,0)</f>
        <v>0</v>
      </c>
      <c r="BF242" s="175">
        <f>IF(N242="znížená",J242,0)</f>
        <v>0</v>
      </c>
      <c r="BG242" s="175">
        <f>IF(N242="zákl. prenesená",J242,0)</f>
        <v>0</v>
      </c>
      <c r="BH242" s="175">
        <f>IF(N242="zníž. prenesená",J242,0)</f>
        <v>0</v>
      </c>
      <c r="BI242" s="175">
        <f>IF(N242="nulová",J242,0)</f>
        <v>0</v>
      </c>
      <c r="BJ242" s="17" t="s">
        <v>116</v>
      </c>
      <c r="BK242" s="175">
        <f>ROUND(I242*H242,2)</f>
        <v>0</v>
      </c>
      <c r="BL242" s="17" t="s">
        <v>120</v>
      </c>
      <c r="BM242" s="174" t="s">
        <v>306</v>
      </c>
    </row>
    <row r="243" spans="1:65" s="2" customFormat="1">
      <c r="A243" s="32"/>
      <c r="B243" s="33"/>
      <c r="C243" s="32"/>
      <c r="D243" s="176" t="s">
        <v>121</v>
      </c>
      <c r="E243" s="32"/>
      <c r="F243" s="177" t="s">
        <v>542</v>
      </c>
      <c r="G243" s="32"/>
      <c r="H243" s="32"/>
      <c r="I243" s="96"/>
      <c r="J243" s="32"/>
      <c r="K243" s="32"/>
      <c r="L243" s="33"/>
      <c r="M243" s="178"/>
      <c r="N243" s="179"/>
      <c r="O243" s="58"/>
      <c r="P243" s="58"/>
      <c r="Q243" s="58"/>
      <c r="R243" s="58"/>
      <c r="S243" s="58"/>
      <c r="T243" s="59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T243" s="17" t="s">
        <v>121</v>
      </c>
      <c r="AU243" s="17" t="s">
        <v>116</v>
      </c>
    </row>
    <row r="244" spans="1:65" s="2" customFormat="1" ht="21.75" customHeight="1">
      <c r="A244" s="32"/>
      <c r="B244" s="161"/>
      <c r="C244" s="162" t="s">
        <v>279</v>
      </c>
      <c r="D244" s="162" t="s">
        <v>117</v>
      </c>
      <c r="E244" s="163" t="s">
        <v>543</v>
      </c>
      <c r="F244" s="164" t="s">
        <v>544</v>
      </c>
      <c r="G244" s="165" t="s">
        <v>545</v>
      </c>
      <c r="H244" s="166">
        <v>9</v>
      </c>
      <c r="I244" s="167"/>
      <c r="J244" s="168">
        <f>ROUND(I244*H244,2)</f>
        <v>0</v>
      </c>
      <c r="K244" s="169"/>
      <c r="L244" s="33"/>
      <c r="M244" s="170" t="s">
        <v>1</v>
      </c>
      <c r="N244" s="171" t="s">
        <v>40</v>
      </c>
      <c r="O244" s="58"/>
      <c r="P244" s="172">
        <f>O244*H244</f>
        <v>0</v>
      </c>
      <c r="Q244" s="172">
        <v>0</v>
      </c>
      <c r="R244" s="172">
        <f>Q244*H244</f>
        <v>0</v>
      </c>
      <c r="S244" s="172">
        <v>0</v>
      </c>
      <c r="T244" s="173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74" t="s">
        <v>120</v>
      </c>
      <c r="AT244" s="174" t="s">
        <v>117</v>
      </c>
      <c r="AU244" s="174" t="s">
        <v>116</v>
      </c>
      <c r="AY244" s="17" t="s">
        <v>113</v>
      </c>
      <c r="BE244" s="175">
        <f>IF(N244="základná",J244,0)</f>
        <v>0</v>
      </c>
      <c r="BF244" s="175">
        <f>IF(N244="znížená",J244,0)</f>
        <v>0</v>
      </c>
      <c r="BG244" s="175">
        <f>IF(N244="zákl. prenesená",J244,0)</f>
        <v>0</v>
      </c>
      <c r="BH244" s="175">
        <f>IF(N244="zníž. prenesená",J244,0)</f>
        <v>0</v>
      </c>
      <c r="BI244" s="175">
        <f>IF(N244="nulová",J244,0)</f>
        <v>0</v>
      </c>
      <c r="BJ244" s="17" t="s">
        <v>116</v>
      </c>
      <c r="BK244" s="175">
        <f>ROUND(I244*H244,2)</f>
        <v>0</v>
      </c>
      <c r="BL244" s="17" t="s">
        <v>120</v>
      </c>
      <c r="BM244" s="174" t="s">
        <v>264</v>
      </c>
    </row>
    <row r="245" spans="1:65" s="2" customFormat="1" ht="19.2">
      <c r="A245" s="32"/>
      <c r="B245" s="33"/>
      <c r="C245" s="32"/>
      <c r="D245" s="176" t="s">
        <v>121</v>
      </c>
      <c r="E245" s="32"/>
      <c r="F245" s="177" t="s">
        <v>544</v>
      </c>
      <c r="G245" s="32"/>
      <c r="H245" s="32"/>
      <c r="I245" s="96"/>
      <c r="J245" s="32"/>
      <c r="K245" s="32"/>
      <c r="L245" s="33"/>
      <c r="M245" s="178"/>
      <c r="N245" s="179"/>
      <c r="O245" s="58"/>
      <c r="P245" s="58"/>
      <c r="Q245" s="58"/>
      <c r="R245" s="58"/>
      <c r="S245" s="58"/>
      <c r="T245" s="59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7" t="s">
        <v>121</v>
      </c>
      <c r="AU245" s="17" t="s">
        <v>116</v>
      </c>
    </row>
    <row r="246" spans="1:65" s="2" customFormat="1" ht="21.75" customHeight="1">
      <c r="A246" s="32"/>
      <c r="B246" s="161"/>
      <c r="C246" s="196" t="s">
        <v>205</v>
      </c>
      <c r="D246" s="196" t="s">
        <v>126</v>
      </c>
      <c r="E246" s="197" t="s">
        <v>546</v>
      </c>
      <c r="F246" s="198" t="s">
        <v>547</v>
      </c>
      <c r="G246" s="199" t="s">
        <v>545</v>
      </c>
      <c r="H246" s="200">
        <v>9</v>
      </c>
      <c r="I246" s="201"/>
      <c r="J246" s="202">
        <f>ROUND(I246*H246,2)</f>
        <v>0</v>
      </c>
      <c r="K246" s="203"/>
      <c r="L246" s="204"/>
      <c r="M246" s="205" t="s">
        <v>1</v>
      </c>
      <c r="N246" s="206" t="s">
        <v>40</v>
      </c>
      <c r="O246" s="58"/>
      <c r="P246" s="172">
        <f>O246*H246</f>
        <v>0</v>
      </c>
      <c r="Q246" s="172">
        <v>0</v>
      </c>
      <c r="R246" s="172">
        <f>Q246*H246</f>
        <v>0</v>
      </c>
      <c r="S246" s="172">
        <v>0</v>
      </c>
      <c r="T246" s="173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74" t="s">
        <v>128</v>
      </c>
      <c r="AT246" s="174" t="s">
        <v>126</v>
      </c>
      <c r="AU246" s="174" t="s">
        <v>116</v>
      </c>
      <c r="AY246" s="17" t="s">
        <v>113</v>
      </c>
      <c r="BE246" s="175">
        <f>IF(N246="základná",J246,0)</f>
        <v>0</v>
      </c>
      <c r="BF246" s="175">
        <f>IF(N246="znížená",J246,0)</f>
        <v>0</v>
      </c>
      <c r="BG246" s="175">
        <f>IF(N246="zákl. prenesená",J246,0)</f>
        <v>0</v>
      </c>
      <c r="BH246" s="175">
        <f>IF(N246="zníž. prenesená",J246,0)</f>
        <v>0</v>
      </c>
      <c r="BI246" s="175">
        <f>IF(N246="nulová",J246,0)</f>
        <v>0</v>
      </c>
      <c r="BJ246" s="17" t="s">
        <v>116</v>
      </c>
      <c r="BK246" s="175">
        <f>ROUND(I246*H246,2)</f>
        <v>0</v>
      </c>
      <c r="BL246" s="17" t="s">
        <v>120</v>
      </c>
      <c r="BM246" s="174" t="s">
        <v>314</v>
      </c>
    </row>
    <row r="247" spans="1:65" s="2" customFormat="1" ht="19.2">
      <c r="A247" s="32"/>
      <c r="B247" s="33"/>
      <c r="C247" s="32"/>
      <c r="D247" s="176" t="s">
        <v>121</v>
      </c>
      <c r="E247" s="32"/>
      <c r="F247" s="177" t="s">
        <v>547</v>
      </c>
      <c r="G247" s="32"/>
      <c r="H247" s="32"/>
      <c r="I247" s="96"/>
      <c r="J247" s="32"/>
      <c r="K247" s="32"/>
      <c r="L247" s="33"/>
      <c r="M247" s="178"/>
      <c r="N247" s="179"/>
      <c r="O247" s="58"/>
      <c r="P247" s="58"/>
      <c r="Q247" s="58"/>
      <c r="R247" s="58"/>
      <c r="S247" s="58"/>
      <c r="T247" s="5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7" t="s">
        <v>121</v>
      </c>
      <c r="AU247" s="17" t="s">
        <v>116</v>
      </c>
    </row>
    <row r="248" spans="1:65" s="2" customFormat="1" ht="21.75" customHeight="1">
      <c r="A248" s="32"/>
      <c r="B248" s="161"/>
      <c r="C248" s="162" t="s">
        <v>287</v>
      </c>
      <c r="D248" s="162" t="s">
        <v>117</v>
      </c>
      <c r="E248" s="163" t="s">
        <v>548</v>
      </c>
      <c r="F248" s="164" t="s">
        <v>549</v>
      </c>
      <c r="G248" s="165" t="s">
        <v>545</v>
      </c>
      <c r="H248" s="166">
        <v>5</v>
      </c>
      <c r="I248" s="167"/>
      <c r="J248" s="168">
        <f>ROUND(I248*H248,2)</f>
        <v>0</v>
      </c>
      <c r="K248" s="169"/>
      <c r="L248" s="33"/>
      <c r="M248" s="170" t="s">
        <v>1</v>
      </c>
      <c r="N248" s="171" t="s">
        <v>40</v>
      </c>
      <c r="O248" s="58"/>
      <c r="P248" s="172">
        <f>O248*H248</f>
        <v>0</v>
      </c>
      <c r="Q248" s="172">
        <v>0</v>
      </c>
      <c r="R248" s="172">
        <f>Q248*H248</f>
        <v>0</v>
      </c>
      <c r="S248" s="172">
        <v>0</v>
      </c>
      <c r="T248" s="173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74" t="s">
        <v>120</v>
      </c>
      <c r="AT248" s="174" t="s">
        <v>117</v>
      </c>
      <c r="AU248" s="174" t="s">
        <v>116</v>
      </c>
      <c r="AY248" s="17" t="s">
        <v>113</v>
      </c>
      <c r="BE248" s="175">
        <f>IF(N248="základná",J248,0)</f>
        <v>0</v>
      </c>
      <c r="BF248" s="175">
        <f>IF(N248="znížená",J248,0)</f>
        <v>0</v>
      </c>
      <c r="BG248" s="175">
        <f>IF(N248="zákl. prenesená",J248,0)</f>
        <v>0</v>
      </c>
      <c r="BH248" s="175">
        <f>IF(N248="zníž. prenesená",J248,0)</f>
        <v>0</v>
      </c>
      <c r="BI248" s="175">
        <f>IF(N248="nulová",J248,0)</f>
        <v>0</v>
      </c>
      <c r="BJ248" s="17" t="s">
        <v>116</v>
      </c>
      <c r="BK248" s="175">
        <f>ROUND(I248*H248,2)</f>
        <v>0</v>
      </c>
      <c r="BL248" s="17" t="s">
        <v>120</v>
      </c>
      <c r="BM248" s="174" t="s">
        <v>272</v>
      </c>
    </row>
    <row r="249" spans="1:65" s="2" customFormat="1" ht="19.2">
      <c r="A249" s="32"/>
      <c r="B249" s="33"/>
      <c r="C249" s="32"/>
      <c r="D249" s="176" t="s">
        <v>121</v>
      </c>
      <c r="E249" s="32"/>
      <c r="F249" s="177" t="s">
        <v>549</v>
      </c>
      <c r="G249" s="32"/>
      <c r="H249" s="32"/>
      <c r="I249" s="96"/>
      <c r="J249" s="32"/>
      <c r="K249" s="32"/>
      <c r="L249" s="33"/>
      <c r="M249" s="178"/>
      <c r="N249" s="17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121</v>
      </c>
      <c r="AU249" s="17" t="s">
        <v>116</v>
      </c>
    </row>
    <row r="250" spans="1:65" s="2" customFormat="1" ht="21.75" customHeight="1">
      <c r="A250" s="32"/>
      <c r="B250" s="161"/>
      <c r="C250" s="196" t="s">
        <v>210</v>
      </c>
      <c r="D250" s="196" t="s">
        <v>126</v>
      </c>
      <c r="E250" s="197" t="s">
        <v>550</v>
      </c>
      <c r="F250" s="198" t="s">
        <v>551</v>
      </c>
      <c r="G250" s="199" t="s">
        <v>545</v>
      </c>
      <c r="H250" s="200">
        <v>5</v>
      </c>
      <c r="I250" s="201"/>
      <c r="J250" s="202">
        <f>ROUND(I250*H250,2)</f>
        <v>0</v>
      </c>
      <c r="K250" s="203"/>
      <c r="L250" s="204"/>
      <c r="M250" s="205" t="s">
        <v>1</v>
      </c>
      <c r="N250" s="206" t="s">
        <v>40</v>
      </c>
      <c r="O250" s="58"/>
      <c r="P250" s="172">
        <f>O250*H250</f>
        <v>0</v>
      </c>
      <c r="Q250" s="172">
        <v>0</v>
      </c>
      <c r="R250" s="172">
        <f>Q250*H250</f>
        <v>0</v>
      </c>
      <c r="S250" s="172">
        <v>0</v>
      </c>
      <c r="T250" s="173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74" t="s">
        <v>128</v>
      </c>
      <c r="AT250" s="174" t="s">
        <v>126</v>
      </c>
      <c r="AU250" s="174" t="s">
        <v>116</v>
      </c>
      <c r="AY250" s="17" t="s">
        <v>113</v>
      </c>
      <c r="BE250" s="175">
        <f>IF(N250="základná",J250,0)</f>
        <v>0</v>
      </c>
      <c r="BF250" s="175">
        <f>IF(N250="znížená",J250,0)</f>
        <v>0</v>
      </c>
      <c r="BG250" s="175">
        <f>IF(N250="zákl. prenesená",J250,0)</f>
        <v>0</v>
      </c>
      <c r="BH250" s="175">
        <f>IF(N250="zníž. prenesená",J250,0)</f>
        <v>0</v>
      </c>
      <c r="BI250" s="175">
        <f>IF(N250="nulová",J250,0)</f>
        <v>0</v>
      </c>
      <c r="BJ250" s="17" t="s">
        <v>116</v>
      </c>
      <c r="BK250" s="175">
        <f>ROUND(I250*H250,2)</f>
        <v>0</v>
      </c>
      <c r="BL250" s="17" t="s">
        <v>120</v>
      </c>
      <c r="BM250" s="174" t="s">
        <v>322</v>
      </c>
    </row>
    <row r="251" spans="1:65" s="2" customFormat="1" ht="19.2">
      <c r="A251" s="32"/>
      <c r="B251" s="33"/>
      <c r="C251" s="32"/>
      <c r="D251" s="176" t="s">
        <v>121</v>
      </c>
      <c r="E251" s="32"/>
      <c r="F251" s="177" t="s">
        <v>551</v>
      </c>
      <c r="G251" s="32"/>
      <c r="H251" s="32"/>
      <c r="I251" s="96"/>
      <c r="J251" s="32"/>
      <c r="K251" s="32"/>
      <c r="L251" s="33"/>
      <c r="M251" s="178"/>
      <c r="N251" s="179"/>
      <c r="O251" s="58"/>
      <c r="P251" s="58"/>
      <c r="Q251" s="58"/>
      <c r="R251" s="58"/>
      <c r="S251" s="58"/>
      <c r="T251" s="59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7" t="s">
        <v>121</v>
      </c>
      <c r="AU251" s="17" t="s">
        <v>116</v>
      </c>
    </row>
    <row r="252" spans="1:65" s="2" customFormat="1" ht="21.75" customHeight="1">
      <c r="A252" s="32"/>
      <c r="B252" s="161"/>
      <c r="C252" s="162" t="s">
        <v>296</v>
      </c>
      <c r="D252" s="162" t="s">
        <v>117</v>
      </c>
      <c r="E252" s="163" t="s">
        <v>449</v>
      </c>
      <c r="F252" s="164" t="s">
        <v>450</v>
      </c>
      <c r="G252" s="165" t="s">
        <v>119</v>
      </c>
      <c r="H252" s="166">
        <v>16.02</v>
      </c>
      <c r="I252" s="167"/>
      <c r="J252" s="168">
        <f>ROUND(I252*H252,2)</f>
        <v>0</v>
      </c>
      <c r="K252" s="169"/>
      <c r="L252" s="33"/>
      <c r="M252" s="170" t="s">
        <v>1</v>
      </c>
      <c r="N252" s="171" t="s">
        <v>40</v>
      </c>
      <c r="O252" s="58"/>
      <c r="P252" s="172">
        <f>O252*H252</f>
        <v>0</v>
      </c>
      <c r="Q252" s="172">
        <v>0</v>
      </c>
      <c r="R252" s="172">
        <f>Q252*H252</f>
        <v>0</v>
      </c>
      <c r="S252" s="172">
        <v>0</v>
      </c>
      <c r="T252" s="173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74" t="s">
        <v>120</v>
      </c>
      <c r="AT252" s="174" t="s">
        <v>117</v>
      </c>
      <c r="AU252" s="174" t="s">
        <v>116</v>
      </c>
      <c r="AY252" s="17" t="s">
        <v>113</v>
      </c>
      <c r="BE252" s="175">
        <f>IF(N252="základná",J252,0)</f>
        <v>0</v>
      </c>
      <c r="BF252" s="175">
        <f>IF(N252="znížená",J252,0)</f>
        <v>0</v>
      </c>
      <c r="BG252" s="175">
        <f>IF(N252="zákl. prenesená",J252,0)</f>
        <v>0</v>
      </c>
      <c r="BH252" s="175">
        <f>IF(N252="zníž. prenesená",J252,0)</f>
        <v>0</v>
      </c>
      <c r="BI252" s="175">
        <f>IF(N252="nulová",J252,0)</f>
        <v>0</v>
      </c>
      <c r="BJ252" s="17" t="s">
        <v>116</v>
      </c>
      <c r="BK252" s="175">
        <f>ROUND(I252*H252,2)</f>
        <v>0</v>
      </c>
      <c r="BL252" s="17" t="s">
        <v>120</v>
      </c>
      <c r="BM252" s="174" t="s">
        <v>329</v>
      </c>
    </row>
    <row r="253" spans="1:65" s="2" customFormat="1" ht="19.2">
      <c r="A253" s="32"/>
      <c r="B253" s="33"/>
      <c r="C253" s="32"/>
      <c r="D253" s="176" t="s">
        <v>121</v>
      </c>
      <c r="E253" s="32"/>
      <c r="F253" s="177" t="s">
        <v>450</v>
      </c>
      <c r="G253" s="32"/>
      <c r="H253" s="32"/>
      <c r="I253" s="96"/>
      <c r="J253" s="32"/>
      <c r="K253" s="32"/>
      <c r="L253" s="33"/>
      <c r="M253" s="178"/>
      <c r="N253" s="179"/>
      <c r="O253" s="58"/>
      <c r="P253" s="58"/>
      <c r="Q253" s="58"/>
      <c r="R253" s="58"/>
      <c r="S253" s="58"/>
      <c r="T253" s="59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7" t="s">
        <v>121</v>
      </c>
      <c r="AU253" s="17" t="s">
        <v>116</v>
      </c>
    </row>
    <row r="254" spans="1:65" s="2" customFormat="1" ht="16.5" customHeight="1">
      <c r="A254" s="32"/>
      <c r="B254" s="161"/>
      <c r="C254" s="162" t="s">
        <v>216</v>
      </c>
      <c r="D254" s="162" t="s">
        <v>117</v>
      </c>
      <c r="E254" s="163" t="s">
        <v>453</v>
      </c>
      <c r="F254" s="164" t="s">
        <v>454</v>
      </c>
      <c r="G254" s="165" t="s">
        <v>119</v>
      </c>
      <c r="H254" s="166">
        <v>16.02</v>
      </c>
      <c r="I254" s="167"/>
      <c r="J254" s="168">
        <f>ROUND(I254*H254,2)</f>
        <v>0</v>
      </c>
      <c r="K254" s="169"/>
      <c r="L254" s="33"/>
      <c r="M254" s="170" t="s">
        <v>1</v>
      </c>
      <c r="N254" s="171" t="s">
        <v>40</v>
      </c>
      <c r="O254" s="58"/>
      <c r="P254" s="172">
        <f>O254*H254</f>
        <v>0</v>
      </c>
      <c r="Q254" s="172">
        <v>0</v>
      </c>
      <c r="R254" s="172">
        <f>Q254*H254</f>
        <v>0</v>
      </c>
      <c r="S254" s="172">
        <v>0</v>
      </c>
      <c r="T254" s="173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74" t="s">
        <v>120</v>
      </c>
      <c r="AT254" s="174" t="s">
        <v>117</v>
      </c>
      <c r="AU254" s="174" t="s">
        <v>116</v>
      </c>
      <c r="AY254" s="17" t="s">
        <v>113</v>
      </c>
      <c r="BE254" s="175">
        <f>IF(N254="základná",J254,0)</f>
        <v>0</v>
      </c>
      <c r="BF254" s="175">
        <f>IF(N254="znížená",J254,0)</f>
        <v>0</v>
      </c>
      <c r="BG254" s="175">
        <f>IF(N254="zákl. prenesená",J254,0)</f>
        <v>0</v>
      </c>
      <c r="BH254" s="175">
        <f>IF(N254="zníž. prenesená",J254,0)</f>
        <v>0</v>
      </c>
      <c r="BI254" s="175">
        <f>IF(N254="nulová",J254,0)</f>
        <v>0</v>
      </c>
      <c r="BJ254" s="17" t="s">
        <v>116</v>
      </c>
      <c r="BK254" s="175">
        <f>ROUND(I254*H254,2)</f>
        <v>0</v>
      </c>
      <c r="BL254" s="17" t="s">
        <v>120</v>
      </c>
      <c r="BM254" s="174" t="s">
        <v>339</v>
      </c>
    </row>
    <row r="255" spans="1:65" s="2" customFormat="1">
      <c r="A255" s="32"/>
      <c r="B255" s="33"/>
      <c r="C255" s="32"/>
      <c r="D255" s="176" t="s">
        <v>121</v>
      </c>
      <c r="E255" s="32"/>
      <c r="F255" s="177" t="s">
        <v>454</v>
      </c>
      <c r="G255" s="32"/>
      <c r="H255" s="32"/>
      <c r="I255" s="96"/>
      <c r="J255" s="32"/>
      <c r="K255" s="32"/>
      <c r="L255" s="33"/>
      <c r="M255" s="178"/>
      <c r="N255" s="179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121</v>
      </c>
      <c r="AU255" s="17" t="s">
        <v>116</v>
      </c>
    </row>
    <row r="256" spans="1:65" s="2" customFormat="1" ht="33" customHeight="1">
      <c r="A256" s="32"/>
      <c r="B256" s="161"/>
      <c r="C256" s="162" t="s">
        <v>304</v>
      </c>
      <c r="D256" s="162" t="s">
        <v>117</v>
      </c>
      <c r="E256" s="163" t="s">
        <v>456</v>
      </c>
      <c r="F256" s="164" t="s">
        <v>585</v>
      </c>
      <c r="G256" s="165" t="s">
        <v>119</v>
      </c>
      <c r="H256" s="166">
        <v>16.02</v>
      </c>
      <c r="I256" s="167"/>
      <c r="J256" s="168">
        <f>ROUND(I256*H256,2)</f>
        <v>0</v>
      </c>
      <c r="K256" s="169"/>
      <c r="L256" s="33"/>
      <c r="M256" s="170" t="s">
        <v>1</v>
      </c>
      <c r="N256" s="171" t="s">
        <v>40</v>
      </c>
      <c r="O256" s="58"/>
      <c r="P256" s="172">
        <f>O256*H256</f>
        <v>0</v>
      </c>
      <c r="Q256" s="172">
        <v>0</v>
      </c>
      <c r="R256" s="172">
        <f>Q256*H256</f>
        <v>0</v>
      </c>
      <c r="S256" s="172">
        <v>0</v>
      </c>
      <c r="T256" s="173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74" t="s">
        <v>120</v>
      </c>
      <c r="AT256" s="174" t="s">
        <v>117</v>
      </c>
      <c r="AU256" s="174" t="s">
        <v>116</v>
      </c>
      <c r="AY256" s="17" t="s">
        <v>113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7" t="s">
        <v>116</v>
      </c>
      <c r="BK256" s="175">
        <f>ROUND(I256*H256,2)</f>
        <v>0</v>
      </c>
      <c r="BL256" s="17" t="s">
        <v>120</v>
      </c>
      <c r="BM256" s="174" t="s">
        <v>349</v>
      </c>
    </row>
    <row r="257" spans="1:65" s="2" customFormat="1" ht="19.2">
      <c r="A257" s="32"/>
      <c r="B257" s="33"/>
      <c r="C257" s="32"/>
      <c r="D257" s="176" t="s">
        <v>121</v>
      </c>
      <c r="E257" s="32"/>
      <c r="F257" s="177" t="s">
        <v>585</v>
      </c>
      <c r="G257" s="32"/>
      <c r="H257" s="32"/>
      <c r="I257" s="96"/>
      <c r="J257" s="32"/>
      <c r="K257" s="32"/>
      <c r="L257" s="33"/>
      <c r="M257" s="178"/>
      <c r="N257" s="179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121</v>
      </c>
      <c r="AU257" s="17" t="s">
        <v>116</v>
      </c>
    </row>
    <row r="258" spans="1:65" s="12" customFormat="1" ht="22.8" customHeight="1">
      <c r="B258" s="148"/>
      <c r="D258" s="149" t="s">
        <v>73</v>
      </c>
      <c r="E258" s="159" t="s">
        <v>458</v>
      </c>
      <c r="F258" s="159" t="s">
        <v>459</v>
      </c>
      <c r="I258" s="151"/>
      <c r="J258" s="160">
        <f>BK258</f>
        <v>0</v>
      </c>
      <c r="L258" s="148"/>
      <c r="M258" s="153"/>
      <c r="N258" s="154"/>
      <c r="O258" s="154"/>
      <c r="P258" s="155">
        <f>SUM(P259:P262)</f>
        <v>0</v>
      </c>
      <c r="Q258" s="154"/>
      <c r="R258" s="155">
        <f>SUM(R259:R262)</f>
        <v>0</v>
      </c>
      <c r="S258" s="154"/>
      <c r="T258" s="156">
        <f>SUM(T259:T262)</f>
        <v>0</v>
      </c>
      <c r="AR258" s="149" t="s">
        <v>142</v>
      </c>
      <c r="AT258" s="157" t="s">
        <v>73</v>
      </c>
      <c r="AU258" s="157" t="s">
        <v>81</v>
      </c>
      <c r="AY258" s="149" t="s">
        <v>113</v>
      </c>
      <c r="BK258" s="158">
        <f>SUM(BK259:BK262)</f>
        <v>0</v>
      </c>
    </row>
    <row r="259" spans="1:65" s="2" customFormat="1" ht="55.5" customHeight="1">
      <c r="A259" s="32"/>
      <c r="B259" s="161"/>
      <c r="C259" s="162" t="s">
        <v>221</v>
      </c>
      <c r="D259" s="162" t="s">
        <v>117</v>
      </c>
      <c r="E259" s="163" t="s">
        <v>461</v>
      </c>
      <c r="F259" s="164" t="s">
        <v>584</v>
      </c>
      <c r="G259" s="165" t="s">
        <v>462</v>
      </c>
      <c r="H259" s="166">
        <v>1</v>
      </c>
      <c r="I259" s="167"/>
      <c r="J259" s="168">
        <f>ROUND(I259*H259,2)</f>
        <v>0</v>
      </c>
      <c r="K259" s="169"/>
      <c r="L259" s="33"/>
      <c r="M259" s="170" t="s">
        <v>1</v>
      </c>
      <c r="N259" s="171" t="s">
        <v>40</v>
      </c>
      <c r="O259" s="58"/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74" t="s">
        <v>463</v>
      </c>
      <c r="AT259" s="174" t="s">
        <v>117</v>
      </c>
      <c r="AU259" s="174" t="s">
        <v>116</v>
      </c>
      <c r="AY259" s="17" t="s">
        <v>113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7" t="s">
        <v>116</v>
      </c>
      <c r="BK259" s="175">
        <f>ROUND(I259*H259,2)</f>
        <v>0</v>
      </c>
      <c r="BL259" s="17" t="s">
        <v>463</v>
      </c>
      <c r="BM259" s="174" t="s">
        <v>356</v>
      </c>
    </row>
    <row r="260" spans="1:65" s="2" customFormat="1" ht="38.4">
      <c r="A260" s="32"/>
      <c r="B260" s="33"/>
      <c r="C260" s="32"/>
      <c r="D260" s="176" t="s">
        <v>121</v>
      </c>
      <c r="E260" s="32"/>
      <c r="F260" s="177" t="s">
        <v>584</v>
      </c>
      <c r="G260" s="32"/>
      <c r="H260" s="32"/>
      <c r="I260" s="96"/>
      <c r="J260" s="32"/>
      <c r="K260" s="32"/>
      <c r="L260" s="33"/>
      <c r="M260" s="178"/>
      <c r="N260" s="179"/>
      <c r="O260" s="58"/>
      <c r="P260" s="58"/>
      <c r="Q260" s="58"/>
      <c r="R260" s="58"/>
      <c r="S260" s="58"/>
      <c r="T260" s="59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7" t="s">
        <v>121</v>
      </c>
      <c r="AU260" s="17" t="s">
        <v>116</v>
      </c>
    </row>
    <row r="261" spans="1:65" s="2" customFormat="1" ht="33" customHeight="1">
      <c r="A261" s="32"/>
      <c r="B261" s="161"/>
      <c r="C261" s="162" t="s">
        <v>311</v>
      </c>
      <c r="D261" s="162" t="s">
        <v>117</v>
      </c>
      <c r="E261" s="163" t="s">
        <v>465</v>
      </c>
      <c r="F261" s="164" t="s">
        <v>583</v>
      </c>
      <c r="G261" s="165" t="s">
        <v>446</v>
      </c>
      <c r="H261" s="166">
        <v>1</v>
      </c>
      <c r="I261" s="167"/>
      <c r="J261" s="168">
        <f>ROUND(I261*H261,2)</f>
        <v>0</v>
      </c>
      <c r="K261" s="169"/>
      <c r="L261" s="33"/>
      <c r="M261" s="170" t="s">
        <v>1</v>
      </c>
      <c r="N261" s="171" t="s">
        <v>40</v>
      </c>
      <c r="O261" s="58"/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74" t="s">
        <v>463</v>
      </c>
      <c r="AT261" s="174" t="s">
        <v>117</v>
      </c>
      <c r="AU261" s="174" t="s">
        <v>116</v>
      </c>
      <c r="AY261" s="17" t="s">
        <v>113</v>
      </c>
      <c r="BE261" s="175">
        <f>IF(N261="základná",J261,0)</f>
        <v>0</v>
      </c>
      <c r="BF261" s="175">
        <f>IF(N261="znížená",J261,0)</f>
        <v>0</v>
      </c>
      <c r="BG261" s="175">
        <f>IF(N261="zákl. prenesená",J261,0)</f>
        <v>0</v>
      </c>
      <c r="BH261" s="175">
        <f>IF(N261="zníž. prenesená",J261,0)</f>
        <v>0</v>
      </c>
      <c r="BI261" s="175">
        <f>IF(N261="nulová",J261,0)</f>
        <v>0</v>
      </c>
      <c r="BJ261" s="17" t="s">
        <v>116</v>
      </c>
      <c r="BK261" s="175">
        <f>ROUND(I261*H261,2)</f>
        <v>0</v>
      </c>
      <c r="BL261" s="17" t="s">
        <v>463</v>
      </c>
      <c r="BM261" s="174" t="s">
        <v>363</v>
      </c>
    </row>
    <row r="262" spans="1:65" s="2" customFormat="1" ht="19.2">
      <c r="A262" s="32"/>
      <c r="B262" s="33"/>
      <c r="C262" s="32"/>
      <c r="D262" s="176" t="s">
        <v>121</v>
      </c>
      <c r="E262" s="32"/>
      <c r="F262" s="177" t="s">
        <v>583</v>
      </c>
      <c r="G262" s="32"/>
      <c r="H262" s="32"/>
      <c r="I262" s="96"/>
      <c r="J262" s="32"/>
      <c r="K262" s="32"/>
      <c r="L262" s="33"/>
      <c r="M262" s="215"/>
      <c r="N262" s="216"/>
      <c r="O262" s="217"/>
      <c r="P262" s="217"/>
      <c r="Q262" s="217"/>
      <c r="R262" s="217"/>
      <c r="S262" s="217"/>
      <c r="T262" s="218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T262" s="17" t="s">
        <v>121</v>
      </c>
      <c r="AU262" s="17" t="s">
        <v>116</v>
      </c>
    </row>
    <row r="263" spans="1:65" s="2" customFormat="1" ht="6.9" customHeight="1">
      <c r="A263" s="32"/>
      <c r="B263" s="47"/>
      <c r="C263" s="48"/>
      <c r="D263" s="48"/>
      <c r="E263" s="48"/>
      <c r="F263" s="48"/>
      <c r="G263" s="48"/>
      <c r="H263" s="48"/>
      <c r="I263" s="120"/>
      <c r="J263" s="48"/>
      <c r="K263" s="48"/>
      <c r="L263" s="33"/>
      <c r="M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</sheetData>
  <autoFilter ref="C125:K262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Dodávku a montáž ven...</vt:lpstr>
      <vt:lpstr>02 - Dodávku a montáž pre...</vt:lpstr>
      <vt:lpstr>'01 - Dodávku a montáž ven...'!Názvy_tlače</vt:lpstr>
      <vt:lpstr>'02 - Dodávku a montáž pre...'!Názvy_tlače</vt:lpstr>
      <vt:lpstr>'Rekapitulácia stavby'!Názvy_tlače</vt:lpstr>
      <vt:lpstr>'01 - Dodávku a montáž ven...'!Oblasť_tlače</vt:lpstr>
      <vt:lpstr>'02 - Dodávku a montáž pre...'!Oblasť_tlače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Marcela T.</cp:lastModifiedBy>
  <dcterms:created xsi:type="dcterms:W3CDTF">2020-09-21T12:57:29Z</dcterms:created>
  <dcterms:modified xsi:type="dcterms:W3CDTF">2020-09-22T10:52:51Z</dcterms:modified>
</cp:coreProperties>
</file>