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mc:AlternateContent xmlns:mc="http://schemas.openxmlformats.org/markup-compatibility/2006">
    <mc:Choice Requires="x15">
      <x15ac:absPath xmlns:x15ac="http://schemas.microsoft.com/office/spreadsheetml/2010/11/ac" url="C:\Users\jaroslaw.tyborski\Desktop\Nowy folder\"/>
    </mc:Choice>
  </mc:AlternateContent>
  <bookViews>
    <workbookView xWindow="0" yWindow="0" windowWidth="23040" windowHeight="8490"/>
  </bookViews>
  <sheets>
    <sheet name="pakiet ...." sheetId="13" r:id="rId1"/>
  </sheets>
  <definedNames>
    <definedName name="_xlnm.Print_Area" localSheetId="0">'pakiet ....'!$A$1:$K$90</definedName>
    <definedName name="_xlnm.Print_Titles" localSheetId="0">'pakiet ....'!$16:$16</definedName>
  </definedNames>
  <calcPr calcId="152511"/>
</workbook>
</file>

<file path=xl/calcChain.xml><?xml version="1.0" encoding="utf-8"?>
<calcChain xmlns="http://schemas.openxmlformats.org/spreadsheetml/2006/main">
  <c r="M80" i="13" l="1"/>
  <c r="N80" i="13" s="1"/>
  <c r="M81" i="13"/>
  <c r="N81" i="13" s="1"/>
  <c r="M83" i="13" l="1"/>
  <c r="N83" i="13" s="1"/>
  <c r="M78" i="13"/>
  <c r="M77" i="13"/>
  <c r="M74" i="13"/>
  <c r="M75" i="13"/>
  <c r="M72" i="13"/>
  <c r="M20" i="13"/>
  <c r="M21" i="13"/>
  <c r="M18" i="13"/>
  <c r="H18" i="13" l="1"/>
  <c r="H83" i="13" l="1"/>
  <c r="M82" i="13"/>
  <c r="N82" i="13" s="1"/>
  <c r="H82" i="13"/>
  <c r="J82" i="13" s="1"/>
  <c r="K82" i="13" s="1"/>
  <c r="H81" i="13"/>
  <c r="J81" i="13" s="1"/>
  <c r="K81" i="13" s="1"/>
  <c r="N78" i="13"/>
  <c r="H80" i="13"/>
  <c r="J80" i="13" s="1"/>
  <c r="K80" i="13" s="1"/>
  <c r="N77" i="13"/>
  <c r="H78" i="13"/>
  <c r="J78" i="13" s="1"/>
  <c r="K78" i="13" s="1"/>
  <c r="N75" i="13"/>
  <c r="H77" i="13"/>
  <c r="J77" i="13" s="1"/>
  <c r="K77" i="13" s="1"/>
  <c r="N74" i="13"/>
  <c r="H75" i="13"/>
  <c r="J75" i="13" s="1"/>
  <c r="K75" i="13" s="1"/>
  <c r="N72" i="13"/>
  <c r="H74" i="13"/>
  <c r="J74" i="13" s="1"/>
  <c r="K74" i="13" s="1"/>
  <c r="H72" i="13"/>
  <c r="J72" i="13" s="1"/>
  <c r="K72" i="13" s="1"/>
  <c r="M70" i="13"/>
  <c r="N70" i="13" s="1"/>
  <c r="H70" i="13"/>
  <c r="J70" i="13" s="1"/>
  <c r="K70" i="13" s="1"/>
  <c r="M68" i="13"/>
  <c r="N68" i="13" s="1"/>
  <c r="H68" i="13"/>
  <c r="J68" i="13" s="1"/>
  <c r="K68" i="13" s="1"/>
  <c r="M66" i="13"/>
  <c r="N66" i="13" s="1"/>
  <c r="H66" i="13"/>
  <c r="J66" i="13" s="1"/>
  <c r="K66" i="13" s="1"/>
  <c r="M64" i="13"/>
  <c r="N64" i="13" s="1"/>
  <c r="H64" i="13"/>
  <c r="J64" i="13" s="1"/>
  <c r="M62" i="13"/>
  <c r="N62" i="13" s="1"/>
  <c r="H62" i="13"/>
  <c r="J62" i="13" s="1"/>
  <c r="K62" i="13" s="1"/>
  <c r="M60" i="13"/>
  <c r="N60" i="13" s="1"/>
  <c r="H60" i="13"/>
  <c r="M59" i="13"/>
  <c r="N59" i="13" s="1"/>
  <c r="H59" i="13"/>
  <c r="J59" i="13" s="1"/>
  <c r="M58" i="13"/>
  <c r="N58" i="13" s="1"/>
  <c r="H58" i="13"/>
  <c r="J58" i="13" s="1"/>
  <c r="K58" i="13" s="1"/>
  <c r="M57" i="13"/>
  <c r="N57" i="13" s="1"/>
  <c r="H57" i="13"/>
  <c r="J57" i="13" s="1"/>
  <c r="M56" i="13"/>
  <c r="N56" i="13" s="1"/>
  <c r="H56" i="13"/>
  <c r="J56" i="13" s="1"/>
  <c r="K56" i="13" s="1"/>
  <c r="M55" i="13"/>
  <c r="N55" i="13" s="1"/>
  <c r="H55" i="13"/>
  <c r="J55" i="13" s="1"/>
  <c r="M54" i="13"/>
  <c r="N54" i="13" s="1"/>
  <c r="H54" i="13"/>
  <c r="J54" i="13" s="1"/>
  <c r="K54" i="13" s="1"/>
  <c r="H53" i="13"/>
  <c r="M52" i="13"/>
  <c r="N52" i="13" s="1"/>
  <c r="H52" i="13"/>
  <c r="M51" i="13"/>
  <c r="N51" i="13" s="1"/>
  <c r="H51" i="13"/>
  <c r="J51" i="13" s="1"/>
  <c r="M50" i="13"/>
  <c r="N50" i="13" s="1"/>
  <c r="H50" i="13"/>
  <c r="M49" i="13"/>
  <c r="N49" i="13" s="1"/>
  <c r="H49" i="13"/>
  <c r="J49" i="13" s="1"/>
  <c r="M48" i="13"/>
  <c r="N48" i="13" s="1"/>
  <c r="H48" i="13"/>
  <c r="M47" i="13"/>
  <c r="N47" i="13" s="1"/>
  <c r="H47" i="13"/>
  <c r="J47" i="13" s="1"/>
  <c r="M46" i="13"/>
  <c r="N46" i="13" s="1"/>
  <c r="H46" i="13"/>
  <c r="J46" i="13" s="1"/>
  <c r="K46" i="13" s="1"/>
  <c r="H44" i="13"/>
  <c r="M43" i="13"/>
  <c r="N43" i="13" s="1"/>
  <c r="H43" i="13"/>
  <c r="J43" i="13" s="1"/>
  <c r="K43" i="13" s="1"/>
  <c r="H42" i="13"/>
  <c r="M41" i="13"/>
  <c r="N41" i="13" s="1"/>
  <c r="H41" i="13"/>
  <c r="J41" i="13" s="1"/>
  <c r="M40" i="13"/>
  <c r="N40" i="13" s="1"/>
  <c r="H40" i="13"/>
  <c r="J40" i="13" s="1"/>
  <c r="M39" i="13"/>
  <c r="N39" i="13" s="1"/>
  <c r="H39" i="13"/>
  <c r="J39" i="13" s="1"/>
  <c r="K39" i="13" s="1"/>
  <c r="M38" i="13"/>
  <c r="N38" i="13" s="1"/>
  <c r="H38" i="13"/>
  <c r="H37" i="13"/>
  <c r="H36" i="13"/>
  <c r="M35" i="13"/>
  <c r="N35" i="13" s="1"/>
  <c r="H35" i="13"/>
  <c r="J35" i="13" s="1"/>
  <c r="M34" i="13"/>
  <c r="N34" i="13" s="1"/>
  <c r="H34" i="13"/>
  <c r="J34" i="13" s="1"/>
  <c r="M33" i="13"/>
  <c r="N33" i="13" s="1"/>
  <c r="H33" i="13"/>
  <c r="J33" i="13" s="1"/>
  <c r="K33" i="13" s="1"/>
  <c r="H32" i="13"/>
  <c r="H31" i="13"/>
  <c r="M30" i="13"/>
  <c r="N30" i="13" s="1"/>
  <c r="H30" i="13"/>
  <c r="J30" i="13" s="1"/>
  <c r="H29" i="13"/>
  <c r="M28" i="13"/>
  <c r="N28" i="13" s="1"/>
  <c r="H28" i="13"/>
  <c r="J28" i="13" s="1"/>
  <c r="H27" i="13"/>
  <c r="J27" i="13" s="1"/>
  <c r="H26" i="13"/>
  <c r="J26" i="13" s="1"/>
  <c r="H25" i="13"/>
  <c r="J25" i="13" s="1"/>
  <c r="H24" i="13"/>
  <c r="J24" i="13" s="1"/>
  <c r="M23" i="13"/>
  <c r="N23" i="13" s="1"/>
  <c r="H23" i="13"/>
  <c r="J23" i="13" s="1"/>
  <c r="K23" i="13" s="1"/>
  <c r="M22" i="13"/>
  <c r="N22" i="13" s="1"/>
  <c r="H22" i="13"/>
  <c r="J22" i="13" s="1"/>
  <c r="K22" i="13" s="1"/>
  <c r="N21" i="13"/>
  <c r="H21" i="13"/>
  <c r="J21" i="13" s="1"/>
  <c r="K21" i="13" s="1"/>
  <c r="N20" i="13"/>
  <c r="H20" i="13"/>
  <c r="M19" i="13"/>
  <c r="N18" i="13"/>
  <c r="J60" i="13" l="1"/>
  <c r="K60" i="13" s="1"/>
  <c r="N84" i="13"/>
  <c r="D91" i="13" s="1"/>
  <c r="D86" i="13"/>
  <c r="K57" i="13"/>
  <c r="K30" i="13"/>
  <c r="K64" i="13"/>
  <c r="J38" i="13"/>
  <c r="K38" i="13" s="1"/>
  <c r="K41" i="13"/>
  <c r="J52" i="13"/>
  <c r="K52" i="13" s="1"/>
  <c r="K55" i="13"/>
  <c r="K34" i="13"/>
  <c r="J50" i="13"/>
  <c r="K50" i="13" s="1"/>
  <c r="K59" i="13"/>
  <c r="J83" i="13"/>
  <c r="K83" i="13" s="1"/>
  <c r="K40" i="13"/>
  <c r="J20" i="13"/>
  <c r="K20" i="13" s="1"/>
  <c r="K28" i="13"/>
  <c r="K35" i="13"/>
  <c r="J48" i="13"/>
  <c r="K48" i="13" s="1"/>
  <c r="K51" i="13"/>
  <c r="J18" i="13"/>
  <c r="K18" i="13" s="1"/>
  <c r="K49" i="13"/>
  <c r="K47" i="13"/>
  <c r="D87" i="13" l="1"/>
</calcChain>
</file>

<file path=xl/sharedStrings.xml><?xml version="1.0" encoding="utf-8"?>
<sst xmlns="http://schemas.openxmlformats.org/spreadsheetml/2006/main" count="242" uniqueCount="179">
  <si>
    <t>Skarb Państwa -</t>
  </si>
  <si>
    <t xml:space="preserve">Państwowe Gospodarstwo Leśne Lasy Państwowe
</t>
  </si>
  <si>
    <t xml:space="preserve">L.p.
</t>
  </si>
  <si>
    <t xml:space="preserve">Pozycja w standardzie RDLP
</t>
  </si>
  <si>
    <t xml:space="preserve">Czynność - opis prac
</t>
  </si>
  <si>
    <t xml:space="preserve">Jedn.
</t>
  </si>
  <si>
    <t xml:space="preserve">Ilość
</t>
  </si>
  <si>
    <t xml:space="preserve">Cena jednostkowa netto w PLN
</t>
  </si>
  <si>
    <t xml:space="preserve">Wartość całkowita netto w PLN
</t>
  </si>
  <si>
    <t xml:space="preserve">Stawka VAT
</t>
  </si>
  <si>
    <t xml:space="preserve">Wartość VAT w PLN
</t>
  </si>
  <si>
    <t xml:space="preserve">Wartość całkowita brutto w PLN
</t>
  </si>
  <si>
    <t xml:space="preserve">PORZ&gt;100
</t>
  </si>
  <si>
    <t>Oczyszczanie zrębów i halizn z krzewów, jeżyn, malin itp. poprzez wycinanie i wynoszenie - dla 100% pokrycia powierzchni</t>
  </si>
  <si>
    <t xml:space="preserve">HA
</t>
  </si>
  <si>
    <t>WPOD-31N    WPOD-32N    WPOD-33N    WPOD-61N    WPOD-62N    WPOD-63N    WPOD&gt;61N    WPOD&gt;62N    WPOD&gt;63N</t>
  </si>
  <si>
    <t>Wycinanie podszytów i podrostów (wys.  do 1 m; od 1 do 2 m;  powyżej 2 m) w cięciach rębnych, wycinanie, znoszenie i układanie w stosy niewymiarowe z pozostawieniem na powierzchni (teren równy lub falisty) – przy pokryciu pow. odpowiednio: do 30% (…-31N; …-32N; …-33N), 31-60% (…-61N; …-62N; …-63N) i pow. 60% (…&gt;61N; …&gt;62N; …&gt;63N)</t>
  </si>
  <si>
    <t>HA</t>
  </si>
  <si>
    <t xml:space="preserve">ROZDR-PP
</t>
  </si>
  <si>
    <t>Rozdrabnianie pozostałości pozrębowych na całej pow. - bez mieszania z glebą</t>
  </si>
  <si>
    <t xml:space="preserve">KMTR
</t>
  </si>
  <si>
    <t>WYK-TAL40    WYK-TAL60    WYK-PL12    WYK-TALOK    POP-TAL</t>
  </si>
  <si>
    <t>Zdarcie pokrywy na talerzach 40cm x 40cm</t>
  </si>
  <si>
    <t xml:space="preserve">TSZT
</t>
  </si>
  <si>
    <t>PRZ-TALSA</t>
  </si>
  <si>
    <t>Przekopanie gleby na talerzach w miejscu sadzenia</t>
  </si>
  <si>
    <t xml:space="preserve">WYK-PASCZ
</t>
  </si>
  <si>
    <t>Wyorywanie bruzd pługiem leśnym typu LPZ na powierzchni powyżej 0,50 ha</t>
  </si>
  <si>
    <t xml:space="preserve">WYK-PA5CZ
</t>
  </si>
  <si>
    <t>Wyorywanie bruzd pługiem leśnym typu LPZ  na pow. do 0,5ha (np. gniazda)</t>
  </si>
  <si>
    <t xml:space="preserve">WYK-PASCP
</t>
  </si>
  <si>
    <t>Wyorywanie bruzd pługiem leśnym typu LPZ  pod okapem</t>
  </si>
  <si>
    <t xml:space="preserve">WYK-POGCZ
</t>
  </si>
  <si>
    <t>Wyorywanie bruzd pługiem leśnym typu LPZ  z pogłębiaczem na powierzchni powyżej 0,50 ha</t>
  </si>
  <si>
    <t xml:space="preserve">WYK-PA5GZ
</t>
  </si>
  <si>
    <t>Wyorywanie bruzd pługiem leśnym typu LPZ  z pogłębiaczem na pow. do 0,5 ha (np. gniazda)</t>
  </si>
  <si>
    <t xml:space="preserve">SADZ-WM
</t>
  </si>
  <si>
    <t>Sadzenie wielolatek w jamkę</t>
  </si>
  <si>
    <t xml:space="preserve">SADZ-WB
</t>
  </si>
  <si>
    <t>Sadzenie wielolatek z bryłką w jamkę</t>
  </si>
  <si>
    <t>8%</t>
  </si>
  <si>
    <t xml:space="preserve">POPR-WM
</t>
  </si>
  <si>
    <t>Sadzenie wielolatek w jamkę w poprawkach i uzupełnieniach</t>
  </si>
  <si>
    <t xml:space="preserve">POPR-WB
</t>
  </si>
  <si>
    <t>Sadzenie wielolatek w jamkę z bryłką w poprawkach i uzupełnieniach</t>
  </si>
  <si>
    <t>POPR-1M</t>
  </si>
  <si>
    <t>Sadzenie jednolatek w jamkę w poprawkach</t>
  </si>
  <si>
    <t xml:space="preserve">TRAN-SAD8
</t>
  </si>
  <si>
    <t xml:space="preserve">Dowóz sadzonek
</t>
  </si>
  <si>
    <t>H</t>
  </si>
  <si>
    <t>KOP-ROW</t>
  </si>
  <si>
    <t>Wykopy ziemne o różnych przekrojach</t>
  </si>
  <si>
    <t>M3</t>
  </si>
  <si>
    <t xml:space="preserve">KOSZ-CHN
</t>
  </si>
  <si>
    <t>Wykaszanie chwastów w uprawach, również usuwanie nalotów w uprawach pochodnych</t>
  </si>
  <si>
    <t xml:space="preserve">KOSZ-CHNS
</t>
  </si>
  <si>
    <t>Wykaszanie chwastów sierpem w uprawach, również usuwanie nalotów w uprawach pochodnych</t>
  </si>
  <si>
    <t xml:space="preserve">WYDEPT
</t>
  </si>
  <si>
    <t>Wydeptywanie chwastów wokół sadzonek</t>
  </si>
  <si>
    <t xml:space="preserve">CW-SZTIL
</t>
  </si>
  <si>
    <t xml:space="preserve">Czyszczenia wczesne w uprawach z sadzenia i siewów sztucznych iglastych lub liściastych
</t>
  </si>
  <si>
    <t xml:space="preserve">CW-SZTM
</t>
  </si>
  <si>
    <t>PODK-FORM</t>
  </si>
  <si>
    <t xml:space="preserve">Podkrzesywanie i formowanie drzewek
</t>
  </si>
  <si>
    <t>CP-SZTIL1</t>
  </si>
  <si>
    <t>Czyszczenia późne w młodnikach iglastych lub liściastych z sadzenia zabieg I</t>
  </si>
  <si>
    <t xml:space="preserve">CP-SZTIL2
</t>
  </si>
  <si>
    <t xml:space="preserve">Czyszczenia późne w młodnikach iglastych lub liściastych z sadzenia zabieg II
</t>
  </si>
  <si>
    <t xml:space="preserve">CP-SZTM1
</t>
  </si>
  <si>
    <t xml:space="preserve">Czyszczenia późne w młodnikach wielogatunkowych z sadzenia zabieg I
</t>
  </si>
  <si>
    <t xml:space="preserve">CP-SZTM2
</t>
  </si>
  <si>
    <t>Czyszczenia późne w młodnikach wielogatunkowych z sadzenia zabieg II</t>
  </si>
  <si>
    <t xml:space="preserve">ZAB-SIAT
</t>
  </si>
  <si>
    <t xml:space="preserve">Indywidualne zabezpieczanie siatką
</t>
  </si>
  <si>
    <t xml:space="preserve">SZT
</t>
  </si>
  <si>
    <t xml:space="preserve">GRODZ-SN
</t>
  </si>
  <si>
    <t xml:space="preserve">Grodzenie upraw przed zwierzyną siatką nową
</t>
  </si>
  <si>
    <t xml:space="preserve">HM
</t>
  </si>
  <si>
    <t xml:space="preserve">GRODZ-SR
</t>
  </si>
  <si>
    <t xml:space="preserve">Grodzenie upraw przed zwierzyną siatką rozbiórkową
</t>
  </si>
  <si>
    <t>WYK-SLUPL</t>
  </si>
  <si>
    <t xml:space="preserve">Przygotowanie słupków liściastych
</t>
  </si>
  <si>
    <t xml:space="preserve">GRODZ-DEM
</t>
  </si>
  <si>
    <t xml:space="preserve">Demontaż (likwidacja) ogrodzeń
</t>
  </si>
  <si>
    <t>HM</t>
  </si>
  <si>
    <t xml:space="preserve">KONS-OGR
</t>
  </si>
  <si>
    <t xml:space="preserve">Naprawa (konserwacja) ogrodzeń upraw leśnych
</t>
  </si>
  <si>
    <t xml:space="preserve">KOR-PSO
</t>
  </si>
  <si>
    <t xml:space="preserve">Korowanie pułapek i niszczenie kory -sosna
</t>
  </si>
  <si>
    <t xml:space="preserve">KOR-PŚW
</t>
  </si>
  <si>
    <t xml:space="preserve">Korowanie pułapek i niszczenie kory
 - świerk
</t>
  </si>
  <si>
    <t xml:space="preserve">NAPR-BUD
</t>
  </si>
  <si>
    <t xml:space="preserve">Naprawa starych budek lęgowych i schronów dla nietoperzy
</t>
  </si>
  <si>
    <t xml:space="preserve">CZYSZ-BUD
</t>
  </si>
  <si>
    <t>Czyszczenie budek lęgowych i schronów dla nietoperzy</t>
  </si>
  <si>
    <t xml:space="preserve">KOR-NIŻ
</t>
  </si>
  <si>
    <t>Zbiór i niszczenie zasiedlonej kory</t>
  </si>
  <si>
    <t xml:space="preserve">M3P
</t>
  </si>
  <si>
    <t>ZD-SO</t>
  </si>
  <si>
    <t>Zrębkowanie drobnicy SO</t>
  </si>
  <si>
    <t>ZD-ŚW</t>
  </si>
  <si>
    <t>Zrębkowanie drobnicy ŚW</t>
  </si>
  <si>
    <t>UDSN-SO</t>
  </si>
  <si>
    <t>Układanie drobnicy w stosy niewymiarowe celem zrębkowania SO</t>
  </si>
  <si>
    <t>UDSN-ŚW</t>
  </si>
  <si>
    <t>Układanie drobnicy w stosy niewymiarowe celem zrębkowania ŚW</t>
  </si>
  <si>
    <t>CWDPN             CWDPG</t>
  </si>
  <si>
    <t xml:space="preserve">Całkowity wyrób drewna pilarką
</t>
  </si>
  <si>
    <t xml:space="preserve">M3
</t>
  </si>
  <si>
    <t xml:space="preserve">CWDPN
CWDPG
</t>
  </si>
  <si>
    <t xml:space="preserve">CWDPN 
CWDPG
</t>
  </si>
  <si>
    <t xml:space="preserve">Zrywka drewna
</t>
  </si>
  <si>
    <t xml:space="preserve">ZRYWKA
</t>
  </si>
  <si>
    <t>PORZ-PAS</t>
  </si>
  <si>
    <t>Przeciwpożarowe porządkowanie terenów – po zabiegach gospodarczych na szerokości pasa 30 m</t>
  </si>
  <si>
    <t>PORZ-PBZH</t>
  </si>
  <si>
    <t>Przeciwpożarowe porządkowanie terenów – bez zabiegów gospodarczych na szerokości pasa 30 m</t>
  </si>
  <si>
    <t>KG</t>
  </si>
  <si>
    <t>ZB-NASDB</t>
  </si>
  <si>
    <t>Zbiór nasion dęba</t>
  </si>
  <si>
    <t>ZB-NASBK</t>
  </si>
  <si>
    <t>Zbiór nasion buka</t>
  </si>
  <si>
    <t>GODZ RH8</t>
  </si>
  <si>
    <t xml:space="preserve">Prace wykonywane ręcznie </t>
  </si>
  <si>
    <t xml:space="preserve">GODZ RH23 </t>
  </si>
  <si>
    <t>GODZ MH8</t>
  </si>
  <si>
    <t xml:space="preserve">Prace wykonywane ciągnikiem </t>
  </si>
  <si>
    <t>GODZ MH23</t>
  </si>
  <si>
    <t>Cena łączna netto w PLN</t>
  </si>
  <si>
    <t>Cena łączna brutto w PLN</t>
  </si>
  <si>
    <t>Załącznik nr 2 do SIWZ</t>
  </si>
  <si>
    <t>(Nazwa i adres wykonawcy)</t>
  </si>
  <si>
    <t xml:space="preserve">KOSZTORYS OFERTOWY
</t>
  </si>
  <si>
    <t>I.1.1                                                          I.1.3</t>
  </si>
  <si>
    <t>I.1.2</t>
  </si>
  <si>
    <t>I.2.2</t>
  </si>
  <si>
    <t>I.2.4</t>
  </si>
  <si>
    <t>I.3.1                                             I.3.2</t>
  </si>
  <si>
    <t>I.4.2</t>
  </si>
  <si>
    <t>I.4.6</t>
  </si>
  <si>
    <t>I.4.8</t>
  </si>
  <si>
    <t>I.5.2                                          I.5.5</t>
  </si>
  <si>
    <t>I.5.6</t>
  </si>
  <si>
    <t>I.5.7</t>
  </si>
  <si>
    <t>I.6.1</t>
  </si>
  <si>
    <t>II.4.1</t>
  </si>
  <si>
    <t>II.10.1</t>
  </si>
  <si>
    <t>II.10.2</t>
  </si>
  <si>
    <t>II.11.1</t>
  </si>
  <si>
    <t>II.11.2</t>
  </si>
  <si>
    <t>II.5.2</t>
  </si>
  <si>
    <t>II.13.2</t>
  </si>
  <si>
    <t>II.13.3</t>
  </si>
  <si>
    <t>II.14.8</t>
  </si>
  <si>
    <t>II.12.2</t>
  </si>
  <si>
    <t>III.1</t>
  </si>
  <si>
    <t>III.2.1</t>
  </si>
  <si>
    <t>IV.1.1</t>
  </si>
  <si>
    <t>IV.1.2</t>
  </si>
  <si>
    <t>VIII.1.3</t>
  </si>
  <si>
    <t>Nadleśnictwo Lutówko</t>
  </si>
  <si>
    <t>Lutówko 18, 89-407 Lutówko</t>
  </si>
  <si>
    <r>
      <t>Odpowiadając na ogłoszenie o przetargu nieograniczonym na „Wykonywanie usług z zakresu gospodarki leśnej na terenie Nadleśnictwa Lutówko</t>
    </r>
    <r>
      <rPr>
        <sz val="14"/>
        <rFont val="Times New Roman"/>
        <family val="1"/>
        <charset val="238"/>
      </rPr>
      <t xml:space="preserve"> </t>
    </r>
    <r>
      <rPr>
        <sz val="14"/>
        <color rgb="FF333333"/>
        <rFont val="Times New Roman"/>
        <family val="1"/>
        <charset val="238"/>
      </rPr>
      <t xml:space="preserve"> w roku 2021 składamy niniejszym ofertę na Pakiet 1 tego zamówienia i oferujemy następujące ceny jednostkowe za usługi wchodzące w skład tej części zamówienia:</t>
    </r>
  </si>
  <si>
    <t>22</t>
  </si>
  <si>
    <t>30</t>
  </si>
  <si>
    <t>31</t>
  </si>
  <si>
    <t>32</t>
  </si>
  <si>
    <t>33</t>
  </si>
  <si>
    <t>34</t>
  </si>
  <si>
    <t>Hodowla lasu</t>
  </si>
  <si>
    <t>Ochrona lasu</t>
  </si>
  <si>
    <t xml:space="preserve">Cięcia zupełne - rębne (rębnie I)
IA, IAK, IB, IBK, IC, ICK, IAS, IBS, ICS
</t>
  </si>
  <si>
    <t xml:space="preserve">Pozostałe cięcia rębne – realizowane w ramach rębni
IIA, IIAK, IIAU, IIAUK, IIB, IIBK, IIBU, IIBUK, IIC, IICK, IICU, IICUK, IID, IIDK, IIDU, IIDUK, IIIA, IIIAK, IIIAU, IIIAUK IIIB, IIIBK, IIIBU, IIIBUK, IVA, IVAK, IVAU, IVAUK, IVB, IVBK, IVBU, IVBUK, IVC, IVCK, IVCU, IVCUK, IVD, IVDK, IVDU, IVDUK, V, VK, IIAS, IIAUS, IIBS, IIBUS, IICS, IICUS, IIDS, IIDUS, IIIAS, IIIAUS, IIIBS, IIIBUS, IVAS, IVAUS, IVBS, IVBUS, IVCS, IVCUS, IVDS, IVDUS, VS
</t>
  </si>
  <si>
    <t>Trzebieże późne i cięcia sanitarno–selekcyjne, CSS, CSSK, TPN, TPNK, TPP, TPPK</t>
  </si>
  <si>
    <t xml:space="preserve">Trzebieże wczesne i czyszczenia późne, CP-P, CP-PK, TWN, TWNK, TWP, TWPK
</t>
  </si>
  <si>
    <t xml:space="preserve">Cięcia przygodne i pozostałe, DRZEW, DRZEWK, PŁAZ, PŁAZK, PR, PRK, PRZEST, PRZESTK, PTP, PTPK, PTW, PTWK, UPRZPOZ, UPRZPOZK, ZADRZEW
</t>
  </si>
  <si>
    <t>Ochrona przeciwpożarowa</t>
  </si>
  <si>
    <t>Nasiennictwo</t>
  </si>
  <si>
    <t>Pozostałe prace godzinowe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</si>
</sst>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zł&quot;_-;\-* #,##0.00\ &quot;zł&quot;_-;_-* &quot;-&quot;??\ &quot;zł&quot;_-;_-@_-"/>
  </numFmts>
  <fonts count="22" x14ac:knownFonts="1">
    <font>
      <sz val="10"/>
      <color rgb="FF000000"/>
      <name val="Arial"/>
    </font>
    <font>
      <sz val="9"/>
      <color rgb="FF333333"/>
      <name val="Arial"/>
      <family val="2"/>
      <charset val="238"/>
    </font>
    <font>
      <b/>
      <sz val="10"/>
      <color rgb="FF333333"/>
      <name val="Times New Roman"/>
      <family val="1"/>
      <charset val="238"/>
    </font>
    <font>
      <sz val="9"/>
      <color rgb="FF333333"/>
      <name val="Times New Roman"/>
      <family val="1"/>
      <charset val="238"/>
    </font>
    <font>
      <sz val="10"/>
      <color rgb="FF333333"/>
      <name val="Times New Roman"/>
      <family val="1"/>
      <charset val="238"/>
    </font>
    <font>
      <b/>
      <i/>
      <sz val="12"/>
      <color rgb="FF333333"/>
      <name val="Times New Roman"/>
      <family val="1"/>
      <charset val="238"/>
    </font>
    <font>
      <sz val="12"/>
      <color rgb="FF333333"/>
      <name val="Arial"/>
      <family val="2"/>
      <charset val="238"/>
    </font>
    <font>
      <sz val="10"/>
      <color rgb="FF000000"/>
      <name val="Arial"/>
      <family val="2"/>
      <charset val="238"/>
    </font>
    <font>
      <sz val="12"/>
      <color rgb="FF333333"/>
      <name val="Times New Roman"/>
      <family val="1"/>
      <charset val="238"/>
    </font>
    <font>
      <b/>
      <sz val="12"/>
      <color rgb="FF333333"/>
      <name val="Times New Roman"/>
      <family val="1"/>
      <charset val="238"/>
    </font>
    <font>
      <sz val="14"/>
      <color rgb="FF333333"/>
      <name val="Times New Roman"/>
      <family val="1"/>
      <charset val="238"/>
    </font>
    <font>
      <b/>
      <sz val="18"/>
      <color rgb="FF333333"/>
      <name val="Times New Roman"/>
      <family val="1"/>
      <charset val="238"/>
    </font>
    <font>
      <b/>
      <sz val="11"/>
      <color rgb="FF333333"/>
      <name val="Times New Roman"/>
      <family val="1"/>
      <charset val="238"/>
    </font>
    <font>
      <sz val="14"/>
      <name val="Times New Roman"/>
      <family val="1"/>
      <charset val="238"/>
    </font>
    <font>
      <b/>
      <sz val="10"/>
      <color rgb="FF333333"/>
      <name val="Times New Roman"/>
      <family val="1"/>
      <charset val="238"/>
    </font>
    <font>
      <b/>
      <sz val="14"/>
      <color rgb="FF333333"/>
      <name val="Arial"/>
      <family val="2"/>
      <charset val="238"/>
    </font>
    <font>
      <b/>
      <sz val="14"/>
      <color rgb="FF333333"/>
      <name val="Times New Roman"/>
      <family val="1"/>
      <charset val="238"/>
    </font>
    <font>
      <b/>
      <sz val="14"/>
      <color rgb="FF000000"/>
      <name val="Arial"/>
      <family val="2"/>
      <charset val="238"/>
    </font>
    <font>
      <sz val="12"/>
      <color theme="0"/>
      <name val="Times New Roman"/>
      <family val="1"/>
      <charset val="238"/>
    </font>
    <font>
      <b/>
      <sz val="10"/>
      <name val="Times New Roman"/>
      <family val="1"/>
      <charset val="238"/>
    </font>
    <font>
      <sz val="22"/>
      <color rgb="FFFF0000"/>
      <name val="Arial"/>
      <family val="2"/>
      <charset val="238"/>
    </font>
    <font>
      <b/>
      <sz val="12"/>
      <name val="Times New Roman"/>
      <family val="1"/>
      <charset val="238"/>
    </font>
  </fonts>
  <fills count="6">
    <fill>
      <patternFill patternType="none"/>
    </fill>
    <fill>
      <patternFill patternType="gray125"/>
    </fill>
    <fill>
      <patternFill patternType="solid">
        <fgColor rgb="FFFFFFFF"/>
        <bgColor rgb="FFFFFFFF"/>
      </patternFill>
    </fill>
    <fill>
      <patternFill patternType="solid">
        <fgColor theme="0" tint="-4.9989318521683403E-2"/>
        <bgColor rgb="FFFFFFFF"/>
      </patternFill>
    </fill>
    <fill>
      <patternFill patternType="solid">
        <fgColor theme="0"/>
        <bgColor rgb="FFFFFFFF"/>
      </patternFill>
    </fill>
    <fill>
      <patternFill patternType="solid">
        <fgColor theme="0" tint="-4.9989318521683403E-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3">
    <xf numFmtId="0" fontId="0" fillId="0" borderId="0"/>
    <xf numFmtId="44" fontId="7" fillId="0" borderId="0" applyFont="0" applyFill="0" applyBorder="0" applyAlignment="0" applyProtection="0"/>
    <xf numFmtId="9" fontId="7" fillId="0" borderId="0" applyFont="0" applyFill="0" applyBorder="0" applyAlignment="0" applyProtection="0"/>
  </cellStyleXfs>
  <cellXfs count="177">
    <xf numFmtId="0" fontId="0" fillId="0" borderId="0" xfId="0"/>
    <xf numFmtId="0" fontId="1" fillId="2" borderId="0" xfId="0" applyFont="1" applyFill="1" applyAlignment="1">
      <alignment horizontal="left"/>
    </xf>
    <xf numFmtId="49" fontId="5" fillId="2" borderId="0" xfId="0" applyNumberFormat="1" applyFont="1" applyFill="1" applyBorder="1" applyAlignment="1">
      <alignment horizontal="center" vertical="center"/>
    </xf>
    <xf numFmtId="49" fontId="4" fillId="2" borderId="0" xfId="0" applyNumberFormat="1" applyFont="1" applyFill="1" applyBorder="1" applyAlignment="1">
      <alignment horizontal="center" vertical="center"/>
    </xf>
    <xf numFmtId="49" fontId="5" fillId="2" borderId="0" xfId="0" applyNumberFormat="1" applyFont="1" applyFill="1" applyBorder="1" applyAlignment="1">
      <alignment vertical="center"/>
    </xf>
    <xf numFmtId="49" fontId="4" fillId="2" borderId="0" xfId="0" applyNumberFormat="1" applyFont="1" applyFill="1" applyBorder="1" applyAlignment="1">
      <alignment vertical="center"/>
    </xf>
    <xf numFmtId="49" fontId="2" fillId="2" borderId="0" xfId="0" applyNumberFormat="1" applyFont="1" applyFill="1" applyAlignment="1">
      <alignment vertical="center"/>
    </xf>
    <xf numFmtId="49" fontId="2" fillId="2" borderId="0" xfId="0" applyNumberFormat="1" applyFont="1" applyFill="1" applyBorder="1" applyAlignment="1"/>
    <xf numFmtId="49" fontId="6" fillId="2" borderId="0" xfId="0" applyNumberFormat="1" applyFont="1" applyFill="1" applyAlignment="1">
      <alignment vertical="center" wrapText="1"/>
    </xf>
    <xf numFmtId="0" fontId="3" fillId="2" borderId="5" xfId="0" applyFont="1" applyFill="1" applyBorder="1" applyAlignment="1">
      <alignment vertical="center" wrapText="1"/>
    </xf>
    <xf numFmtId="49" fontId="3" fillId="2" borderId="6" xfId="0" applyNumberFormat="1" applyFont="1" applyFill="1" applyBorder="1" applyAlignment="1">
      <alignment vertical="center" wrapText="1"/>
    </xf>
    <xf numFmtId="0" fontId="3" fillId="2" borderId="6" xfId="0" applyFont="1" applyFill="1" applyBorder="1" applyAlignment="1">
      <alignment vertical="center" wrapText="1"/>
    </xf>
    <xf numFmtId="49" fontId="3" fillId="2" borderId="7" xfId="0" applyNumberFormat="1" applyFont="1" applyFill="1" applyBorder="1" applyAlignment="1">
      <alignment vertical="center" wrapText="1"/>
    </xf>
    <xf numFmtId="49" fontId="3" fillId="2" borderId="7" xfId="0" applyNumberFormat="1" applyFont="1" applyFill="1" applyBorder="1" applyAlignment="1">
      <alignment horizontal="center" vertical="center"/>
    </xf>
    <xf numFmtId="0" fontId="1" fillId="2" borderId="0" xfId="0" applyFont="1" applyFill="1" applyAlignment="1">
      <alignment horizontal="center" vertical="center"/>
    </xf>
    <xf numFmtId="0" fontId="3" fillId="2" borderId="5" xfId="0" applyFont="1" applyFill="1" applyBorder="1" applyAlignment="1">
      <alignment horizontal="center" vertical="center" wrapText="1"/>
    </xf>
    <xf numFmtId="49" fontId="3" fillId="2" borderId="6" xfId="0" applyNumberFormat="1" applyFont="1" applyFill="1" applyBorder="1" applyAlignment="1">
      <alignment horizontal="center" vertical="center" wrapText="1"/>
    </xf>
    <xf numFmtId="49" fontId="3" fillId="2" borderId="7" xfId="0" applyNumberFormat="1" applyFont="1" applyFill="1" applyBorder="1" applyAlignment="1">
      <alignment horizontal="center" vertical="center" wrapText="1"/>
    </xf>
    <xf numFmtId="0" fontId="0" fillId="0" borderId="0" xfId="0" applyAlignment="1">
      <alignment horizontal="center" vertical="center"/>
    </xf>
    <xf numFmtId="49" fontId="3" fillId="2" borderId="5" xfId="0" applyNumberFormat="1" applyFont="1" applyFill="1" applyBorder="1" applyAlignment="1">
      <alignment horizontal="center" vertical="center" wrapText="1"/>
    </xf>
    <xf numFmtId="0" fontId="3" fillId="2" borderId="13" xfId="0" applyFont="1" applyFill="1" applyBorder="1" applyAlignment="1">
      <alignment horizontal="center" vertical="center" wrapText="1"/>
    </xf>
    <xf numFmtId="0" fontId="1" fillId="2" borderId="0" xfId="0" applyFont="1" applyFill="1" applyBorder="1" applyAlignment="1">
      <alignment horizontal="left"/>
    </xf>
    <xf numFmtId="4" fontId="8" fillId="2" borderId="10" xfId="0" applyNumberFormat="1" applyFont="1" applyFill="1" applyBorder="1" applyAlignment="1">
      <alignment horizontal="right" vertical="center"/>
    </xf>
    <xf numFmtId="4" fontId="8" fillId="2" borderId="6" xfId="0" applyNumberFormat="1" applyFont="1" applyFill="1" applyBorder="1" applyAlignment="1" applyProtection="1">
      <alignment horizontal="right" vertical="center"/>
      <protection locked="0"/>
    </xf>
    <xf numFmtId="4" fontId="18" fillId="2" borderId="6" xfId="0" applyNumberFormat="1" applyFont="1" applyFill="1" applyBorder="1" applyAlignment="1" applyProtection="1">
      <alignment horizontal="right" vertical="center"/>
    </xf>
    <xf numFmtId="4" fontId="18" fillId="2" borderId="6" xfId="0" applyNumberFormat="1" applyFont="1" applyFill="1" applyBorder="1" applyAlignment="1">
      <alignment vertical="center"/>
    </xf>
    <xf numFmtId="4" fontId="18" fillId="2" borderId="21" xfId="0" applyNumberFormat="1" applyFont="1" applyFill="1" applyBorder="1" applyAlignment="1">
      <alignment vertical="center"/>
    </xf>
    <xf numFmtId="4" fontId="8" fillId="2" borderId="7" xfId="0" applyNumberFormat="1" applyFont="1" applyFill="1" applyBorder="1" applyAlignment="1" applyProtection="1">
      <alignment horizontal="right" vertical="center"/>
      <protection locked="0"/>
    </xf>
    <xf numFmtId="4" fontId="18" fillId="2" borderId="7" xfId="0" applyNumberFormat="1" applyFont="1" applyFill="1" applyBorder="1" applyAlignment="1" applyProtection="1">
      <alignment horizontal="right" vertical="center"/>
    </xf>
    <xf numFmtId="49" fontId="16" fillId="2" borderId="0" xfId="0" applyNumberFormat="1" applyFont="1" applyFill="1" applyBorder="1" applyAlignment="1">
      <alignment horizontal="left"/>
    </xf>
    <xf numFmtId="4" fontId="18" fillId="4" borderId="6" xfId="0" applyNumberFormat="1" applyFont="1" applyFill="1" applyBorder="1" applyAlignment="1">
      <alignment vertical="center"/>
    </xf>
    <xf numFmtId="4" fontId="18" fillId="4" borderId="21" xfId="0" applyNumberFormat="1" applyFont="1" applyFill="1" applyBorder="1" applyAlignment="1">
      <alignment vertical="center"/>
    </xf>
    <xf numFmtId="0" fontId="19" fillId="0" borderId="10" xfId="0" applyFont="1" applyFill="1" applyBorder="1" applyAlignment="1">
      <alignment horizontal="center" vertical="center"/>
    </xf>
    <xf numFmtId="0" fontId="19" fillId="0" borderId="11" xfId="0" applyFont="1" applyFill="1" applyBorder="1" applyAlignment="1">
      <alignment horizontal="center" vertical="center"/>
    </xf>
    <xf numFmtId="4" fontId="8" fillId="2" borderId="20" xfId="0" applyNumberFormat="1" applyFont="1" applyFill="1" applyBorder="1" applyAlignment="1">
      <alignment horizontal="right" vertical="center"/>
    </xf>
    <xf numFmtId="4" fontId="8" fillId="2" borderId="28" xfId="0" applyNumberFormat="1" applyFont="1" applyFill="1" applyBorder="1" applyAlignment="1">
      <alignment horizontal="right" vertical="center"/>
    </xf>
    <xf numFmtId="4" fontId="18" fillId="4" borderId="7" xfId="0" applyNumberFormat="1" applyFont="1" applyFill="1" applyBorder="1" applyAlignment="1">
      <alignment vertical="center"/>
    </xf>
    <xf numFmtId="4" fontId="18" fillId="4" borderId="29" xfId="0" applyNumberFormat="1" applyFont="1" applyFill="1" applyBorder="1" applyAlignment="1">
      <alignment vertical="center"/>
    </xf>
    <xf numFmtId="4" fontId="14" fillId="2" borderId="1" xfId="0" applyNumberFormat="1" applyFont="1" applyFill="1" applyBorder="1" applyAlignment="1">
      <alignment horizontal="center"/>
    </xf>
    <xf numFmtId="0" fontId="15" fillId="2" borderId="0" xfId="0" applyFont="1" applyFill="1" applyBorder="1" applyAlignment="1">
      <alignment horizontal="left"/>
    </xf>
    <xf numFmtId="49" fontId="16" fillId="2" borderId="0" xfId="0" applyNumberFormat="1" applyFont="1" applyFill="1" applyBorder="1" applyAlignment="1">
      <alignment horizontal="left" vertical="center"/>
    </xf>
    <xf numFmtId="4" fontId="16" fillId="2" borderId="0" xfId="1" applyNumberFormat="1" applyFont="1" applyFill="1" applyBorder="1" applyAlignment="1" applyProtection="1">
      <alignment horizontal="left" vertical="center"/>
      <protection locked="0"/>
    </xf>
    <xf numFmtId="0" fontId="17" fillId="0" borderId="0" xfId="0" applyFont="1" applyBorder="1" applyAlignment="1">
      <alignment horizontal="left"/>
    </xf>
    <xf numFmtId="0" fontId="16" fillId="0" borderId="0" xfId="0" applyFont="1" applyFill="1" applyBorder="1" applyAlignment="1">
      <alignment horizontal="left" vertical="center" wrapText="1"/>
    </xf>
    <xf numFmtId="4" fontId="15" fillId="2" borderId="0" xfId="0" applyNumberFormat="1" applyFont="1" applyFill="1" applyBorder="1" applyAlignment="1">
      <alignment horizontal="left"/>
    </xf>
    <xf numFmtId="0" fontId="20" fillId="0" borderId="0" xfId="0" applyFont="1"/>
    <xf numFmtId="0" fontId="15" fillId="2" borderId="0" xfId="0" applyFont="1" applyFill="1" applyBorder="1" applyAlignment="1" applyProtection="1">
      <alignment horizontal="left"/>
    </xf>
    <xf numFmtId="49" fontId="16" fillId="2" borderId="0" xfId="0" applyNumberFormat="1" applyFont="1" applyFill="1" applyBorder="1" applyAlignment="1" applyProtection="1">
      <alignment horizontal="left" vertical="center"/>
    </xf>
    <xf numFmtId="0" fontId="16" fillId="0" borderId="0" xfId="0" applyFont="1" applyFill="1" applyBorder="1" applyAlignment="1" applyProtection="1">
      <alignment horizontal="left" vertical="center" wrapText="1"/>
    </xf>
    <xf numFmtId="4" fontId="16" fillId="2" borderId="0" xfId="1" applyNumberFormat="1" applyFont="1" applyFill="1" applyBorder="1" applyAlignment="1" applyProtection="1">
      <alignment horizontal="left" vertical="center"/>
    </xf>
    <xf numFmtId="49" fontId="16" fillId="2" borderId="0" xfId="0" applyNumberFormat="1" applyFont="1" applyFill="1" applyBorder="1" applyAlignment="1" applyProtection="1">
      <alignment horizontal="left"/>
    </xf>
    <xf numFmtId="0" fontId="17" fillId="0" borderId="0" xfId="0" applyFont="1" applyBorder="1" applyAlignment="1" applyProtection="1">
      <alignment horizontal="left"/>
    </xf>
    <xf numFmtId="0" fontId="19" fillId="0" borderId="1" xfId="0" applyFont="1" applyFill="1" applyBorder="1" applyAlignment="1">
      <alignment horizontal="center" vertical="center"/>
    </xf>
    <xf numFmtId="9" fontId="8" fillId="3" borderId="6" xfId="0" applyNumberFormat="1" applyFont="1" applyFill="1" applyBorder="1" applyAlignment="1" applyProtection="1">
      <alignment horizontal="center" vertical="center"/>
      <protection locked="0"/>
    </xf>
    <xf numFmtId="9" fontId="8" fillId="3" borderId="6" xfId="2" applyNumberFormat="1" applyFont="1" applyFill="1" applyBorder="1" applyAlignment="1" applyProtection="1">
      <alignment horizontal="center" vertical="center"/>
      <protection locked="0"/>
    </xf>
    <xf numFmtId="9" fontId="8" fillId="3" borderId="7" xfId="2" applyNumberFormat="1" applyFont="1" applyFill="1" applyBorder="1" applyAlignment="1" applyProtection="1">
      <alignment horizontal="center" vertical="center"/>
      <protection locked="0"/>
    </xf>
    <xf numFmtId="49" fontId="19" fillId="0" borderId="5" xfId="0" applyNumberFormat="1" applyFont="1" applyFill="1" applyBorder="1" applyAlignment="1">
      <alignment horizontal="center" vertical="center"/>
    </xf>
    <xf numFmtId="49" fontId="19" fillId="0" borderId="9" xfId="0" applyNumberFormat="1" applyFont="1" applyFill="1" applyBorder="1" applyAlignment="1">
      <alignment horizontal="center" vertical="center"/>
    </xf>
    <xf numFmtId="4" fontId="16" fillId="2" borderId="0" xfId="1" applyNumberFormat="1" applyFont="1" applyFill="1" applyBorder="1" applyAlignment="1" applyProtection="1">
      <alignment horizontal="center" vertical="center"/>
      <protection locked="0"/>
    </xf>
    <xf numFmtId="4" fontId="16" fillId="2" borderId="0" xfId="1" applyNumberFormat="1" applyFont="1" applyFill="1" applyBorder="1" applyAlignment="1" applyProtection="1">
      <alignment horizontal="left" vertical="center"/>
    </xf>
    <xf numFmtId="49" fontId="3" fillId="2" borderId="6" xfId="0" applyNumberFormat="1" applyFont="1" applyFill="1" applyBorder="1" applyAlignment="1">
      <alignment horizontal="center" vertical="center"/>
    </xf>
    <xf numFmtId="4" fontId="8" fillId="2" borderId="16" xfId="0" applyNumberFormat="1" applyFont="1" applyFill="1" applyBorder="1" applyAlignment="1">
      <alignment horizontal="right" vertical="center"/>
    </xf>
    <xf numFmtId="4" fontId="8" fillId="2" borderId="19" xfId="0" applyNumberFormat="1" applyFont="1" applyFill="1" applyBorder="1" applyAlignment="1">
      <alignment horizontal="right" vertical="center"/>
    </xf>
    <xf numFmtId="4" fontId="8" fillId="2" borderId="14" xfId="0" applyNumberFormat="1" applyFont="1" applyFill="1" applyBorder="1" applyAlignment="1" applyProtection="1">
      <alignment horizontal="right" vertical="center"/>
      <protection locked="0"/>
    </xf>
    <xf numFmtId="4" fontId="8" fillId="2" borderId="5" xfId="0" applyNumberFormat="1" applyFont="1" applyFill="1" applyBorder="1" applyAlignment="1" applyProtection="1">
      <alignment horizontal="right" vertical="center"/>
      <protection locked="0"/>
    </xf>
    <xf numFmtId="4" fontId="18" fillId="2" borderId="14" xfId="0" applyNumberFormat="1" applyFont="1" applyFill="1" applyBorder="1" applyAlignment="1" applyProtection="1">
      <alignment horizontal="right" vertical="center"/>
    </xf>
    <xf numFmtId="4" fontId="18" fillId="2" borderId="5" xfId="0" applyNumberFormat="1" applyFont="1" applyFill="1" applyBorder="1" applyAlignment="1" applyProtection="1">
      <alignment horizontal="right" vertical="center"/>
    </xf>
    <xf numFmtId="9" fontId="8" fillId="3" borderId="14" xfId="0" applyNumberFormat="1" applyFont="1" applyFill="1" applyBorder="1" applyAlignment="1" applyProtection="1">
      <alignment horizontal="center" vertical="center"/>
      <protection locked="0"/>
    </xf>
    <xf numFmtId="9" fontId="8" fillId="3" borderId="5" xfId="0" applyNumberFormat="1" applyFont="1" applyFill="1" applyBorder="1" applyAlignment="1" applyProtection="1">
      <alignment horizontal="center" vertical="center"/>
      <protection locked="0"/>
    </xf>
    <xf numFmtId="4" fontId="18" fillId="2" borderId="5" xfId="0" applyNumberFormat="1" applyFont="1" applyFill="1" applyBorder="1" applyAlignment="1">
      <alignment vertical="center"/>
    </xf>
    <xf numFmtId="4" fontId="18" fillId="2" borderId="25" xfId="0" applyNumberFormat="1" applyFont="1" applyFill="1" applyBorder="1" applyAlignment="1">
      <alignment vertical="center"/>
    </xf>
    <xf numFmtId="0" fontId="19" fillId="0"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6" xfId="0" applyFont="1" applyFill="1" applyBorder="1" applyAlignment="1">
      <alignment horizontal="center" vertical="center"/>
    </xf>
    <xf numFmtId="0" fontId="9" fillId="3" borderId="36"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38" xfId="0" applyFont="1" applyFill="1" applyBorder="1" applyAlignment="1">
      <alignment horizontal="center" vertical="center" wrapText="1"/>
    </xf>
    <xf numFmtId="0" fontId="9" fillId="3" borderId="39" xfId="0" applyFont="1" applyFill="1" applyBorder="1" applyAlignment="1">
      <alignment horizontal="center" vertical="center" wrapText="1"/>
    </xf>
    <xf numFmtId="49" fontId="3" fillId="2" borderId="5" xfId="0" applyNumberFormat="1" applyFont="1" applyFill="1" applyBorder="1" applyAlignment="1">
      <alignment vertical="center" wrapText="1"/>
    </xf>
    <xf numFmtId="4" fontId="8" fillId="2" borderId="9" xfId="0" applyNumberFormat="1" applyFont="1" applyFill="1" applyBorder="1" applyAlignment="1">
      <alignment horizontal="right" vertical="center"/>
    </xf>
    <xf numFmtId="0" fontId="19" fillId="0" borderId="9" xfId="0" applyFont="1" applyFill="1" applyBorder="1" applyAlignment="1">
      <alignment horizontal="center" vertical="center"/>
    </xf>
    <xf numFmtId="49" fontId="3" fillId="2" borderId="5" xfId="0" applyNumberFormat="1" applyFont="1" applyFill="1" applyBorder="1" applyAlignment="1">
      <alignment horizontal="center" vertical="center"/>
    </xf>
    <xf numFmtId="0" fontId="19" fillId="0" borderId="15" xfId="0" applyFont="1" applyFill="1" applyBorder="1" applyAlignment="1">
      <alignment horizontal="center" vertical="center"/>
    </xf>
    <xf numFmtId="0" fontId="19" fillId="0" borderId="41" xfId="0" applyFont="1" applyFill="1" applyBorder="1" applyAlignment="1">
      <alignment horizontal="center" vertical="center"/>
    </xf>
    <xf numFmtId="49" fontId="3" fillId="2" borderId="14" xfId="0" applyNumberFormat="1" applyFont="1" applyFill="1" applyBorder="1" applyAlignment="1">
      <alignment horizontal="center" vertical="center" wrapText="1"/>
    </xf>
    <xf numFmtId="49" fontId="3" fillId="2" borderId="14" xfId="0" applyNumberFormat="1" applyFont="1" applyFill="1" applyBorder="1" applyAlignment="1">
      <alignment vertical="center" wrapText="1"/>
    </xf>
    <xf numFmtId="49" fontId="3" fillId="2" borderId="14" xfId="0" applyNumberFormat="1" applyFont="1" applyFill="1" applyBorder="1" applyAlignment="1">
      <alignment horizontal="center" vertical="center"/>
    </xf>
    <xf numFmtId="9" fontId="8" fillId="3" borderId="14" xfId="2" applyNumberFormat="1" applyFont="1" applyFill="1" applyBorder="1" applyAlignment="1" applyProtection="1">
      <alignment horizontal="center" vertical="center"/>
      <protection locked="0"/>
    </xf>
    <xf numFmtId="4" fontId="18" fillId="4" borderId="14" xfId="0" applyNumberFormat="1" applyFont="1" applyFill="1" applyBorder="1" applyAlignment="1">
      <alignment vertical="center"/>
    </xf>
    <xf numFmtId="4" fontId="18" fillId="4" borderId="26" xfId="0" applyNumberFormat="1" applyFont="1" applyFill="1" applyBorder="1" applyAlignment="1">
      <alignment vertical="center"/>
    </xf>
    <xf numFmtId="0" fontId="19" fillId="0" borderId="42" xfId="0" applyFont="1" applyFill="1" applyBorder="1" applyAlignment="1">
      <alignment horizontal="center" vertical="center"/>
    </xf>
    <xf numFmtId="9" fontId="8" fillId="3" borderId="5" xfId="2" applyNumberFormat="1" applyFont="1" applyFill="1" applyBorder="1" applyAlignment="1" applyProtection="1">
      <alignment horizontal="center" vertical="center"/>
      <protection locked="0"/>
    </xf>
    <xf numFmtId="4" fontId="18" fillId="4" borderId="5" xfId="0" applyNumberFormat="1" applyFont="1" applyFill="1" applyBorder="1" applyAlignment="1">
      <alignment vertical="center"/>
    </xf>
    <xf numFmtId="4" fontId="18" fillId="4" borderId="25" xfId="0" applyNumberFormat="1" applyFont="1" applyFill="1" applyBorder="1" applyAlignment="1">
      <alignment vertical="center"/>
    </xf>
    <xf numFmtId="0" fontId="3" fillId="2" borderId="15" xfId="0" applyFont="1" applyFill="1" applyBorder="1" applyAlignment="1">
      <alignment horizontal="center" vertical="center" wrapText="1"/>
    </xf>
    <xf numFmtId="0" fontId="3" fillId="2" borderId="15" xfId="0" applyFont="1" applyFill="1" applyBorder="1" applyAlignment="1">
      <alignment vertical="center" wrapText="1"/>
    </xf>
    <xf numFmtId="4" fontId="8" fillId="2" borderId="22" xfId="0" applyNumberFormat="1" applyFont="1" applyFill="1" applyBorder="1" applyAlignment="1">
      <alignment horizontal="right" vertical="center"/>
    </xf>
    <xf numFmtId="0" fontId="19" fillId="0" borderId="43" xfId="0" applyFont="1" applyFill="1" applyBorder="1" applyAlignment="1">
      <alignment horizontal="center" vertical="center"/>
    </xf>
    <xf numFmtId="0" fontId="3" fillId="2" borderId="14" xfId="0" applyFont="1" applyFill="1" applyBorder="1" applyAlignment="1">
      <alignment horizontal="center" vertical="center" wrapText="1"/>
    </xf>
    <xf numFmtId="4" fontId="16" fillId="0" borderId="0" xfId="1" applyNumberFormat="1" applyFont="1" applyFill="1" applyBorder="1" applyAlignment="1" applyProtection="1">
      <alignment horizontal="left" vertical="center"/>
    </xf>
    <xf numFmtId="0" fontId="16" fillId="2" borderId="0" xfId="0" applyFont="1" applyFill="1" applyAlignment="1">
      <alignment horizontal="left"/>
    </xf>
    <xf numFmtId="0" fontId="21" fillId="5" borderId="12" xfId="0" applyFont="1" applyFill="1" applyBorder="1" applyAlignment="1">
      <alignment horizontal="center" vertical="center"/>
    </xf>
    <xf numFmtId="0" fontId="21" fillId="5" borderId="8" xfId="0" applyFont="1" applyFill="1" applyBorder="1" applyAlignment="1">
      <alignment horizontal="center" vertical="center"/>
    </xf>
    <xf numFmtId="0" fontId="21" fillId="5" borderId="40" xfId="0" applyFont="1" applyFill="1" applyBorder="1" applyAlignment="1">
      <alignment horizontal="center" vertical="center"/>
    </xf>
    <xf numFmtId="0" fontId="9" fillId="3" borderId="12"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40" xfId="0" applyFont="1" applyFill="1" applyBorder="1" applyAlignment="1">
      <alignment horizontal="center" vertical="center" wrapText="1"/>
    </xf>
    <xf numFmtId="49" fontId="9" fillId="3" borderId="12" xfId="0" applyNumberFormat="1" applyFont="1" applyFill="1" applyBorder="1" applyAlignment="1">
      <alignment horizontal="center" vertical="center" wrapText="1"/>
    </xf>
    <xf numFmtId="49" fontId="9" fillId="3" borderId="8" xfId="0" applyNumberFormat="1" applyFont="1" applyFill="1" applyBorder="1" applyAlignment="1">
      <alignment horizontal="center" vertical="center" wrapText="1"/>
    </xf>
    <xf numFmtId="49" fontId="9" fillId="3" borderId="40" xfId="0" applyNumberFormat="1" applyFont="1" applyFill="1" applyBorder="1" applyAlignment="1">
      <alignment horizontal="center" vertical="center" wrapText="1"/>
    </xf>
    <xf numFmtId="4" fontId="18" fillId="2" borderId="26" xfId="0" applyNumberFormat="1" applyFont="1" applyFill="1" applyBorder="1" applyAlignment="1">
      <alignment vertical="center"/>
    </xf>
    <xf numFmtId="4" fontId="18" fillId="2" borderId="25" xfId="0" applyNumberFormat="1" applyFont="1" applyFill="1" applyBorder="1" applyAlignment="1">
      <alignment vertical="center"/>
    </xf>
    <xf numFmtId="4" fontId="16" fillId="2" borderId="0" xfId="1" applyNumberFormat="1" applyFont="1" applyFill="1" applyBorder="1" applyAlignment="1" applyProtection="1">
      <alignment horizontal="left" vertical="center"/>
    </xf>
    <xf numFmtId="0" fontId="9" fillId="3" borderId="44"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4" fontId="16" fillId="2" borderId="0" xfId="1" applyNumberFormat="1" applyFont="1" applyFill="1" applyBorder="1" applyAlignment="1" applyProtection="1">
      <alignment horizontal="center" vertical="center"/>
      <protection locked="0"/>
    </xf>
    <xf numFmtId="49" fontId="2" fillId="2" borderId="1" xfId="0" applyNumberFormat="1" applyFont="1" applyFill="1" applyBorder="1" applyAlignment="1">
      <alignment horizontal="center"/>
    </xf>
    <xf numFmtId="49" fontId="19" fillId="0" borderId="6" xfId="0" applyNumberFormat="1" applyFont="1" applyFill="1" applyBorder="1" applyAlignment="1">
      <alignment horizontal="center" vertical="center"/>
    </xf>
    <xf numFmtId="49" fontId="19" fillId="0" borderId="10" xfId="0" applyNumberFormat="1" applyFont="1" applyFill="1" applyBorder="1" applyAlignment="1">
      <alignment horizontal="center" vertical="center"/>
    </xf>
    <xf numFmtId="49" fontId="3" fillId="2" borderId="6" xfId="0" applyNumberFormat="1" applyFont="1" applyFill="1" applyBorder="1" applyAlignment="1">
      <alignment horizontal="center" vertical="center"/>
    </xf>
    <xf numFmtId="4" fontId="8" fillId="2" borderId="16" xfId="0" applyNumberFormat="1" applyFont="1" applyFill="1" applyBorder="1" applyAlignment="1">
      <alignment horizontal="right" vertical="center"/>
    </xf>
    <xf numFmtId="4" fontId="8" fillId="2" borderId="19" xfId="0" applyNumberFormat="1" applyFont="1" applyFill="1" applyBorder="1" applyAlignment="1">
      <alignment horizontal="right" vertical="center"/>
    </xf>
    <xf numFmtId="4" fontId="8" fillId="2" borderId="14" xfId="0" applyNumberFormat="1" applyFont="1" applyFill="1" applyBorder="1" applyAlignment="1" applyProtection="1">
      <alignment horizontal="right" vertical="center"/>
      <protection locked="0"/>
    </xf>
    <xf numFmtId="4" fontId="8" fillId="2" borderId="5" xfId="0" applyNumberFormat="1" applyFont="1" applyFill="1" applyBorder="1" applyAlignment="1" applyProtection="1">
      <alignment horizontal="right" vertical="center"/>
      <protection locked="0"/>
    </xf>
    <xf numFmtId="4" fontId="18" fillId="2" borderId="14" xfId="0" applyNumberFormat="1" applyFont="1" applyFill="1" applyBorder="1" applyAlignment="1" applyProtection="1">
      <alignment horizontal="right" vertical="center"/>
    </xf>
    <xf numFmtId="4" fontId="18" fillId="2" borderId="5" xfId="0" applyNumberFormat="1" applyFont="1" applyFill="1" applyBorder="1" applyAlignment="1" applyProtection="1">
      <alignment horizontal="right" vertical="center"/>
    </xf>
    <xf numFmtId="9" fontId="8" fillId="3" borderId="14" xfId="0" applyNumberFormat="1" applyFont="1" applyFill="1" applyBorder="1" applyAlignment="1" applyProtection="1">
      <alignment horizontal="center" vertical="center"/>
      <protection locked="0"/>
    </xf>
    <xf numFmtId="9" fontId="8" fillId="3" borderId="5" xfId="0" applyNumberFormat="1" applyFont="1" applyFill="1" applyBorder="1" applyAlignment="1" applyProtection="1">
      <alignment horizontal="center" vertical="center"/>
      <protection locked="0"/>
    </xf>
    <xf numFmtId="9" fontId="8" fillId="3" borderId="15" xfId="0" applyNumberFormat="1" applyFont="1" applyFill="1" applyBorder="1" applyAlignment="1" applyProtection="1">
      <alignment horizontal="center" vertical="center"/>
      <protection locked="0"/>
    </xf>
    <xf numFmtId="4" fontId="18" fillId="2" borderId="14" xfId="0" applyNumberFormat="1" applyFont="1" applyFill="1" applyBorder="1" applyAlignment="1">
      <alignment vertical="center"/>
    </xf>
    <xf numFmtId="4" fontId="18" fillId="2" borderId="15" xfId="0" applyNumberFormat="1" applyFont="1" applyFill="1" applyBorder="1" applyAlignment="1">
      <alignment vertical="center"/>
    </xf>
    <xf numFmtId="4" fontId="18" fillId="2" borderId="27" xfId="0" applyNumberFormat="1" applyFont="1" applyFill="1" applyBorder="1" applyAlignment="1">
      <alignment vertical="center"/>
    </xf>
    <xf numFmtId="0" fontId="19" fillId="0" borderId="6"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4" fontId="18" fillId="2" borderId="5" xfId="0" applyNumberFormat="1" applyFont="1" applyFill="1" applyBorder="1" applyAlignment="1">
      <alignment vertical="center"/>
    </xf>
    <xf numFmtId="0" fontId="19" fillId="0" borderId="14"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3" fillId="2" borderId="14" xfId="0" applyFont="1" applyFill="1" applyBorder="1" applyAlignment="1">
      <alignment horizontal="center" vertical="center" wrapText="1"/>
    </xf>
    <xf numFmtId="4" fontId="8" fillId="2" borderId="18" xfId="0" applyNumberFormat="1" applyFont="1" applyFill="1" applyBorder="1" applyAlignment="1">
      <alignment horizontal="right" vertical="center"/>
    </xf>
    <xf numFmtId="4" fontId="8" fillId="2" borderId="15" xfId="0" applyNumberFormat="1" applyFont="1" applyFill="1" applyBorder="1" applyAlignment="1" applyProtection="1">
      <alignment horizontal="right" vertical="center"/>
      <protection locked="0"/>
    </xf>
    <xf numFmtId="4" fontId="18" fillId="2" borderId="15" xfId="0" applyNumberFormat="1" applyFont="1" applyFill="1" applyBorder="1" applyAlignment="1" applyProtection="1">
      <alignment horizontal="right" vertical="center"/>
    </xf>
    <xf numFmtId="0" fontId="19" fillId="0" borderId="5"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9" xfId="0" applyFont="1" applyFill="1" applyBorder="1" applyAlignment="1">
      <alignment horizontal="center" vertical="center" wrapText="1"/>
    </xf>
    <xf numFmtId="0" fontId="3" fillId="2" borderId="5" xfId="0" applyFont="1" applyFill="1" applyBorder="1" applyAlignment="1">
      <alignment horizontal="center" vertical="center" wrapText="1"/>
    </xf>
    <xf numFmtId="4" fontId="8" fillId="2" borderId="15" xfId="1" applyNumberFormat="1" applyFont="1" applyFill="1" applyBorder="1" applyAlignment="1" applyProtection="1">
      <alignment horizontal="right" vertical="center"/>
      <protection locked="0"/>
    </xf>
    <xf numFmtId="4" fontId="8" fillId="2" borderId="5" xfId="1" applyNumberFormat="1" applyFont="1" applyFill="1" applyBorder="1" applyAlignment="1" applyProtection="1">
      <alignment horizontal="right" vertical="center"/>
      <protection locked="0"/>
    </xf>
    <xf numFmtId="49" fontId="2" fillId="2" borderId="31" xfId="0" applyNumberFormat="1" applyFont="1" applyFill="1" applyBorder="1" applyAlignment="1" applyProtection="1">
      <alignment horizontal="center"/>
      <protection locked="0"/>
    </xf>
    <xf numFmtId="49" fontId="2" fillId="2" borderId="22" xfId="0" applyNumberFormat="1" applyFont="1" applyFill="1" applyBorder="1" applyAlignment="1" applyProtection="1">
      <alignment horizontal="center"/>
      <protection locked="0"/>
    </xf>
    <xf numFmtId="49" fontId="2" fillId="2" borderId="17" xfId="0" applyNumberFormat="1" applyFont="1" applyFill="1" applyBorder="1" applyAlignment="1" applyProtection="1">
      <alignment horizontal="center"/>
      <protection locked="0"/>
    </xf>
    <xf numFmtId="49" fontId="2" fillId="2" borderId="32" xfId="0" applyNumberFormat="1" applyFont="1" applyFill="1" applyBorder="1" applyAlignment="1" applyProtection="1">
      <alignment horizontal="center"/>
      <protection locked="0"/>
    </xf>
    <xf numFmtId="49" fontId="2" fillId="2" borderId="0" xfId="0" applyNumberFormat="1" applyFont="1" applyFill="1" applyBorder="1" applyAlignment="1" applyProtection="1">
      <alignment horizontal="center"/>
      <protection locked="0"/>
    </xf>
    <xf numFmtId="49" fontId="2" fillId="2" borderId="33" xfId="0" applyNumberFormat="1" applyFont="1" applyFill="1" applyBorder="1" applyAlignment="1" applyProtection="1">
      <alignment horizontal="center"/>
      <protection locked="0"/>
    </xf>
    <xf numFmtId="49" fontId="2" fillId="2" borderId="34" xfId="0" applyNumberFormat="1" applyFont="1" applyFill="1" applyBorder="1" applyAlignment="1" applyProtection="1">
      <alignment horizontal="center"/>
      <protection locked="0"/>
    </xf>
    <xf numFmtId="49" fontId="2" fillId="2" borderId="9" xfId="0" applyNumberFormat="1" applyFont="1" applyFill="1" applyBorder="1" applyAlignment="1" applyProtection="1">
      <alignment horizontal="center"/>
      <protection locked="0"/>
    </xf>
    <xf numFmtId="49" fontId="2" fillId="2" borderId="35" xfId="0" applyNumberFormat="1" applyFont="1" applyFill="1" applyBorder="1" applyAlignment="1" applyProtection="1">
      <alignment horizontal="center"/>
      <protection locked="0"/>
    </xf>
    <xf numFmtId="49" fontId="5" fillId="2" borderId="30" xfId="0" applyNumberFormat="1" applyFont="1" applyFill="1" applyBorder="1" applyAlignment="1" applyProtection="1">
      <alignment horizontal="left" vertical="center"/>
      <protection locked="0"/>
    </xf>
    <xf numFmtId="49" fontId="5" fillId="2" borderId="10" xfId="0" applyNumberFormat="1" applyFont="1" applyFill="1" applyBorder="1" applyAlignment="1" applyProtection="1">
      <alignment horizontal="left" vertical="center"/>
      <protection locked="0"/>
    </xf>
    <xf numFmtId="49" fontId="5" fillId="2" borderId="4" xfId="0" applyNumberFormat="1" applyFont="1" applyFill="1" applyBorder="1" applyAlignment="1" applyProtection="1">
      <alignment horizontal="left" vertical="center"/>
      <protection locked="0"/>
    </xf>
    <xf numFmtId="49" fontId="4" fillId="2" borderId="0" xfId="0" applyNumberFormat="1" applyFont="1" applyFill="1" applyBorder="1" applyAlignment="1">
      <alignment horizontal="center" vertical="center"/>
    </xf>
    <xf numFmtId="0" fontId="11" fillId="2" borderId="0" xfId="0" applyFont="1" applyFill="1" applyAlignment="1">
      <alignment horizontal="center" vertical="top" wrapText="1"/>
    </xf>
    <xf numFmtId="49" fontId="12" fillId="2" borderId="0" xfId="0" applyNumberFormat="1" applyFont="1" applyFill="1" applyAlignment="1">
      <alignment horizontal="center" vertical="center"/>
    </xf>
    <xf numFmtId="0" fontId="10" fillId="2" borderId="0" xfId="0" applyFont="1" applyFill="1" applyAlignment="1">
      <alignment horizontal="center" vertical="center" wrapText="1"/>
    </xf>
    <xf numFmtId="0" fontId="9" fillId="3" borderId="23" xfId="0" applyFont="1" applyFill="1" applyBorder="1" applyAlignment="1">
      <alignment horizontal="center" vertical="center" wrapText="1"/>
    </xf>
    <xf numFmtId="0" fontId="9" fillId="3" borderId="37" xfId="0" applyFont="1" applyFill="1" applyBorder="1" applyAlignment="1">
      <alignment horizontal="center" vertical="center" wrapText="1"/>
    </xf>
    <xf numFmtId="4" fontId="8" fillId="2" borderId="14" xfId="0" applyNumberFormat="1" applyFont="1" applyFill="1" applyBorder="1" applyAlignment="1">
      <alignment horizontal="right" vertical="center"/>
    </xf>
    <xf numFmtId="4" fontId="8" fillId="2" borderId="15" xfId="0" applyNumberFormat="1" applyFont="1" applyFill="1" applyBorder="1" applyAlignment="1">
      <alignment horizontal="right" vertical="center"/>
    </xf>
    <xf numFmtId="4" fontId="8" fillId="2" borderId="5" xfId="0" applyNumberFormat="1" applyFont="1" applyFill="1" applyBorder="1" applyAlignment="1">
      <alignment horizontal="right" vertical="center"/>
    </xf>
    <xf numFmtId="4" fontId="18" fillId="2" borderId="14" xfId="0" applyNumberFormat="1" applyFont="1" applyFill="1" applyBorder="1" applyAlignment="1" applyProtection="1">
      <alignment vertical="center"/>
    </xf>
    <xf numFmtId="4" fontId="18" fillId="2" borderId="15" xfId="0" applyNumberFormat="1" applyFont="1" applyFill="1" applyBorder="1" applyAlignment="1" applyProtection="1">
      <alignment vertical="center"/>
    </xf>
    <xf numFmtId="4" fontId="18" fillId="2" borderId="5" xfId="0" applyNumberFormat="1" applyFont="1" applyFill="1" applyBorder="1" applyAlignment="1" applyProtection="1">
      <alignment vertical="center"/>
    </xf>
  </cellXfs>
  <cellStyles count="3">
    <cellStyle name="Normalny" xfId="0" builtinId="0"/>
    <cellStyle name="Procentowy" xfId="2" builtinId="5"/>
    <cellStyle name="Walutowy" xfId="1" builtinId="4"/>
  </cellStyles>
  <dxfs count="35">
    <dxf>
      <font>
        <color rgb="FF9C0006"/>
      </font>
      <fill>
        <patternFill>
          <bgColor rgb="FFFFC7CE"/>
        </patternFill>
      </fill>
    </dxf>
    <dxf>
      <font>
        <color theme="1"/>
      </font>
      <fill>
        <patternFill>
          <bgColor rgb="FFFF0000"/>
        </patternFill>
      </fill>
    </dxf>
    <dxf>
      <font>
        <color rgb="FF9C0006"/>
      </font>
      <fill>
        <patternFill>
          <bgColor rgb="FFFFC7CE"/>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0"/>
      </font>
      <fill>
        <patternFill patternType="none">
          <bgColor auto="1"/>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bgColor theme="0"/>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bgColor theme="0"/>
        </patternFill>
      </fill>
    </dxf>
    <dxf>
      <font>
        <color theme="1"/>
      </font>
      <fill>
        <patternFill>
          <bgColor rgb="FFFF0000"/>
        </patternFill>
      </fill>
    </dxf>
    <dxf>
      <font>
        <color theme="0"/>
      </font>
      <fill>
        <patternFill patternType="none">
          <bgColor auto="1"/>
        </patternFill>
      </fill>
    </dxf>
    <dxf>
      <font>
        <color theme="1"/>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91"/>
  <sheetViews>
    <sheetView tabSelected="1" zoomScale="85" zoomScaleNormal="85" workbookViewId="0">
      <selection activeCell="G18" sqref="G18:G19"/>
    </sheetView>
  </sheetViews>
  <sheetFormatPr defaultColWidth="0" defaultRowHeight="18" x14ac:dyDescent="0.25"/>
  <cols>
    <col min="1" max="1" width="6.5703125" customWidth="1"/>
    <col min="2" max="2" width="22.28515625" customWidth="1"/>
    <col min="3" max="3" width="13.140625" style="18" customWidth="1"/>
    <col min="4" max="4" width="41" customWidth="1"/>
    <col min="5" max="5" width="6.28515625" bestFit="1" customWidth="1"/>
    <col min="6" max="6" width="11.7109375" customWidth="1"/>
    <col min="7" max="7" width="20.28515625" customWidth="1"/>
    <col min="8" max="8" width="22.5703125" customWidth="1"/>
    <col min="9" max="9" width="10.85546875" bestFit="1" customWidth="1"/>
    <col min="10" max="10" width="12.5703125" customWidth="1"/>
    <col min="11" max="11" width="19.85546875" customWidth="1"/>
    <col min="12" max="12" width="4.7109375" customWidth="1"/>
    <col min="13" max="13" width="27.85546875" style="51" customWidth="1"/>
    <col min="14" max="14" width="6.7109375" style="42" hidden="1"/>
    <col min="15" max="16382" width="5" hidden="1"/>
    <col min="16383" max="16383" width="2" hidden="1"/>
    <col min="16384" max="16384" width="2.5703125" hidden="1"/>
  </cols>
  <sheetData>
    <row r="1" spans="1:14" s="1" customFormat="1" ht="21.95" customHeight="1" x14ac:dyDescent="0.25">
      <c r="C1" s="14"/>
      <c r="M1" s="46"/>
      <c r="N1" s="39"/>
    </row>
    <row r="2" spans="1:14" s="1" customFormat="1" ht="31.5" customHeight="1" x14ac:dyDescent="0.2">
      <c r="B2" s="4"/>
      <c r="C2" s="2"/>
      <c r="E2" s="6"/>
      <c r="F2" s="6"/>
      <c r="G2" s="6"/>
      <c r="H2" s="6"/>
      <c r="K2" s="6" t="s">
        <v>130</v>
      </c>
      <c r="M2" s="47"/>
      <c r="N2" s="40"/>
    </row>
    <row r="3" spans="1:14" s="1" customFormat="1" ht="23.45" customHeight="1" x14ac:dyDescent="0.25">
      <c r="A3" s="162"/>
      <c r="B3" s="163"/>
      <c r="C3" s="163"/>
      <c r="D3" s="163"/>
      <c r="E3" s="163"/>
      <c r="F3" s="163"/>
      <c r="G3" s="163"/>
      <c r="H3" s="163"/>
      <c r="I3" s="163"/>
      <c r="J3" s="164"/>
      <c r="M3" s="46"/>
      <c r="N3" s="39"/>
    </row>
    <row r="4" spans="1:14" s="1" customFormat="1" ht="9.6" customHeight="1" x14ac:dyDescent="0.25">
      <c r="A4" s="165" t="s">
        <v>131</v>
      </c>
      <c r="B4" s="165"/>
      <c r="C4" s="165"/>
      <c r="D4" s="165"/>
      <c r="E4" s="165"/>
      <c r="M4" s="46"/>
      <c r="N4" s="39"/>
    </row>
    <row r="5" spans="1:14" s="1" customFormat="1" ht="8.4499999999999993" customHeight="1" x14ac:dyDescent="0.2">
      <c r="B5" s="5"/>
      <c r="C5" s="3"/>
      <c r="E5" s="6"/>
      <c r="F5" s="6"/>
      <c r="G5" s="6"/>
      <c r="H5" s="6"/>
      <c r="M5" s="47"/>
      <c r="N5" s="40"/>
    </row>
    <row r="6" spans="1:14" s="1" customFormat="1" ht="21.95" customHeight="1" x14ac:dyDescent="0.2">
      <c r="C6" s="14"/>
      <c r="E6" s="6"/>
      <c r="F6" s="6"/>
      <c r="G6" s="6"/>
      <c r="H6" s="6"/>
      <c r="M6" s="47"/>
      <c r="N6" s="40"/>
    </row>
    <row r="7" spans="1:14" s="1" customFormat="1" ht="12.75" customHeight="1" x14ac:dyDescent="0.25">
      <c r="C7" s="14"/>
      <c r="M7" s="46"/>
      <c r="N7" s="39"/>
    </row>
    <row r="8" spans="1:14" s="1" customFormat="1" ht="33" customHeight="1" x14ac:dyDescent="0.25">
      <c r="A8" s="166" t="s">
        <v>132</v>
      </c>
      <c r="B8" s="166"/>
      <c r="C8" s="166"/>
      <c r="D8" s="166"/>
      <c r="E8" s="166"/>
      <c r="F8" s="166"/>
      <c r="G8" s="166"/>
      <c r="H8" s="166"/>
      <c r="I8" s="166"/>
      <c r="J8" s="166"/>
      <c r="K8" s="166"/>
      <c r="M8" s="46"/>
      <c r="N8" s="39"/>
    </row>
    <row r="9" spans="1:14" s="1" customFormat="1" ht="13.35" customHeight="1" x14ac:dyDescent="0.25">
      <c r="C9" s="14"/>
      <c r="M9" s="46"/>
      <c r="N9" s="39"/>
    </row>
    <row r="10" spans="1:14" s="1" customFormat="1" ht="24" customHeight="1" x14ac:dyDescent="0.25">
      <c r="A10" s="167" t="s">
        <v>0</v>
      </c>
      <c r="B10" s="167"/>
      <c r="C10" s="167"/>
      <c r="D10" s="167"/>
      <c r="M10" s="46"/>
      <c r="N10" s="39"/>
    </row>
    <row r="11" spans="1:14" s="1" customFormat="1" ht="21.4" customHeight="1" x14ac:dyDescent="0.25">
      <c r="A11" s="167" t="s">
        <v>1</v>
      </c>
      <c r="B11" s="167"/>
      <c r="C11" s="167"/>
      <c r="D11" s="167"/>
      <c r="M11" s="46"/>
      <c r="N11" s="39"/>
    </row>
    <row r="12" spans="1:14" s="1" customFormat="1" ht="21.4" customHeight="1" x14ac:dyDescent="0.25">
      <c r="A12" s="167" t="s">
        <v>160</v>
      </c>
      <c r="B12" s="167"/>
      <c r="C12" s="167"/>
      <c r="D12" s="167"/>
      <c r="M12" s="46"/>
      <c r="N12" s="39"/>
    </row>
    <row r="13" spans="1:14" s="1" customFormat="1" ht="21.4" customHeight="1" x14ac:dyDescent="0.25">
      <c r="A13" s="167" t="s">
        <v>161</v>
      </c>
      <c r="B13" s="167"/>
      <c r="C13" s="167"/>
      <c r="D13" s="167"/>
      <c r="M13" s="46"/>
      <c r="N13" s="39"/>
    </row>
    <row r="14" spans="1:14" s="1" customFormat="1" ht="48" customHeight="1" x14ac:dyDescent="0.25">
      <c r="A14" s="168" t="s">
        <v>162</v>
      </c>
      <c r="B14" s="168"/>
      <c r="C14" s="168"/>
      <c r="D14" s="168"/>
      <c r="E14" s="168"/>
      <c r="F14" s="168"/>
      <c r="G14" s="168"/>
      <c r="H14" s="168"/>
      <c r="I14" s="168"/>
      <c r="J14" s="168"/>
      <c r="K14" s="168"/>
      <c r="M14" s="46"/>
      <c r="N14" s="39"/>
    </row>
    <row r="15" spans="1:14" s="1" customFormat="1" ht="21" customHeight="1" thickBot="1" x14ac:dyDescent="0.3">
      <c r="C15" s="14"/>
      <c r="M15" s="46"/>
      <c r="N15" s="39"/>
    </row>
    <row r="16" spans="1:14" s="1" customFormat="1" ht="62.45" customHeight="1" thickBot="1" x14ac:dyDescent="0.25">
      <c r="A16" s="76" t="s">
        <v>2</v>
      </c>
      <c r="B16" s="75" t="s">
        <v>3</v>
      </c>
      <c r="C16" s="169" t="s">
        <v>4</v>
      </c>
      <c r="D16" s="170"/>
      <c r="E16" s="77" t="s">
        <v>5</v>
      </c>
      <c r="F16" s="77" t="s">
        <v>6</v>
      </c>
      <c r="G16" s="77" t="s">
        <v>7</v>
      </c>
      <c r="H16" s="77" t="s">
        <v>8</v>
      </c>
      <c r="I16" s="77" t="s">
        <v>9</v>
      </c>
      <c r="J16" s="77" t="s">
        <v>10</v>
      </c>
      <c r="K16" s="78" t="s">
        <v>11</v>
      </c>
      <c r="M16" s="48"/>
      <c r="N16" s="43"/>
    </row>
    <row r="17" spans="1:14" s="1" customFormat="1" ht="42.75" customHeight="1" thickBot="1" x14ac:dyDescent="0.25">
      <c r="A17" s="117" t="s">
        <v>169</v>
      </c>
      <c r="B17" s="118"/>
      <c r="C17" s="118"/>
      <c r="D17" s="118"/>
      <c r="E17" s="118"/>
      <c r="F17" s="118"/>
      <c r="G17" s="118"/>
      <c r="H17" s="118"/>
      <c r="I17" s="118"/>
      <c r="J17" s="118"/>
      <c r="K17" s="119"/>
      <c r="M17" s="48"/>
      <c r="N17" s="43"/>
    </row>
    <row r="18" spans="1:14" s="1" customFormat="1" ht="36" x14ac:dyDescent="0.2">
      <c r="A18" s="147">
        <v>1</v>
      </c>
      <c r="B18" s="149" t="s">
        <v>133</v>
      </c>
      <c r="C18" s="15" t="s">
        <v>12</v>
      </c>
      <c r="D18" s="79" t="s">
        <v>13</v>
      </c>
      <c r="E18" s="150" t="s">
        <v>14</v>
      </c>
      <c r="F18" s="144">
        <v>11.01</v>
      </c>
      <c r="G18" s="151"/>
      <c r="H18" s="146">
        <f>ROUND(F18*G18,2)</f>
        <v>0</v>
      </c>
      <c r="I18" s="133">
        <v>0.08</v>
      </c>
      <c r="J18" s="135">
        <f>ROUND(H18*I18,2)</f>
        <v>0</v>
      </c>
      <c r="K18" s="136">
        <f>ROUND(H18+J18,2)</f>
        <v>0</v>
      </c>
      <c r="M18" s="116" t="str">
        <f>IF(AND(F18&gt;0,OR(ISBLANK(G18),G18=0)),"podaj stawkę!",IF(AND(ISBLANK(F18),G18&gt;0),"usuń stawkę","OK"))</f>
        <v>podaj stawkę!</v>
      </c>
      <c r="N18" s="120">
        <f>IF(M18&lt;&gt;"OK",1,0)</f>
        <v>1</v>
      </c>
    </row>
    <row r="19" spans="1:14" s="1" customFormat="1" ht="108" x14ac:dyDescent="0.2">
      <c r="A19" s="148"/>
      <c r="B19" s="138"/>
      <c r="C19" s="16" t="s">
        <v>15</v>
      </c>
      <c r="D19" s="11" t="s">
        <v>16</v>
      </c>
      <c r="E19" s="139"/>
      <c r="F19" s="126"/>
      <c r="G19" s="152"/>
      <c r="H19" s="130"/>
      <c r="I19" s="132"/>
      <c r="J19" s="140"/>
      <c r="K19" s="115"/>
      <c r="M19" s="116" t="str">
        <f t="shared" ref="M19" si="0">IF(AND(F19&gt;0,OR(ISBLANK(G19),G19=0)),"podaj stawkę!",IF(AND(ISBLANK(F19),G19&gt;0),"usuń stawkę",""))</f>
        <v/>
      </c>
      <c r="N19" s="120"/>
    </row>
    <row r="20" spans="1:14" s="1" customFormat="1" ht="24" x14ac:dyDescent="0.2">
      <c r="A20" s="74">
        <v>2</v>
      </c>
      <c r="B20" s="32" t="s">
        <v>134</v>
      </c>
      <c r="C20" s="72" t="s">
        <v>18</v>
      </c>
      <c r="D20" s="10" t="s">
        <v>19</v>
      </c>
      <c r="E20" s="72" t="s">
        <v>14</v>
      </c>
      <c r="F20" s="22">
        <v>4.2699999999999996</v>
      </c>
      <c r="G20" s="23"/>
      <c r="H20" s="24">
        <f t="shared" ref="H20:H37" si="1">ROUND(F20*G20,2)</f>
        <v>0</v>
      </c>
      <c r="I20" s="53">
        <v>0.08</v>
      </c>
      <c r="J20" s="25">
        <f t="shared" ref="J20:J35" si="2">ROUND(H20*I20,2)</f>
        <v>0</v>
      </c>
      <c r="K20" s="26">
        <f t="shared" ref="K20:K35" si="3">ROUND(H20+J20,2)</f>
        <v>0</v>
      </c>
      <c r="M20" s="49" t="str">
        <f t="shared" ref="M20:M35" si="4">IF(AND(F20&gt;0,OR(ISBLANK(G20),G20=0)),"podaj stawkę!",IF(AND(ISBLANK(F20),G20&gt;0),"usuń stawkę","OK"))</f>
        <v>podaj stawkę!</v>
      </c>
      <c r="N20" s="41">
        <f t="shared" ref="N20:N35" si="5">IF(M20&lt;&gt;"OK",1,0)</f>
        <v>1</v>
      </c>
    </row>
    <row r="21" spans="1:14" s="1" customFormat="1" ht="60" x14ac:dyDescent="0.2">
      <c r="A21" s="74">
        <v>3</v>
      </c>
      <c r="B21" s="32" t="s">
        <v>135</v>
      </c>
      <c r="C21" s="72" t="s">
        <v>21</v>
      </c>
      <c r="D21" s="10" t="s">
        <v>22</v>
      </c>
      <c r="E21" s="72" t="s">
        <v>23</v>
      </c>
      <c r="F21" s="22">
        <v>5.53</v>
      </c>
      <c r="G21" s="23"/>
      <c r="H21" s="24">
        <f t="shared" si="1"/>
        <v>0</v>
      </c>
      <c r="I21" s="53">
        <v>0.08</v>
      </c>
      <c r="J21" s="25">
        <f t="shared" si="2"/>
        <v>0</v>
      </c>
      <c r="K21" s="26">
        <f t="shared" si="3"/>
        <v>0</v>
      </c>
      <c r="M21" s="49" t="str">
        <f t="shared" si="4"/>
        <v>podaj stawkę!</v>
      </c>
      <c r="N21" s="41">
        <f t="shared" si="5"/>
        <v>1</v>
      </c>
    </row>
    <row r="22" spans="1:14" s="1" customFormat="1" ht="24" x14ac:dyDescent="0.2">
      <c r="A22" s="74">
        <v>4</v>
      </c>
      <c r="B22" s="32" t="s">
        <v>136</v>
      </c>
      <c r="C22" s="72" t="s">
        <v>24</v>
      </c>
      <c r="D22" s="10" t="s">
        <v>25</v>
      </c>
      <c r="E22" s="72" t="s">
        <v>23</v>
      </c>
      <c r="F22" s="22">
        <v>2.4</v>
      </c>
      <c r="G22" s="23"/>
      <c r="H22" s="24">
        <f t="shared" si="1"/>
        <v>0</v>
      </c>
      <c r="I22" s="53">
        <v>0.08</v>
      </c>
      <c r="J22" s="25">
        <f t="shared" si="2"/>
        <v>0</v>
      </c>
      <c r="K22" s="26">
        <f t="shared" si="3"/>
        <v>0</v>
      </c>
      <c r="M22" s="49" t="str">
        <f t="shared" si="4"/>
        <v>podaj stawkę!</v>
      </c>
      <c r="N22" s="41">
        <f t="shared" si="5"/>
        <v>1</v>
      </c>
    </row>
    <row r="23" spans="1:14" s="1" customFormat="1" ht="24" x14ac:dyDescent="0.2">
      <c r="A23" s="137">
        <v>5</v>
      </c>
      <c r="B23" s="138" t="s">
        <v>137</v>
      </c>
      <c r="C23" s="72" t="s">
        <v>26</v>
      </c>
      <c r="D23" s="10" t="s">
        <v>27</v>
      </c>
      <c r="E23" s="139" t="s">
        <v>20</v>
      </c>
      <c r="F23" s="171">
        <v>63.17</v>
      </c>
      <c r="G23" s="127"/>
      <c r="H23" s="129">
        <f t="shared" si="1"/>
        <v>0</v>
      </c>
      <c r="I23" s="131">
        <v>0.08</v>
      </c>
      <c r="J23" s="174">
        <f t="shared" si="2"/>
        <v>0</v>
      </c>
      <c r="K23" s="114">
        <f t="shared" si="3"/>
        <v>0</v>
      </c>
      <c r="M23" s="116" t="str">
        <f t="shared" si="4"/>
        <v>podaj stawkę!</v>
      </c>
      <c r="N23" s="120">
        <f t="shared" si="5"/>
        <v>1</v>
      </c>
    </row>
    <row r="24" spans="1:14" s="1" customFormat="1" ht="24" x14ac:dyDescent="0.2">
      <c r="A24" s="137"/>
      <c r="B24" s="138"/>
      <c r="C24" s="72" t="s">
        <v>28</v>
      </c>
      <c r="D24" s="10" t="s">
        <v>29</v>
      </c>
      <c r="E24" s="139"/>
      <c r="F24" s="172"/>
      <c r="G24" s="145"/>
      <c r="H24" s="146">
        <f t="shared" si="1"/>
        <v>0</v>
      </c>
      <c r="I24" s="133"/>
      <c r="J24" s="175">
        <f t="shared" si="2"/>
        <v>0</v>
      </c>
      <c r="K24" s="136"/>
      <c r="M24" s="116"/>
      <c r="N24" s="120"/>
    </row>
    <row r="25" spans="1:14" s="1" customFormat="1" ht="24" x14ac:dyDescent="0.2">
      <c r="A25" s="137"/>
      <c r="B25" s="138"/>
      <c r="C25" s="72" t="s">
        <v>30</v>
      </c>
      <c r="D25" s="10" t="s">
        <v>31</v>
      </c>
      <c r="E25" s="139"/>
      <c r="F25" s="172"/>
      <c r="G25" s="145"/>
      <c r="H25" s="146">
        <f t="shared" si="1"/>
        <v>0</v>
      </c>
      <c r="I25" s="133"/>
      <c r="J25" s="175">
        <f t="shared" si="2"/>
        <v>0</v>
      </c>
      <c r="K25" s="136"/>
      <c r="M25" s="116"/>
      <c r="N25" s="120"/>
    </row>
    <row r="26" spans="1:14" s="1" customFormat="1" ht="24" x14ac:dyDescent="0.2">
      <c r="A26" s="137"/>
      <c r="B26" s="138"/>
      <c r="C26" s="72" t="s">
        <v>32</v>
      </c>
      <c r="D26" s="10" t="s">
        <v>33</v>
      </c>
      <c r="E26" s="139"/>
      <c r="F26" s="172"/>
      <c r="G26" s="145"/>
      <c r="H26" s="146">
        <f t="shared" si="1"/>
        <v>0</v>
      </c>
      <c r="I26" s="133"/>
      <c r="J26" s="175">
        <f t="shared" si="2"/>
        <v>0</v>
      </c>
      <c r="K26" s="136"/>
      <c r="M26" s="116"/>
      <c r="N26" s="120"/>
    </row>
    <row r="27" spans="1:14" s="1" customFormat="1" ht="24" x14ac:dyDescent="0.2">
      <c r="A27" s="137"/>
      <c r="B27" s="138"/>
      <c r="C27" s="72" t="s">
        <v>34</v>
      </c>
      <c r="D27" s="10" t="s">
        <v>35</v>
      </c>
      <c r="E27" s="139"/>
      <c r="F27" s="173"/>
      <c r="G27" s="128"/>
      <c r="H27" s="130">
        <f t="shared" si="1"/>
        <v>0</v>
      </c>
      <c r="I27" s="132"/>
      <c r="J27" s="176">
        <f t="shared" si="2"/>
        <v>0</v>
      </c>
      <c r="K27" s="115"/>
      <c r="M27" s="116"/>
      <c r="N27" s="120"/>
    </row>
    <row r="28" spans="1:14" s="1" customFormat="1" ht="24" x14ac:dyDescent="0.2">
      <c r="A28" s="137">
        <v>6</v>
      </c>
      <c r="B28" s="138" t="s">
        <v>138</v>
      </c>
      <c r="C28" s="72" t="s">
        <v>36</v>
      </c>
      <c r="D28" s="10" t="s">
        <v>37</v>
      </c>
      <c r="E28" s="139" t="s">
        <v>23</v>
      </c>
      <c r="F28" s="125">
        <v>46.29</v>
      </c>
      <c r="G28" s="127"/>
      <c r="H28" s="129">
        <f t="shared" si="1"/>
        <v>0</v>
      </c>
      <c r="I28" s="131">
        <v>0.08</v>
      </c>
      <c r="J28" s="134">
        <f t="shared" si="2"/>
        <v>0</v>
      </c>
      <c r="K28" s="114">
        <f t="shared" si="3"/>
        <v>0</v>
      </c>
      <c r="M28" s="116" t="str">
        <f t="shared" si="4"/>
        <v>podaj stawkę!</v>
      </c>
      <c r="N28" s="120">
        <f t="shared" si="5"/>
        <v>1</v>
      </c>
    </row>
    <row r="29" spans="1:14" s="1" customFormat="1" ht="24" x14ac:dyDescent="0.2">
      <c r="A29" s="137"/>
      <c r="B29" s="138"/>
      <c r="C29" s="72" t="s">
        <v>38</v>
      </c>
      <c r="D29" s="10" t="s">
        <v>39</v>
      </c>
      <c r="E29" s="139"/>
      <c r="F29" s="126"/>
      <c r="G29" s="128"/>
      <c r="H29" s="130">
        <f t="shared" si="1"/>
        <v>0</v>
      </c>
      <c r="I29" s="132"/>
      <c r="J29" s="140"/>
      <c r="K29" s="115"/>
      <c r="M29" s="116"/>
      <c r="N29" s="120"/>
    </row>
    <row r="30" spans="1:14" s="1" customFormat="1" ht="24" x14ac:dyDescent="0.2">
      <c r="A30" s="137">
        <v>7</v>
      </c>
      <c r="B30" s="138" t="s">
        <v>138</v>
      </c>
      <c r="C30" s="72" t="s">
        <v>41</v>
      </c>
      <c r="D30" s="10" t="s">
        <v>42</v>
      </c>
      <c r="E30" s="139" t="s">
        <v>23</v>
      </c>
      <c r="F30" s="125">
        <v>3.13</v>
      </c>
      <c r="G30" s="127"/>
      <c r="H30" s="129">
        <f t="shared" si="1"/>
        <v>0</v>
      </c>
      <c r="I30" s="131">
        <v>0.08</v>
      </c>
      <c r="J30" s="134">
        <f t="shared" si="2"/>
        <v>0</v>
      </c>
      <c r="K30" s="114">
        <f t="shared" si="3"/>
        <v>0</v>
      </c>
      <c r="M30" s="116" t="str">
        <f t="shared" si="4"/>
        <v>podaj stawkę!</v>
      </c>
      <c r="N30" s="120">
        <f t="shared" si="5"/>
        <v>1</v>
      </c>
    </row>
    <row r="31" spans="1:14" s="1" customFormat="1" ht="24" x14ac:dyDescent="0.2">
      <c r="A31" s="137"/>
      <c r="B31" s="138"/>
      <c r="C31" s="72" t="s">
        <v>43</v>
      </c>
      <c r="D31" s="10" t="s">
        <v>44</v>
      </c>
      <c r="E31" s="139"/>
      <c r="F31" s="144"/>
      <c r="G31" s="145"/>
      <c r="H31" s="146">
        <f t="shared" si="1"/>
        <v>0</v>
      </c>
      <c r="I31" s="133"/>
      <c r="J31" s="135"/>
      <c r="K31" s="136"/>
      <c r="M31" s="116"/>
      <c r="N31" s="120"/>
    </row>
    <row r="32" spans="1:14" s="1" customFormat="1" ht="13.5" customHeight="1" x14ac:dyDescent="0.2">
      <c r="A32" s="137"/>
      <c r="B32" s="138"/>
      <c r="C32" s="60" t="s">
        <v>45</v>
      </c>
      <c r="D32" s="10" t="s">
        <v>46</v>
      </c>
      <c r="E32" s="139"/>
      <c r="F32" s="126"/>
      <c r="G32" s="128"/>
      <c r="H32" s="130">
        <f t="shared" si="1"/>
        <v>0</v>
      </c>
      <c r="I32" s="132"/>
      <c r="J32" s="140"/>
      <c r="K32" s="115"/>
      <c r="M32" s="116"/>
      <c r="N32" s="120"/>
    </row>
    <row r="33" spans="1:14" s="1" customFormat="1" ht="24" x14ac:dyDescent="0.2">
      <c r="A33" s="74">
        <v>8</v>
      </c>
      <c r="B33" s="52" t="s">
        <v>139</v>
      </c>
      <c r="C33" s="72" t="s">
        <v>47</v>
      </c>
      <c r="D33" s="11" t="s">
        <v>48</v>
      </c>
      <c r="E33" s="72" t="s">
        <v>23</v>
      </c>
      <c r="F33" s="22">
        <v>46.31</v>
      </c>
      <c r="G33" s="23"/>
      <c r="H33" s="24">
        <f t="shared" si="1"/>
        <v>0</v>
      </c>
      <c r="I33" s="53">
        <v>0.08</v>
      </c>
      <c r="J33" s="25">
        <f t="shared" si="2"/>
        <v>0</v>
      </c>
      <c r="K33" s="26">
        <f t="shared" si="3"/>
        <v>0</v>
      </c>
      <c r="M33" s="49" t="str">
        <f t="shared" si="4"/>
        <v>podaj stawkę!</v>
      </c>
      <c r="N33" s="41">
        <f t="shared" si="5"/>
        <v>1</v>
      </c>
    </row>
    <row r="34" spans="1:14" s="1" customFormat="1" ht="18.75" x14ac:dyDescent="0.2">
      <c r="A34" s="74">
        <v>9</v>
      </c>
      <c r="B34" s="52" t="s">
        <v>140</v>
      </c>
      <c r="C34" s="60" t="s">
        <v>50</v>
      </c>
      <c r="D34" s="10" t="s">
        <v>51</v>
      </c>
      <c r="E34" s="60" t="s">
        <v>52</v>
      </c>
      <c r="F34" s="22">
        <v>60</v>
      </c>
      <c r="G34" s="23"/>
      <c r="H34" s="24">
        <f t="shared" si="1"/>
        <v>0</v>
      </c>
      <c r="I34" s="53" t="s">
        <v>40</v>
      </c>
      <c r="J34" s="25">
        <f t="shared" si="2"/>
        <v>0</v>
      </c>
      <c r="K34" s="26">
        <f t="shared" si="3"/>
        <v>0</v>
      </c>
      <c r="M34" s="49" t="str">
        <f t="shared" si="4"/>
        <v>podaj stawkę!</v>
      </c>
      <c r="N34" s="41">
        <f t="shared" si="5"/>
        <v>1</v>
      </c>
    </row>
    <row r="35" spans="1:14" s="1" customFormat="1" ht="24" x14ac:dyDescent="0.2">
      <c r="A35" s="137">
        <v>10</v>
      </c>
      <c r="B35" s="138" t="s">
        <v>141</v>
      </c>
      <c r="C35" s="72" t="s">
        <v>53</v>
      </c>
      <c r="D35" s="10" t="s">
        <v>54</v>
      </c>
      <c r="E35" s="139" t="s">
        <v>14</v>
      </c>
      <c r="F35" s="125">
        <v>38.58</v>
      </c>
      <c r="G35" s="127"/>
      <c r="H35" s="129">
        <f t="shared" si="1"/>
        <v>0</v>
      </c>
      <c r="I35" s="131">
        <v>0.08</v>
      </c>
      <c r="J35" s="134">
        <f t="shared" si="2"/>
        <v>0</v>
      </c>
      <c r="K35" s="114">
        <f t="shared" si="3"/>
        <v>0</v>
      </c>
      <c r="M35" s="116" t="str">
        <f t="shared" si="4"/>
        <v>podaj stawkę!</v>
      </c>
      <c r="N35" s="120">
        <f t="shared" si="5"/>
        <v>1</v>
      </c>
    </row>
    <row r="36" spans="1:14" s="1" customFormat="1" ht="36" customHeight="1" x14ac:dyDescent="0.2">
      <c r="A36" s="137"/>
      <c r="B36" s="138"/>
      <c r="C36" s="72" t="s">
        <v>55</v>
      </c>
      <c r="D36" s="10" t="s">
        <v>56</v>
      </c>
      <c r="E36" s="139"/>
      <c r="F36" s="144"/>
      <c r="G36" s="145"/>
      <c r="H36" s="146">
        <f t="shared" si="1"/>
        <v>0</v>
      </c>
      <c r="I36" s="133"/>
      <c r="J36" s="135"/>
      <c r="K36" s="136"/>
      <c r="M36" s="116"/>
      <c r="N36" s="120"/>
    </row>
    <row r="37" spans="1:14" s="1" customFormat="1" ht="24" x14ac:dyDescent="0.2">
      <c r="A37" s="137"/>
      <c r="B37" s="138"/>
      <c r="C37" s="72" t="s">
        <v>57</v>
      </c>
      <c r="D37" s="10" t="s">
        <v>58</v>
      </c>
      <c r="E37" s="139"/>
      <c r="F37" s="126"/>
      <c r="G37" s="128"/>
      <c r="H37" s="130">
        <f t="shared" si="1"/>
        <v>0</v>
      </c>
      <c r="I37" s="132"/>
      <c r="J37" s="140"/>
      <c r="K37" s="115"/>
      <c r="M37" s="116"/>
      <c r="N37" s="120"/>
    </row>
    <row r="38" spans="1:14" s="1" customFormat="1" ht="36" x14ac:dyDescent="0.2">
      <c r="A38" s="74">
        <v>11</v>
      </c>
      <c r="B38" s="52" t="s">
        <v>142</v>
      </c>
      <c r="C38" s="72" t="s">
        <v>59</v>
      </c>
      <c r="D38" s="11" t="s">
        <v>60</v>
      </c>
      <c r="E38" s="72" t="s">
        <v>14</v>
      </c>
      <c r="F38" s="22">
        <v>3.57</v>
      </c>
      <c r="G38" s="23"/>
      <c r="H38" s="24">
        <f t="shared" ref="H38:H62" si="6">ROUND(F38*G38,2)</f>
        <v>0</v>
      </c>
      <c r="I38" s="53">
        <v>0.08</v>
      </c>
      <c r="J38" s="25">
        <f t="shared" ref="J38:J60" si="7">ROUND(H38*I38,2)</f>
        <v>0</v>
      </c>
      <c r="K38" s="26">
        <f t="shared" ref="K38:K60" si="8">ROUND(H38+J38,2)</f>
        <v>0</v>
      </c>
      <c r="M38" s="49" t="str">
        <f t="shared" ref="M38:M60" si="9">IF(AND(F38&gt;0,OR(ISBLANK(G38),G38=0)),"podaj stawkę!",IF(AND(ISBLANK(F38),G38&gt;0),"usuń stawkę","OK"))</f>
        <v>podaj stawkę!</v>
      </c>
      <c r="N38" s="41">
        <f t="shared" ref="N38:N60" si="10">IF(M38&lt;&gt;"OK",1,0)</f>
        <v>1</v>
      </c>
    </row>
    <row r="39" spans="1:14" s="1" customFormat="1" ht="36" x14ac:dyDescent="0.2">
      <c r="A39" s="74">
        <v>12</v>
      </c>
      <c r="B39" s="52" t="s">
        <v>142</v>
      </c>
      <c r="C39" s="72" t="s">
        <v>61</v>
      </c>
      <c r="D39" s="11" t="s">
        <v>60</v>
      </c>
      <c r="E39" s="72" t="s">
        <v>14</v>
      </c>
      <c r="F39" s="22">
        <v>5</v>
      </c>
      <c r="G39" s="23"/>
      <c r="H39" s="24">
        <f t="shared" si="6"/>
        <v>0</v>
      </c>
      <c r="I39" s="53">
        <v>0.08</v>
      </c>
      <c r="J39" s="25">
        <f t="shared" si="7"/>
        <v>0</v>
      </c>
      <c r="K39" s="26">
        <f t="shared" si="8"/>
        <v>0</v>
      </c>
      <c r="M39" s="49" t="str">
        <f t="shared" si="9"/>
        <v>podaj stawkę!</v>
      </c>
      <c r="N39" s="41">
        <f t="shared" si="10"/>
        <v>1</v>
      </c>
    </row>
    <row r="40" spans="1:14" s="1" customFormat="1" ht="24" x14ac:dyDescent="0.2">
      <c r="A40" s="74">
        <v>13</v>
      </c>
      <c r="B40" s="52" t="s">
        <v>143</v>
      </c>
      <c r="C40" s="60" t="s">
        <v>62</v>
      </c>
      <c r="D40" s="11" t="s">
        <v>63</v>
      </c>
      <c r="E40" s="72" t="s">
        <v>23</v>
      </c>
      <c r="F40" s="22">
        <v>5.5</v>
      </c>
      <c r="G40" s="23"/>
      <c r="H40" s="24">
        <f t="shared" si="6"/>
        <v>0</v>
      </c>
      <c r="I40" s="53">
        <v>0.08</v>
      </c>
      <c r="J40" s="25">
        <f t="shared" si="7"/>
        <v>0</v>
      </c>
      <c r="K40" s="26">
        <f t="shared" si="8"/>
        <v>0</v>
      </c>
      <c r="M40" s="49" t="str">
        <f t="shared" si="9"/>
        <v>podaj stawkę!</v>
      </c>
      <c r="N40" s="41">
        <f t="shared" si="10"/>
        <v>1</v>
      </c>
    </row>
    <row r="41" spans="1:14" s="1" customFormat="1" ht="24" x14ac:dyDescent="0.2">
      <c r="A41" s="137">
        <v>14</v>
      </c>
      <c r="B41" s="138" t="s">
        <v>144</v>
      </c>
      <c r="C41" s="60" t="s">
        <v>64</v>
      </c>
      <c r="D41" s="10" t="s">
        <v>65</v>
      </c>
      <c r="E41" s="139" t="s">
        <v>14</v>
      </c>
      <c r="F41" s="125">
        <v>6.66</v>
      </c>
      <c r="G41" s="127"/>
      <c r="H41" s="129">
        <f t="shared" si="6"/>
        <v>0</v>
      </c>
      <c r="I41" s="131">
        <v>0.08</v>
      </c>
      <c r="J41" s="134">
        <f t="shared" si="7"/>
        <v>0</v>
      </c>
      <c r="K41" s="114">
        <f t="shared" si="8"/>
        <v>0</v>
      </c>
      <c r="M41" s="116" t="str">
        <f t="shared" si="9"/>
        <v>podaj stawkę!</v>
      </c>
      <c r="N41" s="120">
        <f t="shared" si="10"/>
        <v>1</v>
      </c>
    </row>
    <row r="42" spans="1:14" s="1" customFormat="1" ht="36" x14ac:dyDescent="0.2">
      <c r="A42" s="137"/>
      <c r="B42" s="138"/>
      <c r="C42" s="72" t="s">
        <v>66</v>
      </c>
      <c r="D42" s="11" t="s">
        <v>67</v>
      </c>
      <c r="E42" s="139"/>
      <c r="F42" s="126"/>
      <c r="G42" s="128"/>
      <c r="H42" s="130">
        <f t="shared" si="6"/>
        <v>0</v>
      </c>
      <c r="I42" s="132"/>
      <c r="J42" s="140"/>
      <c r="K42" s="115"/>
      <c r="M42" s="116"/>
      <c r="N42" s="120"/>
    </row>
    <row r="43" spans="1:14" s="1" customFormat="1" ht="36" x14ac:dyDescent="0.2">
      <c r="A43" s="137">
        <v>15</v>
      </c>
      <c r="B43" s="138" t="s">
        <v>144</v>
      </c>
      <c r="C43" s="72" t="s">
        <v>68</v>
      </c>
      <c r="D43" s="11" t="s">
        <v>69</v>
      </c>
      <c r="E43" s="139" t="s">
        <v>14</v>
      </c>
      <c r="F43" s="125">
        <v>3.71</v>
      </c>
      <c r="G43" s="127"/>
      <c r="H43" s="129">
        <f t="shared" si="6"/>
        <v>0</v>
      </c>
      <c r="I43" s="131">
        <v>0.08</v>
      </c>
      <c r="J43" s="134">
        <f t="shared" si="7"/>
        <v>0</v>
      </c>
      <c r="K43" s="114">
        <f t="shared" si="8"/>
        <v>0</v>
      </c>
      <c r="M43" s="116" t="str">
        <f t="shared" si="9"/>
        <v>podaj stawkę!</v>
      </c>
      <c r="N43" s="120">
        <f t="shared" si="10"/>
        <v>1</v>
      </c>
    </row>
    <row r="44" spans="1:14" s="1" customFormat="1" ht="24.75" thickBot="1" x14ac:dyDescent="0.25">
      <c r="A44" s="141"/>
      <c r="B44" s="142"/>
      <c r="C44" s="99" t="s">
        <v>70</v>
      </c>
      <c r="D44" s="86" t="s">
        <v>71</v>
      </c>
      <c r="E44" s="143"/>
      <c r="F44" s="144"/>
      <c r="G44" s="145"/>
      <c r="H44" s="146">
        <f t="shared" si="6"/>
        <v>0</v>
      </c>
      <c r="I44" s="133"/>
      <c r="J44" s="135"/>
      <c r="K44" s="136"/>
      <c r="M44" s="116"/>
      <c r="N44" s="120"/>
    </row>
    <row r="45" spans="1:14" s="1" customFormat="1" ht="38.25" customHeight="1" thickBot="1" x14ac:dyDescent="0.25">
      <c r="A45" s="117" t="s">
        <v>170</v>
      </c>
      <c r="B45" s="118"/>
      <c r="C45" s="118"/>
      <c r="D45" s="118"/>
      <c r="E45" s="118"/>
      <c r="F45" s="118"/>
      <c r="G45" s="118"/>
      <c r="H45" s="118"/>
      <c r="I45" s="118"/>
      <c r="J45" s="118"/>
      <c r="K45" s="119"/>
      <c r="M45" s="59"/>
      <c r="N45" s="58"/>
    </row>
    <row r="46" spans="1:14" s="1" customFormat="1" ht="24" x14ac:dyDescent="0.2">
      <c r="A46" s="73">
        <v>16</v>
      </c>
      <c r="B46" s="98" t="s">
        <v>145</v>
      </c>
      <c r="C46" s="15" t="s">
        <v>72</v>
      </c>
      <c r="D46" s="9" t="s">
        <v>73</v>
      </c>
      <c r="E46" s="15" t="s">
        <v>74</v>
      </c>
      <c r="F46" s="80">
        <v>65</v>
      </c>
      <c r="G46" s="64"/>
      <c r="H46" s="66">
        <f t="shared" si="6"/>
        <v>0</v>
      </c>
      <c r="I46" s="68">
        <v>0.08</v>
      </c>
      <c r="J46" s="69">
        <f t="shared" si="7"/>
        <v>0</v>
      </c>
      <c r="K46" s="70">
        <f t="shared" si="8"/>
        <v>0</v>
      </c>
      <c r="M46" s="49" t="str">
        <f t="shared" si="9"/>
        <v>podaj stawkę!</v>
      </c>
      <c r="N46" s="41">
        <f t="shared" si="10"/>
        <v>1</v>
      </c>
    </row>
    <row r="47" spans="1:14" s="1" customFormat="1" ht="24" x14ac:dyDescent="0.2">
      <c r="A47" s="74">
        <v>17</v>
      </c>
      <c r="B47" s="52" t="s">
        <v>146</v>
      </c>
      <c r="C47" s="72" t="s">
        <v>75</v>
      </c>
      <c r="D47" s="11" t="s">
        <v>76</v>
      </c>
      <c r="E47" s="72" t="s">
        <v>77</v>
      </c>
      <c r="F47" s="22">
        <v>6.4</v>
      </c>
      <c r="G47" s="23"/>
      <c r="H47" s="24">
        <f t="shared" si="6"/>
        <v>0</v>
      </c>
      <c r="I47" s="53">
        <v>0.23</v>
      </c>
      <c r="J47" s="25">
        <f t="shared" si="7"/>
        <v>0</v>
      </c>
      <c r="K47" s="26">
        <f t="shared" si="8"/>
        <v>0</v>
      </c>
      <c r="M47" s="49" t="str">
        <f t="shared" si="9"/>
        <v>podaj stawkę!</v>
      </c>
      <c r="N47" s="41">
        <f t="shared" si="10"/>
        <v>1</v>
      </c>
    </row>
    <row r="48" spans="1:14" s="1" customFormat="1" ht="36" customHeight="1" x14ac:dyDescent="0.2">
      <c r="A48" s="74">
        <v>18</v>
      </c>
      <c r="B48" s="52" t="s">
        <v>146</v>
      </c>
      <c r="C48" s="72" t="s">
        <v>78</v>
      </c>
      <c r="D48" s="11" t="s">
        <v>79</v>
      </c>
      <c r="E48" s="72" t="s">
        <v>77</v>
      </c>
      <c r="F48" s="22">
        <v>8.6</v>
      </c>
      <c r="G48" s="23"/>
      <c r="H48" s="24">
        <f t="shared" si="6"/>
        <v>0</v>
      </c>
      <c r="I48" s="53">
        <v>0.23</v>
      </c>
      <c r="J48" s="25">
        <f t="shared" si="7"/>
        <v>0</v>
      </c>
      <c r="K48" s="26">
        <f t="shared" si="8"/>
        <v>0</v>
      </c>
      <c r="M48" s="49" t="str">
        <f t="shared" si="9"/>
        <v>podaj stawkę!</v>
      </c>
      <c r="N48" s="41">
        <f t="shared" si="10"/>
        <v>1</v>
      </c>
    </row>
    <row r="49" spans="1:14" s="1" customFormat="1" ht="24" x14ac:dyDescent="0.2">
      <c r="A49" s="74">
        <v>19</v>
      </c>
      <c r="B49" s="71" t="s">
        <v>147</v>
      </c>
      <c r="C49" s="60" t="s">
        <v>80</v>
      </c>
      <c r="D49" s="11" t="s">
        <v>81</v>
      </c>
      <c r="E49" s="72" t="s">
        <v>74</v>
      </c>
      <c r="F49" s="22">
        <v>480</v>
      </c>
      <c r="G49" s="23"/>
      <c r="H49" s="24">
        <f t="shared" si="6"/>
        <v>0</v>
      </c>
      <c r="I49" s="53">
        <v>0.23</v>
      </c>
      <c r="J49" s="25">
        <f t="shared" si="7"/>
        <v>0</v>
      </c>
      <c r="K49" s="26">
        <f t="shared" si="8"/>
        <v>0</v>
      </c>
      <c r="M49" s="49" t="str">
        <f t="shared" si="9"/>
        <v>podaj stawkę!</v>
      </c>
      <c r="N49" s="41">
        <f t="shared" si="10"/>
        <v>1</v>
      </c>
    </row>
    <row r="50" spans="1:14" s="1" customFormat="1" ht="24" x14ac:dyDescent="0.2">
      <c r="A50" s="74">
        <v>20</v>
      </c>
      <c r="B50" s="52" t="s">
        <v>148</v>
      </c>
      <c r="C50" s="72" t="s">
        <v>82</v>
      </c>
      <c r="D50" s="11" t="s">
        <v>83</v>
      </c>
      <c r="E50" s="60" t="s">
        <v>84</v>
      </c>
      <c r="F50" s="22">
        <v>16.2</v>
      </c>
      <c r="G50" s="23"/>
      <c r="H50" s="24">
        <f t="shared" si="6"/>
        <v>0</v>
      </c>
      <c r="I50" s="53">
        <v>0.23</v>
      </c>
      <c r="J50" s="25">
        <f t="shared" si="7"/>
        <v>0</v>
      </c>
      <c r="K50" s="26">
        <f t="shared" si="8"/>
        <v>0</v>
      </c>
      <c r="M50" s="49" t="str">
        <f t="shared" si="9"/>
        <v>podaj stawkę!</v>
      </c>
      <c r="N50" s="41">
        <f t="shared" si="10"/>
        <v>1</v>
      </c>
    </row>
    <row r="51" spans="1:14" s="1" customFormat="1" ht="24" x14ac:dyDescent="0.2">
      <c r="A51" s="74">
        <v>21</v>
      </c>
      <c r="B51" s="52" t="s">
        <v>149</v>
      </c>
      <c r="C51" s="72" t="s">
        <v>85</v>
      </c>
      <c r="D51" s="11" t="s">
        <v>86</v>
      </c>
      <c r="E51" s="60" t="s">
        <v>49</v>
      </c>
      <c r="F51" s="22">
        <v>71.239999999999995</v>
      </c>
      <c r="G51" s="23"/>
      <c r="H51" s="24">
        <f t="shared" si="6"/>
        <v>0</v>
      </c>
      <c r="I51" s="53">
        <v>0.23</v>
      </c>
      <c r="J51" s="25">
        <f t="shared" si="7"/>
        <v>0</v>
      </c>
      <c r="K51" s="26">
        <f t="shared" si="8"/>
        <v>0</v>
      </c>
      <c r="M51" s="49" t="str">
        <f t="shared" si="9"/>
        <v>podaj stawkę!</v>
      </c>
      <c r="N51" s="41">
        <f t="shared" si="10"/>
        <v>1</v>
      </c>
    </row>
    <row r="52" spans="1:14" s="1" customFormat="1" ht="24" x14ac:dyDescent="0.2">
      <c r="A52" s="122" t="s">
        <v>163</v>
      </c>
      <c r="B52" s="123" t="s">
        <v>150</v>
      </c>
      <c r="C52" s="72" t="s">
        <v>87</v>
      </c>
      <c r="D52" s="11" t="s">
        <v>88</v>
      </c>
      <c r="E52" s="124" t="s">
        <v>52</v>
      </c>
      <c r="F52" s="125">
        <v>2</v>
      </c>
      <c r="G52" s="127"/>
      <c r="H52" s="129">
        <f t="shared" si="6"/>
        <v>0</v>
      </c>
      <c r="I52" s="131">
        <v>0.08</v>
      </c>
      <c r="J52" s="134">
        <f t="shared" si="7"/>
        <v>0</v>
      </c>
      <c r="K52" s="114">
        <f t="shared" si="8"/>
        <v>0</v>
      </c>
      <c r="M52" s="116" t="str">
        <f t="shared" si="9"/>
        <v>podaj stawkę!</v>
      </c>
      <c r="N52" s="120">
        <f t="shared" si="10"/>
        <v>1</v>
      </c>
    </row>
    <row r="53" spans="1:14" s="1" customFormat="1" ht="48" x14ac:dyDescent="0.2">
      <c r="A53" s="122"/>
      <c r="B53" s="123"/>
      <c r="C53" s="72" t="s">
        <v>89</v>
      </c>
      <c r="D53" s="11" t="s">
        <v>90</v>
      </c>
      <c r="E53" s="124"/>
      <c r="F53" s="126"/>
      <c r="G53" s="128"/>
      <c r="H53" s="130">
        <f t="shared" si="6"/>
        <v>0</v>
      </c>
      <c r="I53" s="132"/>
      <c r="J53" s="140"/>
      <c r="K53" s="115"/>
      <c r="M53" s="116"/>
      <c r="N53" s="120"/>
    </row>
    <row r="54" spans="1:14" s="1" customFormat="1" ht="36" x14ac:dyDescent="0.2">
      <c r="A54" s="74">
        <v>23</v>
      </c>
      <c r="B54" s="52" t="s">
        <v>151</v>
      </c>
      <c r="C54" s="72" t="s">
        <v>91</v>
      </c>
      <c r="D54" s="11" t="s">
        <v>92</v>
      </c>
      <c r="E54" s="72" t="s">
        <v>74</v>
      </c>
      <c r="F54" s="22">
        <v>14</v>
      </c>
      <c r="G54" s="23"/>
      <c r="H54" s="24">
        <f t="shared" si="6"/>
        <v>0</v>
      </c>
      <c r="I54" s="53">
        <v>0.08</v>
      </c>
      <c r="J54" s="25">
        <f t="shared" si="7"/>
        <v>0</v>
      </c>
      <c r="K54" s="26">
        <f t="shared" si="8"/>
        <v>0</v>
      </c>
      <c r="M54" s="49" t="str">
        <f t="shared" si="9"/>
        <v>podaj stawkę!</v>
      </c>
      <c r="N54" s="41">
        <f t="shared" si="10"/>
        <v>1</v>
      </c>
    </row>
    <row r="55" spans="1:14" s="1" customFormat="1" ht="24" x14ac:dyDescent="0.2">
      <c r="A55" s="74">
        <v>24</v>
      </c>
      <c r="B55" s="52" t="s">
        <v>152</v>
      </c>
      <c r="C55" s="72" t="s">
        <v>93</v>
      </c>
      <c r="D55" s="10" t="s">
        <v>94</v>
      </c>
      <c r="E55" s="72" t="s">
        <v>74</v>
      </c>
      <c r="F55" s="22">
        <v>70</v>
      </c>
      <c r="G55" s="23"/>
      <c r="H55" s="24">
        <f t="shared" si="6"/>
        <v>0</v>
      </c>
      <c r="I55" s="53">
        <v>0.08</v>
      </c>
      <c r="J55" s="25">
        <f t="shared" si="7"/>
        <v>0</v>
      </c>
      <c r="K55" s="26">
        <f t="shared" si="8"/>
        <v>0</v>
      </c>
      <c r="M55" s="49" t="str">
        <f t="shared" si="9"/>
        <v>podaj stawkę!</v>
      </c>
      <c r="N55" s="41">
        <f t="shared" si="10"/>
        <v>1</v>
      </c>
    </row>
    <row r="56" spans="1:14" s="1" customFormat="1" ht="24" x14ac:dyDescent="0.2">
      <c r="A56" s="74">
        <v>25</v>
      </c>
      <c r="B56" s="52" t="s">
        <v>153</v>
      </c>
      <c r="C56" s="72" t="s">
        <v>95</v>
      </c>
      <c r="D56" s="10" t="s">
        <v>96</v>
      </c>
      <c r="E56" s="72" t="s">
        <v>97</v>
      </c>
      <c r="F56" s="22">
        <v>15</v>
      </c>
      <c r="G56" s="23"/>
      <c r="H56" s="24">
        <f t="shared" si="6"/>
        <v>0</v>
      </c>
      <c r="I56" s="53">
        <v>0.08</v>
      </c>
      <c r="J56" s="25">
        <f t="shared" si="7"/>
        <v>0</v>
      </c>
      <c r="K56" s="26">
        <f t="shared" si="8"/>
        <v>0</v>
      </c>
      <c r="M56" s="49" t="str">
        <f t="shared" si="9"/>
        <v>podaj stawkę!</v>
      </c>
      <c r="N56" s="41">
        <f t="shared" si="10"/>
        <v>1</v>
      </c>
    </row>
    <row r="57" spans="1:14" s="1" customFormat="1" ht="25.5" customHeight="1" x14ac:dyDescent="0.2">
      <c r="A57" s="74">
        <v>26</v>
      </c>
      <c r="B57" s="52" t="s">
        <v>154</v>
      </c>
      <c r="C57" s="60" t="s">
        <v>98</v>
      </c>
      <c r="D57" s="10" t="s">
        <v>99</v>
      </c>
      <c r="E57" s="60" t="s">
        <v>52</v>
      </c>
      <c r="F57" s="22">
        <v>1</v>
      </c>
      <c r="G57" s="23"/>
      <c r="H57" s="24">
        <f t="shared" si="6"/>
        <v>0</v>
      </c>
      <c r="I57" s="53" t="s">
        <v>40</v>
      </c>
      <c r="J57" s="25">
        <f t="shared" si="7"/>
        <v>0</v>
      </c>
      <c r="K57" s="26">
        <f t="shared" si="8"/>
        <v>0</v>
      </c>
      <c r="M57" s="49" t="str">
        <f t="shared" si="9"/>
        <v>podaj stawkę!</v>
      </c>
      <c r="N57" s="41">
        <f t="shared" si="10"/>
        <v>1</v>
      </c>
    </row>
    <row r="58" spans="1:14" s="1" customFormat="1" ht="21.75" customHeight="1" x14ac:dyDescent="0.2">
      <c r="A58" s="74">
        <v>27</v>
      </c>
      <c r="B58" s="52" t="s">
        <v>154</v>
      </c>
      <c r="C58" s="60" t="s">
        <v>100</v>
      </c>
      <c r="D58" s="10" t="s">
        <v>101</v>
      </c>
      <c r="E58" s="60" t="s">
        <v>52</v>
      </c>
      <c r="F58" s="22">
        <v>1</v>
      </c>
      <c r="G58" s="23"/>
      <c r="H58" s="24">
        <f t="shared" si="6"/>
        <v>0</v>
      </c>
      <c r="I58" s="53" t="s">
        <v>40</v>
      </c>
      <c r="J58" s="25">
        <f t="shared" si="7"/>
        <v>0</v>
      </c>
      <c r="K58" s="26">
        <f t="shared" si="8"/>
        <v>0</v>
      </c>
      <c r="M58" s="49" t="str">
        <f t="shared" si="9"/>
        <v>podaj stawkę!</v>
      </c>
      <c r="N58" s="41">
        <f t="shared" si="10"/>
        <v>1</v>
      </c>
    </row>
    <row r="59" spans="1:14" s="1" customFormat="1" ht="24" x14ac:dyDescent="0.2">
      <c r="A59" s="74">
        <v>28</v>
      </c>
      <c r="B59" s="52" t="s">
        <v>154</v>
      </c>
      <c r="C59" s="60" t="s">
        <v>102</v>
      </c>
      <c r="D59" s="10" t="s">
        <v>103</v>
      </c>
      <c r="E59" s="60" t="s">
        <v>52</v>
      </c>
      <c r="F59" s="22">
        <v>1</v>
      </c>
      <c r="G59" s="23"/>
      <c r="H59" s="24">
        <f t="shared" si="6"/>
        <v>0</v>
      </c>
      <c r="I59" s="53" t="s">
        <v>40</v>
      </c>
      <c r="J59" s="25">
        <f>ROUND(H59*I59,2)</f>
        <v>0</v>
      </c>
      <c r="K59" s="26">
        <f t="shared" si="8"/>
        <v>0</v>
      </c>
      <c r="M59" s="49" t="str">
        <f t="shared" si="9"/>
        <v>podaj stawkę!</v>
      </c>
      <c r="N59" s="41">
        <f t="shared" si="10"/>
        <v>1</v>
      </c>
    </row>
    <row r="60" spans="1:14" s="1" customFormat="1" ht="24.75" thickBot="1" x14ac:dyDescent="0.25">
      <c r="A60" s="74">
        <v>29</v>
      </c>
      <c r="B60" s="52" t="s">
        <v>154</v>
      </c>
      <c r="C60" s="60" t="s">
        <v>104</v>
      </c>
      <c r="D60" s="10" t="s">
        <v>105</v>
      </c>
      <c r="E60" s="60" t="s">
        <v>52</v>
      </c>
      <c r="F60" s="22">
        <v>1</v>
      </c>
      <c r="G60" s="23"/>
      <c r="H60" s="24">
        <f t="shared" si="6"/>
        <v>0</v>
      </c>
      <c r="I60" s="53" t="s">
        <v>40</v>
      </c>
      <c r="J60" s="25">
        <f>ROUND(H60*I60,2)</f>
        <v>0</v>
      </c>
      <c r="K60" s="26">
        <f t="shared" si="8"/>
        <v>0</v>
      </c>
      <c r="M60" s="49" t="str">
        <f t="shared" si="9"/>
        <v>podaj stawkę!</v>
      </c>
      <c r="N60" s="41">
        <f t="shared" si="10"/>
        <v>1</v>
      </c>
    </row>
    <row r="61" spans="1:14" s="1" customFormat="1" ht="57.75" customHeight="1" thickBot="1" x14ac:dyDescent="0.25">
      <c r="A61" s="105" t="s">
        <v>171</v>
      </c>
      <c r="B61" s="106"/>
      <c r="C61" s="106"/>
      <c r="D61" s="106"/>
      <c r="E61" s="106"/>
      <c r="F61" s="106"/>
      <c r="G61" s="106"/>
      <c r="H61" s="106"/>
      <c r="I61" s="106"/>
      <c r="J61" s="106"/>
      <c r="K61" s="107"/>
      <c r="M61" s="100"/>
      <c r="N61" s="41"/>
    </row>
    <row r="62" spans="1:14" s="1" customFormat="1" ht="30" customHeight="1" thickBot="1" x14ac:dyDescent="0.25">
      <c r="A62" s="56" t="s">
        <v>164</v>
      </c>
      <c r="B62" s="57" t="s">
        <v>155</v>
      </c>
      <c r="C62" s="19" t="s">
        <v>106</v>
      </c>
      <c r="D62" s="9" t="s">
        <v>107</v>
      </c>
      <c r="E62" s="15" t="s">
        <v>108</v>
      </c>
      <c r="F62" s="22">
        <v>584</v>
      </c>
      <c r="G62" s="23"/>
      <c r="H62" s="24">
        <f t="shared" si="6"/>
        <v>0</v>
      </c>
      <c r="I62" s="53" t="s">
        <v>40</v>
      </c>
      <c r="J62" s="30">
        <f t="shared" ref="J62" si="11">ROUND(H62*I62,2)</f>
        <v>0</v>
      </c>
      <c r="K62" s="31">
        <f t="shared" ref="K62" si="12">ROUND(H62+J62,2)</f>
        <v>0</v>
      </c>
      <c r="M62" s="49" t="str">
        <f t="shared" ref="M62:M70" si="13">IF(AND(F62&gt;0,OR(ISBLANK(G62),G62=0)),"podaj stawkę!",IF(AND(ISBLANK(F62),G62&gt;0),"usuń stawkę","OK"))</f>
        <v>podaj stawkę!</v>
      </c>
      <c r="N62" s="41">
        <f t="shared" ref="N62:N74" si="14">IF(M62&lt;&gt;"OK",1,0)</f>
        <v>1</v>
      </c>
    </row>
    <row r="63" spans="1:14" s="1" customFormat="1" ht="76.5" customHeight="1" thickBot="1" x14ac:dyDescent="0.25">
      <c r="A63" s="108" t="s">
        <v>172</v>
      </c>
      <c r="B63" s="109"/>
      <c r="C63" s="109"/>
      <c r="D63" s="109"/>
      <c r="E63" s="109"/>
      <c r="F63" s="109"/>
      <c r="G63" s="109"/>
      <c r="H63" s="109"/>
      <c r="I63" s="109"/>
      <c r="J63" s="109"/>
      <c r="K63" s="110"/>
      <c r="M63" s="59"/>
      <c r="N63" s="41"/>
    </row>
    <row r="64" spans="1:14" s="1" customFormat="1" ht="48.75" thickBot="1" x14ac:dyDescent="0.25">
      <c r="A64" s="56" t="s">
        <v>165</v>
      </c>
      <c r="B64" s="57" t="s">
        <v>155</v>
      </c>
      <c r="C64" s="20" t="s">
        <v>109</v>
      </c>
      <c r="D64" s="9" t="s">
        <v>107</v>
      </c>
      <c r="E64" s="15" t="s">
        <v>108</v>
      </c>
      <c r="F64" s="22">
        <v>3769</v>
      </c>
      <c r="G64" s="23"/>
      <c r="H64" s="24">
        <f t="shared" ref="H64" si="15">ROUND(F64*G64,2)</f>
        <v>0</v>
      </c>
      <c r="I64" s="53" t="s">
        <v>40</v>
      </c>
      <c r="J64" s="30">
        <f t="shared" ref="J64" si="16">ROUND(H64*I64,2)</f>
        <v>0</v>
      </c>
      <c r="K64" s="31">
        <f t="shared" ref="K64" si="17">ROUND(H64+J64,2)</f>
        <v>0</v>
      </c>
      <c r="M64" s="49" t="str">
        <f t="shared" si="13"/>
        <v>podaj stawkę!</v>
      </c>
      <c r="N64" s="41">
        <f t="shared" si="14"/>
        <v>1</v>
      </c>
    </row>
    <row r="65" spans="1:14" s="1" customFormat="1" ht="44.25" customHeight="1" thickBot="1" x14ac:dyDescent="0.25">
      <c r="A65" s="111" t="s">
        <v>173</v>
      </c>
      <c r="B65" s="112"/>
      <c r="C65" s="112"/>
      <c r="D65" s="112"/>
      <c r="E65" s="112"/>
      <c r="F65" s="112"/>
      <c r="G65" s="112"/>
      <c r="H65" s="112"/>
      <c r="I65" s="112"/>
      <c r="J65" s="112"/>
      <c r="K65" s="113"/>
    </row>
    <row r="66" spans="1:14" s="1" customFormat="1" ht="48.75" thickBot="1" x14ac:dyDescent="0.25">
      <c r="A66" s="56" t="s">
        <v>166</v>
      </c>
      <c r="B66" s="57" t="s">
        <v>155</v>
      </c>
      <c r="C66" s="15" t="s">
        <v>110</v>
      </c>
      <c r="D66" s="9" t="s">
        <v>107</v>
      </c>
      <c r="E66" s="15" t="s">
        <v>108</v>
      </c>
      <c r="F66" s="22">
        <v>1048</v>
      </c>
      <c r="G66" s="23"/>
      <c r="H66" s="24">
        <f t="shared" ref="H66" si="18">ROUND(F66*G66,2)</f>
        <v>0</v>
      </c>
      <c r="I66" s="53" t="s">
        <v>40</v>
      </c>
      <c r="J66" s="30">
        <f t="shared" ref="J66" si="19">ROUND(H66*I66,2)</f>
        <v>0</v>
      </c>
      <c r="K66" s="31">
        <f t="shared" ref="K66" si="20">ROUND(H66+J66,2)</f>
        <v>0</v>
      </c>
      <c r="M66" s="49" t="str">
        <f t="shared" si="13"/>
        <v>podaj stawkę!</v>
      </c>
      <c r="N66" s="41">
        <f t="shared" si="14"/>
        <v>1</v>
      </c>
    </row>
    <row r="67" spans="1:14" s="1" customFormat="1" ht="52.5" customHeight="1" thickBot="1" x14ac:dyDescent="0.25">
      <c r="A67" s="105" t="s">
        <v>174</v>
      </c>
      <c r="B67" s="106"/>
      <c r="C67" s="106"/>
      <c r="D67" s="106"/>
      <c r="E67" s="106"/>
      <c r="F67" s="106"/>
      <c r="G67" s="106"/>
      <c r="H67" s="106"/>
      <c r="I67" s="106"/>
      <c r="J67" s="106"/>
      <c r="K67" s="107"/>
      <c r="N67" s="41"/>
    </row>
    <row r="68" spans="1:14" s="1" customFormat="1" ht="48.75" thickBot="1" x14ac:dyDescent="0.25">
      <c r="A68" s="56" t="s">
        <v>167</v>
      </c>
      <c r="B68" s="57" t="s">
        <v>155</v>
      </c>
      <c r="C68" s="15" t="s">
        <v>110</v>
      </c>
      <c r="D68" s="9" t="s">
        <v>107</v>
      </c>
      <c r="E68" s="15" t="s">
        <v>108</v>
      </c>
      <c r="F68" s="22">
        <v>320</v>
      </c>
      <c r="G68" s="23"/>
      <c r="H68" s="24">
        <f t="shared" ref="H68" si="21">ROUND(F68*G68,2)</f>
        <v>0</v>
      </c>
      <c r="I68" s="53" t="s">
        <v>40</v>
      </c>
      <c r="J68" s="30">
        <f t="shared" ref="J68" si="22">ROUND(H68*I68,2)</f>
        <v>0</v>
      </c>
      <c r="K68" s="31">
        <f t="shared" ref="K68" si="23">ROUND(H68+J68,2)</f>
        <v>0</v>
      </c>
      <c r="M68" s="49" t="str">
        <f t="shared" si="13"/>
        <v>podaj stawkę!</v>
      </c>
      <c r="N68" s="41">
        <f t="shared" si="14"/>
        <v>1</v>
      </c>
    </row>
    <row r="69" spans="1:14" s="1" customFormat="1" ht="42" customHeight="1" thickBot="1" x14ac:dyDescent="0.25">
      <c r="A69" s="105" t="s">
        <v>175</v>
      </c>
      <c r="B69" s="106"/>
      <c r="C69" s="106"/>
      <c r="D69" s="106"/>
      <c r="E69" s="106"/>
      <c r="F69" s="106"/>
      <c r="G69" s="106"/>
      <c r="H69" s="106"/>
      <c r="I69" s="106"/>
      <c r="J69" s="106"/>
      <c r="K69" s="107"/>
      <c r="N69" s="41"/>
    </row>
    <row r="70" spans="1:14" s="1" customFormat="1" ht="48.75" thickBot="1" x14ac:dyDescent="0.25">
      <c r="A70" s="56" t="s">
        <v>168</v>
      </c>
      <c r="B70" s="57" t="s">
        <v>155</v>
      </c>
      <c r="C70" s="15" t="s">
        <v>109</v>
      </c>
      <c r="D70" s="9" t="s">
        <v>107</v>
      </c>
      <c r="E70" s="15" t="s">
        <v>108</v>
      </c>
      <c r="F70" s="22">
        <v>683</v>
      </c>
      <c r="G70" s="23"/>
      <c r="H70" s="24">
        <f t="shared" ref="H70" si="24">ROUND(F70*G70,2)</f>
        <v>0</v>
      </c>
      <c r="I70" s="53" t="s">
        <v>40</v>
      </c>
      <c r="J70" s="30">
        <f t="shared" ref="J70" si="25">ROUND(H70*I70,2)</f>
        <v>0</v>
      </c>
      <c r="K70" s="31">
        <f t="shared" ref="K70" si="26">ROUND(H70+J70,2)</f>
        <v>0</v>
      </c>
      <c r="M70" s="49" t="str">
        <f t="shared" si="13"/>
        <v>podaj stawkę!</v>
      </c>
      <c r="N70" s="41">
        <f t="shared" si="14"/>
        <v>1</v>
      </c>
    </row>
    <row r="71" spans="1:14" s="1" customFormat="1" ht="49.5" customHeight="1" thickBot="1" x14ac:dyDescent="0.25">
      <c r="A71" s="105" t="s">
        <v>111</v>
      </c>
      <c r="B71" s="106"/>
      <c r="C71" s="106"/>
      <c r="D71" s="106"/>
      <c r="E71" s="106"/>
      <c r="F71" s="106"/>
      <c r="G71" s="106"/>
      <c r="H71" s="106"/>
      <c r="I71" s="106"/>
      <c r="J71" s="106"/>
      <c r="K71" s="107"/>
    </row>
    <row r="72" spans="1:14" s="1" customFormat="1" ht="24.75" thickBot="1" x14ac:dyDescent="0.25">
      <c r="A72" s="83">
        <v>35</v>
      </c>
      <c r="B72" s="84" t="s">
        <v>156</v>
      </c>
      <c r="C72" s="95" t="s">
        <v>112</v>
      </c>
      <c r="D72" s="96" t="s">
        <v>111</v>
      </c>
      <c r="E72" s="95" t="s">
        <v>108</v>
      </c>
      <c r="F72" s="97">
        <v>6404</v>
      </c>
      <c r="G72" s="63"/>
      <c r="H72" s="65">
        <f t="shared" ref="H72" si="27">ROUND(F72*G72,2)</f>
        <v>0</v>
      </c>
      <c r="I72" s="67" t="s">
        <v>40</v>
      </c>
      <c r="J72" s="89">
        <f t="shared" ref="J72" si="28">ROUND(H72*I72,2)</f>
        <v>0</v>
      </c>
      <c r="K72" s="90">
        <f t="shared" ref="K72" si="29">ROUND(H72+J72,2)</f>
        <v>0</v>
      </c>
      <c r="M72" s="49" t="str">
        <f>IF(AND(F72&gt;0,OR(ISBLANK(G72),G72=0)),"podaj stawkę!",IF(AND(ISBLANK(F72),G72&gt;0),"usuń stawkę","OK"))</f>
        <v>podaj stawkę!</v>
      </c>
      <c r="N72" s="41">
        <f t="shared" si="14"/>
        <v>1</v>
      </c>
    </row>
    <row r="73" spans="1:14" s="1" customFormat="1" ht="46.5" customHeight="1" thickBot="1" x14ac:dyDescent="0.25">
      <c r="A73" s="102" t="s">
        <v>176</v>
      </c>
      <c r="B73" s="103"/>
      <c r="C73" s="103"/>
      <c r="D73" s="103"/>
      <c r="E73" s="103"/>
      <c r="F73" s="103"/>
      <c r="G73" s="103"/>
      <c r="H73" s="103"/>
      <c r="I73" s="103"/>
      <c r="J73" s="103"/>
      <c r="K73" s="104"/>
      <c r="N73" s="41"/>
    </row>
    <row r="74" spans="1:14" s="1" customFormat="1" ht="24" x14ac:dyDescent="0.2">
      <c r="A74" s="73">
        <v>36</v>
      </c>
      <c r="B74" s="98" t="s">
        <v>157</v>
      </c>
      <c r="C74" s="19" t="s">
        <v>113</v>
      </c>
      <c r="D74" s="79" t="s">
        <v>114</v>
      </c>
      <c r="E74" s="82" t="s">
        <v>17</v>
      </c>
      <c r="F74" s="62">
        <v>3.2</v>
      </c>
      <c r="G74" s="64"/>
      <c r="H74" s="66">
        <f t="shared" ref="H74:H75" si="30">ROUND(F74*G74,2)</f>
        <v>0</v>
      </c>
      <c r="I74" s="92">
        <v>0.08</v>
      </c>
      <c r="J74" s="93">
        <f t="shared" ref="J74:J75" si="31">ROUND(H74*I74,2)</f>
        <v>0</v>
      </c>
      <c r="K74" s="94">
        <f t="shared" ref="K74:K75" si="32">ROUND(H74+J74,2)</f>
        <v>0</v>
      </c>
      <c r="M74" s="49" t="str">
        <f>IF(AND(F74&gt;0,OR(ISBLANK(G74),G74=0)),"podaj stawkę!",IF(AND(ISBLANK(F74),G74&gt;0),"usuń stawkę","OK"))</f>
        <v>podaj stawkę!</v>
      </c>
      <c r="N74" s="41">
        <f t="shared" si="14"/>
        <v>1</v>
      </c>
    </row>
    <row r="75" spans="1:14" s="1" customFormat="1" ht="24.75" thickBot="1" x14ac:dyDescent="0.25">
      <c r="A75" s="83">
        <v>37</v>
      </c>
      <c r="B75" s="84" t="s">
        <v>158</v>
      </c>
      <c r="C75" s="85" t="s">
        <v>115</v>
      </c>
      <c r="D75" s="86" t="s">
        <v>116</v>
      </c>
      <c r="E75" s="87" t="s">
        <v>17</v>
      </c>
      <c r="F75" s="61">
        <v>8</v>
      </c>
      <c r="G75" s="63"/>
      <c r="H75" s="65">
        <f t="shared" si="30"/>
        <v>0</v>
      </c>
      <c r="I75" s="88">
        <v>0.08</v>
      </c>
      <c r="J75" s="89">
        <f t="shared" si="31"/>
        <v>0</v>
      </c>
      <c r="K75" s="90">
        <f t="shared" si="32"/>
        <v>0</v>
      </c>
      <c r="M75" s="49" t="str">
        <f>IF(AND(F75&gt;0,OR(ISBLANK(G75),G75=0)),"podaj stawkę!",IF(AND(ISBLANK(F75),G75&gt;0),"usuń stawkę","OK"))</f>
        <v>podaj stawkę!</v>
      </c>
      <c r="N75" s="41">
        <f t="shared" ref="N75:N77" si="33">IF(M75&lt;&gt;"OK",1,0)</f>
        <v>1</v>
      </c>
    </row>
    <row r="76" spans="1:14" s="1" customFormat="1" ht="42" customHeight="1" thickBot="1" x14ac:dyDescent="0.25">
      <c r="A76" s="102" t="s">
        <v>177</v>
      </c>
      <c r="B76" s="103"/>
      <c r="C76" s="103"/>
      <c r="D76" s="103"/>
      <c r="E76" s="103"/>
      <c r="F76" s="103"/>
      <c r="G76" s="103"/>
      <c r="H76" s="103"/>
      <c r="I76" s="103"/>
      <c r="J76" s="103"/>
      <c r="K76" s="104"/>
      <c r="N76" s="41"/>
    </row>
    <row r="77" spans="1:14" s="1" customFormat="1" ht="18.75" x14ac:dyDescent="0.2">
      <c r="A77" s="73">
        <v>38</v>
      </c>
      <c r="B77" s="98" t="s">
        <v>159</v>
      </c>
      <c r="C77" s="19" t="s">
        <v>118</v>
      </c>
      <c r="D77" s="79" t="s">
        <v>119</v>
      </c>
      <c r="E77" s="82" t="s">
        <v>117</v>
      </c>
      <c r="F77" s="62">
        <v>50</v>
      </c>
      <c r="G77" s="64"/>
      <c r="H77" s="66">
        <f t="shared" ref="H77:H78" si="34">ROUND(F77*G77,2)</f>
        <v>0</v>
      </c>
      <c r="I77" s="92">
        <v>0.08</v>
      </c>
      <c r="J77" s="93">
        <f t="shared" ref="J77:J78" si="35">ROUND(H77*I77,2)</f>
        <v>0</v>
      </c>
      <c r="K77" s="94">
        <f t="shared" ref="K77:K78" si="36">ROUND(H77+J77,2)</f>
        <v>0</v>
      </c>
      <c r="M77" s="49" t="str">
        <f>IF(AND(F77&gt;0,OR(ISBLANK(G77),G77=0)),"podaj stawkę!",IF(AND(ISBLANK(F77),G77&gt;0),"usuń stawkę","OK"))</f>
        <v>podaj stawkę!</v>
      </c>
      <c r="N77" s="41">
        <f t="shared" si="33"/>
        <v>1</v>
      </c>
    </row>
    <row r="78" spans="1:14" s="1" customFormat="1" ht="19.5" thickBot="1" x14ac:dyDescent="0.25">
      <c r="A78" s="83">
        <v>39</v>
      </c>
      <c r="B78" s="84" t="s">
        <v>159</v>
      </c>
      <c r="C78" s="85" t="s">
        <v>120</v>
      </c>
      <c r="D78" s="86" t="s">
        <v>121</v>
      </c>
      <c r="E78" s="87" t="s">
        <v>117</v>
      </c>
      <c r="F78" s="61">
        <v>1</v>
      </c>
      <c r="G78" s="63"/>
      <c r="H78" s="65">
        <f t="shared" si="34"/>
        <v>0</v>
      </c>
      <c r="I78" s="88">
        <v>0.08</v>
      </c>
      <c r="J78" s="89">
        <f t="shared" si="35"/>
        <v>0</v>
      </c>
      <c r="K78" s="90">
        <f t="shared" si="36"/>
        <v>0</v>
      </c>
      <c r="M78" s="49" t="str">
        <f>IF(AND(F78&gt;0,OR(ISBLANK(G78),G78=0)),"podaj stawkę!",IF(AND(ISBLANK(F78),G78&gt;0),"usuń stawkę","OK"))</f>
        <v>podaj stawkę!</v>
      </c>
      <c r="N78" s="41">
        <f t="shared" ref="N78" si="37">IF(M78&lt;&gt;"OK",1,0)</f>
        <v>1</v>
      </c>
    </row>
    <row r="79" spans="1:14" s="1" customFormat="1" ht="41.25" customHeight="1" thickBot="1" x14ac:dyDescent="0.25">
      <c r="A79" s="102" t="s">
        <v>178</v>
      </c>
      <c r="B79" s="103"/>
      <c r="C79" s="103"/>
      <c r="D79" s="103"/>
      <c r="E79" s="103"/>
      <c r="F79" s="103"/>
      <c r="G79" s="103"/>
      <c r="H79" s="103"/>
      <c r="I79" s="103"/>
      <c r="J79" s="103"/>
      <c r="K79" s="104"/>
      <c r="M79" s="100"/>
      <c r="N79" s="41"/>
    </row>
    <row r="80" spans="1:14" s="1" customFormat="1" ht="18.75" x14ac:dyDescent="0.3">
      <c r="A80" s="73">
        <v>40</v>
      </c>
      <c r="B80" s="81"/>
      <c r="C80" s="19" t="s">
        <v>122</v>
      </c>
      <c r="D80" s="79" t="s">
        <v>123</v>
      </c>
      <c r="E80" s="82" t="s">
        <v>49</v>
      </c>
      <c r="F80" s="62">
        <v>121</v>
      </c>
      <c r="G80" s="64"/>
      <c r="H80" s="66">
        <f t="shared" ref="H80:H83" si="38">ROUND(F80*G80,2)</f>
        <v>0</v>
      </c>
      <c r="I80" s="92">
        <v>0.08</v>
      </c>
      <c r="J80" s="93">
        <f t="shared" ref="J80:J83" si="39">ROUND(H80*I80,2)</f>
        <v>0</v>
      </c>
      <c r="K80" s="94">
        <f t="shared" ref="K80:K83" si="40">ROUND(H80+J80,2)</f>
        <v>0</v>
      </c>
      <c r="M80" s="101" t="str">
        <f>IF(AND(F80&gt;0,OR(ISBLANK(G80),G80=0)),"podaj stawkę!",IF(AND(ISBLANK(F80),G80&gt;0),"usuń stawkę","OK"))</f>
        <v>podaj stawkę!</v>
      </c>
      <c r="N80" s="41">
        <f>IF(M80&lt;&gt;"OK",1,0)</f>
        <v>1</v>
      </c>
    </row>
    <row r="81" spans="1:14" s="1" customFormat="1" ht="18.75" x14ac:dyDescent="0.2">
      <c r="A81" s="73">
        <v>41</v>
      </c>
      <c r="B81" s="32"/>
      <c r="C81" s="16" t="s">
        <v>124</v>
      </c>
      <c r="D81" s="10" t="s">
        <v>123</v>
      </c>
      <c r="E81" s="60" t="s">
        <v>49</v>
      </c>
      <c r="F81" s="34">
        <v>130</v>
      </c>
      <c r="G81" s="23"/>
      <c r="H81" s="24">
        <f t="shared" si="38"/>
        <v>0</v>
      </c>
      <c r="I81" s="54">
        <v>0.23</v>
      </c>
      <c r="J81" s="30">
        <f t="shared" si="39"/>
        <v>0</v>
      </c>
      <c r="K81" s="31">
        <f t="shared" si="40"/>
        <v>0</v>
      </c>
      <c r="M81" s="49" t="str">
        <f>IF(AND(F81&gt;0,OR(ISBLANK(G81),G81=0)),"podaj stawkę!",IF(AND(ISBLANK(F81),G81&gt;0),"usuń stawkę","OK"))</f>
        <v>podaj stawkę!</v>
      </c>
      <c r="N81" s="41">
        <f>IF(M81&lt;&gt;"OK",1,0)</f>
        <v>1</v>
      </c>
    </row>
    <row r="82" spans="1:14" s="1" customFormat="1" ht="18.75" x14ac:dyDescent="0.2">
      <c r="A82" s="74">
        <v>42</v>
      </c>
      <c r="B82" s="32"/>
      <c r="C82" s="16" t="s">
        <v>125</v>
      </c>
      <c r="D82" s="10" t="s">
        <v>126</v>
      </c>
      <c r="E82" s="60" t="s">
        <v>49</v>
      </c>
      <c r="F82" s="34">
        <v>65.5</v>
      </c>
      <c r="G82" s="23"/>
      <c r="H82" s="24">
        <f t="shared" si="38"/>
        <v>0</v>
      </c>
      <c r="I82" s="54">
        <v>0.08</v>
      </c>
      <c r="J82" s="30">
        <f t="shared" si="39"/>
        <v>0</v>
      </c>
      <c r="K82" s="31">
        <f t="shared" si="40"/>
        <v>0</v>
      </c>
      <c r="M82" s="49" t="str">
        <f>IF(AND(F82&gt;0,OR(ISBLANK(G82),G82=0)),"podaj stawkę!",IF(AND(ISBLANK(F82),G82&gt;0),"usuń stawkę","OK"))</f>
        <v>podaj stawkę!</v>
      </c>
      <c r="N82" s="41">
        <f>IF(M82&lt;&gt;"OK",1,0)</f>
        <v>1</v>
      </c>
    </row>
    <row r="83" spans="1:14" s="1" customFormat="1" ht="19.5" thickBot="1" x14ac:dyDescent="0.25">
      <c r="A83" s="91">
        <v>43</v>
      </c>
      <c r="B83" s="33"/>
      <c r="C83" s="17" t="s">
        <v>127</v>
      </c>
      <c r="D83" s="12" t="s">
        <v>126</v>
      </c>
      <c r="E83" s="13" t="s">
        <v>49</v>
      </c>
      <c r="F83" s="35">
        <v>52</v>
      </c>
      <c r="G83" s="27"/>
      <c r="H83" s="28">
        <f t="shared" si="38"/>
        <v>0</v>
      </c>
      <c r="I83" s="55">
        <v>0.23</v>
      </c>
      <c r="J83" s="36">
        <f t="shared" si="39"/>
        <v>0</v>
      </c>
      <c r="K83" s="37">
        <f t="shared" si="40"/>
        <v>0</v>
      </c>
      <c r="M83" s="49" t="str">
        <f>IF(AND(F83&gt;0,OR(ISBLANK(G83),G83=0)),"podaj stawkę!",IF(AND(ISBLANK(F83),G83&gt;0),"usuń stawkę","OK"))</f>
        <v>podaj stawkę!</v>
      </c>
      <c r="N83" s="41">
        <f>IF(M83&lt;&gt;"OK",1,0)</f>
        <v>1</v>
      </c>
    </row>
    <row r="84" spans="1:14" s="1" customFormat="1" x14ac:dyDescent="0.25">
      <c r="C84" s="14"/>
      <c r="M84" s="46"/>
      <c r="N84" s="44">
        <f>SUM(N18:N83)</f>
        <v>43</v>
      </c>
    </row>
    <row r="85" spans="1:14" s="1" customFormat="1" ht="33.75" customHeight="1" x14ac:dyDescent="0.3">
      <c r="C85" s="14"/>
      <c r="M85" s="50"/>
      <c r="N85" s="29"/>
    </row>
    <row r="86" spans="1:14" s="1" customFormat="1" ht="36.75" customHeight="1" x14ac:dyDescent="0.3">
      <c r="A86" s="121" t="s">
        <v>128</v>
      </c>
      <c r="B86" s="121"/>
      <c r="C86" s="121"/>
      <c r="D86" s="38">
        <f>SUM(H18:H60,H62:H62,H64:H64,H66:H66,H68:H68,H70:H70,H72:H72,H74:H83)</f>
        <v>0</v>
      </c>
      <c r="E86" s="7"/>
      <c r="F86" s="7"/>
      <c r="G86" s="7"/>
      <c r="H86" s="153"/>
      <c r="I86" s="154"/>
      <c r="J86" s="154"/>
      <c r="K86" s="155"/>
      <c r="L86" s="8"/>
      <c r="M86" s="50"/>
      <c r="N86" s="29"/>
    </row>
    <row r="87" spans="1:14" s="1" customFormat="1" x14ac:dyDescent="0.25">
      <c r="A87" s="121" t="s">
        <v>129</v>
      </c>
      <c r="B87" s="121"/>
      <c r="C87" s="121"/>
      <c r="D87" s="38">
        <f>SUM(K18:K60,K62:K62,K64:K64,K66:K66,K68:K68,K70:K70,K72:K72,K74:K83)</f>
        <v>0</v>
      </c>
      <c r="E87" s="7"/>
      <c r="F87" s="7"/>
      <c r="G87" s="7"/>
      <c r="H87" s="156"/>
      <c r="I87" s="157"/>
      <c r="J87" s="157"/>
      <c r="K87" s="158"/>
      <c r="L87" s="8"/>
      <c r="M87" s="46"/>
      <c r="N87" s="39"/>
    </row>
    <row r="88" spans="1:14" s="1" customFormat="1" x14ac:dyDescent="0.25">
      <c r="C88" s="14"/>
      <c r="E88" s="21"/>
      <c r="F88" s="21"/>
      <c r="G88" s="21"/>
      <c r="H88" s="156"/>
      <c r="I88" s="157"/>
      <c r="J88" s="157"/>
      <c r="K88" s="158"/>
      <c r="M88" s="46"/>
      <c r="N88" s="39"/>
    </row>
    <row r="89" spans="1:14" x14ac:dyDescent="0.25">
      <c r="A89" s="1"/>
      <c r="B89" s="1"/>
      <c r="C89" s="14"/>
      <c r="D89" s="1"/>
      <c r="E89" s="21"/>
      <c r="F89" s="21"/>
      <c r="G89" s="21"/>
      <c r="H89" s="159"/>
      <c r="I89" s="160"/>
      <c r="J89" s="160"/>
      <c r="K89" s="161"/>
    </row>
    <row r="91" spans="1:14" ht="27" x14ac:dyDescent="0.35">
      <c r="D91" s="45" t="str">
        <f>IF(N84&gt;0,"Nie wypełniono wszystkich stawek lub wprowadzono niepotrzebne stawki!!!!!!","")</f>
        <v>Nie wypełniono wszystkich stawek lub wprowadzono niepotrzebne stawki!!!!!!</v>
      </c>
    </row>
  </sheetData>
  <sheetProtection algorithmName="SHA-512" hashValue="aPbnaMF8nHn1+Q0yxaxkJYIl3jpGDctzPjfT2ZpzTmzxrog+xud0ugVbh6IYi7uG/Z9H5DdS5uahLuVb3BPzaQ==" saltValue="QERnh67AXvvRZoCgCPDrFw==" spinCount="100000" sheet="1" objects="1" scenarios="1" selectLockedCells="1"/>
  <mergeCells count="111">
    <mergeCell ref="H86:K89"/>
    <mergeCell ref="A3:J3"/>
    <mergeCell ref="A4:E4"/>
    <mergeCell ref="A8:K8"/>
    <mergeCell ref="A10:D10"/>
    <mergeCell ref="A11:D11"/>
    <mergeCell ref="A12:D12"/>
    <mergeCell ref="A13:D13"/>
    <mergeCell ref="A14:K14"/>
    <mergeCell ref="C16:D16"/>
    <mergeCell ref="A28:A29"/>
    <mergeCell ref="B28:B29"/>
    <mergeCell ref="E28:E29"/>
    <mergeCell ref="F28:F29"/>
    <mergeCell ref="G28:G29"/>
    <mergeCell ref="H28:H29"/>
    <mergeCell ref="E23:E27"/>
    <mergeCell ref="F23:F27"/>
    <mergeCell ref="G23:G27"/>
    <mergeCell ref="H23:H27"/>
    <mergeCell ref="I23:I27"/>
    <mergeCell ref="J23:J27"/>
    <mergeCell ref="K23:K27"/>
    <mergeCell ref="J52:J53"/>
    <mergeCell ref="G30:G32"/>
    <mergeCell ref="H30:H32"/>
    <mergeCell ref="I30:I32"/>
    <mergeCell ref="J30:J32"/>
    <mergeCell ref="K30:K32"/>
    <mergeCell ref="E18:E19"/>
    <mergeCell ref="F18:F19"/>
    <mergeCell ref="G18:G19"/>
    <mergeCell ref="H18:H19"/>
    <mergeCell ref="I18:I19"/>
    <mergeCell ref="I28:I29"/>
    <mergeCell ref="J28:J29"/>
    <mergeCell ref="K28:K29"/>
    <mergeCell ref="M18:M19"/>
    <mergeCell ref="A23:A27"/>
    <mergeCell ref="B23:B27"/>
    <mergeCell ref="M35:M37"/>
    <mergeCell ref="A35:A37"/>
    <mergeCell ref="B35:B37"/>
    <mergeCell ref="E35:E37"/>
    <mergeCell ref="F35:F37"/>
    <mergeCell ref="G35:G37"/>
    <mergeCell ref="H35:H37"/>
    <mergeCell ref="I35:I37"/>
    <mergeCell ref="J35:J37"/>
    <mergeCell ref="K35:K37"/>
    <mergeCell ref="M23:M27"/>
    <mergeCell ref="A18:A19"/>
    <mergeCell ref="B18:B19"/>
    <mergeCell ref="J18:J19"/>
    <mergeCell ref="K18:K19"/>
    <mergeCell ref="M28:M29"/>
    <mergeCell ref="M30:M32"/>
    <mergeCell ref="A30:A32"/>
    <mergeCell ref="B30:B32"/>
    <mergeCell ref="E30:E32"/>
    <mergeCell ref="F30:F32"/>
    <mergeCell ref="N43:N44"/>
    <mergeCell ref="M43:M44"/>
    <mergeCell ref="A41:A42"/>
    <mergeCell ref="B41:B42"/>
    <mergeCell ref="E41:E42"/>
    <mergeCell ref="F41:F42"/>
    <mergeCell ref="G41:G42"/>
    <mergeCell ref="H41:H42"/>
    <mergeCell ref="I41:I42"/>
    <mergeCell ref="J41:J42"/>
    <mergeCell ref="K41:K42"/>
    <mergeCell ref="A43:A44"/>
    <mergeCell ref="B43:B44"/>
    <mergeCell ref="E43:E44"/>
    <mergeCell ref="F43:F44"/>
    <mergeCell ref="G43:G44"/>
    <mergeCell ref="H43:H44"/>
    <mergeCell ref="M41:M42"/>
    <mergeCell ref="A17:K17"/>
    <mergeCell ref="A45:K45"/>
    <mergeCell ref="N52:N53"/>
    <mergeCell ref="A87:C87"/>
    <mergeCell ref="N18:N19"/>
    <mergeCell ref="N23:N27"/>
    <mergeCell ref="N28:N29"/>
    <mergeCell ref="N30:N32"/>
    <mergeCell ref="N35:N37"/>
    <mergeCell ref="A86:C86"/>
    <mergeCell ref="M52:M53"/>
    <mergeCell ref="A52:A53"/>
    <mergeCell ref="B52:B53"/>
    <mergeCell ref="E52:E53"/>
    <mergeCell ref="F52:F53"/>
    <mergeCell ref="G52:G53"/>
    <mergeCell ref="H52:H53"/>
    <mergeCell ref="I52:I53"/>
    <mergeCell ref="I43:I44"/>
    <mergeCell ref="J43:J44"/>
    <mergeCell ref="K43:K44"/>
    <mergeCell ref="A71:K71"/>
    <mergeCell ref="N41:N42"/>
    <mergeCell ref="A73:K73"/>
    <mergeCell ref="A76:K76"/>
    <mergeCell ref="A79:K79"/>
    <mergeCell ref="A61:K61"/>
    <mergeCell ref="A63:K63"/>
    <mergeCell ref="A65:K65"/>
    <mergeCell ref="A67:K67"/>
    <mergeCell ref="A69:K69"/>
    <mergeCell ref="K52:K53"/>
  </mergeCells>
  <conditionalFormatting sqref="H74:H75 J74:K75 H18:H44 J18:K44 J46:K60 H46:H60 J77:K78 H77:H78 H80:H83 J80:K83">
    <cfRule type="cellIs" dxfId="34" priority="85" operator="greaterThan">
      <formula>0</formula>
    </cfRule>
  </conditionalFormatting>
  <conditionalFormatting sqref="M80 M18:M19 M72 M81:M83 M74:M75 M77:M78">
    <cfRule type="cellIs" dxfId="33" priority="84" operator="equal">
      <formula>"OK"</formula>
    </cfRule>
  </conditionalFormatting>
  <conditionalFormatting sqref="M43 M54:M60 M46:M52 M38:M41 M33:M35 M30 M28 M20:M23">
    <cfRule type="cellIs" dxfId="32" priority="79" operator="notEqual">
      <formula>"OK"</formula>
    </cfRule>
    <cfRule type="cellIs" dxfId="31" priority="80" operator="equal">
      <formula>"OK"</formula>
    </cfRule>
  </conditionalFormatting>
  <conditionalFormatting sqref="M62">
    <cfRule type="cellIs" dxfId="30" priority="77" operator="notEqual">
      <formula>"OK"</formula>
    </cfRule>
    <cfRule type="cellIs" dxfId="29" priority="78" operator="equal">
      <formula>"OK"</formula>
    </cfRule>
  </conditionalFormatting>
  <conditionalFormatting sqref="M64">
    <cfRule type="cellIs" dxfId="28" priority="75" operator="notEqual">
      <formula>"OK"</formula>
    </cfRule>
    <cfRule type="cellIs" dxfId="27" priority="76" operator="equal">
      <formula>"OK"</formula>
    </cfRule>
  </conditionalFormatting>
  <conditionalFormatting sqref="M66">
    <cfRule type="cellIs" dxfId="26" priority="73" operator="notEqual">
      <formula>"OK"</formula>
    </cfRule>
    <cfRule type="cellIs" dxfId="25" priority="74" operator="equal">
      <formula>"OK"</formula>
    </cfRule>
  </conditionalFormatting>
  <conditionalFormatting sqref="M68">
    <cfRule type="cellIs" dxfId="24" priority="71" operator="notEqual">
      <formula>"OK"</formula>
    </cfRule>
    <cfRule type="cellIs" dxfId="23" priority="72" operator="equal">
      <formula>"OK"</formula>
    </cfRule>
  </conditionalFormatting>
  <conditionalFormatting sqref="M70">
    <cfRule type="cellIs" dxfId="22" priority="69" operator="notEqual">
      <formula>"OK"</formula>
    </cfRule>
    <cfRule type="cellIs" dxfId="21" priority="70" operator="equal">
      <formula>"OK"</formula>
    </cfRule>
  </conditionalFormatting>
  <conditionalFormatting sqref="J62:K62">
    <cfRule type="cellIs" dxfId="20" priority="61" operator="greaterThan">
      <formula>0</formula>
    </cfRule>
  </conditionalFormatting>
  <conditionalFormatting sqref="H62">
    <cfRule type="cellIs" dxfId="19" priority="60" operator="greaterThan">
      <formula>0</formula>
    </cfRule>
  </conditionalFormatting>
  <conditionalFormatting sqref="H74:H75 H18:H44 H46:H60 H62 H77:H78 H80:H83">
    <cfRule type="cellIs" dxfId="18" priority="59" operator="greaterThan">
      <formula>0</formula>
    </cfRule>
  </conditionalFormatting>
  <conditionalFormatting sqref="J64:K64">
    <cfRule type="cellIs" dxfId="17" priority="57" operator="greaterThan">
      <formula>0</formula>
    </cfRule>
  </conditionalFormatting>
  <conditionalFormatting sqref="H64">
    <cfRule type="cellIs" dxfId="16" priority="56" operator="greaterThan">
      <formula>0</formula>
    </cfRule>
  </conditionalFormatting>
  <conditionalFormatting sqref="H64">
    <cfRule type="cellIs" dxfId="15" priority="55" operator="greaterThan">
      <formula>0</formula>
    </cfRule>
  </conditionalFormatting>
  <conditionalFormatting sqref="J66:K66">
    <cfRule type="cellIs" dxfId="14" priority="53" operator="greaterThan">
      <formula>0</formula>
    </cfRule>
  </conditionalFormatting>
  <conditionalFormatting sqref="H66">
    <cfRule type="cellIs" dxfId="13" priority="52" operator="greaterThan">
      <formula>0</formula>
    </cfRule>
  </conditionalFormatting>
  <conditionalFormatting sqref="H66">
    <cfRule type="cellIs" dxfId="12" priority="51" operator="greaterThan">
      <formula>0</formula>
    </cfRule>
  </conditionalFormatting>
  <conditionalFormatting sqref="J68:K68">
    <cfRule type="cellIs" dxfId="11" priority="49" operator="greaterThan">
      <formula>0</formula>
    </cfRule>
  </conditionalFormatting>
  <conditionalFormatting sqref="H68">
    <cfRule type="cellIs" dxfId="10" priority="48" operator="greaterThan">
      <formula>0</formula>
    </cfRule>
  </conditionalFormatting>
  <conditionalFormatting sqref="H68">
    <cfRule type="cellIs" dxfId="9" priority="47" operator="greaterThan">
      <formula>0</formula>
    </cfRule>
  </conditionalFormatting>
  <conditionalFormatting sqref="J70:K70">
    <cfRule type="cellIs" dxfId="8" priority="45" operator="greaterThan">
      <formula>0</formula>
    </cfRule>
  </conditionalFormatting>
  <conditionalFormatting sqref="H70">
    <cfRule type="cellIs" dxfId="7" priority="44" operator="greaterThan">
      <formula>0</formula>
    </cfRule>
  </conditionalFormatting>
  <conditionalFormatting sqref="H70">
    <cfRule type="cellIs" dxfId="6" priority="43" operator="greaterThan">
      <formula>0</formula>
    </cfRule>
  </conditionalFormatting>
  <conditionalFormatting sqref="J72:K72">
    <cfRule type="cellIs" dxfId="5" priority="41" operator="greaterThan">
      <formula>0</formula>
    </cfRule>
  </conditionalFormatting>
  <conditionalFormatting sqref="H72">
    <cfRule type="cellIs" dxfId="4" priority="40" operator="greaterThan">
      <formula>0</formula>
    </cfRule>
  </conditionalFormatting>
  <conditionalFormatting sqref="H72">
    <cfRule type="cellIs" dxfId="3" priority="39" operator="greaterThan">
      <formula>0</formula>
    </cfRule>
  </conditionalFormatting>
  <conditionalFormatting sqref="N18 N43 N46:N52 N38:N41 N33:N35 N30 N28 N20:N23 N54:N64 N66:N70 N72:N79 N81:N83">
    <cfRule type="cellIs" dxfId="2" priority="2" operator="greaterThan">
      <formula>0</formula>
    </cfRule>
  </conditionalFormatting>
  <conditionalFormatting sqref="M18:M19 M72 M80:M83 M74:M75 M77:M78">
    <cfRule type="cellIs" dxfId="1" priority="83" operator="notEqual">
      <formula>"OK"</formula>
    </cfRule>
  </conditionalFormatting>
  <conditionalFormatting sqref="N80">
    <cfRule type="cellIs" dxfId="0" priority="1" operator="greaterThan">
      <formula>0</formula>
    </cfRule>
  </conditionalFormatting>
  <dataValidations xWindow="681" yWindow="480" count="2">
    <dataValidation type="decimal" allowBlank="1" showInputMessage="1" showErrorMessage="1" errorTitle="stwka" error="Wprowadź liczbę większą od 0. Sprawdż separator części dziesiętnej (przecinek, kropka)_x000a_" promptTitle="stawka" prompt="Podaj stawkę w zł" sqref="G18:G44 G46:G60 G62 G64 G66 G68 G70 G72 G74:G75 G77:G78 G80:G83">
      <formula1>0</formula1>
      <formula2>100000000000</formula2>
    </dataValidation>
    <dataValidation type="list" showInputMessage="1" showErrorMessage="1" error="Podaj właściwą stawkęVAT (8 lub 23%)" sqref="I18:I44 I46:I60 I62 I64 I66 I68 I70 I72 I74:I75 I77:I78 I80:I83">
      <formula1>"8%,23%"</formula1>
    </dataValidation>
  </dataValidations>
  <pageMargins left="0.70866141732283472" right="0.70866141732283472" top="0.74803149606299213" bottom="0.74803149606299213" header="0.31496062992125984" footer="0.31496062992125984"/>
  <pageSetup paperSize="9" scale="71" fitToHeight="18" orientation="landscape" r:id="rId1"/>
  <headerFooter alignWithMargins="0">
    <oddFooter>&amp;Cstrona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2</vt:i4>
      </vt:variant>
    </vt:vector>
  </HeadingPairs>
  <TitlesOfParts>
    <vt:vector size="3" baseType="lpstr">
      <vt:lpstr>pakiet ....</vt:lpstr>
      <vt:lpstr>'pakiet ....'!Obszar_wydruku</vt:lpstr>
      <vt:lpstr>'pakiet ....'!Tytuły_wydruku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1223 N.Lutówko Jarosław Tyborski</cp:lastModifiedBy>
  <cp:lastPrinted>2020-10-23T06:18:16Z</cp:lastPrinted>
  <dcterms:created xsi:type="dcterms:W3CDTF">2020-10-18T08:42:39Z</dcterms:created>
  <dcterms:modified xsi:type="dcterms:W3CDTF">2020-10-30T07:00:04Z</dcterms:modified>
</cp:coreProperties>
</file>