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:\Josephine 2021\DNS\DNS_3_ochranne pomocky\Dezinfekcia BBSK\Dezinfekcia podlah_Vyzva c. 23 BBSK skolstvo\komplet\"/>
    </mc:Choice>
  </mc:AlternateContent>
  <xr:revisionPtr revIDLastSave="0" documentId="13_ncr:1_{3C24F63E-55CF-41CA-A19E-20609E77809D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Dezinfekcia - školstv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72" i="6" l="1"/>
  <c r="BG72" i="6"/>
  <c r="BI72" i="6"/>
  <c r="BA76" i="6"/>
  <c r="X73" i="6"/>
  <c r="W73" i="6"/>
  <c r="V73" i="6"/>
  <c r="S73" i="6"/>
  <c r="R73" i="6"/>
  <c r="Q73" i="6"/>
  <c r="P73" i="6"/>
  <c r="O73" i="6"/>
  <c r="M73" i="6"/>
  <c r="L73" i="6"/>
  <c r="H73" i="6"/>
  <c r="G73" i="6"/>
  <c r="F73" i="6"/>
  <c r="E73" i="6"/>
  <c r="D73" i="6"/>
  <c r="BN71" i="6"/>
  <c r="BS71" i="6" s="1"/>
  <c r="BM71" i="6"/>
  <c r="BR71" i="6" s="1"/>
  <c r="BL71" i="6"/>
  <c r="BQ71" i="6" s="1"/>
  <c r="BK71" i="6"/>
  <c r="BP71" i="6" s="1"/>
  <c r="BJ71" i="6"/>
  <c r="BO71" i="6" s="1"/>
  <c r="BD71" i="6"/>
  <c r="BF71" i="6" s="1"/>
  <c r="AQ71" i="6"/>
  <c r="AX71" i="6" s="1"/>
  <c r="AP71" i="6"/>
  <c r="AW71" i="6" s="1"/>
  <c r="AO71" i="6"/>
  <c r="AV71" i="6" s="1"/>
  <c r="AN71" i="6"/>
  <c r="AU71" i="6" s="1"/>
  <c r="AM71" i="6"/>
  <c r="AT71" i="6" s="1"/>
  <c r="AL71" i="6"/>
  <c r="AS71" i="6" s="1"/>
  <c r="AK71" i="6"/>
  <c r="AR71" i="6" s="1"/>
  <c r="AG71" i="6"/>
  <c r="AF71" i="6"/>
  <c r="AE71" i="6"/>
  <c r="AD71" i="6"/>
  <c r="U71" i="6"/>
  <c r="AB71" i="6" s="1"/>
  <c r="T71" i="6"/>
  <c r="AA71" i="6" s="1"/>
  <c r="I71" i="6"/>
  <c r="BN70" i="6"/>
  <c r="BS70" i="6" s="1"/>
  <c r="BM70" i="6"/>
  <c r="BR70" i="6" s="1"/>
  <c r="BL70" i="6"/>
  <c r="BQ70" i="6" s="1"/>
  <c r="BK70" i="6"/>
  <c r="BP70" i="6" s="1"/>
  <c r="BJ70" i="6"/>
  <c r="BO70" i="6" s="1"/>
  <c r="BD70" i="6"/>
  <c r="AQ70" i="6"/>
  <c r="AX70" i="6" s="1"/>
  <c r="AP70" i="6"/>
  <c r="AW70" i="6" s="1"/>
  <c r="AO70" i="6"/>
  <c r="AV70" i="6" s="1"/>
  <c r="AN70" i="6"/>
  <c r="AU70" i="6" s="1"/>
  <c r="AM70" i="6"/>
  <c r="AT70" i="6" s="1"/>
  <c r="AL70" i="6"/>
  <c r="AS70" i="6" s="1"/>
  <c r="AK70" i="6"/>
  <c r="AR70" i="6" s="1"/>
  <c r="AG70" i="6"/>
  <c r="AF70" i="6"/>
  <c r="AE70" i="6"/>
  <c r="AD70" i="6"/>
  <c r="AC70" i="6"/>
  <c r="U70" i="6"/>
  <c r="AB70" i="6" s="1"/>
  <c r="T70" i="6"/>
  <c r="AA70" i="6" s="1"/>
  <c r="I70" i="6"/>
  <c r="BN69" i="6"/>
  <c r="BS69" i="6" s="1"/>
  <c r="BM69" i="6"/>
  <c r="BR69" i="6" s="1"/>
  <c r="BL69" i="6"/>
  <c r="BQ69" i="6" s="1"/>
  <c r="BK69" i="6"/>
  <c r="BP69" i="6" s="1"/>
  <c r="BJ69" i="6"/>
  <c r="BO69" i="6" s="1"/>
  <c r="BD69" i="6"/>
  <c r="BH69" i="6" s="1"/>
  <c r="BX69" i="6" s="1"/>
  <c r="AQ69" i="6"/>
  <c r="AX69" i="6" s="1"/>
  <c r="AP69" i="6"/>
  <c r="AW69" i="6" s="1"/>
  <c r="AO69" i="6"/>
  <c r="AV69" i="6" s="1"/>
  <c r="AN69" i="6"/>
  <c r="AU69" i="6" s="1"/>
  <c r="AM69" i="6"/>
  <c r="AT69" i="6" s="1"/>
  <c r="AL69" i="6"/>
  <c r="AS69" i="6" s="1"/>
  <c r="AK69" i="6"/>
  <c r="AR69" i="6" s="1"/>
  <c r="AG69" i="6"/>
  <c r="AF69" i="6"/>
  <c r="AE69" i="6"/>
  <c r="AD69" i="6"/>
  <c r="AC69" i="6"/>
  <c r="U69" i="6"/>
  <c r="AB69" i="6" s="1"/>
  <c r="T69" i="6"/>
  <c r="AA69" i="6" s="1"/>
  <c r="I69" i="6"/>
  <c r="BN68" i="6"/>
  <c r="BS68" i="6" s="1"/>
  <c r="BM68" i="6"/>
  <c r="BR68" i="6" s="1"/>
  <c r="BL68" i="6"/>
  <c r="BQ68" i="6" s="1"/>
  <c r="BK68" i="6"/>
  <c r="BP68" i="6" s="1"/>
  <c r="BJ68" i="6"/>
  <c r="BO68" i="6" s="1"/>
  <c r="BD68" i="6"/>
  <c r="BF68" i="6" s="1"/>
  <c r="AQ68" i="6"/>
  <c r="AX68" i="6" s="1"/>
  <c r="AP68" i="6"/>
  <c r="AW68" i="6" s="1"/>
  <c r="AO68" i="6"/>
  <c r="AV68" i="6" s="1"/>
  <c r="AN68" i="6"/>
  <c r="AU68" i="6" s="1"/>
  <c r="AM68" i="6"/>
  <c r="AT68" i="6" s="1"/>
  <c r="AL68" i="6"/>
  <c r="AS68" i="6" s="1"/>
  <c r="AK68" i="6"/>
  <c r="AR68" i="6" s="1"/>
  <c r="AG68" i="6"/>
  <c r="AF68" i="6"/>
  <c r="AI68" i="6" s="1"/>
  <c r="AZ68" i="6" s="1"/>
  <c r="AE68" i="6"/>
  <c r="AD68" i="6"/>
  <c r="AC68" i="6"/>
  <c r="U68" i="6"/>
  <c r="AB68" i="6" s="1"/>
  <c r="T68" i="6"/>
  <c r="AA68" i="6" s="1"/>
  <c r="I68" i="6"/>
  <c r="BN67" i="6"/>
  <c r="BS67" i="6" s="1"/>
  <c r="BM67" i="6"/>
  <c r="BR67" i="6" s="1"/>
  <c r="BL67" i="6"/>
  <c r="BQ67" i="6" s="1"/>
  <c r="BK67" i="6"/>
  <c r="BP67" i="6" s="1"/>
  <c r="BJ67" i="6"/>
  <c r="BO67" i="6" s="1"/>
  <c r="BD67" i="6"/>
  <c r="BH67" i="6" s="1"/>
  <c r="BX67" i="6" s="1"/>
  <c r="AQ67" i="6"/>
  <c r="AX67" i="6" s="1"/>
  <c r="AP67" i="6"/>
  <c r="AW67" i="6" s="1"/>
  <c r="AO67" i="6"/>
  <c r="AV67" i="6" s="1"/>
  <c r="AN67" i="6"/>
  <c r="AU67" i="6" s="1"/>
  <c r="AM67" i="6"/>
  <c r="AT67" i="6" s="1"/>
  <c r="AL67" i="6"/>
  <c r="AS67" i="6" s="1"/>
  <c r="AK67" i="6"/>
  <c r="AR67" i="6" s="1"/>
  <c r="AG67" i="6"/>
  <c r="AI67" i="6" s="1"/>
  <c r="AZ67" i="6" s="1"/>
  <c r="AF67" i="6"/>
  <c r="AE67" i="6"/>
  <c r="AD67" i="6"/>
  <c r="AC67" i="6"/>
  <c r="U67" i="6"/>
  <c r="AB67" i="6" s="1"/>
  <c r="T67" i="6"/>
  <c r="AA67" i="6" s="1"/>
  <c r="I67" i="6"/>
  <c r="BN66" i="6"/>
  <c r="BS66" i="6" s="1"/>
  <c r="BM66" i="6"/>
  <c r="BR66" i="6" s="1"/>
  <c r="BL66" i="6"/>
  <c r="BQ66" i="6" s="1"/>
  <c r="BK66" i="6"/>
  <c r="BP66" i="6" s="1"/>
  <c r="BJ66" i="6"/>
  <c r="BO66" i="6" s="1"/>
  <c r="BD66" i="6"/>
  <c r="BF66" i="6" s="1"/>
  <c r="AT66" i="6"/>
  <c r="AQ66" i="6"/>
  <c r="AX66" i="6" s="1"/>
  <c r="AP66" i="6"/>
  <c r="AW66" i="6" s="1"/>
  <c r="AO66" i="6"/>
  <c r="AV66" i="6" s="1"/>
  <c r="AN66" i="6"/>
  <c r="AU66" i="6" s="1"/>
  <c r="AM66" i="6"/>
  <c r="AL66" i="6"/>
  <c r="AS66" i="6" s="1"/>
  <c r="AK66" i="6"/>
  <c r="AR66" i="6" s="1"/>
  <c r="AG66" i="6"/>
  <c r="AF66" i="6"/>
  <c r="AE66" i="6"/>
  <c r="AD66" i="6"/>
  <c r="AC66" i="6"/>
  <c r="U66" i="6"/>
  <c r="AB66" i="6" s="1"/>
  <c r="T66" i="6"/>
  <c r="AA66" i="6" s="1"/>
  <c r="I66" i="6"/>
  <c r="BN65" i="6"/>
  <c r="BS65" i="6" s="1"/>
  <c r="BM65" i="6"/>
  <c r="BR65" i="6" s="1"/>
  <c r="BL65" i="6"/>
  <c r="BQ65" i="6" s="1"/>
  <c r="BK65" i="6"/>
  <c r="BP65" i="6" s="1"/>
  <c r="BJ65" i="6"/>
  <c r="BO65" i="6" s="1"/>
  <c r="BH65" i="6"/>
  <c r="BX65" i="6" s="1"/>
  <c r="BF65" i="6"/>
  <c r="AQ65" i="6"/>
  <c r="AX65" i="6" s="1"/>
  <c r="AP65" i="6"/>
  <c r="AW65" i="6" s="1"/>
  <c r="AO65" i="6"/>
  <c r="AV65" i="6" s="1"/>
  <c r="AN65" i="6"/>
  <c r="AU65" i="6" s="1"/>
  <c r="AM65" i="6"/>
  <c r="AT65" i="6" s="1"/>
  <c r="AL65" i="6"/>
  <c r="AS65" i="6" s="1"/>
  <c r="AK65" i="6"/>
  <c r="AR65" i="6" s="1"/>
  <c r="AG65" i="6"/>
  <c r="AF65" i="6"/>
  <c r="AE65" i="6"/>
  <c r="AD65" i="6"/>
  <c r="AJ65" i="6" s="1"/>
  <c r="BA65" i="6" s="1"/>
  <c r="AC65" i="6"/>
  <c r="U65" i="6"/>
  <c r="AB65" i="6" s="1"/>
  <c r="T65" i="6"/>
  <c r="AA65" i="6" s="1"/>
  <c r="I65" i="6"/>
  <c r="BN64" i="6"/>
  <c r="BS64" i="6" s="1"/>
  <c r="BM64" i="6"/>
  <c r="BR64" i="6" s="1"/>
  <c r="BL64" i="6"/>
  <c r="BQ64" i="6" s="1"/>
  <c r="BK64" i="6"/>
  <c r="BP64" i="6" s="1"/>
  <c r="BJ64" i="6"/>
  <c r="BO64" i="6" s="1"/>
  <c r="BD64" i="6"/>
  <c r="BH64" i="6" s="1"/>
  <c r="BX64" i="6" s="1"/>
  <c r="AQ64" i="6"/>
  <c r="AX64" i="6" s="1"/>
  <c r="AP64" i="6"/>
  <c r="AW64" i="6" s="1"/>
  <c r="AO64" i="6"/>
  <c r="AV64" i="6" s="1"/>
  <c r="AN64" i="6"/>
  <c r="AU64" i="6" s="1"/>
  <c r="AM64" i="6"/>
  <c r="AT64" i="6" s="1"/>
  <c r="AL64" i="6"/>
  <c r="AS64" i="6" s="1"/>
  <c r="AK64" i="6"/>
  <c r="AR64" i="6" s="1"/>
  <c r="AG64" i="6"/>
  <c r="AF64" i="6"/>
  <c r="AE64" i="6"/>
  <c r="AD64" i="6"/>
  <c r="AC64" i="6"/>
  <c r="U64" i="6"/>
  <c r="AB64" i="6" s="1"/>
  <c r="T64" i="6"/>
  <c r="AA64" i="6" s="1"/>
  <c r="I64" i="6"/>
  <c r="BN63" i="6"/>
  <c r="BS63" i="6" s="1"/>
  <c r="BM63" i="6"/>
  <c r="BR63" i="6" s="1"/>
  <c r="BL63" i="6"/>
  <c r="BQ63" i="6" s="1"/>
  <c r="BK63" i="6"/>
  <c r="BP63" i="6" s="1"/>
  <c r="BJ63" i="6"/>
  <c r="BO63" i="6" s="1"/>
  <c r="BD63" i="6"/>
  <c r="BF63" i="6" s="1"/>
  <c r="AQ63" i="6"/>
  <c r="AX63" i="6" s="1"/>
  <c r="AP63" i="6"/>
  <c r="AW63" i="6" s="1"/>
  <c r="AO63" i="6"/>
  <c r="AV63" i="6" s="1"/>
  <c r="AN63" i="6"/>
  <c r="AU63" i="6" s="1"/>
  <c r="AM63" i="6"/>
  <c r="AT63" i="6" s="1"/>
  <c r="AL63" i="6"/>
  <c r="AS63" i="6" s="1"/>
  <c r="AK63" i="6"/>
  <c r="AR63" i="6" s="1"/>
  <c r="AG63" i="6"/>
  <c r="AF63" i="6"/>
  <c r="AE63" i="6"/>
  <c r="AD63" i="6"/>
  <c r="AC63" i="6"/>
  <c r="U63" i="6"/>
  <c r="AB63" i="6" s="1"/>
  <c r="T63" i="6"/>
  <c r="AA63" i="6" s="1"/>
  <c r="I63" i="6"/>
  <c r="BN62" i="6"/>
  <c r="BS62" i="6" s="1"/>
  <c r="BM62" i="6"/>
  <c r="BR62" i="6" s="1"/>
  <c r="BL62" i="6"/>
  <c r="BQ62" i="6" s="1"/>
  <c r="BK62" i="6"/>
  <c r="BP62" i="6" s="1"/>
  <c r="BJ62" i="6"/>
  <c r="BO62" i="6" s="1"/>
  <c r="BD62" i="6"/>
  <c r="BH62" i="6" s="1"/>
  <c r="BX62" i="6" s="1"/>
  <c r="AQ62" i="6"/>
  <c r="AX62" i="6" s="1"/>
  <c r="AP62" i="6"/>
  <c r="AW62" i="6" s="1"/>
  <c r="AO62" i="6"/>
  <c r="AV62" i="6" s="1"/>
  <c r="AN62" i="6"/>
  <c r="AU62" i="6" s="1"/>
  <c r="AM62" i="6"/>
  <c r="AT62" i="6" s="1"/>
  <c r="AL62" i="6"/>
  <c r="AS62" i="6" s="1"/>
  <c r="AK62" i="6"/>
  <c r="AR62" i="6" s="1"/>
  <c r="AG62" i="6"/>
  <c r="AF62" i="6"/>
  <c r="AE62" i="6"/>
  <c r="AD62" i="6"/>
  <c r="AJ62" i="6" s="1"/>
  <c r="BA62" i="6" s="1"/>
  <c r="AC62" i="6"/>
  <c r="U62" i="6"/>
  <c r="AB62" i="6" s="1"/>
  <c r="T62" i="6"/>
  <c r="AA62" i="6" s="1"/>
  <c r="I62" i="6"/>
  <c r="BN61" i="6"/>
  <c r="BS61" i="6" s="1"/>
  <c r="BM61" i="6"/>
  <c r="BR61" i="6" s="1"/>
  <c r="BL61" i="6"/>
  <c r="BQ61" i="6" s="1"/>
  <c r="BK61" i="6"/>
  <c r="BP61" i="6" s="1"/>
  <c r="BJ61" i="6"/>
  <c r="BO61" i="6" s="1"/>
  <c r="BD61" i="6"/>
  <c r="BF61" i="6" s="1"/>
  <c r="AQ61" i="6"/>
  <c r="AX61" i="6" s="1"/>
  <c r="AP61" i="6"/>
  <c r="AW61" i="6" s="1"/>
  <c r="AO61" i="6"/>
  <c r="AV61" i="6" s="1"/>
  <c r="AN61" i="6"/>
  <c r="AU61" i="6" s="1"/>
  <c r="AM61" i="6"/>
  <c r="AT61" i="6" s="1"/>
  <c r="AL61" i="6"/>
  <c r="AS61" i="6" s="1"/>
  <c r="AK61" i="6"/>
  <c r="AR61" i="6" s="1"/>
  <c r="AG61" i="6"/>
  <c r="AF61" i="6"/>
  <c r="AE61" i="6"/>
  <c r="AD61" i="6"/>
  <c r="AC61" i="6"/>
  <c r="U61" i="6"/>
  <c r="AB61" i="6" s="1"/>
  <c r="T61" i="6"/>
  <c r="AA61" i="6" s="1"/>
  <c r="I61" i="6"/>
  <c r="BN60" i="6"/>
  <c r="BS60" i="6" s="1"/>
  <c r="BM60" i="6"/>
  <c r="BR60" i="6" s="1"/>
  <c r="BL60" i="6"/>
  <c r="BQ60" i="6" s="1"/>
  <c r="BK60" i="6"/>
  <c r="BP60" i="6" s="1"/>
  <c r="BJ60" i="6"/>
  <c r="BO60" i="6" s="1"/>
  <c r="BD60" i="6"/>
  <c r="BH60" i="6" s="1"/>
  <c r="BX60" i="6" s="1"/>
  <c r="AQ60" i="6"/>
  <c r="AX60" i="6" s="1"/>
  <c r="AP60" i="6"/>
  <c r="AW60" i="6" s="1"/>
  <c r="AO60" i="6"/>
  <c r="AV60" i="6" s="1"/>
  <c r="AN60" i="6"/>
  <c r="AU60" i="6" s="1"/>
  <c r="AM60" i="6"/>
  <c r="AT60" i="6" s="1"/>
  <c r="AL60" i="6"/>
  <c r="AS60" i="6" s="1"/>
  <c r="AK60" i="6"/>
  <c r="AR60" i="6" s="1"/>
  <c r="AG60" i="6"/>
  <c r="AF60" i="6"/>
  <c r="AE60" i="6"/>
  <c r="AD60" i="6"/>
  <c r="AC60" i="6"/>
  <c r="U60" i="6"/>
  <c r="AB60" i="6" s="1"/>
  <c r="T60" i="6"/>
  <c r="AA60" i="6" s="1"/>
  <c r="I60" i="6"/>
  <c r="BN59" i="6"/>
  <c r="BS59" i="6" s="1"/>
  <c r="BM59" i="6"/>
  <c r="BR59" i="6" s="1"/>
  <c r="BL59" i="6"/>
  <c r="BQ59" i="6" s="1"/>
  <c r="BK59" i="6"/>
  <c r="BP59" i="6" s="1"/>
  <c r="BJ59" i="6"/>
  <c r="BO59" i="6" s="1"/>
  <c r="BD59" i="6"/>
  <c r="AQ59" i="6"/>
  <c r="AX59" i="6" s="1"/>
  <c r="AP59" i="6"/>
  <c r="AW59" i="6" s="1"/>
  <c r="AO59" i="6"/>
  <c r="AV59" i="6" s="1"/>
  <c r="AN59" i="6"/>
  <c r="AU59" i="6" s="1"/>
  <c r="AM59" i="6"/>
  <c r="AT59" i="6" s="1"/>
  <c r="AL59" i="6"/>
  <c r="AS59" i="6" s="1"/>
  <c r="AK59" i="6"/>
  <c r="AR59" i="6" s="1"/>
  <c r="AG59" i="6"/>
  <c r="AF59" i="6"/>
  <c r="AE59" i="6"/>
  <c r="AD59" i="6"/>
  <c r="AC59" i="6"/>
  <c r="U59" i="6"/>
  <c r="AB59" i="6" s="1"/>
  <c r="T59" i="6"/>
  <c r="AA59" i="6" s="1"/>
  <c r="I59" i="6"/>
  <c r="BN58" i="6"/>
  <c r="BS58" i="6" s="1"/>
  <c r="BM58" i="6"/>
  <c r="BR58" i="6" s="1"/>
  <c r="BL58" i="6"/>
  <c r="BQ58" i="6" s="1"/>
  <c r="BK58" i="6"/>
  <c r="BP58" i="6" s="1"/>
  <c r="BJ58" i="6"/>
  <c r="BO58" i="6" s="1"/>
  <c r="BD58" i="6"/>
  <c r="AQ58" i="6"/>
  <c r="AX58" i="6" s="1"/>
  <c r="AP58" i="6"/>
  <c r="AW58" i="6" s="1"/>
  <c r="AO58" i="6"/>
  <c r="AV58" i="6" s="1"/>
  <c r="AN58" i="6"/>
  <c r="AU58" i="6" s="1"/>
  <c r="AM58" i="6"/>
  <c r="AT58" i="6" s="1"/>
  <c r="AL58" i="6"/>
  <c r="AS58" i="6" s="1"/>
  <c r="AK58" i="6"/>
  <c r="AR58" i="6" s="1"/>
  <c r="AG58" i="6"/>
  <c r="AF58" i="6"/>
  <c r="AE58" i="6"/>
  <c r="AD58" i="6"/>
  <c r="AC58" i="6"/>
  <c r="U58" i="6"/>
  <c r="AB58" i="6" s="1"/>
  <c r="T58" i="6"/>
  <c r="AA58" i="6" s="1"/>
  <c r="I58" i="6"/>
  <c r="BN57" i="6"/>
  <c r="BS57" i="6" s="1"/>
  <c r="BM57" i="6"/>
  <c r="BR57" i="6" s="1"/>
  <c r="BL57" i="6"/>
  <c r="BQ57" i="6" s="1"/>
  <c r="BK57" i="6"/>
  <c r="BP57" i="6" s="1"/>
  <c r="BJ57" i="6"/>
  <c r="BO57" i="6" s="1"/>
  <c r="BD57" i="6"/>
  <c r="BF57" i="6" s="1"/>
  <c r="AQ57" i="6"/>
  <c r="AX57" i="6" s="1"/>
  <c r="AP57" i="6"/>
  <c r="AW57" i="6" s="1"/>
  <c r="AO57" i="6"/>
  <c r="AV57" i="6" s="1"/>
  <c r="AN57" i="6"/>
  <c r="AU57" i="6" s="1"/>
  <c r="AM57" i="6"/>
  <c r="AT57" i="6" s="1"/>
  <c r="AL57" i="6"/>
  <c r="AS57" i="6" s="1"/>
  <c r="AK57" i="6"/>
  <c r="AR57" i="6" s="1"/>
  <c r="AG57" i="6"/>
  <c r="AF57" i="6"/>
  <c r="AE57" i="6"/>
  <c r="AD57" i="6"/>
  <c r="AC57" i="6"/>
  <c r="U57" i="6"/>
  <c r="AB57" i="6" s="1"/>
  <c r="T57" i="6"/>
  <c r="AA57" i="6" s="1"/>
  <c r="I57" i="6"/>
  <c r="BN56" i="6"/>
  <c r="BS56" i="6" s="1"/>
  <c r="BM56" i="6"/>
  <c r="BR56" i="6" s="1"/>
  <c r="BL56" i="6"/>
  <c r="BQ56" i="6" s="1"/>
  <c r="BK56" i="6"/>
  <c r="BP56" i="6" s="1"/>
  <c r="BJ56" i="6"/>
  <c r="BO56" i="6" s="1"/>
  <c r="BD56" i="6"/>
  <c r="BH56" i="6" s="1"/>
  <c r="BX56" i="6" s="1"/>
  <c r="AQ56" i="6"/>
  <c r="AX56" i="6" s="1"/>
  <c r="AP56" i="6"/>
  <c r="AW56" i="6" s="1"/>
  <c r="AO56" i="6"/>
  <c r="AV56" i="6" s="1"/>
  <c r="AN56" i="6"/>
  <c r="AU56" i="6" s="1"/>
  <c r="AM56" i="6"/>
  <c r="AT56" i="6" s="1"/>
  <c r="AL56" i="6"/>
  <c r="AS56" i="6" s="1"/>
  <c r="AK56" i="6"/>
  <c r="AR56" i="6" s="1"/>
  <c r="AG56" i="6"/>
  <c r="AF56" i="6"/>
  <c r="AE56" i="6"/>
  <c r="AD56" i="6"/>
  <c r="AC56" i="6"/>
  <c r="U56" i="6"/>
  <c r="AB56" i="6" s="1"/>
  <c r="T56" i="6"/>
  <c r="AA56" i="6" s="1"/>
  <c r="I56" i="6"/>
  <c r="BN55" i="6"/>
  <c r="BS55" i="6" s="1"/>
  <c r="BM55" i="6"/>
  <c r="BR55" i="6" s="1"/>
  <c r="BL55" i="6"/>
  <c r="BQ55" i="6" s="1"/>
  <c r="BK55" i="6"/>
  <c r="BP55" i="6" s="1"/>
  <c r="BJ55" i="6"/>
  <c r="BO55" i="6" s="1"/>
  <c r="BD55" i="6"/>
  <c r="AQ55" i="6"/>
  <c r="AX55" i="6" s="1"/>
  <c r="AP55" i="6"/>
  <c r="AW55" i="6" s="1"/>
  <c r="AO55" i="6"/>
  <c r="AV55" i="6" s="1"/>
  <c r="AN55" i="6"/>
  <c r="AU55" i="6" s="1"/>
  <c r="AM55" i="6"/>
  <c r="AT55" i="6" s="1"/>
  <c r="AL55" i="6"/>
  <c r="AS55" i="6" s="1"/>
  <c r="AK55" i="6"/>
  <c r="AR55" i="6" s="1"/>
  <c r="AG55" i="6"/>
  <c r="AF55" i="6"/>
  <c r="AE55" i="6"/>
  <c r="AD55" i="6"/>
  <c r="AC55" i="6"/>
  <c r="U55" i="6"/>
  <c r="AB55" i="6" s="1"/>
  <c r="T55" i="6"/>
  <c r="AA55" i="6" s="1"/>
  <c r="I55" i="6"/>
  <c r="BN54" i="6"/>
  <c r="BS54" i="6" s="1"/>
  <c r="BM54" i="6"/>
  <c r="BR54" i="6" s="1"/>
  <c r="BL54" i="6"/>
  <c r="BQ54" i="6" s="1"/>
  <c r="BK54" i="6"/>
  <c r="BP54" i="6" s="1"/>
  <c r="BJ54" i="6"/>
  <c r="BO54" i="6" s="1"/>
  <c r="BD54" i="6"/>
  <c r="AQ54" i="6"/>
  <c r="AX54" i="6" s="1"/>
  <c r="AP54" i="6"/>
  <c r="AW54" i="6" s="1"/>
  <c r="AO54" i="6"/>
  <c r="AV54" i="6" s="1"/>
  <c r="AN54" i="6"/>
  <c r="AU54" i="6" s="1"/>
  <c r="AM54" i="6"/>
  <c r="AT54" i="6" s="1"/>
  <c r="AL54" i="6"/>
  <c r="AS54" i="6" s="1"/>
  <c r="AK54" i="6"/>
  <c r="AR54" i="6" s="1"/>
  <c r="AG54" i="6"/>
  <c r="AF54" i="6"/>
  <c r="AE54" i="6"/>
  <c r="AD54" i="6"/>
  <c r="AC54" i="6"/>
  <c r="U54" i="6"/>
  <c r="AB54" i="6" s="1"/>
  <c r="T54" i="6"/>
  <c r="AA54" i="6" s="1"/>
  <c r="I54" i="6"/>
  <c r="BN53" i="6"/>
  <c r="BS53" i="6" s="1"/>
  <c r="BM53" i="6"/>
  <c r="BR53" i="6" s="1"/>
  <c r="BL53" i="6"/>
  <c r="BQ53" i="6" s="1"/>
  <c r="BK53" i="6"/>
  <c r="BP53" i="6" s="1"/>
  <c r="BJ53" i="6"/>
  <c r="BO53" i="6" s="1"/>
  <c r="BD53" i="6"/>
  <c r="BH53" i="6" s="1"/>
  <c r="BX53" i="6" s="1"/>
  <c r="AQ53" i="6"/>
  <c r="AX53" i="6" s="1"/>
  <c r="AP53" i="6"/>
  <c r="AW53" i="6" s="1"/>
  <c r="AO53" i="6"/>
  <c r="AV53" i="6" s="1"/>
  <c r="AN53" i="6"/>
  <c r="AU53" i="6" s="1"/>
  <c r="AM53" i="6"/>
  <c r="AT53" i="6" s="1"/>
  <c r="AL53" i="6"/>
  <c r="AS53" i="6" s="1"/>
  <c r="AK53" i="6"/>
  <c r="AR53" i="6" s="1"/>
  <c r="AG53" i="6"/>
  <c r="AF53" i="6"/>
  <c r="AE53" i="6"/>
  <c r="AD53" i="6"/>
  <c r="AC53" i="6"/>
  <c r="U53" i="6"/>
  <c r="AB53" i="6" s="1"/>
  <c r="T53" i="6"/>
  <c r="AA53" i="6" s="1"/>
  <c r="I53" i="6"/>
  <c r="BN52" i="6"/>
  <c r="BS52" i="6" s="1"/>
  <c r="BM52" i="6"/>
  <c r="BR52" i="6" s="1"/>
  <c r="BL52" i="6"/>
  <c r="BQ52" i="6" s="1"/>
  <c r="BK52" i="6"/>
  <c r="BP52" i="6" s="1"/>
  <c r="BJ52" i="6"/>
  <c r="BO52" i="6" s="1"/>
  <c r="BD52" i="6"/>
  <c r="BH52" i="6" s="1"/>
  <c r="BX52" i="6" s="1"/>
  <c r="AQ52" i="6"/>
  <c r="AX52" i="6" s="1"/>
  <c r="AP52" i="6"/>
  <c r="AW52" i="6" s="1"/>
  <c r="AO52" i="6"/>
  <c r="AV52" i="6" s="1"/>
  <c r="AN52" i="6"/>
  <c r="AU52" i="6" s="1"/>
  <c r="AM52" i="6"/>
  <c r="AT52" i="6" s="1"/>
  <c r="AL52" i="6"/>
  <c r="AS52" i="6" s="1"/>
  <c r="AK52" i="6"/>
  <c r="AR52" i="6" s="1"/>
  <c r="AG52" i="6"/>
  <c r="AF52" i="6"/>
  <c r="AE52" i="6"/>
  <c r="AD52" i="6"/>
  <c r="AC52" i="6"/>
  <c r="U52" i="6"/>
  <c r="AB52" i="6" s="1"/>
  <c r="T52" i="6"/>
  <c r="AA52" i="6" s="1"/>
  <c r="I52" i="6"/>
  <c r="BN51" i="6"/>
  <c r="BS51" i="6" s="1"/>
  <c r="BM51" i="6"/>
  <c r="BR51" i="6" s="1"/>
  <c r="BL51" i="6"/>
  <c r="BQ51" i="6" s="1"/>
  <c r="BK51" i="6"/>
  <c r="BP51" i="6" s="1"/>
  <c r="BJ51" i="6"/>
  <c r="BO51" i="6" s="1"/>
  <c r="BD51" i="6"/>
  <c r="BH51" i="6" s="1"/>
  <c r="BX51" i="6" s="1"/>
  <c r="AQ51" i="6"/>
  <c r="AX51" i="6" s="1"/>
  <c r="AP51" i="6"/>
  <c r="AW51" i="6" s="1"/>
  <c r="AO51" i="6"/>
  <c r="AV51" i="6" s="1"/>
  <c r="AN51" i="6"/>
  <c r="AU51" i="6" s="1"/>
  <c r="AM51" i="6"/>
  <c r="AT51" i="6" s="1"/>
  <c r="AL51" i="6"/>
  <c r="AS51" i="6" s="1"/>
  <c r="AK51" i="6"/>
  <c r="AR51" i="6" s="1"/>
  <c r="AG51" i="6"/>
  <c r="AF51" i="6"/>
  <c r="AE51" i="6"/>
  <c r="AD51" i="6"/>
  <c r="AC51" i="6"/>
  <c r="U51" i="6"/>
  <c r="AB51" i="6" s="1"/>
  <c r="T51" i="6"/>
  <c r="AA51" i="6" s="1"/>
  <c r="I51" i="6"/>
  <c r="BN50" i="6"/>
  <c r="BS50" i="6" s="1"/>
  <c r="BM50" i="6"/>
  <c r="BR50" i="6" s="1"/>
  <c r="BL50" i="6"/>
  <c r="BQ50" i="6" s="1"/>
  <c r="BK50" i="6"/>
  <c r="BP50" i="6" s="1"/>
  <c r="BJ50" i="6"/>
  <c r="BO50" i="6" s="1"/>
  <c r="BD50" i="6"/>
  <c r="BH50" i="6" s="1"/>
  <c r="BX50" i="6" s="1"/>
  <c r="AQ50" i="6"/>
  <c r="AX50" i="6" s="1"/>
  <c r="AP50" i="6"/>
  <c r="AW50" i="6" s="1"/>
  <c r="AO50" i="6"/>
  <c r="AV50" i="6" s="1"/>
  <c r="AN50" i="6"/>
  <c r="AU50" i="6" s="1"/>
  <c r="AM50" i="6"/>
  <c r="AT50" i="6" s="1"/>
  <c r="AL50" i="6"/>
  <c r="AS50" i="6" s="1"/>
  <c r="AK50" i="6"/>
  <c r="AR50" i="6" s="1"/>
  <c r="AG50" i="6"/>
  <c r="AF50" i="6"/>
  <c r="AE50" i="6"/>
  <c r="AD50" i="6"/>
  <c r="AC50" i="6"/>
  <c r="AA50" i="6"/>
  <c r="U50" i="6"/>
  <c r="AB50" i="6" s="1"/>
  <c r="T50" i="6"/>
  <c r="I50" i="6"/>
  <c r="BN49" i="6"/>
  <c r="BS49" i="6" s="1"/>
  <c r="BM49" i="6"/>
  <c r="BR49" i="6" s="1"/>
  <c r="BL49" i="6"/>
  <c r="BQ49" i="6" s="1"/>
  <c r="BK49" i="6"/>
  <c r="BP49" i="6" s="1"/>
  <c r="BJ49" i="6"/>
  <c r="BO49" i="6" s="1"/>
  <c r="BD49" i="6"/>
  <c r="AQ49" i="6"/>
  <c r="AX49" i="6" s="1"/>
  <c r="AP49" i="6"/>
  <c r="AW49" i="6" s="1"/>
  <c r="AO49" i="6"/>
  <c r="AV49" i="6" s="1"/>
  <c r="AN49" i="6"/>
  <c r="AU49" i="6" s="1"/>
  <c r="AM49" i="6"/>
  <c r="AT49" i="6" s="1"/>
  <c r="AL49" i="6"/>
  <c r="AS49" i="6" s="1"/>
  <c r="AK49" i="6"/>
  <c r="AR49" i="6" s="1"/>
  <c r="AG49" i="6"/>
  <c r="AF49" i="6"/>
  <c r="AE49" i="6"/>
  <c r="AD49" i="6"/>
  <c r="AC49" i="6"/>
  <c r="U49" i="6"/>
  <c r="AB49" i="6" s="1"/>
  <c r="T49" i="6"/>
  <c r="AA49" i="6" s="1"/>
  <c r="I49" i="6"/>
  <c r="BN48" i="6"/>
  <c r="BS48" i="6" s="1"/>
  <c r="BM48" i="6"/>
  <c r="BR48" i="6" s="1"/>
  <c r="BL48" i="6"/>
  <c r="BQ48" i="6" s="1"/>
  <c r="BK48" i="6"/>
  <c r="BP48" i="6" s="1"/>
  <c r="BJ48" i="6"/>
  <c r="BO48" i="6" s="1"/>
  <c r="BD48" i="6"/>
  <c r="BH48" i="6" s="1"/>
  <c r="BX48" i="6" s="1"/>
  <c r="AQ48" i="6"/>
  <c r="AX48" i="6" s="1"/>
  <c r="AP48" i="6"/>
  <c r="AW48" i="6" s="1"/>
  <c r="AO48" i="6"/>
  <c r="AV48" i="6" s="1"/>
  <c r="AN48" i="6"/>
  <c r="AU48" i="6" s="1"/>
  <c r="AM48" i="6"/>
  <c r="AT48" i="6" s="1"/>
  <c r="AL48" i="6"/>
  <c r="AS48" i="6" s="1"/>
  <c r="AK48" i="6"/>
  <c r="AR48" i="6" s="1"/>
  <c r="AG48" i="6"/>
  <c r="AF48" i="6"/>
  <c r="AE48" i="6"/>
  <c r="AD48" i="6"/>
  <c r="AC48" i="6"/>
  <c r="U48" i="6"/>
  <c r="AB48" i="6" s="1"/>
  <c r="T48" i="6"/>
  <c r="AA48" i="6" s="1"/>
  <c r="AH48" i="6" s="1"/>
  <c r="AY48" i="6" s="1"/>
  <c r="I48" i="6"/>
  <c r="BN47" i="6"/>
  <c r="BS47" i="6" s="1"/>
  <c r="BM47" i="6"/>
  <c r="BR47" i="6" s="1"/>
  <c r="BL47" i="6"/>
  <c r="BQ47" i="6" s="1"/>
  <c r="BK47" i="6"/>
  <c r="BP47" i="6" s="1"/>
  <c r="BJ47" i="6"/>
  <c r="BO47" i="6" s="1"/>
  <c r="BD47" i="6"/>
  <c r="BH47" i="6" s="1"/>
  <c r="BX47" i="6" s="1"/>
  <c r="AQ47" i="6"/>
  <c r="AX47" i="6" s="1"/>
  <c r="AP47" i="6"/>
  <c r="AW47" i="6" s="1"/>
  <c r="AO47" i="6"/>
  <c r="AV47" i="6" s="1"/>
  <c r="AN47" i="6"/>
  <c r="AU47" i="6" s="1"/>
  <c r="AM47" i="6"/>
  <c r="AT47" i="6" s="1"/>
  <c r="AL47" i="6"/>
  <c r="AS47" i="6" s="1"/>
  <c r="AK47" i="6"/>
  <c r="AR47" i="6" s="1"/>
  <c r="AG47" i="6"/>
  <c r="AF47" i="6"/>
  <c r="AE47" i="6"/>
  <c r="AD47" i="6"/>
  <c r="AC47" i="6"/>
  <c r="U47" i="6"/>
  <c r="AB47" i="6" s="1"/>
  <c r="T47" i="6"/>
  <c r="AA47" i="6" s="1"/>
  <c r="I47" i="6"/>
  <c r="BN46" i="6"/>
  <c r="BS46" i="6" s="1"/>
  <c r="BM46" i="6"/>
  <c r="BR46" i="6" s="1"/>
  <c r="BL46" i="6"/>
  <c r="BQ46" i="6" s="1"/>
  <c r="BK46" i="6"/>
  <c r="BP46" i="6" s="1"/>
  <c r="BJ46" i="6"/>
  <c r="BO46" i="6" s="1"/>
  <c r="BD46" i="6"/>
  <c r="BF46" i="6" s="1"/>
  <c r="AQ46" i="6"/>
  <c r="AX46" i="6" s="1"/>
  <c r="AP46" i="6"/>
  <c r="AW46" i="6" s="1"/>
  <c r="AO46" i="6"/>
  <c r="AV46" i="6" s="1"/>
  <c r="AN46" i="6"/>
  <c r="AU46" i="6" s="1"/>
  <c r="AM46" i="6"/>
  <c r="AT46" i="6" s="1"/>
  <c r="AL46" i="6"/>
  <c r="AS46" i="6" s="1"/>
  <c r="AK46" i="6"/>
  <c r="AR46" i="6" s="1"/>
  <c r="AG46" i="6"/>
  <c r="AF46" i="6"/>
  <c r="AE46" i="6"/>
  <c r="AD46" i="6"/>
  <c r="AJ46" i="6" s="1"/>
  <c r="BA46" i="6" s="1"/>
  <c r="AC46" i="6"/>
  <c r="U46" i="6"/>
  <c r="AB46" i="6" s="1"/>
  <c r="T46" i="6"/>
  <c r="AA46" i="6" s="1"/>
  <c r="I46" i="6"/>
  <c r="BX45" i="6"/>
  <c r="BN45" i="6"/>
  <c r="BS45" i="6" s="1"/>
  <c r="BM45" i="6"/>
  <c r="BR45" i="6" s="1"/>
  <c r="BL45" i="6"/>
  <c r="BQ45" i="6" s="1"/>
  <c r="BK45" i="6"/>
  <c r="BP45" i="6" s="1"/>
  <c r="BJ45" i="6"/>
  <c r="BO45" i="6" s="1"/>
  <c r="AQ45" i="6"/>
  <c r="AX45" i="6" s="1"/>
  <c r="AP45" i="6"/>
  <c r="AW45" i="6" s="1"/>
  <c r="AO45" i="6"/>
  <c r="AV45" i="6" s="1"/>
  <c r="AN45" i="6"/>
  <c r="AU45" i="6" s="1"/>
  <c r="AM45" i="6"/>
  <c r="AT45" i="6" s="1"/>
  <c r="AL45" i="6"/>
  <c r="AS45" i="6" s="1"/>
  <c r="AK45" i="6"/>
  <c r="AR45" i="6" s="1"/>
  <c r="AH45" i="6"/>
  <c r="AG45" i="6"/>
  <c r="AF45" i="6"/>
  <c r="AE45" i="6"/>
  <c r="AD45" i="6"/>
  <c r="U45" i="6"/>
  <c r="T45" i="6"/>
  <c r="I45" i="6"/>
  <c r="BN44" i="6"/>
  <c r="BS44" i="6" s="1"/>
  <c r="BM44" i="6"/>
  <c r="BR44" i="6" s="1"/>
  <c r="BL44" i="6"/>
  <c r="BQ44" i="6" s="1"/>
  <c r="BK44" i="6"/>
  <c r="BP44" i="6" s="1"/>
  <c r="BJ44" i="6"/>
  <c r="BO44" i="6" s="1"/>
  <c r="BD44" i="6"/>
  <c r="BH44" i="6" s="1"/>
  <c r="BX44" i="6" s="1"/>
  <c r="AQ44" i="6"/>
  <c r="AX44" i="6" s="1"/>
  <c r="AP44" i="6"/>
  <c r="AW44" i="6" s="1"/>
  <c r="AO44" i="6"/>
  <c r="AV44" i="6" s="1"/>
  <c r="AN44" i="6"/>
  <c r="AU44" i="6" s="1"/>
  <c r="AM44" i="6"/>
  <c r="AT44" i="6" s="1"/>
  <c r="AL44" i="6"/>
  <c r="AS44" i="6" s="1"/>
  <c r="AK44" i="6"/>
  <c r="AR44" i="6" s="1"/>
  <c r="AG44" i="6"/>
  <c r="AI44" i="6" s="1"/>
  <c r="AZ44" i="6" s="1"/>
  <c r="AF44" i="6"/>
  <c r="AE44" i="6"/>
  <c r="AD44" i="6"/>
  <c r="AJ44" i="6" s="1"/>
  <c r="BA44" i="6" s="1"/>
  <c r="AC44" i="6"/>
  <c r="U44" i="6"/>
  <c r="AB44" i="6" s="1"/>
  <c r="T44" i="6"/>
  <c r="AA44" i="6" s="1"/>
  <c r="I44" i="6"/>
  <c r="BN43" i="6"/>
  <c r="BS43" i="6" s="1"/>
  <c r="BM43" i="6"/>
  <c r="BR43" i="6" s="1"/>
  <c r="BL43" i="6"/>
  <c r="BQ43" i="6" s="1"/>
  <c r="BK43" i="6"/>
  <c r="BP43" i="6" s="1"/>
  <c r="BJ43" i="6"/>
  <c r="BO43" i="6" s="1"/>
  <c r="BD43" i="6"/>
  <c r="BH43" i="6" s="1"/>
  <c r="BX43" i="6" s="1"/>
  <c r="AQ43" i="6"/>
  <c r="AX43" i="6" s="1"/>
  <c r="AP43" i="6"/>
  <c r="AW43" i="6" s="1"/>
  <c r="AO43" i="6"/>
  <c r="AV43" i="6" s="1"/>
  <c r="AN43" i="6"/>
  <c r="AU43" i="6" s="1"/>
  <c r="AM43" i="6"/>
  <c r="AT43" i="6" s="1"/>
  <c r="AL43" i="6"/>
  <c r="AS43" i="6" s="1"/>
  <c r="AK43" i="6"/>
  <c r="AR43" i="6" s="1"/>
  <c r="AG43" i="6"/>
  <c r="AF43" i="6"/>
  <c r="AE43" i="6"/>
  <c r="AD43" i="6"/>
  <c r="AJ43" i="6" s="1"/>
  <c r="BA43" i="6" s="1"/>
  <c r="AC43" i="6"/>
  <c r="U43" i="6"/>
  <c r="AB43" i="6" s="1"/>
  <c r="T43" i="6"/>
  <c r="AA43" i="6" s="1"/>
  <c r="I43" i="6"/>
  <c r="BN42" i="6"/>
  <c r="BS42" i="6" s="1"/>
  <c r="BM42" i="6"/>
  <c r="BR42" i="6" s="1"/>
  <c r="BL42" i="6"/>
  <c r="BQ42" i="6" s="1"/>
  <c r="BK42" i="6"/>
  <c r="BP42" i="6" s="1"/>
  <c r="BJ42" i="6"/>
  <c r="BO42" i="6" s="1"/>
  <c r="BD42" i="6"/>
  <c r="AQ42" i="6"/>
  <c r="AX42" i="6" s="1"/>
  <c r="AP42" i="6"/>
  <c r="AW42" i="6" s="1"/>
  <c r="AO42" i="6"/>
  <c r="AV42" i="6" s="1"/>
  <c r="AN42" i="6"/>
  <c r="AU42" i="6" s="1"/>
  <c r="AM42" i="6"/>
  <c r="AT42" i="6" s="1"/>
  <c r="AL42" i="6"/>
  <c r="AS42" i="6" s="1"/>
  <c r="AK42" i="6"/>
  <c r="AR42" i="6" s="1"/>
  <c r="AG42" i="6"/>
  <c r="AF42" i="6"/>
  <c r="AE42" i="6"/>
  <c r="AD42" i="6"/>
  <c r="AC42" i="6"/>
  <c r="U42" i="6"/>
  <c r="AB42" i="6" s="1"/>
  <c r="T42" i="6"/>
  <c r="AA42" i="6" s="1"/>
  <c r="I42" i="6"/>
  <c r="BO41" i="6"/>
  <c r="BN41" i="6"/>
  <c r="BS41" i="6" s="1"/>
  <c r="BM41" i="6"/>
  <c r="BR41" i="6" s="1"/>
  <c r="BL41" i="6"/>
  <c r="BQ41" i="6" s="1"/>
  <c r="BK41" i="6"/>
  <c r="BP41" i="6" s="1"/>
  <c r="BJ41" i="6"/>
  <c r="BD41" i="6"/>
  <c r="BH41" i="6" s="1"/>
  <c r="BX41" i="6" s="1"/>
  <c r="AQ41" i="6"/>
  <c r="AX41" i="6" s="1"/>
  <c r="AP41" i="6"/>
  <c r="AW41" i="6" s="1"/>
  <c r="AO41" i="6"/>
  <c r="AV41" i="6" s="1"/>
  <c r="AN41" i="6"/>
  <c r="AU41" i="6" s="1"/>
  <c r="AM41" i="6"/>
  <c r="AT41" i="6" s="1"/>
  <c r="AL41" i="6"/>
  <c r="AS41" i="6" s="1"/>
  <c r="AK41" i="6"/>
  <c r="AR41" i="6" s="1"/>
  <c r="AG41" i="6"/>
  <c r="AF41" i="6"/>
  <c r="AE41" i="6"/>
  <c r="AD41" i="6"/>
  <c r="AJ41" i="6" s="1"/>
  <c r="BA41" i="6" s="1"/>
  <c r="AC41" i="6"/>
  <c r="U41" i="6"/>
  <c r="AB41" i="6" s="1"/>
  <c r="T41" i="6"/>
  <c r="AA41" i="6" s="1"/>
  <c r="I41" i="6"/>
  <c r="BN40" i="6"/>
  <c r="BS40" i="6" s="1"/>
  <c r="BM40" i="6"/>
  <c r="BR40" i="6" s="1"/>
  <c r="BL40" i="6"/>
  <c r="BQ40" i="6" s="1"/>
  <c r="BK40" i="6"/>
  <c r="BP40" i="6" s="1"/>
  <c r="BJ40" i="6"/>
  <c r="BO40" i="6" s="1"/>
  <c r="BD40" i="6"/>
  <c r="BH40" i="6" s="1"/>
  <c r="BX40" i="6" s="1"/>
  <c r="AQ40" i="6"/>
  <c r="AX40" i="6" s="1"/>
  <c r="AP40" i="6"/>
  <c r="AW40" i="6" s="1"/>
  <c r="AO40" i="6"/>
  <c r="AV40" i="6" s="1"/>
  <c r="AN40" i="6"/>
  <c r="AU40" i="6" s="1"/>
  <c r="AM40" i="6"/>
  <c r="AT40" i="6" s="1"/>
  <c r="AL40" i="6"/>
  <c r="AS40" i="6" s="1"/>
  <c r="AK40" i="6"/>
  <c r="AR40" i="6" s="1"/>
  <c r="AG40" i="6"/>
  <c r="AF40" i="6"/>
  <c r="AE40" i="6"/>
  <c r="AD40" i="6"/>
  <c r="AC40" i="6"/>
  <c r="AA40" i="6"/>
  <c r="U40" i="6"/>
  <c r="AB40" i="6" s="1"/>
  <c r="T40" i="6"/>
  <c r="I40" i="6"/>
  <c r="BN39" i="6"/>
  <c r="BS39" i="6" s="1"/>
  <c r="BM39" i="6"/>
  <c r="BR39" i="6" s="1"/>
  <c r="BL39" i="6"/>
  <c r="BQ39" i="6" s="1"/>
  <c r="BK39" i="6"/>
  <c r="BP39" i="6" s="1"/>
  <c r="BJ39" i="6"/>
  <c r="BO39" i="6" s="1"/>
  <c r="BD39" i="6"/>
  <c r="AW39" i="6"/>
  <c r="AQ39" i="6"/>
  <c r="AX39" i="6" s="1"/>
  <c r="AP39" i="6"/>
  <c r="AO39" i="6"/>
  <c r="AV39" i="6" s="1"/>
  <c r="AN39" i="6"/>
  <c r="AU39" i="6" s="1"/>
  <c r="AM39" i="6"/>
  <c r="AT39" i="6" s="1"/>
  <c r="AL39" i="6"/>
  <c r="AS39" i="6" s="1"/>
  <c r="AK39" i="6"/>
  <c r="AR39" i="6" s="1"/>
  <c r="AG39" i="6"/>
  <c r="AF39" i="6"/>
  <c r="AE39" i="6"/>
  <c r="AD39" i="6"/>
  <c r="AC39" i="6"/>
  <c r="U39" i="6"/>
  <c r="AB39" i="6" s="1"/>
  <c r="T39" i="6"/>
  <c r="AA39" i="6" s="1"/>
  <c r="I39" i="6"/>
  <c r="BN38" i="6"/>
  <c r="BS38" i="6" s="1"/>
  <c r="BM38" i="6"/>
  <c r="BR38" i="6" s="1"/>
  <c r="BL38" i="6"/>
  <c r="BQ38" i="6" s="1"/>
  <c r="BK38" i="6"/>
  <c r="BP38" i="6" s="1"/>
  <c r="BJ38" i="6"/>
  <c r="BO38" i="6" s="1"/>
  <c r="BD38" i="6"/>
  <c r="BH38" i="6" s="1"/>
  <c r="BX38" i="6" s="1"/>
  <c r="AV38" i="6"/>
  <c r="AQ38" i="6"/>
  <c r="AX38" i="6" s="1"/>
  <c r="AP38" i="6"/>
  <c r="AW38" i="6" s="1"/>
  <c r="AO38" i="6"/>
  <c r="AN38" i="6"/>
  <c r="AU38" i="6" s="1"/>
  <c r="AM38" i="6"/>
  <c r="AT38" i="6" s="1"/>
  <c r="AL38" i="6"/>
  <c r="AS38" i="6" s="1"/>
  <c r="AK38" i="6"/>
  <c r="AR38" i="6" s="1"/>
  <c r="AG38" i="6"/>
  <c r="AF38" i="6"/>
  <c r="AE38" i="6"/>
  <c r="AD38" i="6"/>
  <c r="AC38" i="6"/>
  <c r="U38" i="6"/>
  <c r="AB38" i="6" s="1"/>
  <c r="T38" i="6"/>
  <c r="AA38" i="6" s="1"/>
  <c r="I38" i="6"/>
  <c r="BN37" i="6"/>
  <c r="BS37" i="6" s="1"/>
  <c r="BM37" i="6"/>
  <c r="BR37" i="6" s="1"/>
  <c r="BL37" i="6"/>
  <c r="BQ37" i="6" s="1"/>
  <c r="BK37" i="6"/>
  <c r="BP37" i="6" s="1"/>
  <c r="BJ37" i="6"/>
  <c r="BO37" i="6" s="1"/>
  <c r="BD37" i="6"/>
  <c r="BH37" i="6" s="1"/>
  <c r="BX37" i="6" s="1"/>
  <c r="AQ37" i="6"/>
  <c r="AX37" i="6" s="1"/>
  <c r="AP37" i="6"/>
  <c r="AW37" i="6" s="1"/>
  <c r="AO37" i="6"/>
  <c r="AV37" i="6" s="1"/>
  <c r="AN37" i="6"/>
  <c r="AU37" i="6" s="1"/>
  <c r="AM37" i="6"/>
  <c r="AT37" i="6" s="1"/>
  <c r="AL37" i="6"/>
  <c r="AS37" i="6" s="1"/>
  <c r="AK37" i="6"/>
  <c r="AR37" i="6" s="1"/>
  <c r="AG37" i="6"/>
  <c r="AF37" i="6"/>
  <c r="AI37" i="6" s="1"/>
  <c r="AZ37" i="6" s="1"/>
  <c r="AE37" i="6"/>
  <c r="AD37" i="6"/>
  <c r="AC37" i="6"/>
  <c r="U37" i="6"/>
  <c r="AB37" i="6" s="1"/>
  <c r="T37" i="6"/>
  <c r="AA37" i="6" s="1"/>
  <c r="I37" i="6"/>
  <c r="BN36" i="6"/>
  <c r="BS36" i="6" s="1"/>
  <c r="BM36" i="6"/>
  <c r="BR36" i="6" s="1"/>
  <c r="BL36" i="6"/>
  <c r="BQ36" i="6" s="1"/>
  <c r="BK36" i="6"/>
  <c r="BP36" i="6" s="1"/>
  <c r="BJ36" i="6"/>
  <c r="BO36" i="6" s="1"/>
  <c r="BD36" i="6"/>
  <c r="BF36" i="6" s="1"/>
  <c r="AQ36" i="6"/>
  <c r="AX36" i="6" s="1"/>
  <c r="AP36" i="6"/>
  <c r="AW36" i="6" s="1"/>
  <c r="AO36" i="6"/>
  <c r="AV36" i="6" s="1"/>
  <c r="AN36" i="6"/>
  <c r="AU36" i="6" s="1"/>
  <c r="AM36" i="6"/>
  <c r="AT36" i="6" s="1"/>
  <c r="AL36" i="6"/>
  <c r="AS36" i="6" s="1"/>
  <c r="AK36" i="6"/>
  <c r="AR36" i="6" s="1"/>
  <c r="AG36" i="6"/>
  <c r="AF36" i="6"/>
  <c r="AE36" i="6"/>
  <c r="AD36" i="6"/>
  <c r="AJ36" i="6" s="1"/>
  <c r="BA36" i="6" s="1"/>
  <c r="AC36" i="6"/>
  <c r="U36" i="6"/>
  <c r="AB36" i="6" s="1"/>
  <c r="T36" i="6"/>
  <c r="AA36" i="6" s="1"/>
  <c r="I36" i="6"/>
  <c r="BN35" i="6"/>
  <c r="BS35" i="6" s="1"/>
  <c r="BM35" i="6"/>
  <c r="BR35" i="6" s="1"/>
  <c r="BL35" i="6"/>
  <c r="BQ35" i="6" s="1"/>
  <c r="BK35" i="6"/>
  <c r="BP35" i="6" s="1"/>
  <c r="BJ35" i="6"/>
  <c r="BO35" i="6" s="1"/>
  <c r="BD35" i="6"/>
  <c r="BH35" i="6" s="1"/>
  <c r="BX35" i="6" s="1"/>
  <c r="AQ35" i="6"/>
  <c r="AX35" i="6" s="1"/>
  <c r="AP35" i="6"/>
  <c r="AW35" i="6" s="1"/>
  <c r="AO35" i="6"/>
  <c r="AV35" i="6" s="1"/>
  <c r="AN35" i="6"/>
  <c r="AU35" i="6" s="1"/>
  <c r="AM35" i="6"/>
  <c r="AT35" i="6" s="1"/>
  <c r="AL35" i="6"/>
  <c r="AS35" i="6" s="1"/>
  <c r="AK35" i="6"/>
  <c r="AR35" i="6" s="1"/>
  <c r="AG35" i="6"/>
  <c r="AF35" i="6"/>
  <c r="AE35" i="6"/>
  <c r="AD35" i="6"/>
  <c r="AC35" i="6"/>
  <c r="AA35" i="6"/>
  <c r="U35" i="6"/>
  <c r="AB35" i="6" s="1"/>
  <c r="T35" i="6"/>
  <c r="I35" i="6"/>
  <c r="BN34" i="6"/>
  <c r="BS34" i="6" s="1"/>
  <c r="BM34" i="6"/>
  <c r="BR34" i="6" s="1"/>
  <c r="BL34" i="6"/>
  <c r="BQ34" i="6" s="1"/>
  <c r="BK34" i="6"/>
  <c r="BP34" i="6" s="1"/>
  <c r="BJ34" i="6"/>
  <c r="BO34" i="6" s="1"/>
  <c r="BD34" i="6"/>
  <c r="BF34" i="6" s="1"/>
  <c r="AQ34" i="6"/>
  <c r="AX34" i="6" s="1"/>
  <c r="AP34" i="6"/>
  <c r="AW34" i="6" s="1"/>
  <c r="AO34" i="6"/>
  <c r="AV34" i="6" s="1"/>
  <c r="AN34" i="6"/>
  <c r="AU34" i="6" s="1"/>
  <c r="AM34" i="6"/>
  <c r="AT34" i="6" s="1"/>
  <c r="AL34" i="6"/>
  <c r="AS34" i="6" s="1"/>
  <c r="AK34" i="6"/>
  <c r="AR34" i="6" s="1"/>
  <c r="AG34" i="6"/>
  <c r="AF34" i="6"/>
  <c r="AE34" i="6"/>
  <c r="AD34" i="6"/>
  <c r="AC34" i="6"/>
  <c r="U34" i="6"/>
  <c r="AB34" i="6" s="1"/>
  <c r="T34" i="6"/>
  <c r="AA34" i="6" s="1"/>
  <c r="I34" i="6"/>
  <c r="BN33" i="6"/>
  <c r="BS33" i="6" s="1"/>
  <c r="BM33" i="6"/>
  <c r="BR33" i="6" s="1"/>
  <c r="BL33" i="6"/>
  <c r="BQ33" i="6" s="1"/>
  <c r="BK33" i="6"/>
  <c r="BP33" i="6" s="1"/>
  <c r="BJ33" i="6"/>
  <c r="BO33" i="6" s="1"/>
  <c r="BD33" i="6"/>
  <c r="BH33" i="6" s="1"/>
  <c r="BX33" i="6" s="1"/>
  <c r="AQ33" i="6"/>
  <c r="AX33" i="6" s="1"/>
  <c r="AP33" i="6"/>
  <c r="AW33" i="6" s="1"/>
  <c r="AO33" i="6"/>
  <c r="AV33" i="6" s="1"/>
  <c r="AN33" i="6"/>
  <c r="AU33" i="6" s="1"/>
  <c r="AM33" i="6"/>
  <c r="AT33" i="6" s="1"/>
  <c r="AL33" i="6"/>
  <c r="AS33" i="6" s="1"/>
  <c r="AK33" i="6"/>
  <c r="AR33" i="6" s="1"/>
  <c r="AG33" i="6"/>
  <c r="AF33" i="6"/>
  <c r="AE33" i="6"/>
  <c r="AD33" i="6"/>
  <c r="AJ33" i="6" s="1"/>
  <c r="BA33" i="6" s="1"/>
  <c r="AC33" i="6"/>
  <c r="U33" i="6"/>
  <c r="AB33" i="6" s="1"/>
  <c r="T33" i="6"/>
  <c r="AA33" i="6" s="1"/>
  <c r="I33" i="6"/>
  <c r="BN32" i="6"/>
  <c r="BS32" i="6" s="1"/>
  <c r="BM32" i="6"/>
  <c r="BR32" i="6" s="1"/>
  <c r="BL32" i="6"/>
  <c r="BQ32" i="6" s="1"/>
  <c r="BK32" i="6"/>
  <c r="BP32" i="6" s="1"/>
  <c r="BJ32" i="6"/>
  <c r="BO32" i="6" s="1"/>
  <c r="BD32" i="6"/>
  <c r="AQ32" i="6"/>
  <c r="AX32" i="6" s="1"/>
  <c r="AP32" i="6"/>
  <c r="AW32" i="6" s="1"/>
  <c r="AO32" i="6"/>
  <c r="AV32" i="6" s="1"/>
  <c r="AN32" i="6"/>
  <c r="AU32" i="6" s="1"/>
  <c r="AM32" i="6"/>
  <c r="AT32" i="6" s="1"/>
  <c r="AL32" i="6"/>
  <c r="AS32" i="6" s="1"/>
  <c r="AK32" i="6"/>
  <c r="AR32" i="6" s="1"/>
  <c r="AG32" i="6"/>
  <c r="AF32" i="6"/>
  <c r="AE32" i="6"/>
  <c r="AD32" i="6"/>
  <c r="AC32" i="6"/>
  <c r="U32" i="6"/>
  <c r="AB32" i="6" s="1"/>
  <c r="T32" i="6"/>
  <c r="AA32" i="6" s="1"/>
  <c r="I32" i="6"/>
  <c r="BN31" i="6"/>
  <c r="BS31" i="6" s="1"/>
  <c r="BM31" i="6"/>
  <c r="BR31" i="6" s="1"/>
  <c r="BL31" i="6"/>
  <c r="BQ31" i="6" s="1"/>
  <c r="BK31" i="6"/>
  <c r="BP31" i="6" s="1"/>
  <c r="BJ31" i="6"/>
  <c r="BO31" i="6" s="1"/>
  <c r="BD31" i="6"/>
  <c r="BH31" i="6" s="1"/>
  <c r="BX31" i="6" s="1"/>
  <c r="AQ31" i="6"/>
  <c r="AX31" i="6" s="1"/>
  <c r="AP31" i="6"/>
  <c r="AW31" i="6" s="1"/>
  <c r="AO31" i="6"/>
  <c r="AV31" i="6" s="1"/>
  <c r="AN31" i="6"/>
  <c r="AU31" i="6" s="1"/>
  <c r="AM31" i="6"/>
  <c r="AT31" i="6" s="1"/>
  <c r="AL31" i="6"/>
  <c r="AS31" i="6" s="1"/>
  <c r="AK31" i="6"/>
  <c r="AR31" i="6" s="1"/>
  <c r="AG31" i="6"/>
  <c r="AF31" i="6"/>
  <c r="AE31" i="6"/>
  <c r="AD31" i="6"/>
  <c r="AC31" i="6"/>
  <c r="U31" i="6"/>
  <c r="AB31" i="6" s="1"/>
  <c r="T31" i="6"/>
  <c r="AA31" i="6" s="1"/>
  <c r="I31" i="6"/>
  <c r="BN30" i="6"/>
  <c r="BS30" i="6" s="1"/>
  <c r="BM30" i="6"/>
  <c r="BR30" i="6" s="1"/>
  <c r="BL30" i="6"/>
  <c r="BQ30" i="6" s="1"/>
  <c r="BK30" i="6"/>
  <c r="BP30" i="6" s="1"/>
  <c r="BJ30" i="6"/>
  <c r="BO30" i="6" s="1"/>
  <c r="BD30" i="6"/>
  <c r="BH30" i="6" s="1"/>
  <c r="BX30" i="6" s="1"/>
  <c r="AQ30" i="6"/>
  <c r="AX30" i="6" s="1"/>
  <c r="AP30" i="6"/>
  <c r="AW30" i="6" s="1"/>
  <c r="AO30" i="6"/>
  <c r="AV30" i="6" s="1"/>
  <c r="AN30" i="6"/>
  <c r="AU30" i="6" s="1"/>
  <c r="AM30" i="6"/>
  <c r="AT30" i="6" s="1"/>
  <c r="AL30" i="6"/>
  <c r="AS30" i="6" s="1"/>
  <c r="AK30" i="6"/>
  <c r="AR30" i="6" s="1"/>
  <c r="AG30" i="6"/>
  <c r="AF30" i="6"/>
  <c r="AE30" i="6"/>
  <c r="AD30" i="6"/>
  <c r="AC30" i="6"/>
  <c r="U30" i="6"/>
  <c r="AB30" i="6" s="1"/>
  <c r="T30" i="6"/>
  <c r="AA30" i="6" s="1"/>
  <c r="I30" i="6"/>
  <c r="BN29" i="6"/>
  <c r="BS29" i="6" s="1"/>
  <c r="BM29" i="6"/>
  <c r="BR29" i="6" s="1"/>
  <c r="BL29" i="6"/>
  <c r="BQ29" i="6" s="1"/>
  <c r="BK29" i="6"/>
  <c r="BP29" i="6" s="1"/>
  <c r="BJ29" i="6"/>
  <c r="BO29" i="6" s="1"/>
  <c r="BD29" i="6"/>
  <c r="BH29" i="6" s="1"/>
  <c r="BX29" i="6" s="1"/>
  <c r="AQ29" i="6"/>
  <c r="AX29" i="6" s="1"/>
  <c r="AP29" i="6"/>
  <c r="AW29" i="6" s="1"/>
  <c r="AO29" i="6"/>
  <c r="AV29" i="6" s="1"/>
  <c r="AN29" i="6"/>
  <c r="AU29" i="6" s="1"/>
  <c r="AM29" i="6"/>
  <c r="AT29" i="6" s="1"/>
  <c r="AL29" i="6"/>
  <c r="AS29" i="6" s="1"/>
  <c r="AK29" i="6"/>
  <c r="AR29" i="6" s="1"/>
  <c r="AG29" i="6"/>
  <c r="AF29" i="6"/>
  <c r="AE29" i="6"/>
  <c r="AD29" i="6"/>
  <c r="AC29" i="6"/>
  <c r="U29" i="6"/>
  <c r="AB29" i="6" s="1"/>
  <c r="T29" i="6"/>
  <c r="AA29" i="6" s="1"/>
  <c r="I29" i="6"/>
  <c r="BN28" i="6"/>
  <c r="BS28" i="6" s="1"/>
  <c r="BM28" i="6"/>
  <c r="BR28" i="6" s="1"/>
  <c r="BL28" i="6"/>
  <c r="BQ28" i="6" s="1"/>
  <c r="BK28" i="6"/>
  <c r="BP28" i="6" s="1"/>
  <c r="BJ28" i="6"/>
  <c r="BO28" i="6" s="1"/>
  <c r="BD28" i="6"/>
  <c r="BF28" i="6" s="1"/>
  <c r="AV28" i="6"/>
  <c r="AQ28" i="6"/>
  <c r="AX28" i="6" s="1"/>
  <c r="AP28" i="6"/>
  <c r="AW28" i="6" s="1"/>
  <c r="AO28" i="6"/>
  <c r="AN28" i="6"/>
  <c r="AU28" i="6" s="1"/>
  <c r="AM28" i="6"/>
  <c r="AT28" i="6" s="1"/>
  <c r="AL28" i="6"/>
  <c r="AS28" i="6" s="1"/>
  <c r="AK28" i="6"/>
  <c r="AR28" i="6" s="1"/>
  <c r="AG28" i="6"/>
  <c r="AF28" i="6"/>
  <c r="AE28" i="6"/>
  <c r="AD28" i="6"/>
  <c r="AJ28" i="6" s="1"/>
  <c r="BA28" i="6" s="1"/>
  <c r="AC28" i="6"/>
  <c r="U28" i="6"/>
  <c r="AB28" i="6" s="1"/>
  <c r="T28" i="6"/>
  <c r="AA28" i="6" s="1"/>
  <c r="I28" i="6"/>
  <c r="BN27" i="6"/>
  <c r="BS27" i="6" s="1"/>
  <c r="BM27" i="6"/>
  <c r="BR27" i="6" s="1"/>
  <c r="BL27" i="6"/>
  <c r="BQ27" i="6" s="1"/>
  <c r="BK27" i="6"/>
  <c r="BP27" i="6" s="1"/>
  <c r="BJ27" i="6"/>
  <c r="BO27" i="6" s="1"/>
  <c r="BD27" i="6"/>
  <c r="BH27" i="6" s="1"/>
  <c r="BX27" i="6" s="1"/>
  <c r="AQ27" i="6"/>
  <c r="AX27" i="6" s="1"/>
  <c r="AP27" i="6"/>
  <c r="AW27" i="6" s="1"/>
  <c r="AO27" i="6"/>
  <c r="AV27" i="6" s="1"/>
  <c r="AN27" i="6"/>
  <c r="AU27" i="6" s="1"/>
  <c r="AM27" i="6"/>
  <c r="AT27" i="6" s="1"/>
  <c r="AL27" i="6"/>
  <c r="AS27" i="6" s="1"/>
  <c r="AK27" i="6"/>
  <c r="AR27" i="6" s="1"/>
  <c r="AG27" i="6"/>
  <c r="AF27" i="6"/>
  <c r="AE27" i="6"/>
  <c r="AD27" i="6"/>
  <c r="AC27" i="6"/>
  <c r="U27" i="6"/>
  <c r="AB27" i="6" s="1"/>
  <c r="T27" i="6"/>
  <c r="AA27" i="6" s="1"/>
  <c r="I27" i="6"/>
  <c r="BN26" i="6"/>
  <c r="BS26" i="6" s="1"/>
  <c r="BM26" i="6"/>
  <c r="BR26" i="6" s="1"/>
  <c r="BL26" i="6"/>
  <c r="BQ26" i="6" s="1"/>
  <c r="BK26" i="6"/>
  <c r="BP26" i="6" s="1"/>
  <c r="BJ26" i="6"/>
  <c r="BO26" i="6" s="1"/>
  <c r="BD26" i="6"/>
  <c r="BF26" i="6" s="1"/>
  <c r="AQ26" i="6"/>
  <c r="AX26" i="6" s="1"/>
  <c r="AP26" i="6"/>
  <c r="AW26" i="6" s="1"/>
  <c r="AO26" i="6"/>
  <c r="AV26" i="6" s="1"/>
  <c r="AN26" i="6"/>
  <c r="AU26" i="6" s="1"/>
  <c r="AM26" i="6"/>
  <c r="AT26" i="6" s="1"/>
  <c r="AL26" i="6"/>
  <c r="AS26" i="6" s="1"/>
  <c r="AK26" i="6"/>
  <c r="AR26" i="6" s="1"/>
  <c r="AG26" i="6"/>
  <c r="AF26" i="6"/>
  <c r="AE26" i="6"/>
  <c r="AD26" i="6"/>
  <c r="AC26" i="6"/>
  <c r="U26" i="6"/>
  <c r="AB26" i="6" s="1"/>
  <c r="T26" i="6"/>
  <c r="AA26" i="6" s="1"/>
  <c r="I26" i="6"/>
  <c r="BN25" i="6"/>
  <c r="BS25" i="6" s="1"/>
  <c r="BM25" i="6"/>
  <c r="BR25" i="6" s="1"/>
  <c r="BL25" i="6"/>
  <c r="BQ25" i="6" s="1"/>
  <c r="BK25" i="6"/>
  <c r="BP25" i="6" s="1"/>
  <c r="BJ25" i="6"/>
  <c r="BO25" i="6" s="1"/>
  <c r="BD25" i="6"/>
  <c r="BH25" i="6" s="1"/>
  <c r="BX25" i="6" s="1"/>
  <c r="AQ25" i="6"/>
  <c r="AX25" i="6" s="1"/>
  <c r="AP25" i="6"/>
  <c r="AW25" i="6" s="1"/>
  <c r="AO25" i="6"/>
  <c r="AV25" i="6" s="1"/>
  <c r="AN25" i="6"/>
  <c r="AU25" i="6" s="1"/>
  <c r="AM25" i="6"/>
  <c r="AT25" i="6" s="1"/>
  <c r="AL25" i="6"/>
  <c r="AS25" i="6" s="1"/>
  <c r="AK25" i="6"/>
  <c r="AR25" i="6" s="1"/>
  <c r="AG25" i="6"/>
  <c r="AF25" i="6"/>
  <c r="AE25" i="6"/>
  <c r="AD25" i="6"/>
  <c r="AC25" i="6"/>
  <c r="U25" i="6"/>
  <c r="AB25" i="6" s="1"/>
  <c r="T25" i="6"/>
  <c r="AA25" i="6" s="1"/>
  <c r="I25" i="6"/>
  <c r="BS24" i="6"/>
  <c r="BN24" i="6"/>
  <c r="BM24" i="6"/>
  <c r="BR24" i="6" s="1"/>
  <c r="BL24" i="6"/>
  <c r="BQ24" i="6" s="1"/>
  <c r="BK24" i="6"/>
  <c r="BP24" i="6" s="1"/>
  <c r="BJ24" i="6"/>
  <c r="BO24" i="6" s="1"/>
  <c r="BD24" i="6"/>
  <c r="BH24" i="6" s="1"/>
  <c r="BX24" i="6" s="1"/>
  <c r="AQ24" i="6"/>
  <c r="AX24" i="6" s="1"/>
  <c r="AP24" i="6"/>
  <c r="AW24" i="6" s="1"/>
  <c r="AO24" i="6"/>
  <c r="AV24" i="6" s="1"/>
  <c r="AN24" i="6"/>
  <c r="AU24" i="6" s="1"/>
  <c r="AM24" i="6"/>
  <c r="AT24" i="6" s="1"/>
  <c r="AL24" i="6"/>
  <c r="AS24" i="6" s="1"/>
  <c r="AK24" i="6"/>
  <c r="AR24" i="6" s="1"/>
  <c r="AG24" i="6"/>
  <c r="AF24" i="6"/>
  <c r="AE24" i="6"/>
  <c r="AD24" i="6"/>
  <c r="AC24" i="6"/>
  <c r="U24" i="6"/>
  <c r="AB24" i="6" s="1"/>
  <c r="T24" i="6"/>
  <c r="AA24" i="6" s="1"/>
  <c r="I24" i="6"/>
  <c r="BN23" i="6"/>
  <c r="BS23" i="6" s="1"/>
  <c r="BM23" i="6"/>
  <c r="BR23" i="6" s="1"/>
  <c r="BL23" i="6"/>
  <c r="BQ23" i="6" s="1"/>
  <c r="BK23" i="6"/>
  <c r="BP23" i="6" s="1"/>
  <c r="BJ23" i="6"/>
  <c r="BO23" i="6" s="1"/>
  <c r="BD23" i="6"/>
  <c r="BH23" i="6" s="1"/>
  <c r="BX23" i="6" s="1"/>
  <c r="AQ23" i="6"/>
  <c r="AX23" i="6" s="1"/>
  <c r="AP23" i="6"/>
  <c r="AW23" i="6" s="1"/>
  <c r="AO23" i="6"/>
  <c r="AV23" i="6" s="1"/>
  <c r="AN23" i="6"/>
  <c r="AU23" i="6" s="1"/>
  <c r="AM23" i="6"/>
  <c r="AT23" i="6" s="1"/>
  <c r="AL23" i="6"/>
  <c r="AS23" i="6" s="1"/>
  <c r="AK23" i="6"/>
  <c r="AR23" i="6" s="1"/>
  <c r="AG23" i="6"/>
  <c r="AI23" i="6" s="1"/>
  <c r="AZ23" i="6" s="1"/>
  <c r="AF23" i="6"/>
  <c r="AE23" i="6"/>
  <c r="AD23" i="6"/>
  <c r="AC23" i="6"/>
  <c r="U23" i="6"/>
  <c r="AB23" i="6" s="1"/>
  <c r="T23" i="6"/>
  <c r="AA23" i="6" s="1"/>
  <c r="I23" i="6"/>
  <c r="BN22" i="6"/>
  <c r="BS22" i="6" s="1"/>
  <c r="BM22" i="6"/>
  <c r="BR22" i="6" s="1"/>
  <c r="BL22" i="6"/>
  <c r="BQ22" i="6" s="1"/>
  <c r="BK22" i="6"/>
  <c r="BP22" i="6" s="1"/>
  <c r="BJ22" i="6"/>
  <c r="BO22" i="6" s="1"/>
  <c r="BD22" i="6"/>
  <c r="BF22" i="6" s="1"/>
  <c r="AQ22" i="6"/>
  <c r="AX22" i="6" s="1"/>
  <c r="AP22" i="6"/>
  <c r="AW22" i="6" s="1"/>
  <c r="AO22" i="6"/>
  <c r="AV22" i="6" s="1"/>
  <c r="AN22" i="6"/>
  <c r="AU22" i="6" s="1"/>
  <c r="AM22" i="6"/>
  <c r="AT22" i="6" s="1"/>
  <c r="AL22" i="6"/>
  <c r="AS22" i="6" s="1"/>
  <c r="AK22" i="6"/>
  <c r="AR22" i="6" s="1"/>
  <c r="AG22" i="6"/>
  <c r="AF22" i="6"/>
  <c r="AE22" i="6"/>
  <c r="AD22" i="6"/>
  <c r="AC22" i="6"/>
  <c r="U22" i="6"/>
  <c r="AB22" i="6" s="1"/>
  <c r="T22" i="6"/>
  <c r="AA22" i="6" s="1"/>
  <c r="I22" i="6"/>
  <c r="BN21" i="6"/>
  <c r="BS21" i="6" s="1"/>
  <c r="BM21" i="6"/>
  <c r="BR21" i="6" s="1"/>
  <c r="BL21" i="6"/>
  <c r="BQ21" i="6" s="1"/>
  <c r="BK21" i="6"/>
  <c r="BP21" i="6" s="1"/>
  <c r="BJ21" i="6"/>
  <c r="BO21" i="6" s="1"/>
  <c r="BH21" i="6"/>
  <c r="BX21" i="6" s="1"/>
  <c r="BF21" i="6"/>
  <c r="AQ21" i="6"/>
  <c r="AX21" i="6" s="1"/>
  <c r="AP21" i="6"/>
  <c r="AW21" i="6" s="1"/>
  <c r="AO21" i="6"/>
  <c r="AV21" i="6" s="1"/>
  <c r="AN21" i="6"/>
  <c r="AU21" i="6" s="1"/>
  <c r="AM21" i="6"/>
  <c r="AT21" i="6" s="1"/>
  <c r="AL21" i="6"/>
  <c r="AS21" i="6" s="1"/>
  <c r="AK21" i="6"/>
  <c r="AR21" i="6" s="1"/>
  <c r="AG21" i="6"/>
  <c r="AF21" i="6"/>
  <c r="AE21" i="6"/>
  <c r="AD21" i="6"/>
  <c r="AC21" i="6"/>
  <c r="AA21" i="6"/>
  <c r="U21" i="6"/>
  <c r="AB21" i="6" s="1"/>
  <c r="I21" i="6"/>
  <c r="BN20" i="6"/>
  <c r="BS20" i="6" s="1"/>
  <c r="BM20" i="6"/>
  <c r="BR20" i="6" s="1"/>
  <c r="BL20" i="6"/>
  <c r="BQ20" i="6" s="1"/>
  <c r="BK20" i="6"/>
  <c r="BP20" i="6" s="1"/>
  <c r="BJ20" i="6"/>
  <c r="BO20" i="6" s="1"/>
  <c r="BH20" i="6"/>
  <c r="BX20" i="6" s="1"/>
  <c r="BF20" i="6"/>
  <c r="AQ20" i="6"/>
  <c r="AX20" i="6" s="1"/>
  <c r="AP20" i="6"/>
  <c r="AW20" i="6" s="1"/>
  <c r="AO20" i="6"/>
  <c r="AV20" i="6" s="1"/>
  <c r="AN20" i="6"/>
  <c r="AU20" i="6" s="1"/>
  <c r="AM20" i="6"/>
  <c r="AT20" i="6" s="1"/>
  <c r="AL20" i="6"/>
  <c r="AS20" i="6" s="1"/>
  <c r="AK20" i="6"/>
  <c r="AR20" i="6" s="1"/>
  <c r="AG20" i="6"/>
  <c r="AF20" i="6"/>
  <c r="AE20" i="6"/>
  <c r="AD20" i="6"/>
  <c r="AC20" i="6"/>
  <c r="U20" i="6"/>
  <c r="AB20" i="6" s="1"/>
  <c r="T20" i="6"/>
  <c r="AA20" i="6" s="1"/>
  <c r="I20" i="6"/>
  <c r="BN19" i="6"/>
  <c r="BS19" i="6" s="1"/>
  <c r="BM19" i="6"/>
  <c r="BR19" i="6" s="1"/>
  <c r="BL19" i="6"/>
  <c r="BQ19" i="6" s="1"/>
  <c r="BK19" i="6"/>
  <c r="BP19" i="6" s="1"/>
  <c r="BJ19" i="6"/>
  <c r="BO19" i="6" s="1"/>
  <c r="BD19" i="6"/>
  <c r="BF19" i="6" s="1"/>
  <c r="AQ19" i="6"/>
  <c r="AX19" i="6" s="1"/>
  <c r="AP19" i="6"/>
  <c r="AW19" i="6" s="1"/>
  <c r="AO19" i="6"/>
  <c r="AV19" i="6" s="1"/>
  <c r="AN19" i="6"/>
  <c r="AU19" i="6" s="1"/>
  <c r="AM19" i="6"/>
  <c r="AT19" i="6" s="1"/>
  <c r="AL19" i="6"/>
  <c r="AS19" i="6" s="1"/>
  <c r="AK19" i="6"/>
  <c r="AR19" i="6" s="1"/>
  <c r="AG19" i="6"/>
  <c r="AF19" i="6"/>
  <c r="AE19" i="6"/>
  <c r="AD19" i="6"/>
  <c r="AC19" i="6"/>
  <c r="U19" i="6"/>
  <c r="AB19" i="6" s="1"/>
  <c r="T19" i="6"/>
  <c r="AA19" i="6" s="1"/>
  <c r="I19" i="6"/>
  <c r="BN18" i="6"/>
  <c r="BS18" i="6" s="1"/>
  <c r="BM18" i="6"/>
  <c r="BR18" i="6" s="1"/>
  <c r="BL18" i="6"/>
  <c r="BQ18" i="6" s="1"/>
  <c r="BK18" i="6"/>
  <c r="BP18" i="6" s="1"/>
  <c r="BJ18" i="6"/>
  <c r="BO18" i="6" s="1"/>
  <c r="BD18" i="6"/>
  <c r="BH18" i="6" s="1"/>
  <c r="BX18" i="6" s="1"/>
  <c r="AQ18" i="6"/>
  <c r="AX18" i="6" s="1"/>
  <c r="AP18" i="6"/>
  <c r="AW18" i="6" s="1"/>
  <c r="AO18" i="6"/>
  <c r="AV18" i="6" s="1"/>
  <c r="AN18" i="6"/>
  <c r="AU18" i="6" s="1"/>
  <c r="AM18" i="6"/>
  <c r="AT18" i="6" s="1"/>
  <c r="AL18" i="6"/>
  <c r="AS18" i="6" s="1"/>
  <c r="AK18" i="6"/>
  <c r="AR18" i="6" s="1"/>
  <c r="AG18" i="6"/>
  <c r="AF18" i="6"/>
  <c r="AE18" i="6"/>
  <c r="AD18" i="6"/>
  <c r="AC18" i="6"/>
  <c r="U18" i="6"/>
  <c r="AB18" i="6" s="1"/>
  <c r="T18" i="6"/>
  <c r="AA18" i="6" s="1"/>
  <c r="I18" i="6"/>
  <c r="BN17" i="6"/>
  <c r="BS17" i="6" s="1"/>
  <c r="BM17" i="6"/>
  <c r="BR17" i="6" s="1"/>
  <c r="BL17" i="6"/>
  <c r="BQ17" i="6" s="1"/>
  <c r="BK17" i="6"/>
  <c r="BP17" i="6" s="1"/>
  <c r="BJ17" i="6"/>
  <c r="BO17" i="6" s="1"/>
  <c r="BD17" i="6"/>
  <c r="BH17" i="6" s="1"/>
  <c r="BX17" i="6" s="1"/>
  <c r="AQ17" i="6"/>
  <c r="AX17" i="6" s="1"/>
  <c r="AP17" i="6"/>
  <c r="AW17" i="6" s="1"/>
  <c r="AO17" i="6"/>
  <c r="AV17" i="6" s="1"/>
  <c r="AN17" i="6"/>
  <c r="AU17" i="6" s="1"/>
  <c r="AM17" i="6"/>
  <c r="AT17" i="6" s="1"/>
  <c r="AL17" i="6"/>
  <c r="AS17" i="6" s="1"/>
  <c r="AK17" i="6"/>
  <c r="AR17" i="6" s="1"/>
  <c r="AG17" i="6"/>
  <c r="AF17" i="6"/>
  <c r="AE17" i="6"/>
  <c r="AD17" i="6"/>
  <c r="AC17" i="6"/>
  <c r="U17" i="6"/>
  <c r="AB17" i="6" s="1"/>
  <c r="T17" i="6"/>
  <c r="AA17" i="6" s="1"/>
  <c r="I17" i="6"/>
  <c r="BN16" i="6"/>
  <c r="BS16" i="6" s="1"/>
  <c r="BM16" i="6"/>
  <c r="BR16" i="6" s="1"/>
  <c r="BL16" i="6"/>
  <c r="BQ16" i="6" s="1"/>
  <c r="BK16" i="6"/>
  <c r="BP16" i="6" s="1"/>
  <c r="BJ16" i="6"/>
  <c r="BO16" i="6" s="1"/>
  <c r="BD16" i="6"/>
  <c r="BF16" i="6" s="1"/>
  <c r="AQ16" i="6"/>
  <c r="AX16" i="6" s="1"/>
  <c r="AP16" i="6"/>
  <c r="AW16" i="6" s="1"/>
  <c r="AO16" i="6"/>
  <c r="AV16" i="6" s="1"/>
  <c r="AN16" i="6"/>
  <c r="AU16" i="6" s="1"/>
  <c r="AM16" i="6"/>
  <c r="AT16" i="6" s="1"/>
  <c r="AL16" i="6"/>
  <c r="AS16" i="6" s="1"/>
  <c r="AK16" i="6"/>
  <c r="AR16" i="6" s="1"/>
  <c r="AG16" i="6"/>
  <c r="AF16" i="6"/>
  <c r="AE16" i="6"/>
  <c r="AD16" i="6"/>
  <c r="AC16" i="6"/>
  <c r="U16" i="6"/>
  <c r="AB16" i="6" s="1"/>
  <c r="T16" i="6"/>
  <c r="AA16" i="6" s="1"/>
  <c r="I16" i="6"/>
  <c r="BN15" i="6"/>
  <c r="BS15" i="6" s="1"/>
  <c r="BM15" i="6"/>
  <c r="BR15" i="6" s="1"/>
  <c r="BL15" i="6"/>
  <c r="BQ15" i="6" s="1"/>
  <c r="BK15" i="6"/>
  <c r="BP15" i="6" s="1"/>
  <c r="BJ15" i="6"/>
  <c r="BO15" i="6" s="1"/>
  <c r="BD15" i="6"/>
  <c r="BH15" i="6" s="1"/>
  <c r="BX15" i="6" s="1"/>
  <c r="AQ15" i="6"/>
  <c r="AX15" i="6" s="1"/>
  <c r="AP15" i="6"/>
  <c r="AW15" i="6" s="1"/>
  <c r="AO15" i="6"/>
  <c r="AV15" i="6" s="1"/>
  <c r="AN15" i="6"/>
  <c r="AU15" i="6" s="1"/>
  <c r="AM15" i="6"/>
  <c r="AT15" i="6" s="1"/>
  <c r="AL15" i="6"/>
  <c r="AS15" i="6" s="1"/>
  <c r="AK15" i="6"/>
  <c r="AR15" i="6" s="1"/>
  <c r="AG15" i="6"/>
  <c r="AF15" i="6"/>
  <c r="AI15" i="6" s="1"/>
  <c r="AZ15" i="6" s="1"/>
  <c r="AE15" i="6"/>
  <c r="AD15" i="6"/>
  <c r="AC15" i="6"/>
  <c r="U15" i="6"/>
  <c r="AB15" i="6" s="1"/>
  <c r="T15" i="6"/>
  <c r="AA15" i="6" s="1"/>
  <c r="I15" i="6"/>
  <c r="BN14" i="6"/>
  <c r="BS14" i="6" s="1"/>
  <c r="BM14" i="6"/>
  <c r="BR14" i="6" s="1"/>
  <c r="BL14" i="6"/>
  <c r="BQ14" i="6" s="1"/>
  <c r="BK14" i="6"/>
  <c r="BP14" i="6" s="1"/>
  <c r="BJ14" i="6"/>
  <c r="BO14" i="6" s="1"/>
  <c r="BD14" i="6"/>
  <c r="BF14" i="6" s="1"/>
  <c r="AQ14" i="6"/>
  <c r="AX14" i="6" s="1"/>
  <c r="AP14" i="6"/>
  <c r="AW14" i="6" s="1"/>
  <c r="AO14" i="6"/>
  <c r="AV14" i="6" s="1"/>
  <c r="AN14" i="6"/>
  <c r="AU14" i="6" s="1"/>
  <c r="AM14" i="6"/>
  <c r="AT14" i="6" s="1"/>
  <c r="AL14" i="6"/>
  <c r="AS14" i="6" s="1"/>
  <c r="AK14" i="6"/>
  <c r="AR14" i="6" s="1"/>
  <c r="AG14" i="6"/>
  <c r="AF14" i="6"/>
  <c r="AE14" i="6"/>
  <c r="AD14" i="6"/>
  <c r="AC14" i="6"/>
  <c r="U14" i="6"/>
  <c r="AB14" i="6" s="1"/>
  <c r="T14" i="6"/>
  <c r="AA14" i="6" s="1"/>
  <c r="I14" i="6"/>
  <c r="BN13" i="6"/>
  <c r="BS13" i="6" s="1"/>
  <c r="BM13" i="6"/>
  <c r="BR13" i="6" s="1"/>
  <c r="BL13" i="6"/>
  <c r="BQ13" i="6" s="1"/>
  <c r="BK13" i="6"/>
  <c r="BP13" i="6" s="1"/>
  <c r="BJ13" i="6"/>
  <c r="BO13" i="6" s="1"/>
  <c r="BD13" i="6"/>
  <c r="BH13" i="6" s="1"/>
  <c r="BX13" i="6" s="1"/>
  <c r="AQ13" i="6"/>
  <c r="AX13" i="6" s="1"/>
  <c r="AP13" i="6"/>
  <c r="AW13" i="6" s="1"/>
  <c r="AO13" i="6"/>
  <c r="AV13" i="6" s="1"/>
  <c r="AN13" i="6"/>
  <c r="AU13" i="6" s="1"/>
  <c r="AM13" i="6"/>
  <c r="AT13" i="6" s="1"/>
  <c r="AL13" i="6"/>
  <c r="AS13" i="6" s="1"/>
  <c r="AK13" i="6"/>
  <c r="AR13" i="6" s="1"/>
  <c r="AG13" i="6"/>
  <c r="AF13" i="6"/>
  <c r="AI13" i="6" s="1"/>
  <c r="AZ13" i="6" s="1"/>
  <c r="AE13" i="6"/>
  <c r="AD13" i="6"/>
  <c r="AC13" i="6"/>
  <c r="U13" i="6"/>
  <c r="AB13" i="6" s="1"/>
  <c r="T13" i="6"/>
  <c r="AA13" i="6" s="1"/>
  <c r="I13" i="6"/>
  <c r="BN12" i="6"/>
  <c r="BS12" i="6" s="1"/>
  <c r="BM12" i="6"/>
  <c r="BR12" i="6" s="1"/>
  <c r="BL12" i="6"/>
  <c r="BQ12" i="6" s="1"/>
  <c r="BK12" i="6"/>
  <c r="BP12" i="6" s="1"/>
  <c r="BJ12" i="6"/>
  <c r="BO12" i="6" s="1"/>
  <c r="BD12" i="6"/>
  <c r="BH12" i="6" s="1"/>
  <c r="BX12" i="6" s="1"/>
  <c r="AQ12" i="6"/>
  <c r="AX12" i="6" s="1"/>
  <c r="AP12" i="6"/>
  <c r="AW12" i="6" s="1"/>
  <c r="AO12" i="6"/>
  <c r="AV12" i="6" s="1"/>
  <c r="AN12" i="6"/>
  <c r="AU12" i="6" s="1"/>
  <c r="AM12" i="6"/>
  <c r="AT12" i="6" s="1"/>
  <c r="AL12" i="6"/>
  <c r="AS12" i="6" s="1"/>
  <c r="AK12" i="6"/>
  <c r="AR12" i="6" s="1"/>
  <c r="AG12" i="6"/>
  <c r="AF12" i="6"/>
  <c r="AE12" i="6"/>
  <c r="AD12" i="6"/>
  <c r="AC12" i="6"/>
  <c r="U12" i="6"/>
  <c r="AB12" i="6" s="1"/>
  <c r="T12" i="6"/>
  <c r="AA12" i="6" s="1"/>
  <c r="I12" i="6"/>
  <c r="BN11" i="6"/>
  <c r="BS11" i="6" s="1"/>
  <c r="BM11" i="6"/>
  <c r="BR11" i="6" s="1"/>
  <c r="BL11" i="6"/>
  <c r="BQ11" i="6" s="1"/>
  <c r="BK11" i="6"/>
  <c r="BP11" i="6" s="1"/>
  <c r="BJ11" i="6"/>
  <c r="BO11" i="6" s="1"/>
  <c r="BD11" i="6"/>
  <c r="BH11" i="6" s="1"/>
  <c r="BX11" i="6" s="1"/>
  <c r="AQ11" i="6"/>
  <c r="AX11" i="6" s="1"/>
  <c r="AP11" i="6"/>
  <c r="AW11" i="6" s="1"/>
  <c r="AO11" i="6"/>
  <c r="AV11" i="6" s="1"/>
  <c r="AN11" i="6"/>
  <c r="AU11" i="6" s="1"/>
  <c r="AM11" i="6"/>
  <c r="AT11" i="6" s="1"/>
  <c r="AL11" i="6"/>
  <c r="AS11" i="6" s="1"/>
  <c r="AK11" i="6"/>
  <c r="AR11" i="6" s="1"/>
  <c r="AG11" i="6"/>
  <c r="AF11" i="6"/>
  <c r="AE11" i="6"/>
  <c r="AD11" i="6"/>
  <c r="AC11" i="6"/>
  <c r="U11" i="6"/>
  <c r="AB11" i="6" s="1"/>
  <c r="T11" i="6"/>
  <c r="AA11" i="6" s="1"/>
  <c r="I11" i="6"/>
  <c r="BN10" i="6"/>
  <c r="BS10" i="6" s="1"/>
  <c r="BM10" i="6"/>
  <c r="BR10" i="6" s="1"/>
  <c r="BL10" i="6"/>
  <c r="BQ10" i="6" s="1"/>
  <c r="BK10" i="6"/>
  <c r="BP10" i="6" s="1"/>
  <c r="BJ10" i="6"/>
  <c r="BO10" i="6" s="1"/>
  <c r="BD10" i="6"/>
  <c r="BH10" i="6" s="1"/>
  <c r="BX10" i="6" s="1"/>
  <c r="AQ10" i="6"/>
  <c r="AX10" i="6" s="1"/>
  <c r="AP10" i="6"/>
  <c r="AW10" i="6" s="1"/>
  <c r="AO10" i="6"/>
  <c r="AV10" i="6" s="1"/>
  <c r="AN10" i="6"/>
  <c r="AU10" i="6" s="1"/>
  <c r="AM10" i="6"/>
  <c r="AT10" i="6" s="1"/>
  <c r="AL10" i="6"/>
  <c r="AS10" i="6" s="1"/>
  <c r="AK10" i="6"/>
  <c r="AR10" i="6" s="1"/>
  <c r="AG10" i="6"/>
  <c r="AF10" i="6"/>
  <c r="AE10" i="6"/>
  <c r="AD10" i="6"/>
  <c r="AJ10" i="6" s="1"/>
  <c r="BA10" i="6" s="1"/>
  <c r="AC10" i="6"/>
  <c r="U10" i="6"/>
  <c r="AB10" i="6" s="1"/>
  <c r="T10" i="6"/>
  <c r="AA10" i="6" s="1"/>
  <c r="I10" i="6"/>
  <c r="BN9" i="6"/>
  <c r="BS9" i="6" s="1"/>
  <c r="BM9" i="6"/>
  <c r="BL9" i="6"/>
  <c r="BQ9" i="6" s="1"/>
  <c r="BK9" i="6"/>
  <c r="BJ9" i="6"/>
  <c r="BD9" i="6"/>
  <c r="BF9" i="6" s="1"/>
  <c r="AQ9" i="6"/>
  <c r="AX9" i="6" s="1"/>
  <c r="AP9" i="6"/>
  <c r="AO9" i="6"/>
  <c r="AV9" i="6" s="1"/>
  <c r="AN9" i="6"/>
  <c r="AU9" i="6" s="1"/>
  <c r="AM9" i="6"/>
  <c r="AL9" i="6"/>
  <c r="AS9" i="6" s="1"/>
  <c r="AK9" i="6"/>
  <c r="AR9" i="6" s="1"/>
  <c r="AG9" i="6"/>
  <c r="AF9" i="6"/>
  <c r="AI9" i="6" s="1"/>
  <c r="AZ9" i="6" s="1"/>
  <c r="AE9" i="6"/>
  <c r="AD9" i="6"/>
  <c r="AC9" i="6"/>
  <c r="U9" i="6"/>
  <c r="T9" i="6"/>
  <c r="AA9" i="6" s="1"/>
  <c r="I9" i="6"/>
  <c r="AI27" i="6" l="1"/>
  <c r="AZ27" i="6" s="1"/>
  <c r="AH61" i="6"/>
  <c r="AY61" i="6" s="1"/>
  <c r="AJ25" i="6"/>
  <c r="BA25" i="6" s="1"/>
  <c r="AI47" i="6"/>
  <c r="AZ47" i="6" s="1"/>
  <c r="AI56" i="6"/>
  <c r="AZ56" i="6" s="1"/>
  <c r="AI58" i="6"/>
  <c r="AZ58" i="6" s="1"/>
  <c r="AI62" i="6"/>
  <c r="AZ62" i="6" s="1"/>
  <c r="AI12" i="6"/>
  <c r="AZ12" i="6" s="1"/>
  <c r="AI14" i="6"/>
  <c r="AZ14" i="6" s="1"/>
  <c r="BT19" i="6"/>
  <c r="BW19" i="6" s="1"/>
  <c r="BF41" i="6"/>
  <c r="AI22" i="6"/>
  <c r="AZ22" i="6" s="1"/>
  <c r="AJ39" i="6"/>
  <c r="BA39" i="6" s="1"/>
  <c r="AJ50" i="6"/>
  <c r="BA50" i="6" s="1"/>
  <c r="AI57" i="6"/>
  <c r="AZ57" i="6" s="1"/>
  <c r="AI20" i="6"/>
  <c r="AZ20" i="6" s="1"/>
  <c r="AH27" i="6"/>
  <c r="AY27" i="6" s="1"/>
  <c r="AH34" i="6"/>
  <c r="AY34" i="6" s="1"/>
  <c r="AJ40" i="6"/>
  <c r="BA40" i="6" s="1"/>
  <c r="BH46" i="6"/>
  <c r="BX46" i="6" s="1"/>
  <c r="BF51" i="6"/>
  <c r="AI69" i="6"/>
  <c r="AZ69" i="6" s="1"/>
  <c r="BF50" i="6"/>
  <c r="BF60" i="6"/>
  <c r="AI61" i="6"/>
  <c r="AZ61" i="6" s="1"/>
  <c r="AJ70" i="6"/>
  <c r="BA70" i="6" s="1"/>
  <c r="BH16" i="6"/>
  <c r="BX16" i="6" s="1"/>
  <c r="AI17" i="6"/>
  <c r="AZ17" i="6" s="1"/>
  <c r="BC17" i="6" s="1"/>
  <c r="AJ27" i="6"/>
  <c r="BA27" i="6" s="1"/>
  <c r="AI31" i="6"/>
  <c r="AZ31" i="6" s="1"/>
  <c r="AJ45" i="6"/>
  <c r="BA45" i="6" s="1"/>
  <c r="AI46" i="6"/>
  <c r="AZ46" i="6" s="1"/>
  <c r="AH17" i="6"/>
  <c r="AY17" i="6" s="1"/>
  <c r="BT45" i="6"/>
  <c r="BW45" i="6" s="1"/>
  <c r="AH56" i="6"/>
  <c r="AY56" i="6" s="1"/>
  <c r="AI35" i="6"/>
  <c r="AZ35" i="6" s="1"/>
  <c r="AI45" i="6"/>
  <c r="AZ45" i="6" s="1"/>
  <c r="AH52" i="6"/>
  <c r="AY52" i="6" s="1"/>
  <c r="AJ59" i="6"/>
  <c r="BA59" i="6" s="1"/>
  <c r="AI65" i="6"/>
  <c r="AZ65" i="6" s="1"/>
  <c r="AI26" i="6"/>
  <c r="AZ26" i="6" s="1"/>
  <c r="BF31" i="6"/>
  <c r="AI71" i="6"/>
  <c r="AZ71" i="6" s="1"/>
  <c r="AH13" i="6"/>
  <c r="AY13" i="6" s="1"/>
  <c r="AH26" i="6"/>
  <c r="AY26" i="6" s="1"/>
  <c r="BH61" i="6"/>
  <c r="BX61" i="6" s="1"/>
  <c r="BF23" i="6"/>
  <c r="BF25" i="6"/>
  <c r="BF27" i="6"/>
  <c r="AJ30" i="6"/>
  <c r="BA30" i="6" s="1"/>
  <c r="AJ35" i="6"/>
  <c r="BA35" i="6" s="1"/>
  <c r="AI40" i="6"/>
  <c r="AZ40" i="6" s="1"/>
  <c r="AI52" i="6"/>
  <c r="AZ52" i="6" s="1"/>
  <c r="AJ66" i="6"/>
  <c r="BA66" i="6" s="1"/>
  <c r="AH35" i="6"/>
  <c r="AY35" i="6" s="1"/>
  <c r="BF10" i="6"/>
  <c r="AJ14" i="6"/>
  <c r="BA14" i="6" s="1"/>
  <c r="AJ17" i="6"/>
  <c r="BA17" i="6" s="1"/>
  <c r="AI28" i="6"/>
  <c r="AZ28" i="6" s="1"/>
  <c r="AJ31" i="6"/>
  <c r="BA31" i="6" s="1"/>
  <c r="BB44" i="6"/>
  <c r="BF62" i="6"/>
  <c r="BT33" i="6"/>
  <c r="BW33" i="6" s="1"/>
  <c r="BH14" i="6"/>
  <c r="BX14" i="6" s="1"/>
  <c r="AD72" i="6"/>
  <c r="AI11" i="6"/>
  <c r="AZ11" i="6" s="1"/>
  <c r="AJ12" i="6"/>
  <c r="BA12" i="6" s="1"/>
  <c r="AJ13" i="6"/>
  <c r="BA13" i="6" s="1"/>
  <c r="BT22" i="6"/>
  <c r="BW22" i="6" s="1"/>
  <c r="BT23" i="6"/>
  <c r="BW23" i="6" s="1"/>
  <c r="AH25" i="6"/>
  <c r="AY25" i="6" s="1"/>
  <c r="AH29" i="6"/>
  <c r="AY29" i="6" s="1"/>
  <c r="AJ48" i="6"/>
  <c r="BA48" i="6" s="1"/>
  <c r="AJ51" i="6"/>
  <c r="BA51" i="6" s="1"/>
  <c r="AI53" i="6"/>
  <c r="AZ53" i="6" s="1"/>
  <c r="AJ55" i="6"/>
  <c r="BA55" i="6" s="1"/>
  <c r="AI63" i="6"/>
  <c r="AZ63" i="6" s="1"/>
  <c r="AI64" i="6"/>
  <c r="AZ64" i="6" s="1"/>
  <c r="BB18" i="6"/>
  <c r="BR9" i="6"/>
  <c r="BR72" i="6" s="1"/>
  <c r="BM72" i="6"/>
  <c r="AH21" i="6"/>
  <c r="AY21" i="6" s="1"/>
  <c r="BT24" i="6"/>
  <c r="BW24" i="6" s="1"/>
  <c r="BB30" i="6"/>
  <c r="BB32" i="6"/>
  <c r="AH36" i="6"/>
  <c r="AY36" i="6" s="1"/>
  <c r="BB36" i="6"/>
  <c r="BD72" i="6"/>
  <c r="BS72" i="6"/>
  <c r="AJ11" i="6"/>
  <c r="BA11" i="6" s="1"/>
  <c r="AJ15" i="6"/>
  <c r="BA15" i="6" s="1"/>
  <c r="BF15" i="6"/>
  <c r="AJ16" i="6"/>
  <c r="BA16" i="6" s="1"/>
  <c r="AI18" i="6"/>
  <c r="AZ18" i="6" s="1"/>
  <c r="AI19" i="6"/>
  <c r="AZ19" i="6" s="1"/>
  <c r="AH20" i="6"/>
  <c r="AY20" i="6" s="1"/>
  <c r="AJ22" i="6"/>
  <c r="BA22" i="6" s="1"/>
  <c r="AH23" i="6"/>
  <c r="AY23" i="6" s="1"/>
  <c r="AI24" i="6"/>
  <c r="AZ24" i="6" s="1"/>
  <c r="AI32" i="6"/>
  <c r="AZ32" i="6" s="1"/>
  <c r="AI34" i="6"/>
  <c r="AZ34" i="6" s="1"/>
  <c r="BF35" i="6"/>
  <c r="AH40" i="6"/>
  <c r="AY40" i="6" s="1"/>
  <c r="AI42" i="6"/>
  <c r="AZ42" i="6" s="1"/>
  <c r="AH54" i="6"/>
  <c r="AY54" i="6" s="1"/>
  <c r="BF58" i="6"/>
  <c r="BH58" i="6"/>
  <c r="BX58" i="6" s="1"/>
  <c r="BN72" i="6"/>
  <c r="BQ72" i="6"/>
  <c r="AH14" i="6"/>
  <c r="AY14" i="6" s="1"/>
  <c r="AH37" i="6"/>
  <c r="AY37" i="6" s="1"/>
  <c r="BB43" i="6"/>
  <c r="I73" i="6"/>
  <c r="BO9" i="6"/>
  <c r="BO72" i="6" s="1"/>
  <c r="BJ72" i="6"/>
  <c r="AH16" i="6"/>
  <c r="AY16" i="6" s="1"/>
  <c r="AH18" i="6"/>
  <c r="AY18" i="6" s="1"/>
  <c r="AH19" i="6"/>
  <c r="AY19" i="6" s="1"/>
  <c r="BB19" i="6"/>
  <c r="BH19" i="6"/>
  <c r="BX19" i="6" s="1"/>
  <c r="BT20" i="6"/>
  <c r="BW20" i="6" s="1"/>
  <c r="AJ21" i="6"/>
  <c r="BA21" i="6" s="1"/>
  <c r="AH22" i="6"/>
  <c r="AY22" i="6" s="1"/>
  <c r="BH22" i="6"/>
  <c r="BX22" i="6" s="1"/>
  <c r="AH24" i="6"/>
  <c r="AY24" i="6" s="1"/>
  <c r="AI25" i="6"/>
  <c r="AZ25" i="6" s="1"/>
  <c r="BC25" i="6" s="1"/>
  <c r="BB27" i="6"/>
  <c r="AI29" i="6"/>
  <c r="AZ29" i="6" s="1"/>
  <c r="AH31" i="6"/>
  <c r="AY31" i="6" s="1"/>
  <c r="BT32" i="6"/>
  <c r="BW32" i="6" s="1"/>
  <c r="BH34" i="6"/>
  <c r="BX34" i="6" s="1"/>
  <c r="BF37" i="6"/>
  <c r="BF38" i="6"/>
  <c r="AH42" i="6"/>
  <c r="AY42" i="6" s="1"/>
  <c r="BT46" i="6"/>
  <c r="BW46" i="6" s="1"/>
  <c r="BH54" i="6"/>
  <c r="BX54" i="6" s="1"/>
  <c r="BF54" i="6"/>
  <c r="BK72" i="6"/>
  <c r="AH10" i="6"/>
  <c r="AY10" i="6" s="1"/>
  <c r="AH11" i="6"/>
  <c r="AY11" i="6" s="1"/>
  <c r="BB13" i="6"/>
  <c r="BF13" i="6"/>
  <c r="AI16" i="6"/>
  <c r="AZ16" i="6" s="1"/>
  <c r="BF18" i="6"/>
  <c r="BT25" i="6"/>
  <c r="BW25" i="6" s="1"/>
  <c r="BT26" i="6"/>
  <c r="BW26" i="6" s="1"/>
  <c r="BL72" i="6"/>
  <c r="AI10" i="6"/>
  <c r="AZ10" i="6" s="1"/>
  <c r="BF12" i="6"/>
  <c r="BB16" i="6"/>
  <c r="AJ18" i="6"/>
  <c r="BA18" i="6" s="1"/>
  <c r="AJ19" i="6"/>
  <c r="BA19" i="6" s="1"/>
  <c r="AI21" i="6"/>
  <c r="AZ21" i="6" s="1"/>
  <c r="AJ24" i="6"/>
  <c r="BA24" i="6" s="1"/>
  <c r="AJ26" i="6"/>
  <c r="BA26" i="6" s="1"/>
  <c r="AH28" i="6"/>
  <c r="AY28" i="6" s="1"/>
  <c r="BC28" i="6" s="1"/>
  <c r="BF29" i="6"/>
  <c r="AJ32" i="6"/>
  <c r="BA32" i="6" s="1"/>
  <c r="AH33" i="6"/>
  <c r="AY33" i="6" s="1"/>
  <c r="AI33" i="6"/>
  <c r="AZ33" i="6" s="1"/>
  <c r="BF33" i="6"/>
  <c r="BH36" i="6"/>
  <c r="BX36" i="6" s="1"/>
  <c r="BH42" i="6"/>
  <c r="BX42" i="6" s="1"/>
  <c r="BF42" i="6"/>
  <c r="AI43" i="6"/>
  <c r="AZ43" i="6" s="1"/>
  <c r="AI48" i="6"/>
  <c r="AZ48" i="6" s="1"/>
  <c r="BB49" i="6"/>
  <c r="BB55" i="6"/>
  <c r="AJ63" i="6"/>
  <c r="BA63" i="6" s="1"/>
  <c r="BT51" i="6"/>
  <c r="BW51" i="6" s="1"/>
  <c r="AI54" i="6"/>
  <c r="AZ54" i="6" s="1"/>
  <c r="AH58" i="6"/>
  <c r="AY58" i="6" s="1"/>
  <c r="BT58" i="6"/>
  <c r="BW58" i="6" s="1"/>
  <c r="AH60" i="6"/>
  <c r="AY60" i="6" s="1"/>
  <c r="BB60" i="6"/>
  <c r="BB63" i="6"/>
  <c r="AH68" i="6"/>
  <c r="AY68" i="6" s="1"/>
  <c r="AH71" i="6"/>
  <c r="AY71" i="6" s="1"/>
  <c r="BT41" i="6"/>
  <c r="BW41" i="6" s="1"/>
  <c r="BB48" i="6"/>
  <c r="BB52" i="6"/>
  <c r="BF52" i="6"/>
  <c r="AH53" i="6"/>
  <c r="AY53" i="6" s="1"/>
  <c r="AH63" i="6"/>
  <c r="AY63" i="6" s="1"/>
  <c r="BT63" i="6"/>
  <c r="BW63" i="6" s="1"/>
  <c r="BT69" i="6"/>
  <c r="BW69" i="6" s="1"/>
  <c r="BT70" i="6"/>
  <c r="BW70" i="6" s="1"/>
  <c r="BB33" i="6"/>
  <c r="AJ34" i="6"/>
  <c r="BA34" i="6" s="1"/>
  <c r="AJ38" i="6"/>
  <c r="BA38" i="6" s="1"/>
  <c r="AI39" i="6"/>
  <c r="AZ39" i="6" s="1"/>
  <c r="AI41" i="6"/>
  <c r="AZ41" i="6" s="1"/>
  <c r="BB42" i="6"/>
  <c r="BF44" i="6"/>
  <c r="BF48" i="6"/>
  <c r="AJ52" i="6"/>
  <c r="BA52" i="6" s="1"/>
  <c r="BC52" i="6" s="1"/>
  <c r="AI59" i="6"/>
  <c r="AZ59" i="6" s="1"/>
  <c r="AJ60" i="6"/>
  <c r="BA60" i="6" s="1"/>
  <c r="AH65" i="6"/>
  <c r="AY65" i="6" s="1"/>
  <c r="BC65" i="6" s="1"/>
  <c r="AI66" i="6"/>
  <c r="AZ66" i="6" s="1"/>
  <c r="BH66" i="6"/>
  <c r="BX66" i="6" s="1"/>
  <c r="AJ67" i="6"/>
  <c r="BA67" i="6" s="1"/>
  <c r="BB68" i="6"/>
  <c r="AH69" i="6"/>
  <c r="AY69" i="6" s="1"/>
  <c r="AI70" i="6"/>
  <c r="AZ70" i="6" s="1"/>
  <c r="AJ71" i="6"/>
  <c r="BA71" i="6" s="1"/>
  <c r="BH71" i="6"/>
  <c r="BX71" i="6" s="1"/>
  <c r="AJ42" i="6"/>
  <c r="BA42" i="6" s="1"/>
  <c r="BT42" i="6"/>
  <c r="BW42" i="6" s="1"/>
  <c r="AH46" i="6"/>
  <c r="AY46" i="6" s="1"/>
  <c r="BC46" i="6" s="1"/>
  <c r="BT52" i="6"/>
  <c r="BW52" i="6" s="1"/>
  <c r="AJ54" i="6"/>
  <c r="BA54" i="6" s="1"/>
  <c r="AI55" i="6"/>
  <c r="AZ55" i="6" s="1"/>
  <c r="AJ56" i="6"/>
  <c r="BA56" i="6" s="1"/>
  <c r="AJ57" i="6"/>
  <c r="BA57" i="6" s="1"/>
  <c r="AI36" i="6"/>
  <c r="AZ36" i="6" s="1"/>
  <c r="AI38" i="6"/>
  <c r="AZ38" i="6" s="1"/>
  <c r="BB39" i="6"/>
  <c r="AH41" i="6"/>
  <c r="AY41" i="6" s="1"/>
  <c r="AJ47" i="6"/>
  <c r="BA47" i="6" s="1"/>
  <c r="AI49" i="6"/>
  <c r="AZ49" i="6" s="1"/>
  <c r="AH51" i="6"/>
  <c r="AY51" i="6" s="1"/>
  <c r="AJ53" i="6"/>
  <c r="BA53" i="6" s="1"/>
  <c r="BT60" i="6"/>
  <c r="BW60" i="6" s="1"/>
  <c r="AJ61" i="6"/>
  <c r="BA61" i="6" s="1"/>
  <c r="AH66" i="6"/>
  <c r="AY66" i="6" s="1"/>
  <c r="AJ68" i="6"/>
  <c r="BA68" i="6" s="1"/>
  <c r="BT10" i="6"/>
  <c r="BW10" i="6" s="1"/>
  <c r="BT14" i="6"/>
  <c r="BW14" i="6" s="1"/>
  <c r="BB15" i="6"/>
  <c r="BT15" i="6"/>
  <c r="BW15" i="6" s="1"/>
  <c r="BB21" i="6"/>
  <c r="BC27" i="6"/>
  <c r="BT27" i="6"/>
  <c r="BW27" i="6" s="1"/>
  <c r="AH12" i="6"/>
  <c r="AY12" i="6" s="1"/>
  <c r="BB24" i="6"/>
  <c r="AH30" i="6"/>
  <c r="AY30" i="6" s="1"/>
  <c r="BB12" i="6"/>
  <c r="BT13" i="6"/>
  <c r="BW13" i="6" s="1"/>
  <c r="AH15" i="6"/>
  <c r="AY15" i="6" s="1"/>
  <c r="BB17" i="6"/>
  <c r="BT17" i="6"/>
  <c r="BW17" i="6" s="1"/>
  <c r="BT18" i="6"/>
  <c r="BW18" i="6" s="1"/>
  <c r="BB22" i="6"/>
  <c r="BB10" i="6"/>
  <c r="BB11" i="6"/>
  <c r="BT11" i="6"/>
  <c r="BW11" i="6" s="1"/>
  <c r="BT12" i="6"/>
  <c r="BW12" i="6" s="1"/>
  <c r="BB14" i="6"/>
  <c r="BT16" i="6"/>
  <c r="BW16" i="6" s="1"/>
  <c r="BC21" i="6"/>
  <c r="BT21" i="6"/>
  <c r="BW21" i="6" s="1"/>
  <c r="BB26" i="6"/>
  <c r="BB28" i="6"/>
  <c r="BT29" i="6"/>
  <c r="BW29" i="6" s="1"/>
  <c r="T73" i="6"/>
  <c r="AE72" i="6"/>
  <c r="AJ73" i="6" s="1"/>
  <c r="BA73" i="6" s="1"/>
  <c r="AW9" i="6"/>
  <c r="BF11" i="6"/>
  <c r="BF17" i="6"/>
  <c r="BF24" i="6"/>
  <c r="BH28" i="6"/>
  <c r="BX28" i="6" s="1"/>
  <c r="BT28" i="6"/>
  <c r="BW28" i="6" s="1"/>
  <c r="AH32" i="6"/>
  <c r="AY32" i="6" s="1"/>
  <c r="BB35" i="6"/>
  <c r="AH38" i="6"/>
  <c r="AY38" i="6" s="1"/>
  <c r="BC40" i="6"/>
  <c r="BT40" i="6"/>
  <c r="BW40" i="6" s="1"/>
  <c r="BB47" i="6"/>
  <c r="BB54" i="6"/>
  <c r="U73" i="6"/>
  <c r="AF72" i="6"/>
  <c r="BD73" i="6"/>
  <c r="BB25" i="6"/>
  <c r="AI30" i="6"/>
  <c r="AZ30" i="6" s="1"/>
  <c r="BB31" i="6"/>
  <c r="BT35" i="6"/>
  <c r="BW35" i="6" s="1"/>
  <c r="BT36" i="6"/>
  <c r="BW36" i="6" s="1"/>
  <c r="AJ9" i="6"/>
  <c r="BB23" i="6"/>
  <c r="AA72" i="6"/>
  <c r="AG72" i="6"/>
  <c r="BH32" i="6"/>
  <c r="BX32" i="6" s="1"/>
  <c r="BF32" i="6"/>
  <c r="BB37" i="6"/>
  <c r="BB38" i="6"/>
  <c r="BB45" i="6"/>
  <c r="BT50" i="6"/>
  <c r="BW50" i="6" s="1"/>
  <c r="BB53" i="6"/>
  <c r="AB9" i="6"/>
  <c r="AB72" i="6" s="1"/>
  <c r="AT9" i="6"/>
  <c r="BH9" i="6"/>
  <c r="BH26" i="6"/>
  <c r="BX26" i="6" s="1"/>
  <c r="BF30" i="6"/>
  <c r="AJ37" i="6"/>
  <c r="BA37" i="6" s="1"/>
  <c r="BC37" i="6" s="1"/>
  <c r="BB20" i="6"/>
  <c r="AC72" i="6"/>
  <c r="BP9" i="6"/>
  <c r="BP72" i="6" s="1"/>
  <c r="AJ20" i="6"/>
  <c r="BA20" i="6" s="1"/>
  <c r="AJ23" i="6"/>
  <c r="BA23" i="6" s="1"/>
  <c r="AJ29" i="6"/>
  <c r="BA29" i="6" s="1"/>
  <c r="BB29" i="6"/>
  <c r="BT30" i="6"/>
  <c r="BW30" i="6" s="1"/>
  <c r="BT31" i="6"/>
  <c r="BW31" i="6" s="1"/>
  <c r="BB34" i="6"/>
  <c r="BT34" i="6"/>
  <c r="BW34" i="6" s="1"/>
  <c r="BT37" i="6"/>
  <c r="BW37" i="6" s="1"/>
  <c r="BT38" i="6"/>
  <c r="BW38" i="6" s="1"/>
  <c r="BB41" i="6"/>
  <c r="AH47" i="6"/>
  <c r="AY47" i="6" s="1"/>
  <c r="BT47" i="6"/>
  <c r="BW47" i="6" s="1"/>
  <c r="BH49" i="6"/>
  <c r="BX49" i="6" s="1"/>
  <c r="BF49" i="6"/>
  <c r="BT49" i="6"/>
  <c r="BW49" i="6" s="1"/>
  <c r="AH50" i="6"/>
  <c r="AY50" i="6" s="1"/>
  <c r="BC50" i="6" s="1"/>
  <c r="BB51" i="6"/>
  <c r="BT54" i="6"/>
  <c r="BW54" i="6" s="1"/>
  <c r="BB61" i="6"/>
  <c r="AH43" i="6"/>
  <c r="AY43" i="6" s="1"/>
  <c r="BT43" i="6"/>
  <c r="BW43" i="6" s="1"/>
  <c r="AJ49" i="6"/>
  <c r="BA49" i="6" s="1"/>
  <c r="BB50" i="6"/>
  <c r="AI51" i="6"/>
  <c r="AZ51" i="6" s="1"/>
  <c r="BT65" i="6"/>
  <c r="BW65" i="6" s="1"/>
  <c r="BH70" i="6"/>
  <c r="BX70" i="6" s="1"/>
  <c r="BF70" i="6"/>
  <c r="AH39" i="6"/>
  <c r="AY39" i="6" s="1"/>
  <c r="BH39" i="6"/>
  <c r="BX39" i="6" s="1"/>
  <c r="BF39" i="6"/>
  <c r="BB40" i="6"/>
  <c r="BF40" i="6"/>
  <c r="BT48" i="6"/>
  <c r="BW48" i="6" s="1"/>
  <c r="BT53" i="6"/>
  <c r="BW53" i="6" s="1"/>
  <c r="AH55" i="6"/>
  <c r="AY55" i="6" s="1"/>
  <c r="BB59" i="6"/>
  <c r="BT39" i="6"/>
  <c r="BW39" i="6" s="1"/>
  <c r="BT44" i="6"/>
  <c r="BW44" i="6" s="1"/>
  <c r="AH44" i="6"/>
  <c r="AY44" i="6" s="1"/>
  <c r="BC44" i="6" s="1"/>
  <c r="BB46" i="6"/>
  <c r="AH49" i="6"/>
  <c r="AY49" i="6" s="1"/>
  <c r="AI50" i="6"/>
  <c r="AZ50" i="6" s="1"/>
  <c r="BH55" i="6"/>
  <c r="BX55" i="6" s="1"/>
  <c r="BF55" i="6"/>
  <c r="BB57" i="6"/>
  <c r="BB66" i="6"/>
  <c r="BH59" i="6"/>
  <c r="BX59" i="6" s="1"/>
  <c r="BF59" i="6"/>
  <c r="AH62" i="6"/>
  <c r="AY62" i="6" s="1"/>
  <c r="BC62" i="6" s="1"/>
  <c r="AH64" i="6"/>
  <c r="AY64" i="6" s="1"/>
  <c r="BT64" i="6"/>
  <c r="BW64" i="6" s="1"/>
  <c r="AH67" i="6"/>
  <c r="AY67" i="6" s="1"/>
  <c r="BC67" i="6" s="1"/>
  <c r="BT67" i="6"/>
  <c r="BW67" i="6" s="1"/>
  <c r="BB69" i="6"/>
  <c r="BT55" i="6"/>
  <c r="BW55" i="6" s="1"/>
  <c r="BC56" i="6"/>
  <c r="BT56" i="6"/>
  <c r="BW56" i="6" s="1"/>
  <c r="BB58" i="6"/>
  <c r="BT59" i="6"/>
  <c r="BW59" i="6" s="1"/>
  <c r="BB64" i="6"/>
  <c r="BC68" i="6"/>
  <c r="BB71" i="6"/>
  <c r="BT71" i="6"/>
  <c r="BW71" i="6" s="1"/>
  <c r="BF43" i="6"/>
  <c r="BF47" i="6"/>
  <c r="BF53" i="6"/>
  <c r="AH57" i="6"/>
  <c r="AY57" i="6" s="1"/>
  <c r="BC57" i="6" s="1"/>
  <c r="AJ58" i="6"/>
  <c r="BA58" i="6" s="1"/>
  <c r="BC58" i="6" s="1"/>
  <c r="AH59" i="6"/>
  <c r="AY59" i="6" s="1"/>
  <c r="BT61" i="6"/>
  <c r="BW61" i="6" s="1"/>
  <c r="BB62" i="6"/>
  <c r="BT62" i="6"/>
  <c r="BW62" i="6" s="1"/>
  <c r="BB67" i="6"/>
  <c r="AJ69" i="6"/>
  <c r="BA69" i="6" s="1"/>
  <c r="AH70" i="6"/>
  <c r="AY70" i="6" s="1"/>
  <c r="BB56" i="6"/>
  <c r="BT57" i="6"/>
  <c r="BW57" i="6" s="1"/>
  <c r="AI60" i="6"/>
  <c r="AZ60" i="6" s="1"/>
  <c r="AJ64" i="6"/>
  <c r="BA64" i="6" s="1"/>
  <c r="BB65" i="6"/>
  <c r="BT66" i="6"/>
  <c r="BW66" i="6" s="1"/>
  <c r="BT68" i="6"/>
  <c r="BW68" i="6" s="1"/>
  <c r="BB70" i="6"/>
  <c r="BF56" i="6"/>
  <c r="BH57" i="6"/>
  <c r="BX57" i="6" s="1"/>
  <c r="BH63" i="6"/>
  <c r="BX63" i="6" s="1"/>
  <c r="BF67" i="6"/>
  <c r="BH68" i="6"/>
  <c r="BX68" i="6" s="1"/>
  <c r="BF64" i="6"/>
  <c r="BF69" i="6"/>
  <c r="BC55" i="6" l="1"/>
  <c r="BC47" i="6"/>
  <c r="BC11" i="6"/>
  <c r="BC43" i="6"/>
  <c r="BC53" i="6"/>
  <c r="BC61" i="6"/>
  <c r="BC35" i="6"/>
  <c r="BC26" i="6"/>
  <c r="BC60" i="6"/>
  <c r="BC32" i="6"/>
  <c r="BC14" i="6"/>
  <c r="BC31" i="6"/>
  <c r="BC69" i="6"/>
  <c r="BC39" i="6"/>
  <c r="BC15" i="6"/>
  <c r="BC36" i="6"/>
  <c r="BC13" i="6"/>
  <c r="BC38" i="6"/>
  <c r="BC51" i="6"/>
  <c r="BC23" i="6"/>
  <c r="BC42" i="6"/>
  <c r="BC63" i="6"/>
  <c r="BC48" i="6"/>
  <c r="BF72" i="6"/>
  <c r="BC34" i="6"/>
  <c r="BC70" i="6"/>
  <c r="BC59" i="6"/>
  <c r="BC20" i="6"/>
  <c r="BC12" i="6"/>
  <c r="BC41" i="6"/>
  <c r="BC33" i="6"/>
  <c r="AD73" i="6"/>
  <c r="BC10" i="6"/>
  <c r="BC54" i="6"/>
  <c r="BC29" i="6"/>
  <c r="BF73" i="6"/>
  <c r="BC16" i="6"/>
  <c r="BC49" i="6"/>
  <c r="BC66" i="6"/>
  <c r="BC71" i="6"/>
  <c r="BC24" i="6"/>
  <c r="BC19" i="6"/>
  <c r="BH72" i="6"/>
  <c r="BH73" i="6" s="1"/>
  <c r="BC22" i="6"/>
  <c r="BC18" i="6"/>
  <c r="BC64" i="6"/>
  <c r="AI72" i="6"/>
  <c r="AZ73" i="6" s="1"/>
  <c r="AJ72" i="6"/>
  <c r="BA9" i="6"/>
  <c r="AI73" i="6"/>
  <c r="AF73" i="6"/>
  <c r="AZ72" i="6"/>
  <c r="BX9" i="6"/>
  <c r="BX72" i="6" s="1"/>
  <c r="BB9" i="6"/>
  <c r="BB72" i="6" s="1"/>
  <c r="AH73" i="6"/>
  <c r="AY73" i="6" s="1"/>
  <c r="AA73" i="6"/>
  <c r="BT9" i="6"/>
  <c r="AH9" i="6"/>
  <c r="BC30" i="6"/>
  <c r="BW9" i="6" l="1"/>
  <c r="BW72" i="6" s="1"/>
  <c r="BT72" i="6"/>
  <c r="BA72" i="6"/>
  <c r="AH72" i="6"/>
  <c r="AY9" i="6"/>
  <c r="AY72" i="6" l="1"/>
  <c r="BC9" i="6"/>
  <c r="BC72" i="6" s="1"/>
</calcChain>
</file>

<file path=xl/sharedStrings.xml><?xml version="1.0" encoding="utf-8"?>
<sst xmlns="http://schemas.openxmlformats.org/spreadsheetml/2006/main" count="682" uniqueCount="391">
  <si>
    <t>P. č.</t>
  </si>
  <si>
    <t>Názov školy</t>
  </si>
  <si>
    <t>Sídlo</t>
  </si>
  <si>
    <t>Zamestnanci školy</t>
  </si>
  <si>
    <t>Zamestnanci školskej jedálne</t>
  </si>
  <si>
    <t xml:space="preserve">Počet stravníkov </t>
  </si>
  <si>
    <t>Zamestnanci školského internátu</t>
  </si>
  <si>
    <t xml:space="preserve"> Počet ubytovaných        </t>
  </si>
  <si>
    <t xml:space="preserve">Zamestnanci </t>
  </si>
  <si>
    <t xml:space="preserve"> Počet žiakov školy            </t>
  </si>
  <si>
    <t>pedagogickí</t>
  </si>
  <si>
    <t>nepedagogickí</t>
  </si>
  <si>
    <t>SPOLU</t>
  </si>
  <si>
    <t>k 31.12.2019</t>
  </si>
  <si>
    <t>vychovávatelia</t>
  </si>
  <si>
    <t>v škol.roku 2019/2020</t>
  </si>
  <si>
    <t>pedagogickí                  Š</t>
  </si>
  <si>
    <t>10 l / 1 deň / 1 Š + ŠI</t>
  </si>
  <si>
    <t xml:space="preserve">10 l / 20 dní / Š + ŠJ + VŠJ </t>
  </si>
  <si>
    <t>10 l / 30 dní / ŠI</t>
  </si>
  <si>
    <t xml:space="preserve">žiaci                                </t>
  </si>
  <si>
    <t xml:space="preserve">ubytovaní                      </t>
  </si>
  <si>
    <t>1.</t>
  </si>
  <si>
    <t>Gymnázium Andreja Sládkoviča</t>
  </si>
  <si>
    <t>Komenského 18
974 01 Banská Bystrica</t>
  </si>
  <si>
    <t xml:space="preserve">2. </t>
  </si>
  <si>
    <t>Stredná športová škola</t>
  </si>
  <si>
    <t>Trieda SNP 54
974 01 Banská Bystrica</t>
  </si>
  <si>
    <t xml:space="preserve">
Školská jedáleň
</t>
  </si>
  <si>
    <t>Školský internát</t>
  </si>
  <si>
    <t>Trieda SNP 53
974 01 Banská Bystrica</t>
  </si>
  <si>
    <t>3.</t>
  </si>
  <si>
    <t>Tajovského 25
975 73 Banská Bystrica</t>
  </si>
  <si>
    <t>Výdajná školská jedáleň</t>
  </si>
  <si>
    <t>4.</t>
  </si>
  <si>
    <t>Stredná priemyselná škola Jozefa Murgaša</t>
  </si>
  <si>
    <t>Hurbanova 6
975 18 Banská Bystrica</t>
  </si>
  <si>
    <t>Školská jedáleň</t>
  </si>
  <si>
    <t>5.</t>
  </si>
  <si>
    <t>Konzervatórium Jána Levoslava Bellu</t>
  </si>
  <si>
    <t>Skuteckého 27
974 01 Banská Bystrica</t>
  </si>
  <si>
    <t>Severná 4
974 01 Banská Bystrica</t>
  </si>
  <si>
    <t>6.</t>
  </si>
  <si>
    <t xml:space="preserve">Stredná zdravotnícka škola
</t>
  </si>
  <si>
    <t>Tajovského 24
974 29 Banská Bystrica</t>
  </si>
  <si>
    <t>7.</t>
  </si>
  <si>
    <t>Stredná odborná škola informačných technológií</t>
  </si>
  <si>
    <t>Tajovského 30
975 90 Banská Bystrica</t>
  </si>
  <si>
    <t>8.</t>
  </si>
  <si>
    <t>Kremnička 10
974 05 Banská Bystrica</t>
  </si>
  <si>
    <t xml:space="preserve">Školský internát
</t>
  </si>
  <si>
    <t>Školská 7
975 90 Banská Bystrica</t>
  </si>
  <si>
    <t>Zvolenská cesta 18
975 90 Banská Bystrica</t>
  </si>
  <si>
    <t>Stredná odborná škola hotelových služieb a obchodu</t>
  </si>
  <si>
    <t>Školská 5
975 90 Banská Bystrica</t>
  </si>
  <si>
    <t xml:space="preserve">Stredná odborná škola </t>
  </si>
  <si>
    <t>Pod Bánošom 80
974 11 Banská Bystrica</t>
  </si>
  <si>
    <t>Internátna ul. Č. 4
974 04 Banská Bystrica</t>
  </si>
  <si>
    <t>Internátna ul. č. 4
974 04 Banská Bystrica</t>
  </si>
  <si>
    <t>13.</t>
  </si>
  <si>
    <t>Centrum voľného času</t>
  </si>
  <si>
    <t>14.</t>
  </si>
  <si>
    <t>Gymnázium Andreja Kmeťa</t>
  </si>
  <si>
    <t>Kolpašská 1738/9
969 17 Banská Štiavnica</t>
  </si>
  <si>
    <t>15.</t>
  </si>
  <si>
    <t>Stredná priemyslená škola Samuela Mikovíniho</t>
  </si>
  <si>
    <t>Akademická 13
969 15 Banská Štiavnica</t>
  </si>
  <si>
    <t>16.</t>
  </si>
  <si>
    <t>Stredná odborná škola lesnícka</t>
  </si>
  <si>
    <t>Akademická 16
969 01 Banská Štiavnica</t>
  </si>
  <si>
    <t>Mládežnícka 4
969 01 Banská Štiavnica</t>
  </si>
  <si>
    <t>17.</t>
  </si>
  <si>
    <t>Stredná odborná škola služieb a lesníctva</t>
  </si>
  <si>
    <t>Kolpašská 1586/9
969 56 Banská Štiavnica</t>
  </si>
  <si>
    <t>18.</t>
  </si>
  <si>
    <t>Gymnázium Jána Chalupku</t>
  </si>
  <si>
    <t>Štúrova 13
977 18 Brezno</t>
  </si>
  <si>
    <t>19.</t>
  </si>
  <si>
    <t>Obchodná akadémia</t>
  </si>
  <si>
    <t>Malinovského 1
977 01 Brezno</t>
  </si>
  <si>
    <t>20.</t>
  </si>
  <si>
    <t xml:space="preserve">Hotelová akadémia
</t>
  </si>
  <si>
    <t xml:space="preserve">Školská jedáleň
</t>
  </si>
  <si>
    <t>Malinovského 32
977 01 Brezno</t>
  </si>
  <si>
    <t>21.</t>
  </si>
  <si>
    <t>Laskomerského 3
977 46 Brezno</t>
  </si>
  <si>
    <t>22.</t>
  </si>
  <si>
    <t>Gymnázium</t>
  </si>
  <si>
    <t>Štúrova 849
962 12 Detva</t>
  </si>
  <si>
    <t>23.</t>
  </si>
  <si>
    <t>Štúrova 848
962 12 Detva</t>
  </si>
  <si>
    <t>24.</t>
  </si>
  <si>
    <t>M. R. Štefánika 8
963 01 Krupina</t>
  </si>
  <si>
    <t>25.</t>
  </si>
  <si>
    <t>Stredná odborná škola obchodu a služieb</t>
  </si>
  <si>
    <t>26.</t>
  </si>
  <si>
    <t>Haličská cesta 9
974 03 Lučenec</t>
  </si>
  <si>
    <t>27.</t>
  </si>
  <si>
    <t>Nám. padlých hrdinov 2
986 15 Fiľakovo</t>
  </si>
  <si>
    <t>28.</t>
  </si>
  <si>
    <t>Lúčna 4
984 16 Lučenec</t>
  </si>
  <si>
    <t>29.</t>
  </si>
  <si>
    <t>Stredná priemyselná škola stavebná Oskara Winklera - Winkler Oszkár Építőipari Szakközépiskola</t>
  </si>
  <si>
    <t>B. Němcovej 1
984 15 Lučenec</t>
  </si>
  <si>
    <t>30.</t>
  </si>
  <si>
    <t>Komenského 12
984 18 Lučenec</t>
  </si>
  <si>
    <t>31.</t>
  </si>
  <si>
    <t>Stredná zdravotnícka škola</t>
  </si>
  <si>
    <t>Lúčna 2
984 17 Lučenec</t>
  </si>
  <si>
    <t>32.</t>
  </si>
  <si>
    <t>Stredná oborná škola technická</t>
  </si>
  <si>
    <t>Dukelských hrdinov 2
984 01 Lučenec</t>
  </si>
  <si>
    <t>Fádlyho 3,
984 01 Lučenec</t>
  </si>
  <si>
    <t>33.</t>
  </si>
  <si>
    <t>Stredná odborná škola hotelových služieb a dopravy</t>
  </si>
  <si>
    <t>Zvolenská cesta 83
984 01 Lučenec</t>
  </si>
  <si>
    <t>M. Rázusa 61
984 01 Lučenec</t>
  </si>
  <si>
    <t>34.</t>
  </si>
  <si>
    <t>Stredná odborná škola - Szakközépiskola</t>
  </si>
  <si>
    <t>Kalinčiakova 1584/8
986 01 Fiľakovo</t>
  </si>
  <si>
    <t>35.</t>
  </si>
  <si>
    <t>Železničná 5
987 1 Poltár</t>
  </si>
  <si>
    <t>36.</t>
  </si>
  <si>
    <t>Clementisova 1166
050 01 Revúca</t>
  </si>
  <si>
    <t>37.</t>
  </si>
  <si>
    <t>Prvé slovenské literárne gymnázium</t>
  </si>
  <si>
    <t>38.</t>
  </si>
  <si>
    <t>Šafárikova 56
982 01 Tornaľa - Tornalja</t>
  </si>
  <si>
    <t>39.</t>
  </si>
  <si>
    <t>Generála Viesta č. 6
050 01 Revúca</t>
  </si>
  <si>
    <t>40.</t>
  </si>
  <si>
    <t>P. Hostinského 3
979 01 Rimavská Sobota</t>
  </si>
  <si>
    <t>41.</t>
  </si>
  <si>
    <t>Gymnázium Mateja Hrebendu</t>
  </si>
  <si>
    <t>Hlavná 431
981 12 Hnúšťa</t>
  </si>
  <si>
    <t>42.</t>
  </si>
  <si>
    <t xml:space="preserve">Obchodná akadémia - Kereskedelmi Akadémia
</t>
  </si>
  <si>
    <t>K. Mikszátha 1
979 80 Rimavská Sobota</t>
  </si>
  <si>
    <t>43.</t>
  </si>
  <si>
    <t>Stredná odborná škola</t>
  </si>
  <si>
    <t>Jesenského 903
980 61 Tisovec</t>
  </si>
  <si>
    <t>Jesenského 902
980 61 Tisovec</t>
  </si>
  <si>
    <t>44.</t>
  </si>
  <si>
    <t>Hlavná 425
981 11 Hnúšťa</t>
  </si>
  <si>
    <t>45.</t>
  </si>
  <si>
    <t>Športová 1
979 01 Rimavská Sobota</t>
  </si>
  <si>
    <t>Hlavné nám. 7
979 01 Rimavská Sobota</t>
  </si>
  <si>
    <t>46.</t>
  </si>
  <si>
    <t>Stredná odborná škola technická a agropotravinárska - Műszaki, Mezőgazdasági és Élelmiszeripari Szakközépiskola</t>
  </si>
  <si>
    <t>Okružná 61
979 01 Rimavská Sobota</t>
  </si>
  <si>
    <t>Ing. Dagmar Vašová</t>
  </si>
  <si>
    <t>47.</t>
  </si>
  <si>
    <t>Školská 21
990 15 Veľký Krtíš</t>
  </si>
  <si>
    <t>48.</t>
  </si>
  <si>
    <t>Jarmočná 1
992 80 Modrý Kameň</t>
  </si>
  <si>
    <t>49.</t>
  </si>
  <si>
    <t>Poľná 10
990 01 Veľký Krtíš</t>
  </si>
  <si>
    <t>50.</t>
  </si>
  <si>
    <t xml:space="preserve">Stredná odborná škola
</t>
  </si>
  <si>
    <t>Gottwaldova 70/43
991 06 Želovce</t>
  </si>
  <si>
    <t>51.</t>
  </si>
  <si>
    <t>Gymnázium Ľudovíta Štúra</t>
  </si>
  <si>
    <t>Hronská 1467/3
960 49 Zvolen</t>
  </si>
  <si>
    <t>52.</t>
  </si>
  <si>
    <t>Stredná priemyselná škola dopravná</t>
  </si>
  <si>
    <t>Sokolská 911/94
960 01 Zvolen</t>
  </si>
  <si>
    <t>53.</t>
  </si>
  <si>
    <t>J. Kozačeka 4
960 01 Zvolen</t>
  </si>
  <si>
    <t>54.</t>
  </si>
  <si>
    <t xml:space="preserve">Stredná odborná škola hotelových služieb a obchodu
</t>
  </si>
  <si>
    <t>Jabloňová 1351
960 01 Zvolen</t>
  </si>
  <si>
    <t>55.</t>
  </si>
  <si>
    <t>Stredná odborná škola drevárska</t>
  </si>
  <si>
    <t>Lučenecká cesta 2193/17
960 01 Zvolen</t>
  </si>
  <si>
    <t>56.</t>
  </si>
  <si>
    <t>Stredná odborná škola technická</t>
  </si>
  <si>
    <t>J. Švermu 1
960 01 Zvolen</t>
  </si>
  <si>
    <t>57.</t>
  </si>
  <si>
    <t>Ul. J. Švermu č. 1736/14
960 78 Zvolen</t>
  </si>
  <si>
    <t>58.</t>
  </si>
  <si>
    <t>Gymnázium Františka Švantnera</t>
  </si>
  <si>
    <t>Bernolákova 9
968 01 Nová Baňa</t>
  </si>
  <si>
    <t>59.</t>
  </si>
  <si>
    <t>Bystrická 4
966 81 Žarnovica</t>
  </si>
  <si>
    <t>60.</t>
  </si>
  <si>
    <t>Osvety 17
968 01 Nová Baňa</t>
  </si>
  <si>
    <t>61.</t>
  </si>
  <si>
    <t>Gymnázium Milana Rúfusa</t>
  </si>
  <si>
    <t>Ul. J. Kollára 2
965 01 Žiar nad Hronom</t>
  </si>
  <si>
    <t>62.</t>
  </si>
  <si>
    <t>Jilemnického 1282
965 01 Žiar nad Hronom</t>
  </si>
  <si>
    <t>63.</t>
  </si>
  <si>
    <t>Škola umeleckého priemyslu</t>
  </si>
  <si>
    <t>Počet dezinfekcie na ruky (v litroch / 1 deň)</t>
  </si>
  <si>
    <t>Počet dezinfekcie na ruky (v litroch / 1 mesiac )</t>
  </si>
  <si>
    <t>Počet dezinfekcie na ruky (v litroch / 3 mesiace)</t>
  </si>
  <si>
    <t>Počet dezinfekcie na priestory  a plochu              (v litroch / 1 deň)</t>
  </si>
  <si>
    <t>Počet dezinfekcie na priestory  a plochu                                              (v litroch /  1 mesiac)</t>
  </si>
  <si>
    <t>Počet dezinfekcie na priestory  a plochu                                               (v litroch /  3 mesiace)</t>
  </si>
  <si>
    <t xml:space="preserve">nepedagogickí                    Š </t>
  </si>
  <si>
    <t>CVČ</t>
  </si>
  <si>
    <t>dní</t>
  </si>
  <si>
    <t>Zamestnanci               ŠJ+VŠJ                                                    (0,001 l / 1 os)</t>
  </si>
  <si>
    <t>škola</t>
  </si>
  <si>
    <t>jedálne</t>
  </si>
  <si>
    <t>školský internát</t>
  </si>
  <si>
    <t>školy</t>
  </si>
  <si>
    <t>internáty</t>
  </si>
  <si>
    <t>Telefónne číslo osoby prevzatia tovaru</t>
  </si>
  <si>
    <t xml:space="preserve">Ing. Peter Danko
</t>
  </si>
  <si>
    <t xml:space="preserve">PhDr. Blažena Hrušková
</t>
  </si>
  <si>
    <t xml:space="preserve">Ing. Ján Valocka 
</t>
  </si>
  <si>
    <t xml:space="preserve">PaedDr. Renáta Juhásová 
</t>
  </si>
  <si>
    <t>Jedáleň</t>
  </si>
  <si>
    <t>mesiace</t>
  </si>
  <si>
    <t>1 deň</t>
  </si>
  <si>
    <t>Titul, meno a priezvisko osoby prevzatia tovaru</t>
  </si>
  <si>
    <r>
      <t>Výdajná školská jedál</t>
    </r>
    <r>
      <rPr>
        <b/>
        <sz val="11"/>
        <rFont val="Arial"/>
        <family val="2"/>
      </rPr>
      <t>eň</t>
    </r>
  </si>
  <si>
    <r>
      <rPr>
        <b/>
        <sz val="11"/>
        <rFont val="Arial"/>
        <family val="2"/>
      </rPr>
      <t>PhDr. Iveta Onušková</t>
    </r>
    <r>
      <rPr>
        <sz val="11"/>
        <rFont val="Arial"/>
        <family val="2"/>
      </rPr>
      <t xml:space="preserve">  
</t>
    </r>
  </si>
  <si>
    <r>
      <rPr>
        <b/>
        <sz val="11"/>
        <rFont val="Arial"/>
        <family val="2"/>
      </rPr>
      <t>048/415 32 40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</si>
  <si>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PaedDr. Jozef Smekal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</si>
  <si>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048/471 28 94</t>
    </r>
    <r>
      <rPr>
        <sz val="11"/>
        <rFont val="Arial"/>
        <family val="2"/>
      </rPr>
      <t xml:space="preserve">            
 </t>
    </r>
  </si>
  <si>
    <r>
      <t xml:space="preserve">Obchodná akadémia
</t>
    </r>
    <r>
      <rPr>
        <sz val="11"/>
        <color indexed="8"/>
        <rFont val="Arial"/>
        <family val="2"/>
      </rPr>
      <t xml:space="preserve">Jazyková škola
</t>
    </r>
  </si>
  <si>
    <r>
      <rPr>
        <b/>
        <sz val="11"/>
        <rFont val="Arial"/>
        <family val="2"/>
      </rPr>
      <t>Mgr. Lívia Žuffová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</si>
  <si>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048/423 07 00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</si>
  <si>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Kamil Kordík</t>
    </r>
    <r>
      <rPr>
        <sz val="11"/>
        <rFont val="Arial"/>
        <family val="2"/>
      </rPr>
      <t xml:space="preserve">  
</t>
    </r>
  </si>
  <si>
    <r>
      <rPr>
        <b/>
        <sz val="11"/>
        <rFont val="Arial"/>
        <family val="2"/>
      </rPr>
      <t>048/415 31 01</t>
    </r>
    <r>
      <rPr>
        <sz val="11"/>
        <rFont val="Arial"/>
        <family val="2"/>
      </rPr>
      <t xml:space="preserve">
                   </t>
    </r>
  </si>
  <si>
    <r>
      <rPr>
        <b/>
        <sz val="11"/>
        <rFont val="Arial"/>
        <family val="2"/>
      </rPr>
      <t>Mgr.art. Radoslav Solárik, ArtD.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</si>
  <si>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048/412 32 14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</si>
  <si>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PaedDr. Michal Straka</t>
    </r>
    <r>
      <rPr>
        <sz val="11"/>
        <rFont val="Arial"/>
        <family val="2"/>
      </rPr>
      <t xml:space="preserve">
</t>
    </r>
  </si>
  <si>
    <t xml:space="preserve">048/472 43 11
</t>
  </si>
  <si>
    <r>
      <rPr>
        <b/>
        <sz val="11"/>
        <rFont val="Arial"/>
        <family val="2"/>
      </rPr>
      <t>Ing. Štefan Balogh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</si>
  <si>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048/434 12 00</t>
    </r>
    <r>
      <rPr>
        <sz val="11"/>
        <rFont val="Arial"/>
        <family val="2"/>
      </rPr>
      <t xml:space="preserve">
</t>
    </r>
  </si>
  <si>
    <r>
      <t>Spojená škola</t>
    </r>
    <r>
      <rPr>
        <sz val="11"/>
        <color indexed="8"/>
        <rFont val="Arial"/>
        <family val="2"/>
      </rPr>
      <t xml:space="preserve">
SPŠ stavebná
SOŠ stavebná
Detašované pracovisko v ÚnVTOS</t>
    </r>
  </si>
  <si>
    <r>
      <rPr>
        <b/>
        <sz val="11"/>
        <rFont val="Arial"/>
        <family val="2"/>
      </rPr>
      <t>PaedDr. Milan Ponický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</si>
  <si>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048/410 22 75</t>
    </r>
    <r>
      <rPr>
        <sz val="11"/>
        <rFont val="Arial"/>
        <family val="2"/>
      </rPr>
      <t xml:space="preserve">
</t>
    </r>
  </si>
  <si>
    <r>
      <t xml:space="preserve">Spojená škola
</t>
    </r>
    <r>
      <rPr>
        <sz val="11"/>
        <color indexed="8"/>
        <rFont val="Arial"/>
        <family val="2"/>
      </rPr>
      <t>SOŠ automobilová
SOŠ elektrotechnická
SOŠ podnikaniaDetašované pracovisko v ÚnVTOS</t>
    </r>
  </si>
  <si>
    <r>
      <rPr>
        <b/>
        <sz val="11"/>
        <rFont val="Arial"/>
        <family val="2"/>
      </rPr>
      <t>Ing. Ján Žuffa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</si>
  <si>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048/413 31 13 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</si>
  <si>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Ľuba Englerová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</si>
  <si>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048/470 04 42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</si>
  <si>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Pavel Fiľo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</si>
  <si>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048/472 45 14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</si>
  <si>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PhDr. Igor Presperín, CSc.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</si>
  <si>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048/413 26 92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</si>
  <si>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Mgr. Jarmila Lipková
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</si>
  <si>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048/415 31 11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</si>
  <si>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PhDr. Renáta Mikulášová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</si>
  <si>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045/692 05 93</t>
    </r>
    <r>
      <rPr>
        <sz val="11"/>
        <rFont val="Arial"/>
        <family val="2"/>
      </rPr>
      <t xml:space="preserve">
                               </t>
    </r>
  </si>
  <si>
    <r>
      <rPr>
        <b/>
        <sz val="11"/>
        <rFont val="Arial"/>
        <family val="2"/>
      </rPr>
      <t>Ing. Miroslav Jausch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</si>
  <si>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045/691 14 31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</si>
  <si>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Miroslav Ďurovič</t>
    </r>
    <r>
      <rPr>
        <sz val="11"/>
        <rFont val="Arial"/>
        <family val="2"/>
      </rPr>
      <t xml:space="preserve"> 
</t>
    </r>
  </si>
  <si>
    <r>
      <rPr>
        <b/>
        <sz val="11"/>
        <rFont val="Arial"/>
        <family val="2"/>
      </rPr>
      <t xml:space="preserve">045/691 11 31 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</si>
  <si>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PhDr. Viera Gregáňová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</si>
  <si>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045/692 21 30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</si>
  <si>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PhDr. Miroslav Glembek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</si>
  <si>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tel.: 048/611 40 47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</si>
  <si>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Eva Dočekalová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</si>
  <si>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048/611 63 27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</si>
  <si>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048/611 63 27</t>
    </r>
    <r>
      <rPr>
        <sz val="11"/>
        <rFont val="Arial"/>
        <family val="2"/>
      </rPr>
      <t xml:space="preserve">
</t>
    </r>
  </si>
  <si>
    <r>
      <t>Stredná odborná škola techniky a služieb</t>
    </r>
    <r>
      <rPr>
        <sz val="11"/>
        <color indexed="8"/>
        <rFont val="Arial"/>
        <family val="2"/>
      </rPr>
      <t xml:space="preserve">
Elokované pracovisko v Pohorelej</t>
    </r>
  </si>
  <si>
    <r>
      <rPr>
        <b/>
        <sz val="11"/>
        <rFont val="Arial"/>
        <family val="2"/>
      </rPr>
      <t>PaedDr. Danka Kubušová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</si>
  <si>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048/630 40 36</t>
    </r>
    <r>
      <rPr>
        <sz val="11"/>
        <rFont val="Arial"/>
        <family val="2"/>
      </rPr>
      <t xml:space="preserve">
        </t>
    </r>
  </si>
  <si>
    <r>
      <rPr>
        <b/>
        <sz val="11"/>
        <rFont val="Arial"/>
        <family val="2"/>
      </rPr>
      <t>Mgr. Pavel Lalík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</si>
  <si>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045/545 61 44, 421/455 4561 44, +412 940 824 588</t>
    </r>
    <r>
      <rPr>
        <sz val="11"/>
        <rFont val="Arial"/>
        <family val="2"/>
      </rPr>
      <t xml:space="preserve">
</t>
    </r>
  </si>
  <si>
    <r>
      <t xml:space="preserve">Spojená škola
</t>
    </r>
    <r>
      <rPr>
        <sz val="11"/>
        <color indexed="8"/>
        <rFont val="Arial"/>
        <family val="2"/>
      </rPr>
      <t>Obchodná akadémia
Stredná odborná škola</t>
    </r>
  </si>
  <si>
    <r>
      <rPr>
        <b/>
        <sz val="11"/>
        <rFont val="Arial"/>
        <family val="2"/>
      </rPr>
      <t>Ing. Ján Melich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</si>
  <si>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045/545 57 73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</si>
  <si>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Anna Borbuliaková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</si>
  <si>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045/551 92 12</t>
    </r>
    <r>
      <rPr>
        <sz val="11"/>
        <rFont val="Arial"/>
        <family val="2"/>
      </rPr>
      <t xml:space="preserve">
    </t>
    </r>
  </si>
  <si>
    <r>
      <rPr>
        <b/>
        <sz val="11"/>
        <rFont val="Arial"/>
        <family val="2"/>
      </rPr>
      <t>045/551 24 03</t>
    </r>
    <r>
      <rPr>
        <sz val="11"/>
        <rFont val="Arial"/>
        <family val="2"/>
      </rPr>
      <t xml:space="preserve">
</t>
    </r>
  </si>
  <si>
    <r>
      <t xml:space="preserve">Gymnázium Boženy Slančíkovej - Timravy
</t>
    </r>
    <r>
      <rPr>
        <sz val="11"/>
        <color indexed="8"/>
        <rFont val="Arial"/>
        <family val="2"/>
      </rPr>
      <t>Jazyková škola</t>
    </r>
  </si>
  <si>
    <r>
      <rPr>
        <b/>
        <sz val="11"/>
        <rFont val="Arial"/>
        <family val="2"/>
      </rPr>
      <t>Mgr. Helena Maráková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</si>
  <si>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047/433 32 31 - 2</t>
    </r>
    <r>
      <rPr>
        <sz val="11"/>
        <rFont val="Arial"/>
        <family val="2"/>
      </rPr>
      <t xml:space="preserve">
</t>
    </r>
  </si>
  <si>
    <r>
      <t xml:space="preserve">Gymnázium - Gimnázium
</t>
    </r>
    <r>
      <rPr>
        <sz val="11"/>
        <color indexed="8"/>
        <rFont val="Arial"/>
        <family val="2"/>
      </rPr>
      <t>Školská jedáleň</t>
    </r>
  </si>
  <si>
    <r>
      <rPr>
        <b/>
        <sz val="11"/>
        <rFont val="Arial"/>
        <family val="2"/>
      </rPr>
      <t>Mgr. Juraj Péter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</si>
  <si>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047/438 19 25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</si>
  <si>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Katarína Benčíková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</si>
  <si>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047/432 16 46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</si>
  <si>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Ladislav Vikor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</si>
  <si>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047/432 10 72, 433 32 00</t>
    </r>
    <r>
      <rPr>
        <sz val="11"/>
        <rFont val="Arial"/>
        <family val="2"/>
      </rPr>
      <t xml:space="preserve">
</t>
    </r>
  </si>
  <si>
    <r>
      <rPr>
        <b/>
        <sz val="11"/>
        <color indexed="8"/>
        <rFont val="Arial"/>
        <family val="2"/>
      </rPr>
      <t>Stredná odborná škola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 xml:space="preserve">pedagogická - Pedagógiai Szakközépiskola
</t>
    </r>
  </si>
  <si>
    <r>
      <rPr>
        <b/>
        <sz val="11"/>
        <rFont val="Arial"/>
        <family val="2"/>
      </rPr>
      <t>Mgr. Ondrej Nociar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</si>
  <si>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047/432 18 12, 0911 280 304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</si>
  <si>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Miroslav Sekula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</si>
  <si>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047/433 08 76 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</si>
  <si>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047/433 12 10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</si>
  <si>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Mgr. Juraj Vitek
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</si>
  <si>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047/432 36 91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</si>
  <si>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Attila Varga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</si>
  <si>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047/451 19 70</t>
    </r>
    <r>
      <rPr>
        <sz val="11"/>
        <rFont val="Arial"/>
        <family val="2"/>
      </rPr>
      <t xml:space="preserve">
</t>
    </r>
  </si>
  <si>
    <r>
      <t>Spojená škola</t>
    </r>
    <r>
      <rPr>
        <sz val="11"/>
        <color indexed="8"/>
        <rFont val="Arial"/>
        <family val="2"/>
      </rPr>
      <t xml:space="preserve">
Gymnázium
Stredná odborná škola</t>
    </r>
  </si>
  <si>
    <r>
      <rPr>
        <b/>
        <sz val="11"/>
        <rFont val="Arial"/>
        <family val="2"/>
      </rPr>
      <t>Mgr. Dušan Zdechovan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</si>
  <si>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047/422 22 64 </t>
    </r>
    <r>
      <rPr>
        <sz val="11"/>
        <rFont val="Arial"/>
        <family val="2"/>
      </rPr>
      <t xml:space="preserve">
</t>
    </r>
  </si>
  <si>
    <r>
      <t>Gymnázium Martina Kukučína</t>
    </r>
    <r>
      <rPr>
        <sz val="11"/>
        <color indexed="8"/>
        <rFont val="Arial"/>
        <family val="2"/>
      </rPr>
      <t xml:space="preserve">
Jazyková škola</t>
    </r>
  </si>
  <si>
    <r>
      <rPr>
        <b/>
        <sz val="11"/>
        <rFont val="Arial"/>
        <family val="2"/>
      </rPr>
      <t>Mgr. Igor Baran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</si>
  <si>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058/443 14 81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</si>
  <si>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058/442 64 01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</si>
  <si>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047/552 26 58 </t>
    </r>
    <r>
      <rPr>
        <sz val="11"/>
        <rFont val="Arial"/>
        <family val="2"/>
      </rPr>
      <t xml:space="preserve">
</t>
    </r>
  </si>
  <si>
    <r>
      <t xml:space="preserve">Stredná odborná škola
</t>
    </r>
    <r>
      <rPr>
        <sz val="11"/>
        <color indexed="8"/>
        <rFont val="Arial"/>
        <family val="2"/>
      </rPr>
      <t xml:space="preserve">
</t>
    </r>
  </si>
  <si>
    <r>
      <rPr>
        <b/>
        <sz val="11"/>
        <rFont val="Arial"/>
        <family val="2"/>
      </rPr>
      <t>Ing. František Lukáš</t>
    </r>
    <r>
      <rPr>
        <sz val="11"/>
        <rFont val="Arial"/>
        <family val="2"/>
      </rPr>
      <t xml:space="preserve">
</t>
    </r>
  </si>
  <si>
    <t xml:space="preserve">058/443 15 11 +421 058 4881123
</t>
  </si>
  <si>
    <r>
      <t xml:space="preserve">Gymnázium Ivana Kraska - Ivan Krasko Gimnázium
</t>
    </r>
    <r>
      <rPr>
        <sz val="11"/>
        <color indexed="8"/>
        <rFont val="Arial"/>
        <family val="2"/>
      </rPr>
      <t>Jazyková škola</t>
    </r>
  </si>
  <si>
    <r>
      <rPr>
        <b/>
        <sz val="11"/>
        <rFont val="Arial"/>
        <family val="2"/>
      </rPr>
      <t>PaedDr. Miriam Szántóová</t>
    </r>
    <r>
      <rPr>
        <sz val="11"/>
        <rFont val="Arial"/>
        <family val="2"/>
      </rPr>
      <t xml:space="preserve">  
</t>
    </r>
  </si>
  <si>
    <r>
      <rPr>
        <b/>
        <sz val="11"/>
        <rFont val="Arial"/>
        <family val="2"/>
      </rPr>
      <t>047/562 14 71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</si>
  <si>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047/542 23 01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</si>
  <si>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Blanka Tomčová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</si>
  <si>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047/562 13 18</t>
    </r>
    <r>
      <rPr>
        <sz val="11"/>
        <rFont val="Arial"/>
        <family val="2"/>
      </rPr>
      <t xml:space="preserve"> 
</t>
    </r>
  </si>
  <si>
    <r>
      <rPr>
        <b/>
        <sz val="11"/>
        <rFont val="Arial"/>
        <family val="2"/>
      </rPr>
      <t>Ing. Anna Kožiaková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</si>
  <si>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047/549 32 12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</si>
  <si>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Miloš Mäsiar</t>
    </r>
    <r>
      <rPr>
        <sz val="11"/>
        <rFont val="Arial"/>
        <family val="2"/>
      </rPr>
      <t xml:space="preserve">
</t>
    </r>
  </si>
  <si>
    <t xml:space="preserve">047/542 24 26
</t>
  </si>
  <si>
    <r>
      <rPr>
        <b/>
        <sz val="11"/>
        <rFont val="Arial"/>
        <family val="2"/>
      </rPr>
      <t>PaedDr. Jaroslav Bagačka</t>
    </r>
    <r>
      <rPr>
        <sz val="11"/>
        <rFont val="Arial"/>
        <family val="2"/>
      </rPr>
      <t xml:space="preserve">
</t>
    </r>
  </si>
  <si>
    <t xml:space="preserve">047/563 49 15 - 6, 581 20 11
</t>
  </si>
  <si>
    <r>
      <rPr>
        <b/>
        <sz val="11"/>
        <rFont val="Arial"/>
        <family val="2"/>
      </rPr>
      <t>047/562 15 27</t>
    </r>
    <r>
      <rPr>
        <sz val="11"/>
        <rFont val="Arial"/>
        <family val="2"/>
      </rPr>
      <t xml:space="preserve">
</t>
    </r>
  </si>
  <si>
    <r>
      <t>Gymnázium Augusta Horislava Škultétyho</t>
    </r>
    <r>
      <rPr>
        <sz val="11"/>
        <color indexed="8"/>
        <rFont val="Arial"/>
        <family val="2"/>
      </rPr>
      <t xml:space="preserve">
Jazyková škola</t>
    </r>
  </si>
  <si>
    <r>
      <rPr>
        <b/>
        <sz val="11"/>
        <rFont val="Arial"/>
        <family val="2"/>
      </rPr>
      <t>Mgr. Jaroslav Horváth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</si>
  <si>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047/483 04 11</t>
    </r>
    <r>
      <rPr>
        <sz val="11"/>
        <rFont val="Arial"/>
        <family val="2"/>
      </rPr>
      <t xml:space="preserve">
</t>
    </r>
  </si>
  <si>
    <r>
      <t xml:space="preserve">Spojená škola
</t>
    </r>
    <r>
      <rPr>
        <sz val="11"/>
        <color indexed="8"/>
        <rFont val="Arial"/>
        <family val="2"/>
      </rPr>
      <t>Obchodná akadémia
Stredná odborná škola obchodu a služieb</t>
    </r>
  </si>
  <si>
    <r>
      <rPr>
        <b/>
        <sz val="11"/>
        <rFont val="Arial"/>
        <family val="2"/>
      </rPr>
      <t>Mgr. Mária Žišková</t>
    </r>
    <r>
      <rPr>
        <sz val="11"/>
        <rFont val="Arial"/>
        <family val="2"/>
      </rPr>
      <t xml:space="preserve">
</t>
    </r>
  </si>
  <si>
    <t xml:space="preserve">047/487 02 71
</t>
  </si>
  <si>
    <t xml:space="preserve"> 047/483 02 95
</t>
  </si>
  <si>
    <r>
      <rPr>
        <b/>
        <sz val="11"/>
        <rFont val="Arial"/>
        <family val="2"/>
      </rPr>
      <t>Ing. Andrea Bánovská</t>
    </r>
    <r>
      <rPr>
        <sz val="11"/>
        <rFont val="Arial"/>
        <family val="2"/>
      </rPr>
      <t xml:space="preserve">
</t>
    </r>
  </si>
  <si>
    <t xml:space="preserve">047/489 32 81
</t>
  </si>
  <si>
    <r>
      <rPr>
        <b/>
        <sz val="11"/>
        <rFont val="Arial"/>
        <family val="2"/>
      </rPr>
      <t>RNDr. Iveta Vidová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</si>
  <si>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045/533 39 20</t>
    </r>
    <r>
      <rPr>
        <sz val="11"/>
        <rFont val="Arial"/>
        <family val="2"/>
      </rPr>
      <t xml:space="preserve">
                 </t>
    </r>
  </si>
  <si>
    <r>
      <rPr>
        <b/>
        <sz val="11"/>
        <rFont val="Arial"/>
        <family val="2"/>
      </rPr>
      <t>Ing. Romana Trnková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</si>
  <si>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045/536 63 90
            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</si>
  <si>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Mgr. Jozef Vallašek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</si>
  <si>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 045/520 37 11
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</si>
  <si>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PaedDr. Helena Hrnčiarová</t>
    </r>
    <r>
      <rPr>
        <sz val="11"/>
        <rFont val="Arial"/>
        <family val="2"/>
      </rPr>
      <t xml:space="preserve">
 </t>
    </r>
  </si>
  <si>
    <r>
      <rPr>
        <b/>
        <sz val="11"/>
        <rFont val="Arial"/>
        <family val="2"/>
      </rPr>
      <t>045/524 44 20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</si>
  <si>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Pavel Laššák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</si>
  <si>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045/524 21 40 , +421 45 / 52 42 135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</si>
  <si>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Ing. Miroslav Chamula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</si>
  <si>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045/533 06 89
</t>
    </r>
    <r>
      <rPr>
        <sz val="11"/>
        <rFont val="Arial"/>
        <family val="2"/>
      </rPr>
      <t xml:space="preserve">   
</t>
    </r>
  </si>
  <si>
    <r>
      <rPr>
        <b/>
        <sz val="11"/>
        <rFont val="Arial"/>
        <family val="2"/>
      </rPr>
      <t>Ing. Katarína Vričanová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</si>
  <si>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045/533 42 07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</si>
  <si>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>045/685 70 92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</si>
  <si>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Ing. Stanislav Hlavna </t>
    </r>
    <r>
      <rPr>
        <sz val="11"/>
        <rFont val="Arial"/>
        <family val="2"/>
      </rPr>
      <t xml:space="preserve">
</t>
    </r>
  </si>
  <si>
    <t xml:space="preserve">045/681 23 71 - 2
</t>
  </si>
  <si>
    <r>
      <rPr>
        <b/>
        <sz val="11"/>
        <rFont val="Arial"/>
        <family val="2"/>
      </rPr>
      <t>Ing. Jozef Koperdák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</si>
  <si>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045/685 55 85
</t>
    </r>
    <r>
      <rPr>
        <sz val="11"/>
        <rFont val="Arial"/>
        <family val="2"/>
      </rPr>
      <t xml:space="preserve">
            </t>
    </r>
  </si>
  <si>
    <r>
      <rPr>
        <b/>
        <sz val="11"/>
        <rFont val="Arial"/>
        <family val="2"/>
      </rPr>
      <t>Ing. Dana Paálová</t>
    </r>
    <r>
      <rPr>
        <sz val="11"/>
        <rFont val="Arial"/>
        <family val="2"/>
      </rPr>
      <t xml:space="preserve">
</t>
    </r>
  </si>
  <si>
    <t xml:space="preserve">045/672 56 30
</t>
  </si>
  <si>
    <r>
      <rPr>
        <b/>
        <sz val="11"/>
        <rFont val="Arial"/>
        <family val="2"/>
      </rPr>
      <t>Ing. Miroslav Krajčov</t>
    </r>
    <r>
      <rPr>
        <sz val="11"/>
        <rFont val="Arial"/>
        <family val="2"/>
      </rPr>
      <t xml:space="preserve">
</t>
    </r>
  </si>
  <si>
    <r>
      <rPr>
        <b/>
        <sz val="11"/>
        <rFont val="Arial"/>
        <family val="2"/>
      </rPr>
      <t xml:space="preserve">045/672 44 50
</t>
    </r>
    <r>
      <rPr>
        <sz val="11"/>
        <rFont val="Arial"/>
        <family val="2"/>
      </rPr>
      <t xml:space="preserve">     
          </t>
    </r>
  </si>
  <si>
    <t>Množstvo dezinfekcie na ruky v litroch</t>
  </si>
  <si>
    <t>Požadované balenia dezinfekcie na ruky v litroch*,**</t>
  </si>
  <si>
    <t>Uchádzačom ponúkané balenia dezinfekcie na ruky v litroch</t>
  </si>
  <si>
    <t>Množstvo dezinfekcie na priestory a plochu v litroch</t>
  </si>
  <si>
    <t>0,4 a 1,5</t>
  </si>
  <si>
    <t>p</t>
  </si>
  <si>
    <t>n</t>
  </si>
  <si>
    <t>s</t>
  </si>
  <si>
    <t>mesiac</t>
  </si>
  <si>
    <t xml:space="preserve">pedagogickí                       Š                                             </t>
  </si>
  <si>
    <t>žiaci</t>
  </si>
  <si>
    <t>Dezinfekcia na ruky za MESIAC</t>
  </si>
  <si>
    <t>Dezinfekcia na ruky za 3 MESIACE</t>
  </si>
  <si>
    <t>3 mesiace</t>
  </si>
  <si>
    <t xml:space="preserve">ubytovaní             </t>
  </si>
  <si>
    <t xml:space="preserve">Zamestnanci               ŠJ+VŠJ                                                   </t>
  </si>
  <si>
    <t xml:space="preserve">stravníci             </t>
  </si>
  <si>
    <t xml:space="preserve">Zamestnanci                            ŠI                                                 </t>
  </si>
  <si>
    <t>dezinfekcia priestorov</t>
  </si>
  <si>
    <t xml:space="preserve">na 3 mesiace </t>
  </si>
  <si>
    <t>SPOLU PRIESTOROV</t>
  </si>
  <si>
    <r>
      <t xml:space="preserve">Reálny                                     </t>
    </r>
    <r>
      <rPr>
        <sz val="20"/>
        <color indexed="8"/>
        <rFont val="Arial"/>
        <family val="2"/>
      </rPr>
      <t>(k 15.09.2019)</t>
    </r>
  </si>
  <si>
    <r>
      <t xml:space="preserve">pedagogickí                       Š                                             </t>
    </r>
    <r>
      <rPr>
        <sz val="20"/>
        <color indexed="8"/>
        <rFont val="Arial"/>
        <family val="2"/>
      </rPr>
      <t xml:space="preserve"> (0,004 l / 1 os.)</t>
    </r>
  </si>
  <si>
    <r>
      <t xml:space="preserve">nepedagogickí        Š               </t>
    </r>
    <r>
      <rPr>
        <sz val="20"/>
        <color indexed="8"/>
        <rFont val="Arial"/>
        <family val="2"/>
      </rPr>
      <t xml:space="preserve"> (0,002 l / 1 os.)</t>
    </r>
  </si>
  <si>
    <r>
      <t xml:space="preserve">žiaci                         </t>
    </r>
    <r>
      <rPr>
        <sz val="20"/>
        <color indexed="8"/>
        <rFont val="Arial"/>
        <family val="2"/>
      </rPr>
      <t>(0,002 l / 1 os.)</t>
    </r>
  </si>
  <si>
    <r>
      <t xml:space="preserve">Zamestnanci               ŠI                                                    </t>
    </r>
    <r>
      <rPr>
        <sz val="20"/>
        <color indexed="8"/>
        <rFont val="Arial"/>
        <family val="2"/>
      </rPr>
      <t xml:space="preserve"> (0,001 l / 1 os)</t>
    </r>
  </si>
  <si>
    <r>
      <t xml:space="preserve">ubytovaní             </t>
    </r>
    <r>
      <rPr>
        <sz val="20"/>
        <color indexed="8"/>
        <rFont val="Arial"/>
        <family val="2"/>
      </rPr>
      <t>(0,001 l / 1 os)</t>
    </r>
  </si>
  <si>
    <r>
      <t xml:space="preserve">stravníci             </t>
    </r>
    <r>
      <rPr>
        <sz val="20"/>
        <color indexed="8"/>
        <rFont val="Arial"/>
        <family val="2"/>
      </rPr>
      <t>(0,001 l / 1 os)</t>
    </r>
  </si>
  <si>
    <r>
      <t xml:space="preserve">nepedagogickí        Š               </t>
    </r>
    <r>
      <rPr>
        <sz val="20"/>
        <color indexed="8"/>
        <rFont val="Arial"/>
        <family val="2"/>
      </rPr>
      <t xml:space="preserve"> </t>
    </r>
  </si>
  <si>
    <r>
      <t xml:space="preserve">nepedagogickí                     Š               </t>
    </r>
    <r>
      <rPr>
        <sz val="20"/>
        <color indexed="8"/>
        <rFont val="Arial"/>
        <family val="2"/>
      </rPr>
      <t xml:space="preserve"> </t>
    </r>
  </si>
  <si>
    <r>
      <t xml:space="preserve">Množstvo dezinfekcie na ruky v litroch                                                    </t>
    </r>
    <r>
      <rPr>
        <sz val="20"/>
        <rFont val="Arial"/>
        <family val="2"/>
        <charset val="238"/>
      </rPr>
      <t xml:space="preserve"> (3-mesačná zásoba)</t>
    </r>
  </si>
  <si>
    <t>9.</t>
  </si>
  <si>
    <t>10.</t>
  </si>
  <si>
    <t>11.</t>
  </si>
  <si>
    <t>12.</t>
  </si>
  <si>
    <t xml:space="preserve">Ing. Eva Šimková (od 01.02.2021 poverený zastupovaním Mgr. Ladislav Kocsis)
</t>
  </si>
  <si>
    <t>Množstvo dezinfekčného a čistiaceho prostriedku na rýchlu dezinfekciu povrchov v litroch</t>
  </si>
  <si>
    <t>Požadované balenia dezinfekčného a čistiaceho prostriedku na rýchlu dezinfekciu povrchov v litroch***,****</t>
  </si>
  <si>
    <t>1,5 a 8</t>
  </si>
  <si>
    <t>Uchádzačom ponúkané balenia dezinfekčného a čistiaceho prostriedku na rýchlu dezinfekciu povrchov v litroch</t>
  </si>
  <si>
    <t>*** min. 50 % dezinfekčného a čistiaceho prostriedku  na rýchlu dezinfekciu povrchov bude dodaný na jednotlivé odberné miesta v menšom type požadovaných obalov (1,5L balenie s toleranciou balenia +- 50 %)</t>
  </si>
  <si>
    <t>**** min. 50 % dezinfekčného a čistiaceho prostriedku  na rýchlu dezinfekciu povrchov bude dodaný na jednotlivé odberné miesta vo väčšom type požadovaných obalov, (8L balenie s  toleranciou balenia +- 50 %).</t>
  </si>
  <si>
    <t xml:space="preserve">Spolu </t>
  </si>
  <si>
    <t>Školské inštitúcie v zriaďovateľskej pôsobnosti BBSK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</si>
</sst>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2"/>
      <color indexed="8"/>
      <name val="Tahoma"/>
      <family val="2"/>
      <charset val="238"/>
    </font>
    <font>
      <sz val="14"/>
      <color indexed="8"/>
      <name val="Tahoma"/>
      <family val="2"/>
      <charset val="238"/>
    </font>
    <font>
      <b/>
      <sz val="14"/>
      <color indexed="8"/>
      <name val="Tahoma"/>
      <family val="2"/>
      <charset val="238"/>
    </font>
    <font>
      <b/>
      <sz val="12"/>
      <name val="Tahoma"/>
      <family val="2"/>
      <charset val="238"/>
    </font>
    <font>
      <b/>
      <sz val="16"/>
      <color indexed="8"/>
      <name val="Tahoma"/>
      <family val="2"/>
      <charset val="238"/>
    </font>
    <font>
      <sz val="16"/>
      <color indexed="8"/>
      <name val="Tahoma"/>
      <family val="2"/>
      <charset val="238"/>
    </font>
    <font>
      <sz val="17"/>
      <color indexed="8"/>
      <name val="Tahoma"/>
      <family val="2"/>
      <charset val="238"/>
    </font>
    <font>
      <sz val="12"/>
      <name val="Tahoma"/>
      <family val="2"/>
      <charset val="238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25"/>
      <color indexed="8"/>
      <name val="Arial"/>
      <family val="2"/>
    </font>
    <font>
      <b/>
      <sz val="25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sz val="20"/>
      <name val="Arial"/>
      <family val="2"/>
      <charset val="238"/>
    </font>
    <font>
      <sz val="20"/>
      <color indexed="8"/>
      <name val="Tahoma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Arial"/>
      <family val="2"/>
    </font>
    <font>
      <sz val="20"/>
      <color indexed="8"/>
      <name val="Arial"/>
      <family val="2"/>
    </font>
    <font>
      <sz val="25"/>
      <color theme="1"/>
      <name val="Arial"/>
      <family val="2"/>
    </font>
    <font>
      <sz val="25"/>
      <name val="Arial"/>
      <family val="2"/>
    </font>
    <font>
      <sz val="25"/>
      <color indexed="8"/>
      <name val="Tahoma"/>
      <family val="2"/>
      <charset val="238"/>
    </font>
    <font>
      <sz val="8"/>
      <name val="Calibri"/>
      <family val="2"/>
      <charset val="238"/>
      <scheme val="minor"/>
    </font>
    <font>
      <sz val="25"/>
      <name val="Tahoma"/>
      <family val="2"/>
      <charset val="238"/>
    </font>
    <font>
      <b/>
      <sz val="25"/>
      <name val="Arial"/>
      <family val="2"/>
      <charset val="238"/>
    </font>
    <font>
      <b/>
      <sz val="20"/>
      <color indexed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1" fontId="1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center"/>
    </xf>
    <xf numFmtId="0" fontId="1" fillId="0" borderId="0" xfId="0" applyFont="1"/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0" fontId="1" fillId="0" borderId="3" xfId="0" applyFont="1" applyFill="1" applyBorder="1"/>
    <xf numFmtId="0" fontId="1" fillId="0" borderId="0" xfId="0" applyFont="1" applyFill="1"/>
    <xf numFmtId="0" fontId="7" fillId="0" borderId="0" xfId="0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vertical="top"/>
    </xf>
    <xf numFmtId="0" fontId="9" fillId="0" borderId="0" xfId="0" applyFont="1"/>
    <xf numFmtId="0" fontId="13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vertical="top" wrapText="1"/>
    </xf>
    <xf numFmtId="0" fontId="13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vertical="top" wrapText="1"/>
    </xf>
    <xf numFmtId="0" fontId="13" fillId="0" borderId="3" xfId="0" applyFont="1" applyFill="1" applyBorder="1" applyAlignment="1">
      <alignment vertical="top"/>
    </xf>
    <xf numFmtId="0" fontId="15" fillId="4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vertical="top" wrapText="1"/>
    </xf>
    <xf numFmtId="1" fontId="15" fillId="0" borderId="0" xfId="0" applyNumberFormat="1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" fontId="15" fillId="0" borderId="5" xfId="0" applyNumberFormat="1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>
      <alignment vertical="top"/>
    </xf>
    <xf numFmtId="1" fontId="15" fillId="0" borderId="9" xfId="0" applyNumberFormat="1" applyFont="1" applyFill="1" applyBorder="1" applyAlignment="1">
      <alignment vertical="top"/>
    </xf>
    <xf numFmtId="164" fontId="15" fillId="3" borderId="6" xfId="0" applyNumberFormat="1" applyFont="1" applyFill="1" applyBorder="1" applyAlignment="1">
      <alignment horizontal="center"/>
    </xf>
    <xf numFmtId="164" fontId="15" fillId="9" borderId="6" xfId="0" applyNumberFormat="1" applyFont="1" applyFill="1" applyBorder="1"/>
    <xf numFmtId="0" fontId="15" fillId="9" borderId="6" xfId="0" applyFont="1" applyFill="1" applyBorder="1"/>
    <xf numFmtId="164" fontId="15" fillId="10" borderId="6" xfId="0" applyNumberFormat="1" applyFont="1" applyFill="1" applyBorder="1"/>
    <xf numFmtId="0" fontId="15" fillId="10" borderId="6" xfId="0" applyFont="1" applyFill="1" applyBorder="1"/>
    <xf numFmtId="164" fontId="15" fillId="3" borderId="6" xfId="0" applyNumberFormat="1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wrapText="1"/>
    </xf>
    <xf numFmtId="164" fontId="15" fillId="0" borderId="3" xfId="0" applyNumberFormat="1" applyFont="1" applyBorder="1" applyAlignment="1">
      <alignment horizontal="center"/>
    </xf>
    <xf numFmtId="164" fontId="15" fillId="2" borderId="3" xfId="0" applyNumberFormat="1" applyFont="1" applyFill="1" applyBorder="1" applyAlignment="1">
      <alignment horizontal="center"/>
    </xf>
    <xf numFmtId="164" fontId="16" fillId="4" borderId="3" xfId="0" applyNumberFormat="1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164" fontId="15" fillId="4" borderId="3" xfId="0" applyNumberFormat="1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164" fontId="16" fillId="0" borderId="4" xfId="0" applyNumberFormat="1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/>
    </xf>
    <xf numFmtId="0" fontId="1" fillId="0" borderId="4" xfId="0" applyFont="1" applyBorder="1"/>
    <xf numFmtId="0" fontId="13" fillId="5" borderId="4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/>
    </xf>
    <xf numFmtId="0" fontId="13" fillId="12" borderId="4" xfId="0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164" fontId="13" fillId="12" borderId="4" xfId="0" applyNumberFormat="1" applyFont="1" applyFill="1" applyBorder="1" applyAlignment="1">
      <alignment horizontal="center"/>
    </xf>
    <xf numFmtId="1" fontId="15" fillId="5" borderId="1" xfId="0" applyNumberFormat="1" applyFont="1" applyFill="1" applyBorder="1" applyAlignment="1">
      <alignment vertical="top"/>
    </xf>
    <xf numFmtId="0" fontId="13" fillId="5" borderId="3" xfId="0" applyFont="1" applyFill="1" applyBorder="1" applyAlignment="1">
      <alignment vertical="top" wrapText="1"/>
    </xf>
    <xf numFmtId="0" fontId="15" fillId="5" borderId="3" xfId="0" applyFont="1" applyFill="1" applyBorder="1" applyAlignment="1">
      <alignment vertical="top" wrapText="1"/>
    </xf>
    <xf numFmtId="0" fontId="15" fillId="5" borderId="3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5" fillId="5" borderId="3" xfId="0" applyFont="1" applyFill="1" applyBorder="1" applyAlignment="1">
      <alignment wrapText="1"/>
    </xf>
    <xf numFmtId="0" fontId="14" fillId="5" borderId="3" xfId="0" applyFont="1" applyFill="1" applyBorder="1" applyAlignment="1">
      <alignment horizontal="center" wrapText="1"/>
    </xf>
    <xf numFmtId="0" fontId="16" fillId="5" borderId="3" xfId="0" applyFont="1" applyFill="1" applyBorder="1" applyAlignment="1">
      <alignment vertical="top" wrapText="1"/>
    </xf>
    <xf numFmtId="0" fontId="14" fillId="12" borderId="3" xfId="0" applyFont="1" applyFill="1" applyBorder="1" applyAlignment="1">
      <alignment horizontal="right" vertical="center" wrapText="1"/>
    </xf>
    <xf numFmtId="0" fontId="17" fillId="0" borderId="0" xfId="0" applyFont="1"/>
    <xf numFmtId="0" fontId="12" fillId="0" borderId="0" xfId="0" applyFont="1" applyFill="1" applyAlignment="1">
      <alignment horizontal="center"/>
    </xf>
    <xf numFmtId="0" fontId="11" fillId="0" borderId="0" xfId="0" applyFont="1"/>
    <xf numFmtId="164" fontId="13" fillId="6" borderId="0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8" fillId="0" borderId="3" xfId="0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15" fillId="6" borderId="0" xfId="0" applyFont="1" applyFill="1" applyAlignment="1">
      <alignment horizontal="center"/>
    </xf>
    <xf numFmtId="0" fontId="19" fillId="0" borderId="14" xfId="0" applyFont="1" applyFill="1" applyBorder="1" applyAlignment="1">
      <alignment horizontal="center" wrapText="1"/>
    </xf>
    <xf numFmtId="0" fontId="19" fillId="0" borderId="15" xfId="0" applyFont="1" applyFill="1" applyBorder="1" applyAlignment="1">
      <alignment horizontal="center" wrapText="1"/>
    </xf>
    <xf numFmtId="0" fontId="19" fillId="3" borderId="15" xfId="0" applyFont="1" applyFill="1" applyBorder="1" applyAlignment="1">
      <alignment horizontal="center" wrapText="1"/>
    </xf>
    <xf numFmtId="0" fontId="20" fillId="4" borderId="15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/>
    </xf>
    <xf numFmtId="0" fontId="6" fillId="9" borderId="0" xfId="0" applyFont="1" applyFill="1"/>
    <xf numFmtId="0" fontId="1" fillId="9" borderId="0" xfId="0" applyFont="1" applyFill="1"/>
    <xf numFmtId="0" fontId="13" fillId="9" borderId="3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/>
    </xf>
    <xf numFmtId="0" fontId="24" fillId="9" borderId="3" xfId="0" applyFont="1" applyFill="1" applyBorder="1" applyAlignment="1">
      <alignment horizontal="center" vertical="center"/>
    </xf>
    <xf numFmtId="0" fontId="26" fillId="0" borderId="0" xfId="0" applyFont="1"/>
    <xf numFmtId="0" fontId="23" fillId="13" borderId="3" xfId="0" applyFont="1" applyFill="1" applyBorder="1" applyAlignment="1">
      <alignment horizontal="center" vertical="center" textRotation="90" wrapText="1"/>
    </xf>
    <xf numFmtId="0" fontId="24" fillId="11" borderId="3" xfId="0" applyFont="1" applyFill="1" applyBorder="1" applyAlignment="1">
      <alignment vertical="center"/>
    </xf>
    <xf numFmtId="0" fontId="23" fillId="6" borderId="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top"/>
    </xf>
    <xf numFmtId="164" fontId="31" fillId="6" borderId="8" xfId="0" applyNumberFormat="1" applyFont="1" applyFill="1" applyBorder="1" applyAlignment="1">
      <alignment horizontal="center" wrapText="1"/>
    </xf>
    <xf numFmtId="164" fontId="31" fillId="7" borderId="8" xfId="0" applyNumberFormat="1" applyFont="1" applyFill="1" applyBorder="1" applyAlignment="1">
      <alignment horizontal="center" wrapText="1"/>
    </xf>
    <xf numFmtId="164" fontId="31" fillId="8" borderId="8" xfId="0" applyNumberFormat="1" applyFont="1" applyFill="1" applyBorder="1" applyAlignment="1">
      <alignment horizontal="center" wrapText="1"/>
    </xf>
    <xf numFmtId="164" fontId="22" fillId="6" borderId="8" xfId="0" applyNumberFormat="1" applyFont="1" applyFill="1" applyBorder="1" applyAlignment="1">
      <alignment horizontal="center" wrapText="1"/>
    </xf>
    <xf numFmtId="164" fontId="22" fillId="8" borderId="8" xfId="0" applyNumberFormat="1" applyFont="1" applyFill="1" applyBorder="1" applyAlignment="1">
      <alignment horizontal="center" wrapText="1"/>
    </xf>
    <xf numFmtId="164" fontId="22" fillId="7" borderId="8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center" vertical="center"/>
    </xf>
    <xf numFmtId="1" fontId="6" fillId="0" borderId="0" xfId="0" applyNumberFormat="1" applyFont="1" applyFill="1"/>
    <xf numFmtId="1" fontId="1" fillId="0" borderId="0" xfId="0" applyNumberFormat="1" applyFont="1" applyFill="1"/>
    <xf numFmtId="1" fontId="22" fillId="0" borderId="8" xfId="0" applyNumberFormat="1" applyFont="1" applyFill="1" applyBorder="1" applyAlignment="1">
      <alignment horizontal="center" wrapText="1"/>
    </xf>
    <xf numFmtId="1" fontId="15" fillId="0" borderId="0" xfId="0" applyNumberFormat="1" applyFont="1" applyFill="1" applyBorder="1" applyAlignment="1">
      <alignment horizontal="center" vertical="center"/>
    </xf>
    <xf numFmtId="1" fontId="15" fillId="12" borderId="3" xfId="0" applyNumberFormat="1" applyFont="1" applyFill="1" applyBorder="1" applyAlignment="1">
      <alignment horizontal="center"/>
    </xf>
    <xf numFmtId="0" fontId="17" fillId="5" borderId="0" xfId="0" applyFont="1" applyFill="1"/>
    <xf numFmtId="0" fontId="1" fillId="0" borderId="0" xfId="0" applyFont="1" applyFill="1" applyAlignment="1">
      <alignment horizontal="left" vertical="center"/>
    </xf>
    <xf numFmtId="0" fontId="8" fillId="0" borderId="0" xfId="0" applyFont="1" applyFill="1"/>
    <xf numFmtId="0" fontId="32" fillId="0" borderId="0" xfId="0" applyFont="1" applyFill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23" fillId="11" borderId="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4" fillId="11" borderId="3" xfId="0" applyFont="1" applyFill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left" wrapText="1"/>
    </xf>
    <xf numFmtId="0" fontId="14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vertical="top" wrapText="1"/>
    </xf>
    <xf numFmtId="164" fontId="16" fillId="0" borderId="6" xfId="0" applyNumberFormat="1" applyFont="1" applyFill="1" applyBorder="1" applyAlignment="1">
      <alignment horizontal="center" wrapText="1"/>
    </xf>
    <xf numFmtId="164" fontId="15" fillId="0" borderId="6" xfId="0" applyNumberFormat="1" applyFont="1" applyBorder="1" applyAlignment="1">
      <alignment horizontal="center"/>
    </xf>
    <xf numFmtId="164" fontId="15" fillId="2" borderId="6" xfId="0" applyNumberFormat="1" applyFont="1" applyFill="1" applyBorder="1" applyAlignment="1">
      <alignment horizontal="center"/>
    </xf>
    <xf numFmtId="1" fontId="15" fillId="12" borderId="6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0" fontId="13" fillId="12" borderId="6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4" fillId="12" borderId="6" xfId="0" applyFont="1" applyFill="1" applyBorder="1" applyAlignment="1">
      <alignment horizontal="right" vertical="center" wrapText="1"/>
    </xf>
    <xf numFmtId="0" fontId="13" fillId="5" borderId="6" xfId="0" applyFont="1" applyFill="1" applyBorder="1" applyAlignment="1">
      <alignment horizontal="center"/>
    </xf>
    <xf numFmtId="0" fontId="13" fillId="12" borderId="6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23" fillId="11" borderId="20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/>
    </xf>
    <xf numFmtId="0" fontId="23" fillId="13" borderId="32" xfId="0" applyFont="1" applyFill="1" applyBorder="1" applyAlignment="1">
      <alignment horizontal="center" vertical="center" textRotation="90" wrapText="1"/>
    </xf>
    <xf numFmtId="0" fontId="23" fillId="13" borderId="32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vertical="center" textRotation="90" wrapText="1"/>
    </xf>
    <xf numFmtId="0" fontId="23" fillId="6" borderId="32" xfId="0" applyFont="1" applyFill="1" applyBorder="1" applyAlignment="1">
      <alignment horizontal="center" vertical="center" textRotation="90" wrapText="1"/>
    </xf>
    <xf numFmtId="0" fontId="23" fillId="3" borderId="32" xfId="0" applyFont="1" applyFill="1" applyBorder="1" applyAlignment="1">
      <alignment horizontal="center" vertical="center" textRotation="90" wrapText="1"/>
    </xf>
    <xf numFmtId="0" fontId="23" fillId="9" borderId="32" xfId="0" applyFont="1" applyFill="1" applyBorder="1" applyAlignment="1">
      <alignment horizontal="center" vertical="center" textRotation="90" wrapText="1"/>
    </xf>
    <xf numFmtId="1" fontId="22" fillId="12" borderId="8" xfId="0" applyNumberFormat="1" applyFont="1" applyFill="1" applyBorder="1" applyAlignment="1">
      <alignment horizontal="center" wrapText="1"/>
    </xf>
    <xf numFmtId="1" fontId="22" fillId="0" borderId="35" xfId="0" applyNumberFormat="1" applyFont="1" applyFill="1" applyBorder="1" applyAlignment="1">
      <alignment horizontal="center" wrapText="1"/>
    </xf>
    <xf numFmtId="0" fontId="34" fillId="14" borderId="36" xfId="0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right" vertical="center" wrapText="1"/>
    </xf>
    <xf numFmtId="1" fontId="23" fillId="11" borderId="19" xfId="0" applyNumberFormat="1" applyFont="1" applyFill="1" applyBorder="1" applyAlignment="1">
      <alignment horizontal="center" vertical="center"/>
    </xf>
    <xf numFmtId="1" fontId="23" fillId="11" borderId="29" xfId="0" applyNumberFormat="1" applyFont="1" applyFill="1" applyBorder="1" applyAlignment="1">
      <alignment horizontal="center" vertical="center"/>
    </xf>
    <xf numFmtId="1" fontId="23" fillId="11" borderId="31" xfId="0" applyNumberFormat="1" applyFont="1" applyFill="1" applyBorder="1" applyAlignment="1">
      <alignment horizontal="center" vertical="center"/>
    </xf>
    <xf numFmtId="0" fontId="23" fillId="11" borderId="20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32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 textRotation="90" wrapText="1"/>
    </xf>
    <xf numFmtId="0" fontId="23" fillId="11" borderId="32" xfId="0" applyFont="1" applyFill="1" applyBorder="1" applyAlignment="1">
      <alignment horizontal="center" vertical="center" textRotation="90" wrapText="1"/>
    </xf>
    <xf numFmtId="0" fontId="23" fillId="11" borderId="21" xfId="0" applyFont="1" applyFill="1" applyBorder="1" applyAlignment="1">
      <alignment horizontal="center" vertical="center" wrapText="1"/>
    </xf>
    <xf numFmtId="0" fontId="23" fillId="11" borderId="22" xfId="0" applyFont="1" applyFill="1" applyBorder="1" applyAlignment="1">
      <alignment horizontal="center" vertical="center" wrapText="1"/>
    </xf>
    <xf numFmtId="0" fontId="23" fillId="11" borderId="23" xfId="0" applyFont="1" applyFill="1" applyBorder="1" applyAlignment="1">
      <alignment horizontal="center" vertical="center" wrapText="1"/>
    </xf>
    <xf numFmtId="0" fontId="23" fillId="11" borderId="5" xfId="0" applyFont="1" applyFill="1" applyBorder="1" applyAlignment="1">
      <alignment horizontal="center" vertical="center" wrapText="1"/>
    </xf>
    <xf numFmtId="0" fontId="23" fillId="11" borderId="13" xfId="0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center" vertical="center" wrapText="1"/>
    </xf>
    <xf numFmtId="0" fontId="23" fillId="11" borderId="20" xfId="0" applyFont="1" applyFill="1" applyBorder="1" applyAlignment="1">
      <alignment horizontal="center" vertical="center" wrapText="1"/>
    </xf>
    <xf numFmtId="0" fontId="23" fillId="11" borderId="3" xfId="0" applyFont="1" applyFill="1" applyBorder="1" applyAlignment="1">
      <alignment horizontal="center" vertical="center" wrapText="1"/>
    </xf>
    <xf numFmtId="0" fontId="23" fillId="13" borderId="20" xfId="0" applyFont="1" applyFill="1" applyBorder="1" applyAlignment="1">
      <alignment horizontal="center" vertical="center" wrapText="1"/>
    </xf>
    <xf numFmtId="0" fontId="23" fillId="13" borderId="3" xfId="0" applyFont="1" applyFill="1" applyBorder="1" applyAlignment="1">
      <alignment horizontal="center" vertical="center" wrapText="1"/>
    </xf>
    <xf numFmtId="0" fontId="24" fillId="11" borderId="20" xfId="0" applyFont="1" applyFill="1" applyBorder="1" applyAlignment="1">
      <alignment horizontal="center" vertical="center" wrapText="1"/>
    </xf>
    <xf numFmtId="0" fontId="24" fillId="11" borderId="3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vertical="center" wrapText="1"/>
    </xf>
    <xf numFmtId="0" fontId="24" fillId="11" borderId="3" xfId="0" applyFont="1" applyFill="1" applyBorder="1" applyAlignment="1">
      <alignment horizontal="center" vertical="center" textRotation="90" wrapText="1"/>
    </xf>
    <xf numFmtId="0" fontId="24" fillId="11" borderId="32" xfId="0" applyFont="1" applyFill="1" applyBorder="1" applyAlignment="1">
      <alignment horizontal="center" vertical="center" textRotation="90" wrapText="1"/>
    </xf>
    <xf numFmtId="0" fontId="23" fillId="11" borderId="32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4" fillId="11" borderId="20" xfId="0" applyFont="1" applyFill="1" applyBorder="1" applyAlignment="1">
      <alignment horizontal="center" vertical="center"/>
    </xf>
    <xf numFmtId="0" fontId="24" fillId="11" borderId="3" xfId="0" applyFont="1" applyFill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horizontal="center" vertical="center"/>
    </xf>
    <xf numFmtId="0" fontId="24" fillId="6" borderId="26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11" borderId="28" xfId="0" applyFont="1" applyFill="1" applyBorder="1" applyAlignment="1">
      <alignment horizontal="center" vertical="center" wrapText="1"/>
    </xf>
    <xf numFmtId="0" fontId="28" fillId="11" borderId="30" xfId="0" applyFont="1" applyFill="1" applyBorder="1" applyAlignment="1">
      <alignment horizontal="center" vertical="center" wrapText="1"/>
    </xf>
    <xf numFmtId="0" fontId="28" fillId="11" borderId="34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0" fontId="24" fillId="6" borderId="16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26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1" fontId="36" fillId="0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1" fontId="24" fillId="11" borderId="20" xfId="0" applyNumberFormat="1" applyFont="1" applyFill="1" applyBorder="1" applyAlignment="1">
      <alignment horizontal="center" vertical="center" wrapText="1"/>
    </xf>
    <xf numFmtId="1" fontId="24" fillId="11" borderId="3" xfId="0" applyNumberFormat="1" applyFont="1" applyFill="1" applyBorder="1" applyAlignment="1">
      <alignment horizontal="center" vertical="center" wrapText="1"/>
    </xf>
    <xf numFmtId="1" fontId="24" fillId="11" borderId="32" xfId="0" applyNumberFormat="1" applyFont="1" applyFill="1" applyBorder="1" applyAlignment="1">
      <alignment horizontal="center" vertical="center" wrapText="1"/>
    </xf>
    <xf numFmtId="0" fontId="24" fillId="11" borderId="27" xfId="0" applyFont="1" applyFill="1" applyBorder="1" applyAlignment="1">
      <alignment horizontal="center" vertical="center" wrapText="1"/>
    </xf>
    <xf numFmtId="0" fontId="24" fillId="11" borderId="17" xfId="0" applyFont="1" applyFill="1" applyBorder="1" applyAlignment="1">
      <alignment horizontal="center" vertical="center" wrapText="1"/>
    </xf>
    <xf numFmtId="0" fontId="24" fillId="11" borderId="33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1" fontId="15" fillId="0" borderId="7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0" fontId="27" fillId="11" borderId="3" xfId="0" applyFont="1" applyFill="1" applyBorder="1" applyAlignment="1">
      <alignment horizontal="center" vertical="center" wrapText="1"/>
    </xf>
    <xf numFmtId="0" fontId="27" fillId="11" borderId="3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3"/>
  <sheetViews>
    <sheetView tabSelected="1" zoomScale="50" zoomScaleNormal="50" workbookViewId="0">
      <selection activeCell="C22" sqref="C22"/>
    </sheetView>
  </sheetViews>
  <sheetFormatPr defaultRowHeight="18" x14ac:dyDescent="0.2"/>
  <cols>
    <col min="1" max="1" width="12.28515625" style="1" customWidth="1"/>
    <col min="2" max="2" width="71.140625" style="2" customWidth="1"/>
    <col min="3" max="3" width="34.42578125" style="3" customWidth="1"/>
    <col min="4" max="5" width="14.140625" style="4" hidden="1" customWidth="1"/>
    <col min="6" max="7" width="11.5703125" style="4" hidden="1" customWidth="1"/>
    <col min="8" max="9" width="13.85546875" style="4" hidden="1" customWidth="1"/>
    <col min="10" max="10" width="39.7109375" style="5" customWidth="1"/>
    <col min="11" max="11" width="27.5703125" style="3" hidden="1" customWidth="1"/>
    <col min="12" max="13" width="18.7109375" style="4" hidden="1" customWidth="1"/>
    <col min="14" max="14" width="26.85546875" style="5" customWidth="1"/>
    <col min="15" max="15" width="27.42578125" style="3" hidden="1" customWidth="1"/>
    <col min="16" max="16" width="10.140625" style="4" hidden="1" customWidth="1"/>
    <col min="17" max="17" width="10.7109375" style="4" hidden="1" customWidth="1"/>
    <col min="18" max="18" width="11.28515625" style="6" hidden="1" customWidth="1"/>
    <col min="19" max="19" width="18.42578125" style="6" hidden="1" customWidth="1"/>
    <col min="20" max="20" width="13.28515625" style="4" hidden="1" customWidth="1"/>
    <col min="21" max="22" width="10.7109375" style="4" hidden="1" customWidth="1"/>
    <col min="23" max="24" width="24.7109375" style="7" hidden="1" customWidth="1"/>
    <col min="25" max="25" width="56.28515625" style="7" customWidth="1"/>
    <col min="26" max="26" width="25.7109375" style="7" customWidth="1"/>
    <col min="27" max="27" width="17.85546875" style="7" hidden="1" customWidth="1"/>
    <col min="28" max="30" width="12.5703125" style="7" hidden="1" customWidth="1"/>
    <col min="31" max="33" width="14.140625" style="7" hidden="1" customWidth="1"/>
    <col min="34" max="35" width="17.42578125" style="7" hidden="1" customWidth="1"/>
    <col min="36" max="50" width="20.42578125" style="7" hidden="1" customWidth="1"/>
    <col min="51" max="51" width="25.7109375" style="7" hidden="1" customWidth="1"/>
    <col min="52" max="52" width="30.7109375" style="7" hidden="1" customWidth="1"/>
    <col min="53" max="53" width="31.42578125" style="7" hidden="1" customWidth="1"/>
    <col min="54" max="54" width="68" style="122" hidden="1" customWidth="1"/>
    <col min="55" max="55" width="47.140625" style="7" hidden="1" customWidth="1"/>
    <col min="56" max="56" width="29.42578125" style="7" hidden="1" customWidth="1"/>
    <col min="57" max="57" width="28.85546875" style="7" hidden="1" customWidth="1"/>
    <col min="58" max="61" width="38.5703125" style="7" hidden="1" customWidth="1"/>
    <col min="62" max="62" width="17.140625" style="7" hidden="1" customWidth="1"/>
    <col min="63" max="63" width="19.140625" style="7" hidden="1" customWidth="1"/>
    <col min="64" max="64" width="20.85546875" style="7" hidden="1" customWidth="1"/>
    <col min="65" max="65" width="14.42578125" style="7" hidden="1" customWidth="1"/>
    <col min="66" max="71" width="20" style="7" hidden="1" customWidth="1"/>
    <col min="72" max="72" width="20" style="104" hidden="1" customWidth="1"/>
    <col min="73" max="73" width="53.42578125" style="7" hidden="1" customWidth="1"/>
    <col min="74" max="74" width="38.5703125" style="7" hidden="1" customWidth="1"/>
    <col min="75" max="75" width="49.140625" style="7" customWidth="1"/>
    <col min="76" max="76" width="54.5703125" style="7" hidden="1" customWidth="1"/>
    <col min="77" max="77" width="51" style="7" customWidth="1"/>
    <col min="78" max="78" width="45.85546875" style="7" customWidth="1"/>
    <col min="79" max="79" width="16.85546875" style="7" customWidth="1"/>
    <col min="80" max="287" width="9.140625" style="7"/>
    <col min="288" max="288" width="6.7109375" style="7" customWidth="1"/>
    <col min="289" max="289" width="12.28515625" style="7" customWidth="1"/>
    <col min="290" max="290" width="71.140625" style="7" customWidth="1"/>
    <col min="291" max="291" width="34.140625" style="7" customWidth="1"/>
    <col min="292" max="292" width="27.5703125" style="7" customWidth="1"/>
    <col min="293" max="293" width="39.7109375" style="7" customWidth="1"/>
    <col min="294" max="294" width="27.5703125" style="7" bestFit="1" customWidth="1"/>
    <col min="295" max="295" width="27.5703125" style="7" customWidth="1"/>
    <col min="296" max="296" width="26.85546875" style="7" customWidth="1"/>
    <col min="297" max="297" width="25.5703125" style="7" customWidth="1"/>
    <col min="298" max="299" width="27.5703125" style="7" customWidth="1"/>
    <col min="300" max="300" width="23.7109375" style="7" customWidth="1"/>
    <col min="301" max="543" width="9.140625" style="7"/>
    <col min="544" max="544" width="6.7109375" style="7" customWidth="1"/>
    <col min="545" max="545" width="12.28515625" style="7" customWidth="1"/>
    <col min="546" max="546" width="71.140625" style="7" customWidth="1"/>
    <col min="547" max="547" width="34.140625" style="7" customWidth="1"/>
    <col min="548" max="548" width="27.5703125" style="7" customWidth="1"/>
    <col min="549" max="549" width="39.7109375" style="7" customWidth="1"/>
    <col min="550" max="550" width="27.5703125" style="7" bestFit="1" customWidth="1"/>
    <col min="551" max="551" width="27.5703125" style="7" customWidth="1"/>
    <col min="552" max="552" width="26.85546875" style="7" customWidth="1"/>
    <col min="553" max="553" width="25.5703125" style="7" customWidth="1"/>
    <col min="554" max="555" width="27.5703125" style="7" customWidth="1"/>
    <col min="556" max="556" width="23.7109375" style="7" customWidth="1"/>
    <col min="557" max="799" width="9.140625" style="7"/>
    <col min="800" max="800" width="6.7109375" style="7" customWidth="1"/>
    <col min="801" max="801" width="12.28515625" style="7" customWidth="1"/>
    <col min="802" max="802" width="71.140625" style="7" customWidth="1"/>
    <col min="803" max="803" width="34.140625" style="7" customWidth="1"/>
    <col min="804" max="804" width="27.5703125" style="7" customWidth="1"/>
    <col min="805" max="805" width="39.7109375" style="7" customWidth="1"/>
    <col min="806" max="806" width="27.5703125" style="7" bestFit="1" customWidth="1"/>
    <col min="807" max="807" width="27.5703125" style="7" customWidth="1"/>
    <col min="808" max="808" width="26.85546875" style="7" customWidth="1"/>
    <col min="809" max="809" width="25.5703125" style="7" customWidth="1"/>
    <col min="810" max="811" width="27.5703125" style="7" customWidth="1"/>
    <col min="812" max="812" width="23.7109375" style="7" customWidth="1"/>
    <col min="813" max="1055" width="9.140625" style="7"/>
    <col min="1056" max="1056" width="6.7109375" style="7" customWidth="1"/>
    <col min="1057" max="1057" width="12.28515625" style="7" customWidth="1"/>
    <col min="1058" max="1058" width="71.140625" style="7" customWidth="1"/>
    <col min="1059" max="1059" width="34.140625" style="7" customWidth="1"/>
    <col min="1060" max="1060" width="27.5703125" style="7" customWidth="1"/>
    <col min="1061" max="1061" width="39.7109375" style="7" customWidth="1"/>
    <col min="1062" max="1062" width="27.5703125" style="7" bestFit="1" customWidth="1"/>
    <col min="1063" max="1063" width="27.5703125" style="7" customWidth="1"/>
    <col min="1064" max="1064" width="26.85546875" style="7" customWidth="1"/>
    <col min="1065" max="1065" width="25.5703125" style="7" customWidth="1"/>
    <col min="1066" max="1067" width="27.5703125" style="7" customWidth="1"/>
    <col min="1068" max="1068" width="23.7109375" style="7" customWidth="1"/>
    <col min="1069" max="1311" width="9.140625" style="7"/>
    <col min="1312" max="1312" width="6.7109375" style="7" customWidth="1"/>
    <col min="1313" max="1313" width="12.28515625" style="7" customWidth="1"/>
    <col min="1314" max="1314" width="71.140625" style="7" customWidth="1"/>
    <col min="1315" max="1315" width="34.140625" style="7" customWidth="1"/>
    <col min="1316" max="1316" width="27.5703125" style="7" customWidth="1"/>
    <col min="1317" max="1317" width="39.7109375" style="7" customWidth="1"/>
    <col min="1318" max="1318" width="27.5703125" style="7" bestFit="1" customWidth="1"/>
    <col min="1319" max="1319" width="27.5703125" style="7" customWidth="1"/>
    <col min="1320" max="1320" width="26.85546875" style="7" customWidth="1"/>
    <col min="1321" max="1321" width="25.5703125" style="7" customWidth="1"/>
    <col min="1322" max="1323" width="27.5703125" style="7" customWidth="1"/>
    <col min="1324" max="1324" width="23.7109375" style="7" customWidth="1"/>
    <col min="1325" max="1567" width="9.140625" style="7"/>
    <col min="1568" max="1568" width="6.7109375" style="7" customWidth="1"/>
    <col min="1569" max="1569" width="12.28515625" style="7" customWidth="1"/>
    <col min="1570" max="1570" width="71.140625" style="7" customWidth="1"/>
    <col min="1571" max="1571" width="34.140625" style="7" customWidth="1"/>
    <col min="1572" max="1572" width="27.5703125" style="7" customWidth="1"/>
    <col min="1573" max="1573" width="39.7109375" style="7" customWidth="1"/>
    <col min="1574" max="1574" width="27.5703125" style="7" bestFit="1" customWidth="1"/>
    <col min="1575" max="1575" width="27.5703125" style="7" customWidth="1"/>
    <col min="1576" max="1576" width="26.85546875" style="7" customWidth="1"/>
    <col min="1577" max="1577" width="25.5703125" style="7" customWidth="1"/>
    <col min="1578" max="1579" width="27.5703125" style="7" customWidth="1"/>
    <col min="1580" max="1580" width="23.7109375" style="7" customWidth="1"/>
    <col min="1581" max="1823" width="9.140625" style="7"/>
    <col min="1824" max="1824" width="6.7109375" style="7" customWidth="1"/>
    <col min="1825" max="1825" width="12.28515625" style="7" customWidth="1"/>
    <col min="1826" max="1826" width="71.140625" style="7" customWidth="1"/>
    <col min="1827" max="1827" width="34.140625" style="7" customWidth="1"/>
    <col min="1828" max="1828" width="27.5703125" style="7" customWidth="1"/>
    <col min="1829" max="1829" width="39.7109375" style="7" customWidth="1"/>
    <col min="1830" max="1830" width="27.5703125" style="7" bestFit="1" customWidth="1"/>
    <col min="1831" max="1831" width="27.5703125" style="7" customWidth="1"/>
    <col min="1832" max="1832" width="26.85546875" style="7" customWidth="1"/>
    <col min="1833" max="1833" width="25.5703125" style="7" customWidth="1"/>
    <col min="1834" max="1835" width="27.5703125" style="7" customWidth="1"/>
    <col min="1836" max="1836" width="23.7109375" style="7" customWidth="1"/>
    <col min="1837" max="2079" width="9.140625" style="7"/>
    <col min="2080" max="2080" width="6.7109375" style="7" customWidth="1"/>
    <col min="2081" max="2081" width="12.28515625" style="7" customWidth="1"/>
    <col min="2082" max="2082" width="71.140625" style="7" customWidth="1"/>
    <col min="2083" max="2083" width="34.140625" style="7" customWidth="1"/>
    <col min="2084" max="2084" width="27.5703125" style="7" customWidth="1"/>
    <col min="2085" max="2085" width="39.7109375" style="7" customWidth="1"/>
    <col min="2086" max="2086" width="27.5703125" style="7" bestFit="1" customWidth="1"/>
    <col min="2087" max="2087" width="27.5703125" style="7" customWidth="1"/>
    <col min="2088" max="2088" width="26.85546875" style="7" customWidth="1"/>
    <col min="2089" max="2089" width="25.5703125" style="7" customWidth="1"/>
    <col min="2090" max="2091" width="27.5703125" style="7" customWidth="1"/>
    <col min="2092" max="2092" width="23.7109375" style="7" customWidth="1"/>
    <col min="2093" max="2335" width="9.140625" style="7"/>
    <col min="2336" max="2336" width="6.7109375" style="7" customWidth="1"/>
    <col min="2337" max="2337" width="12.28515625" style="7" customWidth="1"/>
    <col min="2338" max="2338" width="71.140625" style="7" customWidth="1"/>
    <col min="2339" max="2339" width="34.140625" style="7" customWidth="1"/>
    <col min="2340" max="2340" width="27.5703125" style="7" customWidth="1"/>
    <col min="2341" max="2341" width="39.7109375" style="7" customWidth="1"/>
    <col min="2342" max="2342" width="27.5703125" style="7" bestFit="1" customWidth="1"/>
    <col min="2343" max="2343" width="27.5703125" style="7" customWidth="1"/>
    <col min="2344" max="2344" width="26.85546875" style="7" customWidth="1"/>
    <col min="2345" max="2345" width="25.5703125" style="7" customWidth="1"/>
    <col min="2346" max="2347" width="27.5703125" style="7" customWidth="1"/>
    <col min="2348" max="2348" width="23.7109375" style="7" customWidth="1"/>
    <col min="2349" max="2591" width="9.140625" style="7"/>
    <col min="2592" max="2592" width="6.7109375" style="7" customWidth="1"/>
    <col min="2593" max="2593" width="12.28515625" style="7" customWidth="1"/>
    <col min="2594" max="2594" width="71.140625" style="7" customWidth="1"/>
    <col min="2595" max="2595" width="34.140625" style="7" customWidth="1"/>
    <col min="2596" max="2596" width="27.5703125" style="7" customWidth="1"/>
    <col min="2597" max="2597" width="39.7109375" style="7" customWidth="1"/>
    <col min="2598" max="2598" width="27.5703125" style="7" bestFit="1" customWidth="1"/>
    <col min="2599" max="2599" width="27.5703125" style="7" customWidth="1"/>
    <col min="2600" max="2600" width="26.85546875" style="7" customWidth="1"/>
    <col min="2601" max="2601" width="25.5703125" style="7" customWidth="1"/>
    <col min="2602" max="2603" width="27.5703125" style="7" customWidth="1"/>
    <col min="2604" max="2604" width="23.7109375" style="7" customWidth="1"/>
    <col min="2605" max="2847" width="9.140625" style="7"/>
    <col min="2848" max="2848" width="6.7109375" style="7" customWidth="1"/>
    <col min="2849" max="2849" width="12.28515625" style="7" customWidth="1"/>
    <col min="2850" max="2850" width="71.140625" style="7" customWidth="1"/>
    <col min="2851" max="2851" width="34.140625" style="7" customWidth="1"/>
    <col min="2852" max="2852" width="27.5703125" style="7" customWidth="1"/>
    <col min="2853" max="2853" width="39.7109375" style="7" customWidth="1"/>
    <col min="2854" max="2854" width="27.5703125" style="7" bestFit="1" customWidth="1"/>
    <col min="2855" max="2855" width="27.5703125" style="7" customWidth="1"/>
    <col min="2856" max="2856" width="26.85546875" style="7" customWidth="1"/>
    <col min="2857" max="2857" width="25.5703125" style="7" customWidth="1"/>
    <col min="2858" max="2859" width="27.5703125" style="7" customWidth="1"/>
    <col min="2860" max="2860" width="23.7109375" style="7" customWidth="1"/>
    <col min="2861" max="3103" width="9.140625" style="7"/>
    <col min="3104" max="3104" width="6.7109375" style="7" customWidth="1"/>
    <col min="3105" max="3105" width="12.28515625" style="7" customWidth="1"/>
    <col min="3106" max="3106" width="71.140625" style="7" customWidth="1"/>
    <col min="3107" max="3107" width="34.140625" style="7" customWidth="1"/>
    <col min="3108" max="3108" width="27.5703125" style="7" customWidth="1"/>
    <col min="3109" max="3109" width="39.7109375" style="7" customWidth="1"/>
    <col min="3110" max="3110" width="27.5703125" style="7" bestFit="1" customWidth="1"/>
    <col min="3111" max="3111" width="27.5703125" style="7" customWidth="1"/>
    <col min="3112" max="3112" width="26.85546875" style="7" customWidth="1"/>
    <col min="3113" max="3113" width="25.5703125" style="7" customWidth="1"/>
    <col min="3114" max="3115" width="27.5703125" style="7" customWidth="1"/>
    <col min="3116" max="3116" width="23.7109375" style="7" customWidth="1"/>
    <col min="3117" max="3359" width="9.140625" style="7"/>
    <col min="3360" max="3360" width="6.7109375" style="7" customWidth="1"/>
    <col min="3361" max="3361" width="12.28515625" style="7" customWidth="1"/>
    <col min="3362" max="3362" width="71.140625" style="7" customWidth="1"/>
    <col min="3363" max="3363" width="34.140625" style="7" customWidth="1"/>
    <col min="3364" max="3364" width="27.5703125" style="7" customWidth="1"/>
    <col min="3365" max="3365" width="39.7109375" style="7" customWidth="1"/>
    <col min="3366" max="3366" width="27.5703125" style="7" bestFit="1" customWidth="1"/>
    <col min="3367" max="3367" width="27.5703125" style="7" customWidth="1"/>
    <col min="3368" max="3368" width="26.85546875" style="7" customWidth="1"/>
    <col min="3369" max="3369" width="25.5703125" style="7" customWidth="1"/>
    <col min="3370" max="3371" width="27.5703125" style="7" customWidth="1"/>
    <col min="3372" max="3372" width="23.7109375" style="7" customWidth="1"/>
    <col min="3373" max="3615" width="9.140625" style="7"/>
    <col min="3616" max="3616" width="6.7109375" style="7" customWidth="1"/>
    <col min="3617" max="3617" width="12.28515625" style="7" customWidth="1"/>
    <col min="3618" max="3618" width="71.140625" style="7" customWidth="1"/>
    <col min="3619" max="3619" width="34.140625" style="7" customWidth="1"/>
    <col min="3620" max="3620" width="27.5703125" style="7" customWidth="1"/>
    <col min="3621" max="3621" width="39.7109375" style="7" customWidth="1"/>
    <col min="3622" max="3622" width="27.5703125" style="7" bestFit="1" customWidth="1"/>
    <col min="3623" max="3623" width="27.5703125" style="7" customWidth="1"/>
    <col min="3624" max="3624" width="26.85546875" style="7" customWidth="1"/>
    <col min="3625" max="3625" width="25.5703125" style="7" customWidth="1"/>
    <col min="3626" max="3627" width="27.5703125" style="7" customWidth="1"/>
    <col min="3628" max="3628" width="23.7109375" style="7" customWidth="1"/>
    <col min="3629" max="3871" width="9.140625" style="7"/>
    <col min="3872" max="3872" width="6.7109375" style="7" customWidth="1"/>
    <col min="3873" max="3873" width="12.28515625" style="7" customWidth="1"/>
    <col min="3874" max="3874" width="71.140625" style="7" customWidth="1"/>
    <col min="3875" max="3875" width="34.140625" style="7" customWidth="1"/>
    <col min="3876" max="3876" width="27.5703125" style="7" customWidth="1"/>
    <col min="3877" max="3877" width="39.7109375" style="7" customWidth="1"/>
    <col min="3878" max="3878" width="27.5703125" style="7" bestFit="1" customWidth="1"/>
    <col min="3879" max="3879" width="27.5703125" style="7" customWidth="1"/>
    <col min="3880" max="3880" width="26.85546875" style="7" customWidth="1"/>
    <col min="3881" max="3881" width="25.5703125" style="7" customWidth="1"/>
    <col min="3882" max="3883" width="27.5703125" style="7" customWidth="1"/>
    <col min="3884" max="3884" width="23.7109375" style="7" customWidth="1"/>
    <col min="3885" max="4127" width="9.140625" style="7"/>
    <col min="4128" max="4128" width="6.7109375" style="7" customWidth="1"/>
    <col min="4129" max="4129" width="12.28515625" style="7" customWidth="1"/>
    <col min="4130" max="4130" width="71.140625" style="7" customWidth="1"/>
    <col min="4131" max="4131" width="34.140625" style="7" customWidth="1"/>
    <col min="4132" max="4132" width="27.5703125" style="7" customWidth="1"/>
    <col min="4133" max="4133" width="39.7109375" style="7" customWidth="1"/>
    <col min="4134" max="4134" width="27.5703125" style="7" bestFit="1" customWidth="1"/>
    <col min="4135" max="4135" width="27.5703125" style="7" customWidth="1"/>
    <col min="4136" max="4136" width="26.85546875" style="7" customWidth="1"/>
    <col min="4137" max="4137" width="25.5703125" style="7" customWidth="1"/>
    <col min="4138" max="4139" width="27.5703125" style="7" customWidth="1"/>
    <col min="4140" max="4140" width="23.7109375" style="7" customWidth="1"/>
    <col min="4141" max="4383" width="9.140625" style="7"/>
    <col min="4384" max="4384" width="6.7109375" style="7" customWidth="1"/>
    <col min="4385" max="4385" width="12.28515625" style="7" customWidth="1"/>
    <col min="4386" max="4386" width="71.140625" style="7" customWidth="1"/>
    <col min="4387" max="4387" width="34.140625" style="7" customWidth="1"/>
    <col min="4388" max="4388" width="27.5703125" style="7" customWidth="1"/>
    <col min="4389" max="4389" width="39.7109375" style="7" customWidth="1"/>
    <col min="4390" max="4390" width="27.5703125" style="7" bestFit="1" customWidth="1"/>
    <col min="4391" max="4391" width="27.5703125" style="7" customWidth="1"/>
    <col min="4392" max="4392" width="26.85546875" style="7" customWidth="1"/>
    <col min="4393" max="4393" width="25.5703125" style="7" customWidth="1"/>
    <col min="4394" max="4395" width="27.5703125" style="7" customWidth="1"/>
    <col min="4396" max="4396" width="23.7109375" style="7" customWidth="1"/>
    <col min="4397" max="4639" width="9.140625" style="7"/>
    <col min="4640" max="4640" width="6.7109375" style="7" customWidth="1"/>
    <col min="4641" max="4641" width="12.28515625" style="7" customWidth="1"/>
    <col min="4642" max="4642" width="71.140625" style="7" customWidth="1"/>
    <col min="4643" max="4643" width="34.140625" style="7" customWidth="1"/>
    <col min="4644" max="4644" width="27.5703125" style="7" customWidth="1"/>
    <col min="4645" max="4645" width="39.7109375" style="7" customWidth="1"/>
    <col min="4646" max="4646" width="27.5703125" style="7" bestFit="1" customWidth="1"/>
    <col min="4647" max="4647" width="27.5703125" style="7" customWidth="1"/>
    <col min="4648" max="4648" width="26.85546875" style="7" customWidth="1"/>
    <col min="4649" max="4649" width="25.5703125" style="7" customWidth="1"/>
    <col min="4650" max="4651" width="27.5703125" style="7" customWidth="1"/>
    <col min="4652" max="4652" width="23.7109375" style="7" customWidth="1"/>
    <col min="4653" max="4895" width="9.140625" style="7"/>
    <col min="4896" max="4896" width="6.7109375" style="7" customWidth="1"/>
    <col min="4897" max="4897" width="12.28515625" style="7" customWidth="1"/>
    <col min="4898" max="4898" width="71.140625" style="7" customWidth="1"/>
    <col min="4899" max="4899" width="34.140625" style="7" customWidth="1"/>
    <col min="4900" max="4900" width="27.5703125" style="7" customWidth="1"/>
    <col min="4901" max="4901" width="39.7109375" style="7" customWidth="1"/>
    <col min="4902" max="4902" width="27.5703125" style="7" bestFit="1" customWidth="1"/>
    <col min="4903" max="4903" width="27.5703125" style="7" customWidth="1"/>
    <col min="4904" max="4904" width="26.85546875" style="7" customWidth="1"/>
    <col min="4905" max="4905" width="25.5703125" style="7" customWidth="1"/>
    <col min="4906" max="4907" width="27.5703125" style="7" customWidth="1"/>
    <col min="4908" max="4908" width="23.7109375" style="7" customWidth="1"/>
    <col min="4909" max="5151" width="9.140625" style="7"/>
    <col min="5152" max="5152" width="6.7109375" style="7" customWidth="1"/>
    <col min="5153" max="5153" width="12.28515625" style="7" customWidth="1"/>
    <col min="5154" max="5154" width="71.140625" style="7" customWidth="1"/>
    <col min="5155" max="5155" width="34.140625" style="7" customWidth="1"/>
    <col min="5156" max="5156" width="27.5703125" style="7" customWidth="1"/>
    <col min="5157" max="5157" width="39.7109375" style="7" customWidth="1"/>
    <col min="5158" max="5158" width="27.5703125" style="7" bestFit="1" customWidth="1"/>
    <col min="5159" max="5159" width="27.5703125" style="7" customWidth="1"/>
    <col min="5160" max="5160" width="26.85546875" style="7" customWidth="1"/>
    <col min="5161" max="5161" width="25.5703125" style="7" customWidth="1"/>
    <col min="5162" max="5163" width="27.5703125" style="7" customWidth="1"/>
    <col min="5164" max="5164" width="23.7109375" style="7" customWidth="1"/>
    <col min="5165" max="5407" width="9.140625" style="7"/>
    <col min="5408" max="5408" width="6.7109375" style="7" customWidth="1"/>
    <col min="5409" max="5409" width="12.28515625" style="7" customWidth="1"/>
    <col min="5410" max="5410" width="71.140625" style="7" customWidth="1"/>
    <col min="5411" max="5411" width="34.140625" style="7" customWidth="1"/>
    <col min="5412" max="5412" width="27.5703125" style="7" customWidth="1"/>
    <col min="5413" max="5413" width="39.7109375" style="7" customWidth="1"/>
    <col min="5414" max="5414" width="27.5703125" style="7" bestFit="1" customWidth="1"/>
    <col min="5415" max="5415" width="27.5703125" style="7" customWidth="1"/>
    <col min="5416" max="5416" width="26.85546875" style="7" customWidth="1"/>
    <col min="5417" max="5417" width="25.5703125" style="7" customWidth="1"/>
    <col min="5418" max="5419" width="27.5703125" style="7" customWidth="1"/>
    <col min="5420" max="5420" width="23.7109375" style="7" customWidth="1"/>
    <col min="5421" max="5663" width="9.140625" style="7"/>
    <col min="5664" max="5664" width="6.7109375" style="7" customWidth="1"/>
    <col min="5665" max="5665" width="12.28515625" style="7" customWidth="1"/>
    <col min="5666" max="5666" width="71.140625" style="7" customWidth="1"/>
    <col min="5667" max="5667" width="34.140625" style="7" customWidth="1"/>
    <col min="5668" max="5668" width="27.5703125" style="7" customWidth="1"/>
    <col min="5669" max="5669" width="39.7109375" style="7" customWidth="1"/>
    <col min="5670" max="5670" width="27.5703125" style="7" bestFit="1" customWidth="1"/>
    <col min="5671" max="5671" width="27.5703125" style="7" customWidth="1"/>
    <col min="5672" max="5672" width="26.85546875" style="7" customWidth="1"/>
    <col min="5673" max="5673" width="25.5703125" style="7" customWidth="1"/>
    <col min="5674" max="5675" width="27.5703125" style="7" customWidth="1"/>
    <col min="5676" max="5676" width="23.7109375" style="7" customWidth="1"/>
    <col min="5677" max="5919" width="9.140625" style="7"/>
    <col min="5920" max="5920" width="6.7109375" style="7" customWidth="1"/>
    <col min="5921" max="5921" width="12.28515625" style="7" customWidth="1"/>
    <col min="5922" max="5922" width="71.140625" style="7" customWidth="1"/>
    <col min="5923" max="5923" width="34.140625" style="7" customWidth="1"/>
    <col min="5924" max="5924" width="27.5703125" style="7" customWidth="1"/>
    <col min="5925" max="5925" width="39.7109375" style="7" customWidth="1"/>
    <col min="5926" max="5926" width="27.5703125" style="7" bestFit="1" customWidth="1"/>
    <col min="5927" max="5927" width="27.5703125" style="7" customWidth="1"/>
    <col min="5928" max="5928" width="26.85546875" style="7" customWidth="1"/>
    <col min="5929" max="5929" width="25.5703125" style="7" customWidth="1"/>
    <col min="5930" max="5931" width="27.5703125" style="7" customWidth="1"/>
    <col min="5932" max="5932" width="23.7109375" style="7" customWidth="1"/>
    <col min="5933" max="6175" width="9.140625" style="7"/>
    <col min="6176" max="6176" width="6.7109375" style="7" customWidth="1"/>
    <col min="6177" max="6177" width="12.28515625" style="7" customWidth="1"/>
    <col min="6178" max="6178" width="71.140625" style="7" customWidth="1"/>
    <col min="6179" max="6179" width="34.140625" style="7" customWidth="1"/>
    <col min="6180" max="6180" width="27.5703125" style="7" customWidth="1"/>
    <col min="6181" max="6181" width="39.7109375" style="7" customWidth="1"/>
    <col min="6182" max="6182" width="27.5703125" style="7" bestFit="1" customWidth="1"/>
    <col min="6183" max="6183" width="27.5703125" style="7" customWidth="1"/>
    <col min="6184" max="6184" width="26.85546875" style="7" customWidth="1"/>
    <col min="6185" max="6185" width="25.5703125" style="7" customWidth="1"/>
    <col min="6186" max="6187" width="27.5703125" style="7" customWidth="1"/>
    <col min="6188" max="6188" width="23.7109375" style="7" customWidth="1"/>
    <col min="6189" max="6431" width="9.140625" style="7"/>
    <col min="6432" max="6432" width="6.7109375" style="7" customWidth="1"/>
    <col min="6433" max="6433" width="12.28515625" style="7" customWidth="1"/>
    <col min="6434" max="6434" width="71.140625" style="7" customWidth="1"/>
    <col min="6435" max="6435" width="34.140625" style="7" customWidth="1"/>
    <col min="6436" max="6436" width="27.5703125" style="7" customWidth="1"/>
    <col min="6437" max="6437" width="39.7109375" style="7" customWidth="1"/>
    <col min="6438" max="6438" width="27.5703125" style="7" bestFit="1" customWidth="1"/>
    <col min="6439" max="6439" width="27.5703125" style="7" customWidth="1"/>
    <col min="6440" max="6440" width="26.85546875" style="7" customWidth="1"/>
    <col min="6441" max="6441" width="25.5703125" style="7" customWidth="1"/>
    <col min="6442" max="6443" width="27.5703125" style="7" customWidth="1"/>
    <col min="6444" max="6444" width="23.7109375" style="7" customWidth="1"/>
    <col min="6445" max="6687" width="9.140625" style="7"/>
    <col min="6688" max="6688" width="6.7109375" style="7" customWidth="1"/>
    <col min="6689" max="6689" width="12.28515625" style="7" customWidth="1"/>
    <col min="6690" max="6690" width="71.140625" style="7" customWidth="1"/>
    <col min="6691" max="6691" width="34.140625" style="7" customWidth="1"/>
    <col min="6692" max="6692" width="27.5703125" style="7" customWidth="1"/>
    <col min="6693" max="6693" width="39.7109375" style="7" customWidth="1"/>
    <col min="6694" max="6694" width="27.5703125" style="7" bestFit="1" customWidth="1"/>
    <col min="6695" max="6695" width="27.5703125" style="7" customWidth="1"/>
    <col min="6696" max="6696" width="26.85546875" style="7" customWidth="1"/>
    <col min="6697" max="6697" width="25.5703125" style="7" customWidth="1"/>
    <col min="6698" max="6699" width="27.5703125" style="7" customWidth="1"/>
    <col min="6700" max="6700" width="23.7109375" style="7" customWidth="1"/>
    <col min="6701" max="6943" width="9.140625" style="7"/>
    <col min="6944" max="6944" width="6.7109375" style="7" customWidth="1"/>
    <col min="6945" max="6945" width="12.28515625" style="7" customWidth="1"/>
    <col min="6946" max="6946" width="71.140625" style="7" customWidth="1"/>
    <col min="6947" max="6947" width="34.140625" style="7" customWidth="1"/>
    <col min="6948" max="6948" width="27.5703125" style="7" customWidth="1"/>
    <col min="6949" max="6949" width="39.7109375" style="7" customWidth="1"/>
    <col min="6950" max="6950" width="27.5703125" style="7" bestFit="1" customWidth="1"/>
    <col min="6951" max="6951" width="27.5703125" style="7" customWidth="1"/>
    <col min="6952" max="6952" width="26.85546875" style="7" customWidth="1"/>
    <col min="6953" max="6953" width="25.5703125" style="7" customWidth="1"/>
    <col min="6954" max="6955" width="27.5703125" style="7" customWidth="1"/>
    <col min="6956" max="6956" width="23.7109375" style="7" customWidth="1"/>
    <col min="6957" max="7199" width="9.140625" style="7"/>
    <col min="7200" max="7200" width="6.7109375" style="7" customWidth="1"/>
    <col min="7201" max="7201" width="12.28515625" style="7" customWidth="1"/>
    <col min="7202" max="7202" width="71.140625" style="7" customWidth="1"/>
    <col min="7203" max="7203" width="34.140625" style="7" customWidth="1"/>
    <col min="7204" max="7204" width="27.5703125" style="7" customWidth="1"/>
    <col min="7205" max="7205" width="39.7109375" style="7" customWidth="1"/>
    <col min="7206" max="7206" width="27.5703125" style="7" bestFit="1" customWidth="1"/>
    <col min="7207" max="7207" width="27.5703125" style="7" customWidth="1"/>
    <col min="7208" max="7208" width="26.85546875" style="7" customWidth="1"/>
    <col min="7209" max="7209" width="25.5703125" style="7" customWidth="1"/>
    <col min="7210" max="7211" width="27.5703125" style="7" customWidth="1"/>
    <col min="7212" max="7212" width="23.7109375" style="7" customWidth="1"/>
    <col min="7213" max="7455" width="9.140625" style="7"/>
    <col min="7456" max="7456" width="6.7109375" style="7" customWidth="1"/>
    <col min="7457" max="7457" width="12.28515625" style="7" customWidth="1"/>
    <col min="7458" max="7458" width="71.140625" style="7" customWidth="1"/>
    <col min="7459" max="7459" width="34.140625" style="7" customWidth="1"/>
    <col min="7460" max="7460" width="27.5703125" style="7" customWidth="1"/>
    <col min="7461" max="7461" width="39.7109375" style="7" customWidth="1"/>
    <col min="7462" max="7462" width="27.5703125" style="7" bestFit="1" customWidth="1"/>
    <col min="7463" max="7463" width="27.5703125" style="7" customWidth="1"/>
    <col min="7464" max="7464" width="26.85546875" style="7" customWidth="1"/>
    <col min="7465" max="7465" width="25.5703125" style="7" customWidth="1"/>
    <col min="7466" max="7467" width="27.5703125" style="7" customWidth="1"/>
    <col min="7468" max="7468" width="23.7109375" style="7" customWidth="1"/>
    <col min="7469" max="7711" width="9.140625" style="7"/>
    <col min="7712" max="7712" width="6.7109375" style="7" customWidth="1"/>
    <col min="7713" max="7713" width="12.28515625" style="7" customWidth="1"/>
    <col min="7714" max="7714" width="71.140625" style="7" customWidth="1"/>
    <col min="7715" max="7715" width="34.140625" style="7" customWidth="1"/>
    <col min="7716" max="7716" width="27.5703125" style="7" customWidth="1"/>
    <col min="7717" max="7717" width="39.7109375" style="7" customWidth="1"/>
    <col min="7718" max="7718" width="27.5703125" style="7" bestFit="1" customWidth="1"/>
    <col min="7719" max="7719" width="27.5703125" style="7" customWidth="1"/>
    <col min="7720" max="7720" width="26.85546875" style="7" customWidth="1"/>
    <col min="7721" max="7721" width="25.5703125" style="7" customWidth="1"/>
    <col min="7722" max="7723" width="27.5703125" style="7" customWidth="1"/>
    <col min="7724" max="7724" width="23.7109375" style="7" customWidth="1"/>
    <col min="7725" max="7967" width="9.140625" style="7"/>
    <col min="7968" max="7968" width="6.7109375" style="7" customWidth="1"/>
    <col min="7969" max="7969" width="12.28515625" style="7" customWidth="1"/>
    <col min="7970" max="7970" width="71.140625" style="7" customWidth="1"/>
    <col min="7971" max="7971" width="34.140625" style="7" customWidth="1"/>
    <col min="7972" max="7972" width="27.5703125" style="7" customWidth="1"/>
    <col min="7973" max="7973" width="39.7109375" style="7" customWidth="1"/>
    <col min="7974" max="7974" width="27.5703125" style="7" bestFit="1" customWidth="1"/>
    <col min="7975" max="7975" width="27.5703125" style="7" customWidth="1"/>
    <col min="7976" max="7976" width="26.85546875" style="7" customWidth="1"/>
    <col min="7977" max="7977" width="25.5703125" style="7" customWidth="1"/>
    <col min="7978" max="7979" width="27.5703125" style="7" customWidth="1"/>
    <col min="7980" max="7980" width="23.7109375" style="7" customWidth="1"/>
    <col min="7981" max="8223" width="9.140625" style="7"/>
    <col min="8224" max="8224" width="6.7109375" style="7" customWidth="1"/>
    <col min="8225" max="8225" width="12.28515625" style="7" customWidth="1"/>
    <col min="8226" max="8226" width="71.140625" style="7" customWidth="1"/>
    <col min="8227" max="8227" width="34.140625" style="7" customWidth="1"/>
    <col min="8228" max="8228" width="27.5703125" style="7" customWidth="1"/>
    <col min="8229" max="8229" width="39.7109375" style="7" customWidth="1"/>
    <col min="8230" max="8230" width="27.5703125" style="7" bestFit="1" customWidth="1"/>
    <col min="8231" max="8231" width="27.5703125" style="7" customWidth="1"/>
    <col min="8232" max="8232" width="26.85546875" style="7" customWidth="1"/>
    <col min="8233" max="8233" width="25.5703125" style="7" customWidth="1"/>
    <col min="8234" max="8235" width="27.5703125" style="7" customWidth="1"/>
    <col min="8236" max="8236" width="23.7109375" style="7" customWidth="1"/>
    <col min="8237" max="8479" width="9.140625" style="7"/>
    <col min="8480" max="8480" width="6.7109375" style="7" customWidth="1"/>
    <col min="8481" max="8481" width="12.28515625" style="7" customWidth="1"/>
    <col min="8482" max="8482" width="71.140625" style="7" customWidth="1"/>
    <col min="8483" max="8483" width="34.140625" style="7" customWidth="1"/>
    <col min="8484" max="8484" width="27.5703125" style="7" customWidth="1"/>
    <col min="8485" max="8485" width="39.7109375" style="7" customWidth="1"/>
    <col min="8486" max="8486" width="27.5703125" style="7" bestFit="1" customWidth="1"/>
    <col min="8487" max="8487" width="27.5703125" style="7" customWidth="1"/>
    <col min="8488" max="8488" width="26.85546875" style="7" customWidth="1"/>
    <col min="8489" max="8489" width="25.5703125" style="7" customWidth="1"/>
    <col min="8490" max="8491" width="27.5703125" style="7" customWidth="1"/>
    <col min="8492" max="8492" width="23.7109375" style="7" customWidth="1"/>
    <col min="8493" max="8735" width="9.140625" style="7"/>
    <col min="8736" max="8736" width="6.7109375" style="7" customWidth="1"/>
    <col min="8737" max="8737" width="12.28515625" style="7" customWidth="1"/>
    <col min="8738" max="8738" width="71.140625" style="7" customWidth="1"/>
    <col min="8739" max="8739" width="34.140625" style="7" customWidth="1"/>
    <col min="8740" max="8740" width="27.5703125" style="7" customWidth="1"/>
    <col min="8741" max="8741" width="39.7109375" style="7" customWidth="1"/>
    <col min="8742" max="8742" width="27.5703125" style="7" bestFit="1" customWidth="1"/>
    <col min="8743" max="8743" width="27.5703125" style="7" customWidth="1"/>
    <col min="8744" max="8744" width="26.85546875" style="7" customWidth="1"/>
    <col min="8745" max="8745" width="25.5703125" style="7" customWidth="1"/>
    <col min="8746" max="8747" width="27.5703125" style="7" customWidth="1"/>
    <col min="8748" max="8748" width="23.7109375" style="7" customWidth="1"/>
    <col min="8749" max="8991" width="9.140625" style="7"/>
    <col min="8992" max="8992" width="6.7109375" style="7" customWidth="1"/>
    <col min="8993" max="8993" width="12.28515625" style="7" customWidth="1"/>
    <col min="8994" max="8994" width="71.140625" style="7" customWidth="1"/>
    <col min="8995" max="8995" width="34.140625" style="7" customWidth="1"/>
    <col min="8996" max="8996" width="27.5703125" style="7" customWidth="1"/>
    <col min="8997" max="8997" width="39.7109375" style="7" customWidth="1"/>
    <col min="8998" max="8998" width="27.5703125" style="7" bestFit="1" customWidth="1"/>
    <col min="8999" max="8999" width="27.5703125" style="7" customWidth="1"/>
    <col min="9000" max="9000" width="26.85546875" style="7" customWidth="1"/>
    <col min="9001" max="9001" width="25.5703125" style="7" customWidth="1"/>
    <col min="9002" max="9003" width="27.5703125" style="7" customWidth="1"/>
    <col min="9004" max="9004" width="23.7109375" style="7" customWidth="1"/>
    <col min="9005" max="9247" width="9.140625" style="7"/>
    <col min="9248" max="9248" width="6.7109375" style="7" customWidth="1"/>
    <col min="9249" max="9249" width="12.28515625" style="7" customWidth="1"/>
    <col min="9250" max="9250" width="71.140625" style="7" customWidth="1"/>
    <col min="9251" max="9251" width="34.140625" style="7" customWidth="1"/>
    <col min="9252" max="9252" width="27.5703125" style="7" customWidth="1"/>
    <col min="9253" max="9253" width="39.7109375" style="7" customWidth="1"/>
    <col min="9254" max="9254" width="27.5703125" style="7" bestFit="1" customWidth="1"/>
    <col min="9255" max="9255" width="27.5703125" style="7" customWidth="1"/>
    <col min="9256" max="9256" width="26.85546875" style="7" customWidth="1"/>
    <col min="9257" max="9257" width="25.5703125" style="7" customWidth="1"/>
    <col min="9258" max="9259" width="27.5703125" style="7" customWidth="1"/>
    <col min="9260" max="9260" width="23.7109375" style="7" customWidth="1"/>
    <col min="9261" max="9503" width="9.140625" style="7"/>
    <col min="9504" max="9504" width="6.7109375" style="7" customWidth="1"/>
    <col min="9505" max="9505" width="12.28515625" style="7" customWidth="1"/>
    <col min="9506" max="9506" width="71.140625" style="7" customWidth="1"/>
    <col min="9507" max="9507" width="34.140625" style="7" customWidth="1"/>
    <col min="9508" max="9508" width="27.5703125" style="7" customWidth="1"/>
    <col min="9509" max="9509" width="39.7109375" style="7" customWidth="1"/>
    <col min="9510" max="9510" width="27.5703125" style="7" bestFit="1" customWidth="1"/>
    <col min="9511" max="9511" width="27.5703125" style="7" customWidth="1"/>
    <col min="9512" max="9512" width="26.85546875" style="7" customWidth="1"/>
    <col min="9513" max="9513" width="25.5703125" style="7" customWidth="1"/>
    <col min="9514" max="9515" width="27.5703125" style="7" customWidth="1"/>
    <col min="9516" max="9516" width="23.7109375" style="7" customWidth="1"/>
    <col min="9517" max="9759" width="9.140625" style="7"/>
    <col min="9760" max="9760" width="6.7109375" style="7" customWidth="1"/>
    <col min="9761" max="9761" width="12.28515625" style="7" customWidth="1"/>
    <col min="9762" max="9762" width="71.140625" style="7" customWidth="1"/>
    <col min="9763" max="9763" width="34.140625" style="7" customWidth="1"/>
    <col min="9764" max="9764" width="27.5703125" style="7" customWidth="1"/>
    <col min="9765" max="9765" width="39.7109375" style="7" customWidth="1"/>
    <col min="9766" max="9766" width="27.5703125" style="7" bestFit="1" customWidth="1"/>
    <col min="9767" max="9767" width="27.5703125" style="7" customWidth="1"/>
    <col min="9768" max="9768" width="26.85546875" style="7" customWidth="1"/>
    <col min="9769" max="9769" width="25.5703125" style="7" customWidth="1"/>
    <col min="9770" max="9771" width="27.5703125" style="7" customWidth="1"/>
    <col min="9772" max="9772" width="23.7109375" style="7" customWidth="1"/>
    <col min="9773" max="10015" width="9.140625" style="7"/>
    <col min="10016" max="10016" width="6.7109375" style="7" customWidth="1"/>
    <col min="10017" max="10017" width="12.28515625" style="7" customWidth="1"/>
    <col min="10018" max="10018" width="71.140625" style="7" customWidth="1"/>
    <col min="10019" max="10019" width="34.140625" style="7" customWidth="1"/>
    <col min="10020" max="10020" width="27.5703125" style="7" customWidth="1"/>
    <col min="10021" max="10021" width="39.7109375" style="7" customWidth="1"/>
    <col min="10022" max="10022" width="27.5703125" style="7" bestFit="1" customWidth="1"/>
    <col min="10023" max="10023" width="27.5703125" style="7" customWidth="1"/>
    <col min="10024" max="10024" width="26.85546875" style="7" customWidth="1"/>
    <col min="10025" max="10025" width="25.5703125" style="7" customWidth="1"/>
    <col min="10026" max="10027" width="27.5703125" style="7" customWidth="1"/>
    <col min="10028" max="10028" width="23.7109375" style="7" customWidth="1"/>
    <col min="10029" max="10271" width="9.140625" style="7"/>
    <col min="10272" max="10272" width="6.7109375" style="7" customWidth="1"/>
    <col min="10273" max="10273" width="12.28515625" style="7" customWidth="1"/>
    <col min="10274" max="10274" width="71.140625" style="7" customWidth="1"/>
    <col min="10275" max="10275" width="34.140625" style="7" customWidth="1"/>
    <col min="10276" max="10276" width="27.5703125" style="7" customWidth="1"/>
    <col min="10277" max="10277" width="39.7109375" style="7" customWidth="1"/>
    <col min="10278" max="10278" width="27.5703125" style="7" bestFit="1" customWidth="1"/>
    <col min="10279" max="10279" width="27.5703125" style="7" customWidth="1"/>
    <col min="10280" max="10280" width="26.85546875" style="7" customWidth="1"/>
    <col min="10281" max="10281" width="25.5703125" style="7" customWidth="1"/>
    <col min="10282" max="10283" width="27.5703125" style="7" customWidth="1"/>
    <col min="10284" max="10284" width="23.7109375" style="7" customWidth="1"/>
    <col min="10285" max="10527" width="9.140625" style="7"/>
    <col min="10528" max="10528" width="6.7109375" style="7" customWidth="1"/>
    <col min="10529" max="10529" width="12.28515625" style="7" customWidth="1"/>
    <col min="10530" max="10530" width="71.140625" style="7" customWidth="1"/>
    <col min="10531" max="10531" width="34.140625" style="7" customWidth="1"/>
    <col min="10532" max="10532" width="27.5703125" style="7" customWidth="1"/>
    <col min="10533" max="10533" width="39.7109375" style="7" customWidth="1"/>
    <col min="10534" max="10534" width="27.5703125" style="7" bestFit="1" customWidth="1"/>
    <col min="10535" max="10535" width="27.5703125" style="7" customWidth="1"/>
    <col min="10536" max="10536" width="26.85546875" style="7" customWidth="1"/>
    <col min="10537" max="10537" width="25.5703125" style="7" customWidth="1"/>
    <col min="10538" max="10539" width="27.5703125" style="7" customWidth="1"/>
    <col min="10540" max="10540" width="23.7109375" style="7" customWidth="1"/>
    <col min="10541" max="10783" width="9.140625" style="7"/>
    <col min="10784" max="10784" width="6.7109375" style="7" customWidth="1"/>
    <col min="10785" max="10785" width="12.28515625" style="7" customWidth="1"/>
    <col min="10786" max="10786" width="71.140625" style="7" customWidth="1"/>
    <col min="10787" max="10787" width="34.140625" style="7" customWidth="1"/>
    <col min="10788" max="10788" width="27.5703125" style="7" customWidth="1"/>
    <col min="10789" max="10789" width="39.7109375" style="7" customWidth="1"/>
    <col min="10790" max="10790" width="27.5703125" style="7" bestFit="1" customWidth="1"/>
    <col min="10791" max="10791" width="27.5703125" style="7" customWidth="1"/>
    <col min="10792" max="10792" width="26.85546875" style="7" customWidth="1"/>
    <col min="10793" max="10793" width="25.5703125" style="7" customWidth="1"/>
    <col min="10794" max="10795" width="27.5703125" style="7" customWidth="1"/>
    <col min="10796" max="10796" width="23.7109375" style="7" customWidth="1"/>
    <col min="10797" max="11039" width="9.140625" style="7"/>
    <col min="11040" max="11040" width="6.7109375" style="7" customWidth="1"/>
    <col min="11041" max="11041" width="12.28515625" style="7" customWidth="1"/>
    <col min="11042" max="11042" width="71.140625" style="7" customWidth="1"/>
    <col min="11043" max="11043" width="34.140625" style="7" customWidth="1"/>
    <col min="11044" max="11044" width="27.5703125" style="7" customWidth="1"/>
    <col min="11045" max="11045" width="39.7109375" style="7" customWidth="1"/>
    <col min="11046" max="11046" width="27.5703125" style="7" bestFit="1" customWidth="1"/>
    <col min="11047" max="11047" width="27.5703125" style="7" customWidth="1"/>
    <col min="11048" max="11048" width="26.85546875" style="7" customWidth="1"/>
    <col min="11049" max="11049" width="25.5703125" style="7" customWidth="1"/>
    <col min="11050" max="11051" width="27.5703125" style="7" customWidth="1"/>
    <col min="11052" max="11052" width="23.7109375" style="7" customWidth="1"/>
    <col min="11053" max="11295" width="9.140625" style="7"/>
    <col min="11296" max="11296" width="6.7109375" style="7" customWidth="1"/>
    <col min="11297" max="11297" width="12.28515625" style="7" customWidth="1"/>
    <col min="11298" max="11298" width="71.140625" style="7" customWidth="1"/>
    <col min="11299" max="11299" width="34.140625" style="7" customWidth="1"/>
    <col min="11300" max="11300" width="27.5703125" style="7" customWidth="1"/>
    <col min="11301" max="11301" width="39.7109375" style="7" customWidth="1"/>
    <col min="11302" max="11302" width="27.5703125" style="7" bestFit="1" customWidth="1"/>
    <col min="11303" max="11303" width="27.5703125" style="7" customWidth="1"/>
    <col min="11304" max="11304" width="26.85546875" style="7" customWidth="1"/>
    <col min="11305" max="11305" width="25.5703125" style="7" customWidth="1"/>
    <col min="11306" max="11307" width="27.5703125" style="7" customWidth="1"/>
    <col min="11308" max="11308" width="23.7109375" style="7" customWidth="1"/>
    <col min="11309" max="11551" width="9.140625" style="7"/>
    <col min="11552" max="11552" width="6.7109375" style="7" customWidth="1"/>
    <col min="11553" max="11553" width="12.28515625" style="7" customWidth="1"/>
    <col min="11554" max="11554" width="71.140625" style="7" customWidth="1"/>
    <col min="11555" max="11555" width="34.140625" style="7" customWidth="1"/>
    <col min="11556" max="11556" width="27.5703125" style="7" customWidth="1"/>
    <col min="11557" max="11557" width="39.7109375" style="7" customWidth="1"/>
    <col min="11558" max="11558" width="27.5703125" style="7" bestFit="1" customWidth="1"/>
    <col min="11559" max="11559" width="27.5703125" style="7" customWidth="1"/>
    <col min="11560" max="11560" width="26.85546875" style="7" customWidth="1"/>
    <col min="11561" max="11561" width="25.5703125" style="7" customWidth="1"/>
    <col min="11562" max="11563" width="27.5703125" style="7" customWidth="1"/>
    <col min="11564" max="11564" width="23.7109375" style="7" customWidth="1"/>
    <col min="11565" max="11807" width="9.140625" style="7"/>
    <col min="11808" max="11808" width="6.7109375" style="7" customWidth="1"/>
    <col min="11809" max="11809" width="12.28515625" style="7" customWidth="1"/>
    <col min="11810" max="11810" width="71.140625" style="7" customWidth="1"/>
    <col min="11811" max="11811" width="34.140625" style="7" customWidth="1"/>
    <col min="11812" max="11812" width="27.5703125" style="7" customWidth="1"/>
    <col min="11813" max="11813" width="39.7109375" style="7" customWidth="1"/>
    <col min="11814" max="11814" width="27.5703125" style="7" bestFit="1" customWidth="1"/>
    <col min="11815" max="11815" width="27.5703125" style="7" customWidth="1"/>
    <col min="11816" max="11816" width="26.85546875" style="7" customWidth="1"/>
    <col min="11817" max="11817" width="25.5703125" style="7" customWidth="1"/>
    <col min="11818" max="11819" width="27.5703125" style="7" customWidth="1"/>
    <col min="11820" max="11820" width="23.7109375" style="7" customWidth="1"/>
    <col min="11821" max="12063" width="9.140625" style="7"/>
    <col min="12064" max="12064" width="6.7109375" style="7" customWidth="1"/>
    <col min="12065" max="12065" width="12.28515625" style="7" customWidth="1"/>
    <col min="12066" max="12066" width="71.140625" style="7" customWidth="1"/>
    <col min="12067" max="12067" width="34.140625" style="7" customWidth="1"/>
    <col min="12068" max="12068" width="27.5703125" style="7" customWidth="1"/>
    <col min="12069" max="12069" width="39.7109375" style="7" customWidth="1"/>
    <col min="12070" max="12070" width="27.5703125" style="7" bestFit="1" customWidth="1"/>
    <col min="12071" max="12071" width="27.5703125" style="7" customWidth="1"/>
    <col min="12072" max="12072" width="26.85546875" style="7" customWidth="1"/>
    <col min="12073" max="12073" width="25.5703125" style="7" customWidth="1"/>
    <col min="12074" max="12075" width="27.5703125" style="7" customWidth="1"/>
    <col min="12076" max="12076" width="23.7109375" style="7" customWidth="1"/>
    <col min="12077" max="12319" width="9.140625" style="7"/>
    <col min="12320" max="12320" width="6.7109375" style="7" customWidth="1"/>
    <col min="12321" max="12321" width="12.28515625" style="7" customWidth="1"/>
    <col min="12322" max="12322" width="71.140625" style="7" customWidth="1"/>
    <col min="12323" max="12323" width="34.140625" style="7" customWidth="1"/>
    <col min="12324" max="12324" width="27.5703125" style="7" customWidth="1"/>
    <col min="12325" max="12325" width="39.7109375" style="7" customWidth="1"/>
    <col min="12326" max="12326" width="27.5703125" style="7" bestFit="1" customWidth="1"/>
    <col min="12327" max="12327" width="27.5703125" style="7" customWidth="1"/>
    <col min="12328" max="12328" width="26.85546875" style="7" customWidth="1"/>
    <col min="12329" max="12329" width="25.5703125" style="7" customWidth="1"/>
    <col min="12330" max="12331" width="27.5703125" style="7" customWidth="1"/>
    <col min="12332" max="12332" width="23.7109375" style="7" customWidth="1"/>
    <col min="12333" max="12575" width="9.140625" style="7"/>
    <col min="12576" max="12576" width="6.7109375" style="7" customWidth="1"/>
    <col min="12577" max="12577" width="12.28515625" style="7" customWidth="1"/>
    <col min="12578" max="12578" width="71.140625" style="7" customWidth="1"/>
    <col min="12579" max="12579" width="34.140625" style="7" customWidth="1"/>
    <col min="12580" max="12580" width="27.5703125" style="7" customWidth="1"/>
    <col min="12581" max="12581" width="39.7109375" style="7" customWidth="1"/>
    <col min="12582" max="12582" width="27.5703125" style="7" bestFit="1" customWidth="1"/>
    <col min="12583" max="12583" width="27.5703125" style="7" customWidth="1"/>
    <col min="12584" max="12584" width="26.85546875" style="7" customWidth="1"/>
    <col min="12585" max="12585" width="25.5703125" style="7" customWidth="1"/>
    <col min="12586" max="12587" width="27.5703125" style="7" customWidth="1"/>
    <col min="12588" max="12588" width="23.7109375" style="7" customWidth="1"/>
    <col min="12589" max="12831" width="9.140625" style="7"/>
    <col min="12832" max="12832" width="6.7109375" style="7" customWidth="1"/>
    <col min="12833" max="12833" width="12.28515625" style="7" customWidth="1"/>
    <col min="12834" max="12834" width="71.140625" style="7" customWidth="1"/>
    <col min="12835" max="12835" width="34.140625" style="7" customWidth="1"/>
    <col min="12836" max="12836" width="27.5703125" style="7" customWidth="1"/>
    <col min="12837" max="12837" width="39.7109375" style="7" customWidth="1"/>
    <col min="12838" max="12838" width="27.5703125" style="7" bestFit="1" customWidth="1"/>
    <col min="12839" max="12839" width="27.5703125" style="7" customWidth="1"/>
    <col min="12840" max="12840" width="26.85546875" style="7" customWidth="1"/>
    <col min="12841" max="12841" width="25.5703125" style="7" customWidth="1"/>
    <col min="12842" max="12843" width="27.5703125" style="7" customWidth="1"/>
    <col min="12844" max="12844" width="23.7109375" style="7" customWidth="1"/>
    <col min="12845" max="13087" width="9.140625" style="7"/>
    <col min="13088" max="13088" width="6.7109375" style="7" customWidth="1"/>
    <col min="13089" max="13089" width="12.28515625" style="7" customWidth="1"/>
    <col min="13090" max="13090" width="71.140625" style="7" customWidth="1"/>
    <col min="13091" max="13091" width="34.140625" style="7" customWidth="1"/>
    <col min="13092" max="13092" width="27.5703125" style="7" customWidth="1"/>
    <col min="13093" max="13093" width="39.7109375" style="7" customWidth="1"/>
    <col min="13094" max="13094" width="27.5703125" style="7" bestFit="1" customWidth="1"/>
    <col min="13095" max="13095" width="27.5703125" style="7" customWidth="1"/>
    <col min="13096" max="13096" width="26.85546875" style="7" customWidth="1"/>
    <col min="13097" max="13097" width="25.5703125" style="7" customWidth="1"/>
    <col min="13098" max="13099" width="27.5703125" style="7" customWidth="1"/>
    <col min="13100" max="13100" width="23.7109375" style="7" customWidth="1"/>
    <col min="13101" max="13343" width="9.140625" style="7"/>
    <col min="13344" max="13344" width="6.7109375" style="7" customWidth="1"/>
    <col min="13345" max="13345" width="12.28515625" style="7" customWidth="1"/>
    <col min="13346" max="13346" width="71.140625" style="7" customWidth="1"/>
    <col min="13347" max="13347" width="34.140625" style="7" customWidth="1"/>
    <col min="13348" max="13348" width="27.5703125" style="7" customWidth="1"/>
    <col min="13349" max="13349" width="39.7109375" style="7" customWidth="1"/>
    <col min="13350" max="13350" width="27.5703125" style="7" bestFit="1" customWidth="1"/>
    <col min="13351" max="13351" width="27.5703125" style="7" customWidth="1"/>
    <col min="13352" max="13352" width="26.85546875" style="7" customWidth="1"/>
    <col min="13353" max="13353" width="25.5703125" style="7" customWidth="1"/>
    <col min="13354" max="13355" width="27.5703125" style="7" customWidth="1"/>
    <col min="13356" max="13356" width="23.7109375" style="7" customWidth="1"/>
    <col min="13357" max="13599" width="9.140625" style="7"/>
    <col min="13600" max="13600" width="6.7109375" style="7" customWidth="1"/>
    <col min="13601" max="13601" width="12.28515625" style="7" customWidth="1"/>
    <col min="13602" max="13602" width="71.140625" style="7" customWidth="1"/>
    <col min="13603" max="13603" width="34.140625" style="7" customWidth="1"/>
    <col min="13604" max="13604" width="27.5703125" style="7" customWidth="1"/>
    <col min="13605" max="13605" width="39.7109375" style="7" customWidth="1"/>
    <col min="13606" max="13606" width="27.5703125" style="7" bestFit="1" customWidth="1"/>
    <col min="13607" max="13607" width="27.5703125" style="7" customWidth="1"/>
    <col min="13608" max="13608" width="26.85546875" style="7" customWidth="1"/>
    <col min="13609" max="13609" width="25.5703125" style="7" customWidth="1"/>
    <col min="13610" max="13611" width="27.5703125" style="7" customWidth="1"/>
    <col min="13612" max="13612" width="23.7109375" style="7" customWidth="1"/>
    <col min="13613" max="13855" width="9.140625" style="7"/>
    <col min="13856" max="13856" width="6.7109375" style="7" customWidth="1"/>
    <col min="13857" max="13857" width="12.28515625" style="7" customWidth="1"/>
    <col min="13858" max="13858" width="71.140625" style="7" customWidth="1"/>
    <col min="13859" max="13859" width="34.140625" style="7" customWidth="1"/>
    <col min="13860" max="13860" width="27.5703125" style="7" customWidth="1"/>
    <col min="13861" max="13861" width="39.7109375" style="7" customWidth="1"/>
    <col min="13862" max="13862" width="27.5703125" style="7" bestFit="1" customWidth="1"/>
    <col min="13863" max="13863" width="27.5703125" style="7" customWidth="1"/>
    <col min="13864" max="13864" width="26.85546875" style="7" customWidth="1"/>
    <col min="13865" max="13865" width="25.5703125" style="7" customWidth="1"/>
    <col min="13866" max="13867" width="27.5703125" style="7" customWidth="1"/>
    <col min="13868" max="13868" width="23.7109375" style="7" customWidth="1"/>
    <col min="13869" max="14111" width="9.140625" style="7"/>
    <col min="14112" max="14112" width="6.7109375" style="7" customWidth="1"/>
    <col min="14113" max="14113" width="12.28515625" style="7" customWidth="1"/>
    <col min="14114" max="14114" width="71.140625" style="7" customWidth="1"/>
    <col min="14115" max="14115" width="34.140625" style="7" customWidth="1"/>
    <col min="14116" max="14116" width="27.5703125" style="7" customWidth="1"/>
    <col min="14117" max="14117" width="39.7109375" style="7" customWidth="1"/>
    <col min="14118" max="14118" width="27.5703125" style="7" bestFit="1" customWidth="1"/>
    <col min="14119" max="14119" width="27.5703125" style="7" customWidth="1"/>
    <col min="14120" max="14120" width="26.85546875" style="7" customWidth="1"/>
    <col min="14121" max="14121" width="25.5703125" style="7" customWidth="1"/>
    <col min="14122" max="14123" width="27.5703125" style="7" customWidth="1"/>
    <col min="14124" max="14124" width="23.7109375" style="7" customWidth="1"/>
    <col min="14125" max="14367" width="9.140625" style="7"/>
    <col min="14368" max="14368" width="6.7109375" style="7" customWidth="1"/>
    <col min="14369" max="14369" width="12.28515625" style="7" customWidth="1"/>
    <col min="14370" max="14370" width="71.140625" style="7" customWidth="1"/>
    <col min="14371" max="14371" width="34.140625" style="7" customWidth="1"/>
    <col min="14372" max="14372" width="27.5703125" style="7" customWidth="1"/>
    <col min="14373" max="14373" width="39.7109375" style="7" customWidth="1"/>
    <col min="14374" max="14374" width="27.5703125" style="7" bestFit="1" customWidth="1"/>
    <col min="14375" max="14375" width="27.5703125" style="7" customWidth="1"/>
    <col min="14376" max="14376" width="26.85546875" style="7" customWidth="1"/>
    <col min="14377" max="14377" width="25.5703125" style="7" customWidth="1"/>
    <col min="14378" max="14379" width="27.5703125" style="7" customWidth="1"/>
    <col min="14380" max="14380" width="23.7109375" style="7" customWidth="1"/>
    <col min="14381" max="14623" width="9.140625" style="7"/>
    <col min="14624" max="14624" width="6.7109375" style="7" customWidth="1"/>
    <col min="14625" max="14625" width="12.28515625" style="7" customWidth="1"/>
    <col min="14626" max="14626" width="71.140625" style="7" customWidth="1"/>
    <col min="14627" max="14627" width="34.140625" style="7" customWidth="1"/>
    <col min="14628" max="14628" width="27.5703125" style="7" customWidth="1"/>
    <col min="14629" max="14629" width="39.7109375" style="7" customWidth="1"/>
    <col min="14630" max="14630" width="27.5703125" style="7" bestFit="1" customWidth="1"/>
    <col min="14631" max="14631" width="27.5703125" style="7" customWidth="1"/>
    <col min="14632" max="14632" width="26.85546875" style="7" customWidth="1"/>
    <col min="14633" max="14633" width="25.5703125" style="7" customWidth="1"/>
    <col min="14634" max="14635" width="27.5703125" style="7" customWidth="1"/>
    <col min="14636" max="14636" width="23.7109375" style="7" customWidth="1"/>
    <col min="14637" max="14879" width="9.140625" style="7"/>
    <col min="14880" max="14880" width="6.7109375" style="7" customWidth="1"/>
    <col min="14881" max="14881" width="12.28515625" style="7" customWidth="1"/>
    <col min="14882" max="14882" width="71.140625" style="7" customWidth="1"/>
    <col min="14883" max="14883" width="34.140625" style="7" customWidth="1"/>
    <col min="14884" max="14884" width="27.5703125" style="7" customWidth="1"/>
    <col min="14885" max="14885" width="39.7109375" style="7" customWidth="1"/>
    <col min="14886" max="14886" width="27.5703125" style="7" bestFit="1" customWidth="1"/>
    <col min="14887" max="14887" width="27.5703125" style="7" customWidth="1"/>
    <col min="14888" max="14888" width="26.85546875" style="7" customWidth="1"/>
    <col min="14889" max="14889" width="25.5703125" style="7" customWidth="1"/>
    <col min="14890" max="14891" width="27.5703125" style="7" customWidth="1"/>
    <col min="14892" max="14892" width="23.7109375" style="7" customWidth="1"/>
    <col min="14893" max="15135" width="9.140625" style="7"/>
    <col min="15136" max="15136" width="6.7109375" style="7" customWidth="1"/>
    <col min="15137" max="15137" width="12.28515625" style="7" customWidth="1"/>
    <col min="15138" max="15138" width="71.140625" style="7" customWidth="1"/>
    <col min="15139" max="15139" width="34.140625" style="7" customWidth="1"/>
    <col min="15140" max="15140" width="27.5703125" style="7" customWidth="1"/>
    <col min="15141" max="15141" width="39.7109375" style="7" customWidth="1"/>
    <col min="15142" max="15142" width="27.5703125" style="7" bestFit="1" customWidth="1"/>
    <col min="15143" max="15143" width="27.5703125" style="7" customWidth="1"/>
    <col min="15144" max="15144" width="26.85546875" style="7" customWidth="1"/>
    <col min="15145" max="15145" width="25.5703125" style="7" customWidth="1"/>
    <col min="15146" max="15147" width="27.5703125" style="7" customWidth="1"/>
    <col min="15148" max="15148" width="23.7109375" style="7" customWidth="1"/>
    <col min="15149" max="15391" width="9.140625" style="7"/>
    <col min="15392" max="15392" width="6.7109375" style="7" customWidth="1"/>
    <col min="15393" max="15393" width="12.28515625" style="7" customWidth="1"/>
    <col min="15394" max="15394" width="71.140625" style="7" customWidth="1"/>
    <col min="15395" max="15395" width="34.140625" style="7" customWidth="1"/>
    <col min="15396" max="15396" width="27.5703125" style="7" customWidth="1"/>
    <col min="15397" max="15397" width="39.7109375" style="7" customWidth="1"/>
    <col min="15398" max="15398" width="27.5703125" style="7" bestFit="1" customWidth="1"/>
    <col min="15399" max="15399" width="27.5703125" style="7" customWidth="1"/>
    <col min="15400" max="15400" width="26.85546875" style="7" customWidth="1"/>
    <col min="15401" max="15401" width="25.5703125" style="7" customWidth="1"/>
    <col min="15402" max="15403" width="27.5703125" style="7" customWidth="1"/>
    <col min="15404" max="15404" width="23.7109375" style="7" customWidth="1"/>
    <col min="15405" max="15647" width="9.140625" style="7"/>
    <col min="15648" max="15648" width="6.7109375" style="7" customWidth="1"/>
    <col min="15649" max="15649" width="12.28515625" style="7" customWidth="1"/>
    <col min="15650" max="15650" width="71.140625" style="7" customWidth="1"/>
    <col min="15651" max="15651" width="34.140625" style="7" customWidth="1"/>
    <col min="15652" max="15652" width="27.5703125" style="7" customWidth="1"/>
    <col min="15653" max="15653" width="39.7109375" style="7" customWidth="1"/>
    <col min="15654" max="15654" width="27.5703125" style="7" bestFit="1" customWidth="1"/>
    <col min="15655" max="15655" width="27.5703125" style="7" customWidth="1"/>
    <col min="15656" max="15656" width="26.85546875" style="7" customWidth="1"/>
    <col min="15657" max="15657" width="25.5703125" style="7" customWidth="1"/>
    <col min="15658" max="15659" width="27.5703125" style="7" customWidth="1"/>
    <col min="15660" max="15660" width="23.7109375" style="7" customWidth="1"/>
    <col min="15661" max="15903" width="9.140625" style="7"/>
    <col min="15904" max="15904" width="6.7109375" style="7" customWidth="1"/>
    <col min="15905" max="15905" width="12.28515625" style="7" customWidth="1"/>
    <col min="15906" max="15906" width="71.140625" style="7" customWidth="1"/>
    <col min="15907" max="15907" width="34.140625" style="7" customWidth="1"/>
    <col min="15908" max="15908" width="27.5703125" style="7" customWidth="1"/>
    <col min="15909" max="15909" width="39.7109375" style="7" customWidth="1"/>
    <col min="15910" max="15910" width="27.5703125" style="7" bestFit="1" customWidth="1"/>
    <col min="15911" max="15911" width="27.5703125" style="7" customWidth="1"/>
    <col min="15912" max="15912" width="26.85546875" style="7" customWidth="1"/>
    <col min="15913" max="15913" width="25.5703125" style="7" customWidth="1"/>
    <col min="15914" max="15915" width="27.5703125" style="7" customWidth="1"/>
    <col min="15916" max="15916" width="23.7109375" style="7" customWidth="1"/>
    <col min="15917" max="16159" width="9.140625" style="7"/>
    <col min="16160" max="16160" width="6.7109375" style="7" customWidth="1"/>
    <col min="16161" max="16161" width="12.28515625" style="7" customWidth="1"/>
    <col min="16162" max="16162" width="71.140625" style="7" customWidth="1"/>
    <col min="16163" max="16163" width="34.140625" style="7" customWidth="1"/>
    <col min="16164" max="16164" width="27.5703125" style="7" customWidth="1"/>
    <col min="16165" max="16165" width="39.7109375" style="7" customWidth="1"/>
    <col min="16166" max="16166" width="27.5703125" style="7" bestFit="1" customWidth="1"/>
    <col min="16167" max="16167" width="27.5703125" style="7" customWidth="1"/>
    <col min="16168" max="16168" width="26.85546875" style="7" customWidth="1"/>
    <col min="16169" max="16169" width="25.5703125" style="7" customWidth="1"/>
    <col min="16170" max="16171" width="27.5703125" style="7" customWidth="1"/>
    <col min="16172" max="16172" width="23.7109375" style="7" customWidth="1"/>
    <col min="16173" max="16384" width="9.140625" style="7"/>
  </cols>
  <sheetData>
    <row r="1" spans="1:79" ht="15" x14ac:dyDescent="0.2">
      <c r="A1" s="226" t="s">
        <v>390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</row>
    <row r="2" spans="1:79" ht="15" x14ac:dyDescent="0.2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</row>
    <row r="3" spans="1:79" s="9" customFormat="1" ht="12.75" customHeight="1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BB3" s="121"/>
      <c r="BT3" s="103"/>
    </row>
    <row r="4" spans="1:79" ht="18.75" hidden="1" thickBot="1" x14ac:dyDescent="0.25"/>
    <row r="5" spans="1:79" s="108" customFormat="1" ht="40.5" customHeight="1" thickBot="1" x14ac:dyDescent="0.4">
      <c r="A5" s="173" t="s">
        <v>0</v>
      </c>
      <c r="B5" s="176" t="s">
        <v>1</v>
      </c>
      <c r="C5" s="176" t="s">
        <v>2</v>
      </c>
      <c r="D5" s="181" t="s">
        <v>3</v>
      </c>
      <c r="E5" s="182"/>
      <c r="F5" s="182"/>
      <c r="G5" s="182"/>
      <c r="H5" s="182"/>
      <c r="I5" s="183"/>
      <c r="J5" s="176" t="s">
        <v>213</v>
      </c>
      <c r="K5" s="176" t="s">
        <v>2</v>
      </c>
      <c r="L5" s="187" t="s">
        <v>4</v>
      </c>
      <c r="M5" s="187" t="s">
        <v>5</v>
      </c>
      <c r="N5" s="187" t="s">
        <v>29</v>
      </c>
      <c r="O5" s="176" t="s">
        <v>2</v>
      </c>
      <c r="P5" s="187" t="s">
        <v>6</v>
      </c>
      <c r="Q5" s="187"/>
      <c r="R5" s="187"/>
      <c r="S5" s="187" t="s">
        <v>7</v>
      </c>
      <c r="T5" s="187" t="s">
        <v>8</v>
      </c>
      <c r="U5" s="187"/>
      <c r="V5" s="161"/>
      <c r="W5" s="187" t="s">
        <v>9</v>
      </c>
      <c r="X5" s="189" t="s">
        <v>9</v>
      </c>
      <c r="Y5" s="191" t="s">
        <v>216</v>
      </c>
      <c r="Z5" s="191" t="s">
        <v>208</v>
      </c>
      <c r="AA5" s="200" t="s">
        <v>193</v>
      </c>
      <c r="AB5" s="200"/>
      <c r="AC5" s="200"/>
      <c r="AD5" s="200"/>
      <c r="AE5" s="200"/>
      <c r="AF5" s="200"/>
      <c r="AG5" s="200"/>
      <c r="AH5" s="200" t="s">
        <v>194</v>
      </c>
      <c r="AI5" s="200"/>
      <c r="AJ5" s="200"/>
      <c r="AK5" s="202" t="s">
        <v>358</v>
      </c>
      <c r="AL5" s="203"/>
      <c r="AM5" s="203"/>
      <c r="AN5" s="203"/>
      <c r="AO5" s="203"/>
      <c r="AP5" s="203"/>
      <c r="AQ5" s="204"/>
      <c r="AR5" s="205" t="s">
        <v>359</v>
      </c>
      <c r="AS5" s="206"/>
      <c r="AT5" s="206"/>
      <c r="AU5" s="206"/>
      <c r="AV5" s="206"/>
      <c r="AW5" s="206"/>
      <c r="AX5" s="207"/>
      <c r="AY5" s="200" t="s">
        <v>195</v>
      </c>
      <c r="AZ5" s="200"/>
      <c r="BA5" s="200"/>
      <c r="BB5" s="228" t="s">
        <v>377</v>
      </c>
      <c r="BC5" s="191" t="s">
        <v>347</v>
      </c>
      <c r="BD5" s="191" t="s">
        <v>196</v>
      </c>
      <c r="BE5" s="191"/>
      <c r="BF5" s="191" t="s">
        <v>197</v>
      </c>
      <c r="BG5" s="191"/>
      <c r="BH5" s="191" t="s">
        <v>198</v>
      </c>
      <c r="BI5" s="191"/>
      <c r="BJ5" s="220" t="s">
        <v>365</v>
      </c>
      <c r="BK5" s="221"/>
      <c r="BL5" s="221"/>
      <c r="BM5" s="221"/>
      <c r="BN5" s="222"/>
      <c r="BO5" s="223" t="s">
        <v>365</v>
      </c>
      <c r="BP5" s="224"/>
      <c r="BQ5" s="224"/>
      <c r="BR5" s="224"/>
      <c r="BS5" s="225"/>
      <c r="BT5" s="162" t="s">
        <v>367</v>
      </c>
      <c r="BU5" s="191" t="s">
        <v>348</v>
      </c>
      <c r="BV5" s="191" t="s">
        <v>349</v>
      </c>
      <c r="BW5" s="231" t="s">
        <v>383</v>
      </c>
      <c r="BX5" s="191" t="s">
        <v>350</v>
      </c>
      <c r="BY5" s="191" t="s">
        <v>384</v>
      </c>
      <c r="BZ5" s="211" t="s">
        <v>386</v>
      </c>
    </row>
    <row r="6" spans="1:79" s="108" customFormat="1" ht="40.5" customHeight="1" thickTop="1" thickBot="1" x14ac:dyDescent="0.4">
      <c r="A6" s="174"/>
      <c r="B6" s="177"/>
      <c r="C6" s="177"/>
      <c r="D6" s="184"/>
      <c r="E6" s="185"/>
      <c r="F6" s="185"/>
      <c r="G6" s="185"/>
      <c r="H6" s="185"/>
      <c r="I6" s="186"/>
      <c r="J6" s="177"/>
      <c r="K6" s="177"/>
      <c r="L6" s="188"/>
      <c r="M6" s="188"/>
      <c r="N6" s="188"/>
      <c r="O6" s="177"/>
      <c r="P6" s="188"/>
      <c r="Q6" s="188"/>
      <c r="R6" s="188"/>
      <c r="S6" s="188"/>
      <c r="T6" s="188"/>
      <c r="U6" s="188"/>
      <c r="V6" s="134"/>
      <c r="W6" s="188"/>
      <c r="X6" s="190"/>
      <c r="Y6" s="192"/>
      <c r="Z6" s="192"/>
      <c r="AA6" s="201"/>
      <c r="AB6" s="201"/>
      <c r="AC6" s="201"/>
      <c r="AD6" s="201"/>
      <c r="AE6" s="201"/>
      <c r="AF6" s="201"/>
      <c r="AG6" s="201"/>
      <c r="AH6" s="201">
        <v>20</v>
      </c>
      <c r="AI6" s="201"/>
      <c r="AJ6" s="201"/>
      <c r="AK6" s="214" t="s">
        <v>355</v>
      </c>
      <c r="AL6" s="215"/>
      <c r="AM6" s="215"/>
      <c r="AN6" s="215"/>
      <c r="AO6" s="215"/>
      <c r="AP6" s="215"/>
      <c r="AQ6" s="216"/>
      <c r="AR6" s="217" t="s">
        <v>360</v>
      </c>
      <c r="AS6" s="218"/>
      <c r="AT6" s="218"/>
      <c r="AU6" s="218"/>
      <c r="AV6" s="218"/>
      <c r="AW6" s="218"/>
      <c r="AX6" s="219"/>
      <c r="AY6" s="201">
        <v>3</v>
      </c>
      <c r="AZ6" s="201"/>
      <c r="BA6" s="201"/>
      <c r="BB6" s="229"/>
      <c r="BC6" s="192"/>
      <c r="BD6" s="137">
        <v>10</v>
      </c>
      <c r="BE6" s="137">
        <v>10</v>
      </c>
      <c r="BF6" s="137">
        <v>20</v>
      </c>
      <c r="BG6" s="137">
        <v>20</v>
      </c>
      <c r="BH6" s="137">
        <v>60</v>
      </c>
      <c r="BI6" s="137">
        <v>60</v>
      </c>
      <c r="BJ6" s="214" t="s">
        <v>355</v>
      </c>
      <c r="BK6" s="215"/>
      <c r="BL6" s="215"/>
      <c r="BM6" s="215"/>
      <c r="BN6" s="216"/>
      <c r="BO6" s="217" t="s">
        <v>360</v>
      </c>
      <c r="BP6" s="218"/>
      <c r="BQ6" s="218"/>
      <c r="BR6" s="218"/>
      <c r="BS6" s="219"/>
      <c r="BT6" s="107" t="s">
        <v>366</v>
      </c>
      <c r="BU6" s="192"/>
      <c r="BV6" s="241"/>
      <c r="BW6" s="232"/>
      <c r="BX6" s="192"/>
      <c r="BY6" s="192"/>
      <c r="BZ6" s="212"/>
    </row>
    <row r="7" spans="1:79" s="108" customFormat="1" ht="40.5" customHeight="1" thickTop="1" thickBot="1" x14ac:dyDescent="0.4">
      <c r="A7" s="174"/>
      <c r="B7" s="177"/>
      <c r="C7" s="177"/>
      <c r="D7" s="179" t="s">
        <v>10</v>
      </c>
      <c r="E7" s="109">
        <v>2020</v>
      </c>
      <c r="F7" s="179" t="s">
        <v>11</v>
      </c>
      <c r="G7" s="109">
        <v>2020</v>
      </c>
      <c r="H7" s="179" t="s">
        <v>12</v>
      </c>
      <c r="I7" s="109">
        <v>2020</v>
      </c>
      <c r="J7" s="177"/>
      <c r="K7" s="177"/>
      <c r="L7" s="194" t="s">
        <v>12</v>
      </c>
      <c r="M7" s="188" t="s">
        <v>13</v>
      </c>
      <c r="N7" s="188"/>
      <c r="O7" s="177"/>
      <c r="P7" s="179" t="s">
        <v>14</v>
      </c>
      <c r="Q7" s="179" t="s">
        <v>11</v>
      </c>
      <c r="R7" s="194" t="s">
        <v>12</v>
      </c>
      <c r="S7" s="188" t="s">
        <v>15</v>
      </c>
      <c r="T7" s="179" t="s">
        <v>16</v>
      </c>
      <c r="U7" s="179" t="s">
        <v>199</v>
      </c>
      <c r="V7" s="179" t="s">
        <v>200</v>
      </c>
      <c r="W7" s="188" t="s">
        <v>368</v>
      </c>
      <c r="X7" s="138">
        <v>2020</v>
      </c>
      <c r="Y7" s="192"/>
      <c r="Z7" s="192"/>
      <c r="AA7" s="137">
        <v>4.0000000000000001E-3</v>
      </c>
      <c r="AB7" s="137">
        <v>2E-3</v>
      </c>
      <c r="AC7" s="137">
        <v>2E-3</v>
      </c>
      <c r="AD7" s="137">
        <v>1E-3</v>
      </c>
      <c r="AE7" s="137">
        <v>1E-3</v>
      </c>
      <c r="AF7" s="137">
        <v>1E-3</v>
      </c>
      <c r="AG7" s="137">
        <v>1E-3</v>
      </c>
      <c r="AH7" s="188" t="s">
        <v>201</v>
      </c>
      <c r="AI7" s="188"/>
      <c r="AJ7" s="188"/>
      <c r="AK7" s="197">
        <v>0.05</v>
      </c>
      <c r="AL7" s="198"/>
      <c r="AM7" s="199"/>
      <c r="AN7" s="197">
        <v>3.6999999999999998E-2</v>
      </c>
      <c r="AO7" s="199"/>
      <c r="AP7" s="197">
        <v>5.0000000000000001E-3</v>
      </c>
      <c r="AQ7" s="199"/>
      <c r="AR7" s="135"/>
      <c r="AS7" s="136">
        <v>3</v>
      </c>
      <c r="AT7" s="136"/>
      <c r="AU7" s="208">
        <v>3</v>
      </c>
      <c r="AV7" s="209"/>
      <c r="AW7" s="209"/>
      <c r="AX7" s="210"/>
      <c r="AY7" s="188" t="s">
        <v>214</v>
      </c>
      <c r="AZ7" s="188"/>
      <c r="BA7" s="188"/>
      <c r="BB7" s="229"/>
      <c r="BC7" s="192"/>
      <c r="BD7" s="137" t="s">
        <v>17</v>
      </c>
      <c r="BE7" s="110" t="s">
        <v>17</v>
      </c>
      <c r="BF7" s="134" t="s">
        <v>18</v>
      </c>
      <c r="BG7" s="134" t="s">
        <v>19</v>
      </c>
      <c r="BH7" s="134" t="s">
        <v>201</v>
      </c>
      <c r="BI7" s="134" t="s">
        <v>201</v>
      </c>
      <c r="BJ7" s="197">
        <v>6.3E-2</v>
      </c>
      <c r="BK7" s="198"/>
      <c r="BL7" s="199"/>
      <c r="BM7" s="111">
        <v>2.9000000000000001E-2</v>
      </c>
      <c r="BN7" s="111">
        <v>2.9000000000000001E-2</v>
      </c>
      <c r="BO7" s="208">
        <v>3</v>
      </c>
      <c r="BP7" s="209"/>
      <c r="BQ7" s="209"/>
      <c r="BR7" s="209"/>
      <c r="BS7" s="210"/>
      <c r="BT7" s="112"/>
      <c r="BU7" s="192"/>
      <c r="BV7" s="241"/>
      <c r="BW7" s="232"/>
      <c r="BX7" s="192"/>
      <c r="BY7" s="192"/>
      <c r="BZ7" s="212"/>
    </row>
    <row r="8" spans="1:79" s="108" customFormat="1" ht="66" customHeight="1" thickTop="1" thickBot="1" x14ac:dyDescent="0.4">
      <c r="A8" s="175"/>
      <c r="B8" s="178"/>
      <c r="C8" s="178"/>
      <c r="D8" s="180"/>
      <c r="E8" s="163" t="s">
        <v>352</v>
      </c>
      <c r="F8" s="180"/>
      <c r="G8" s="163" t="s">
        <v>353</v>
      </c>
      <c r="H8" s="180"/>
      <c r="I8" s="163" t="s">
        <v>354</v>
      </c>
      <c r="J8" s="178"/>
      <c r="K8" s="178"/>
      <c r="L8" s="195"/>
      <c r="M8" s="196"/>
      <c r="N8" s="196"/>
      <c r="O8" s="178"/>
      <c r="P8" s="180"/>
      <c r="Q8" s="180"/>
      <c r="R8" s="195"/>
      <c r="S8" s="196"/>
      <c r="T8" s="180"/>
      <c r="U8" s="180"/>
      <c r="V8" s="180"/>
      <c r="W8" s="196"/>
      <c r="X8" s="164"/>
      <c r="Y8" s="193"/>
      <c r="Z8" s="193"/>
      <c r="AA8" s="165" t="s">
        <v>369</v>
      </c>
      <c r="AB8" s="165" t="s">
        <v>370</v>
      </c>
      <c r="AC8" s="165" t="s">
        <v>371</v>
      </c>
      <c r="AD8" s="165" t="s">
        <v>372</v>
      </c>
      <c r="AE8" s="165" t="s">
        <v>373</v>
      </c>
      <c r="AF8" s="165" t="s">
        <v>202</v>
      </c>
      <c r="AG8" s="165" t="s">
        <v>374</v>
      </c>
      <c r="AH8" s="165" t="s">
        <v>203</v>
      </c>
      <c r="AI8" s="165" t="s">
        <v>204</v>
      </c>
      <c r="AJ8" s="165" t="s">
        <v>205</v>
      </c>
      <c r="AK8" s="166" t="s">
        <v>356</v>
      </c>
      <c r="AL8" s="166" t="s">
        <v>375</v>
      </c>
      <c r="AM8" s="166" t="s">
        <v>357</v>
      </c>
      <c r="AN8" s="166" t="s">
        <v>364</v>
      </c>
      <c r="AO8" s="166" t="s">
        <v>361</v>
      </c>
      <c r="AP8" s="166" t="s">
        <v>362</v>
      </c>
      <c r="AQ8" s="166" t="s">
        <v>363</v>
      </c>
      <c r="AR8" s="167" t="s">
        <v>356</v>
      </c>
      <c r="AS8" s="167" t="s">
        <v>376</v>
      </c>
      <c r="AT8" s="167" t="s">
        <v>357</v>
      </c>
      <c r="AU8" s="167" t="s">
        <v>364</v>
      </c>
      <c r="AV8" s="167" t="s">
        <v>361</v>
      </c>
      <c r="AW8" s="167" t="s">
        <v>362</v>
      </c>
      <c r="AX8" s="167" t="s">
        <v>363</v>
      </c>
      <c r="AY8" s="165" t="s">
        <v>203</v>
      </c>
      <c r="AZ8" s="165" t="s">
        <v>204</v>
      </c>
      <c r="BA8" s="165" t="s">
        <v>205</v>
      </c>
      <c r="BB8" s="230"/>
      <c r="BC8" s="193"/>
      <c r="BD8" s="165" t="s">
        <v>206</v>
      </c>
      <c r="BE8" s="165" t="s">
        <v>207</v>
      </c>
      <c r="BF8" s="165" t="s">
        <v>20</v>
      </c>
      <c r="BG8" s="165" t="s">
        <v>21</v>
      </c>
      <c r="BH8" s="165" t="s">
        <v>203</v>
      </c>
      <c r="BI8" s="165" t="s">
        <v>205</v>
      </c>
      <c r="BJ8" s="166" t="s">
        <v>356</v>
      </c>
      <c r="BK8" s="166" t="s">
        <v>376</v>
      </c>
      <c r="BL8" s="166" t="s">
        <v>357</v>
      </c>
      <c r="BM8" s="166" t="s">
        <v>364</v>
      </c>
      <c r="BN8" s="166" t="s">
        <v>361</v>
      </c>
      <c r="BO8" s="167" t="s">
        <v>356</v>
      </c>
      <c r="BP8" s="167" t="s">
        <v>376</v>
      </c>
      <c r="BQ8" s="167" t="s">
        <v>357</v>
      </c>
      <c r="BR8" s="167" t="s">
        <v>364</v>
      </c>
      <c r="BS8" s="167" t="s">
        <v>361</v>
      </c>
      <c r="BT8" s="168"/>
      <c r="BU8" s="193"/>
      <c r="BV8" s="242"/>
      <c r="BW8" s="233"/>
      <c r="BX8" s="193"/>
      <c r="BY8" s="193"/>
      <c r="BZ8" s="213"/>
    </row>
    <row r="9" spans="1:79" s="10" customFormat="1" ht="30" x14ac:dyDescent="0.25">
      <c r="A9" s="49" t="s">
        <v>22</v>
      </c>
      <c r="B9" s="139" t="s">
        <v>23</v>
      </c>
      <c r="C9" s="140" t="s">
        <v>24</v>
      </c>
      <c r="D9" s="141">
        <v>35</v>
      </c>
      <c r="E9" s="142">
        <v>36</v>
      </c>
      <c r="F9" s="141">
        <v>14</v>
      </c>
      <c r="G9" s="142">
        <v>15</v>
      </c>
      <c r="H9" s="143">
        <v>49</v>
      </c>
      <c r="I9" s="143">
        <f>E9+G9</f>
        <v>51</v>
      </c>
      <c r="J9" s="139" t="s">
        <v>217</v>
      </c>
      <c r="K9" s="140" t="s">
        <v>24</v>
      </c>
      <c r="L9" s="141">
        <v>6</v>
      </c>
      <c r="M9" s="141">
        <v>320</v>
      </c>
      <c r="N9" s="139"/>
      <c r="O9" s="140"/>
      <c r="P9" s="140"/>
      <c r="Q9" s="144"/>
      <c r="R9" s="145"/>
      <c r="S9" s="145"/>
      <c r="T9" s="141">
        <f t="shared" ref="T9:T20" si="0">D9</f>
        <v>35</v>
      </c>
      <c r="U9" s="141">
        <f>F9</f>
        <v>14</v>
      </c>
      <c r="V9" s="141"/>
      <c r="W9" s="146">
        <v>443</v>
      </c>
      <c r="X9" s="98">
        <v>426</v>
      </c>
      <c r="Y9" s="147" t="s">
        <v>218</v>
      </c>
      <c r="Z9" s="147" t="s">
        <v>219</v>
      </c>
      <c r="AA9" s="148">
        <f>T9*$AA$7</f>
        <v>0.14000000000000001</v>
      </c>
      <c r="AB9" s="146">
        <f>U9*$AB$7</f>
        <v>2.8000000000000001E-2</v>
      </c>
      <c r="AC9" s="146">
        <f>W9*$AC$7</f>
        <v>0.88600000000000001</v>
      </c>
      <c r="AD9" s="146">
        <f>R9*$AD$7</f>
        <v>0</v>
      </c>
      <c r="AE9" s="133">
        <f>S9*$AE$7</f>
        <v>0</v>
      </c>
      <c r="AF9" s="133">
        <f>L9*$AF$7</f>
        <v>6.0000000000000001E-3</v>
      </c>
      <c r="AG9" s="133">
        <f>M9*$AG$7</f>
        <v>0.32</v>
      </c>
      <c r="AH9" s="149">
        <f t="shared" ref="AH9:AH71" si="1">(AA9+AB9+AC9)*$AH$6</f>
        <v>21.080000000000002</v>
      </c>
      <c r="AI9" s="149">
        <f>(AF9+AG9)*$AH$6</f>
        <v>6.5200000000000005</v>
      </c>
      <c r="AJ9" s="149">
        <f t="shared" ref="AJ9:AJ71" si="2">(AD9+AE9)*$AH$6</f>
        <v>0</v>
      </c>
      <c r="AK9" s="149">
        <f>E9*$AK$7</f>
        <v>1.8</v>
      </c>
      <c r="AL9" s="149">
        <f>G9*$AK$7</f>
        <v>0.75</v>
      </c>
      <c r="AM9" s="149">
        <f>X9*$AK$7</f>
        <v>21.3</v>
      </c>
      <c r="AN9" s="149">
        <f>R9*$AN$7</f>
        <v>0</v>
      </c>
      <c r="AO9" s="149">
        <f>S9*$AN$7</f>
        <v>0</v>
      </c>
      <c r="AP9" s="149">
        <f>L9*$AP$7</f>
        <v>0.03</v>
      </c>
      <c r="AQ9" s="149">
        <f>M9*$AP$7</f>
        <v>1.6</v>
      </c>
      <c r="AR9" s="149">
        <f>AK9*$AS$7</f>
        <v>5.4</v>
      </c>
      <c r="AS9" s="149">
        <f>AL9*$AS$7</f>
        <v>2.25</v>
      </c>
      <c r="AT9" s="149">
        <f>AM9*$AS$7</f>
        <v>63.900000000000006</v>
      </c>
      <c r="AU9" s="149">
        <f>AN9*$AU$7</f>
        <v>0</v>
      </c>
      <c r="AV9" s="149">
        <f t="shared" ref="AV9:AX24" si="3">AO9*$AU$7</f>
        <v>0</v>
      </c>
      <c r="AW9" s="149">
        <f t="shared" si="3"/>
        <v>0.09</v>
      </c>
      <c r="AX9" s="149">
        <f t="shared" si="3"/>
        <v>4.8000000000000007</v>
      </c>
      <c r="AY9" s="150">
        <f t="shared" ref="AY9:AY44" si="4">AH9*$AY$6</f>
        <v>63.240000000000009</v>
      </c>
      <c r="AZ9" s="150">
        <f t="shared" ref="AZ9:AZ44" si="5">AI9*$AY$6</f>
        <v>19.560000000000002</v>
      </c>
      <c r="BA9" s="150">
        <f t="shared" ref="BA9:BA44" si="6">AJ9*$AY$6</f>
        <v>0</v>
      </c>
      <c r="BB9" s="151">
        <f>ROUND(SUM(AR9:AX9),0)</f>
        <v>76</v>
      </c>
      <c r="BC9" s="152">
        <f>AY9+AZ9+BA9</f>
        <v>82.800000000000011</v>
      </c>
      <c r="BD9" s="153">
        <f t="shared" ref="BD9:BD19" si="7">$BD$6*1</f>
        <v>10</v>
      </c>
      <c r="BE9" s="153"/>
      <c r="BF9" s="153">
        <f>BD9*$BF$6</f>
        <v>200</v>
      </c>
      <c r="BG9" s="153"/>
      <c r="BH9" s="153">
        <f>BD9*$BH$6</f>
        <v>600</v>
      </c>
      <c r="BI9" s="153"/>
      <c r="BJ9" s="154">
        <f>E9*$BJ$7</f>
        <v>2.2679999999999998</v>
      </c>
      <c r="BK9" s="154">
        <f>F9*$BJ$7</f>
        <v>0.88200000000000001</v>
      </c>
      <c r="BL9" s="154">
        <f>X9*$BJ$7</f>
        <v>26.838000000000001</v>
      </c>
      <c r="BM9" s="154">
        <f t="shared" ref="BM9:BM40" si="8">R9*$BM$7</f>
        <v>0</v>
      </c>
      <c r="BN9" s="154">
        <f t="shared" ref="BN9:BN40" si="9">S9*$BM$7</f>
        <v>0</v>
      </c>
      <c r="BO9" s="154">
        <f>BJ9*$BO$7</f>
        <v>6.8039999999999994</v>
      </c>
      <c r="BP9" s="154">
        <f t="shared" ref="BP9:BS24" si="10">BK9*$BO$7</f>
        <v>2.6459999999999999</v>
      </c>
      <c r="BQ9" s="154">
        <f t="shared" si="10"/>
        <v>80.51400000000001</v>
      </c>
      <c r="BR9" s="154">
        <f t="shared" si="10"/>
        <v>0</v>
      </c>
      <c r="BS9" s="154">
        <f t="shared" si="10"/>
        <v>0</v>
      </c>
      <c r="BT9" s="155">
        <f>ROUND(SUM(BO9:BS9),0)</f>
        <v>90</v>
      </c>
      <c r="BU9" s="156" t="s">
        <v>351</v>
      </c>
      <c r="BV9" s="157"/>
      <c r="BW9" s="158">
        <f>BT9</f>
        <v>90</v>
      </c>
      <c r="BX9" s="158">
        <f>BH9+BI9</f>
        <v>600</v>
      </c>
      <c r="BY9" s="159" t="s">
        <v>385</v>
      </c>
      <c r="BZ9" s="160"/>
      <c r="CA9" s="127"/>
    </row>
    <row r="10" spans="1:79" s="10" customFormat="1" ht="45" x14ac:dyDescent="0.25">
      <c r="A10" s="50" t="s">
        <v>25</v>
      </c>
      <c r="B10" s="20" t="s">
        <v>26</v>
      </c>
      <c r="C10" s="21" t="s">
        <v>27</v>
      </c>
      <c r="D10" s="22">
        <v>52</v>
      </c>
      <c r="E10" s="94">
        <v>52</v>
      </c>
      <c r="F10" s="22">
        <v>14</v>
      </c>
      <c r="G10" s="94">
        <v>14</v>
      </c>
      <c r="H10" s="23">
        <v>66</v>
      </c>
      <c r="I10" s="23">
        <f t="shared" ref="I10:I70" si="11">E10+G10</f>
        <v>66</v>
      </c>
      <c r="J10" s="20" t="s">
        <v>28</v>
      </c>
      <c r="K10" s="21" t="s">
        <v>27</v>
      </c>
      <c r="L10" s="22">
        <v>10</v>
      </c>
      <c r="M10" s="22">
        <v>628</v>
      </c>
      <c r="N10" s="20" t="s">
        <v>29</v>
      </c>
      <c r="O10" s="21" t="s">
        <v>30</v>
      </c>
      <c r="P10" s="22">
        <v>8</v>
      </c>
      <c r="Q10" s="22">
        <v>7</v>
      </c>
      <c r="R10" s="24">
        <v>15</v>
      </c>
      <c r="S10" s="24">
        <v>222</v>
      </c>
      <c r="T10" s="22">
        <f t="shared" si="0"/>
        <v>52</v>
      </c>
      <c r="U10" s="22">
        <f t="shared" ref="U10:U71" si="12">F10</f>
        <v>14</v>
      </c>
      <c r="V10" s="22"/>
      <c r="W10" s="25">
        <v>482</v>
      </c>
      <c r="X10" s="99">
        <v>469</v>
      </c>
      <c r="Y10" s="26" t="s">
        <v>220</v>
      </c>
      <c r="Z10" s="26" t="s">
        <v>221</v>
      </c>
      <c r="AA10" s="63">
        <f t="shared" ref="AA10:AA71" si="13">T10*$AA$7</f>
        <v>0.20800000000000002</v>
      </c>
      <c r="AB10" s="25">
        <f t="shared" ref="AB10:AB71" si="14">U10*$AB$7</f>
        <v>2.8000000000000001E-2</v>
      </c>
      <c r="AC10" s="25">
        <f t="shared" ref="AC10:AC70" si="15">W10*$AC$7</f>
        <v>0.96399999999999997</v>
      </c>
      <c r="AD10" s="25">
        <f t="shared" ref="AD10:AD71" si="16">R10*$AD$7</f>
        <v>1.4999999999999999E-2</v>
      </c>
      <c r="AE10" s="93">
        <f t="shared" ref="AE10:AE71" si="17">S10*$AE$7</f>
        <v>0.222</v>
      </c>
      <c r="AF10" s="93">
        <f t="shared" ref="AF10:AF71" si="18">L10*$AF$7</f>
        <v>0.01</v>
      </c>
      <c r="AG10" s="93">
        <f t="shared" ref="AG10:AG71" si="19">M10*$AG$7</f>
        <v>0.628</v>
      </c>
      <c r="AH10" s="64">
        <f t="shared" si="1"/>
        <v>24</v>
      </c>
      <c r="AI10" s="64">
        <f t="shared" ref="AI10:AI71" si="20">(AF10+AG10)*$AH$6</f>
        <v>12.76</v>
      </c>
      <c r="AJ10" s="64">
        <f t="shared" si="2"/>
        <v>4.74</v>
      </c>
      <c r="AK10" s="64">
        <f t="shared" ref="AK10:AK71" si="21">E10*$AK$7</f>
        <v>2.6</v>
      </c>
      <c r="AL10" s="64">
        <f t="shared" ref="AL10:AL71" si="22">G10*$AK$7</f>
        <v>0.70000000000000007</v>
      </c>
      <c r="AM10" s="64">
        <f t="shared" ref="AM10:AM71" si="23">X10*$AK$7</f>
        <v>23.450000000000003</v>
      </c>
      <c r="AN10" s="64">
        <f t="shared" ref="AN10:AO71" si="24">R10*$AN$7</f>
        <v>0.55499999999999994</v>
      </c>
      <c r="AO10" s="64">
        <f t="shared" si="24"/>
        <v>8.2140000000000004</v>
      </c>
      <c r="AP10" s="64">
        <f t="shared" ref="AP10:AQ71" si="25">L10*$AP$7</f>
        <v>0.05</v>
      </c>
      <c r="AQ10" s="64">
        <f t="shared" si="25"/>
        <v>3.14</v>
      </c>
      <c r="AR10" s="64">
        <f t="shared" ref="AR10:AT71" si="26">AK10*$AS$7</f>
        <v>7.8000000000000007</v>
      </c>
      <c r="AS10" s="64">
        <f t="shared" si="26"/>
        <v>2.1</v>
      </c>
      <c r="AT10" s="64">
        <f t="shared" si="26"/>
        <v>70.350000000000009</v>
      </c>
      <c r="AU10" s="64">
        <f t="shared" ref="AU10:AX71" si="27">AN10*$AU$7</f>
        <v>1.6649999999999998</v>
      </c>
      <c r="AV10" s="64">
        <f t="shared" si="3"/>
        <v>24.642000000000003</v>
      </c>
      <c r="AW10" s="64">
        <f t="shared" si="3"/>
        <v>0.15000000000000002</v>
      </c>
      <c r="AX10" s="64">
        <f t="shared" si="3"/>
        <v>9.42</v>
      </c>
      <c r="AY10" s="65">
        <f t="shared" si="4"/>
        <v>72</v>
      </c>
      <c r="AZ10" s="65">
        <f t="shared" si="5"/>
        <v>38.28</v>
      </c>
      <c r="BA10" s="65">
        <f t="shared" si="6"/>
        <v>14.22</v>
      </c>
      <c r="BB10" s="125">
        <f t="shared" ref="BB10:BB71" si="28">ROUND(SUM(AR10:AX10),0)</f>
        <v>116</v>
      </c>
      <c r="BC10" s="78">
        <f t="shared" ref="BC10:BC71" si="29">AY10+AZ10+BA10</f>
        <v>124.5</v>
      </c>
      <c r="BD10" s="76">
        <f t="shared" si="7"/>
        <v>10</v>
      </c>
      <c r="BE10" s="76">
        <v>10</v>
      </c>
      <c r="BF10" s="76">
        <f t="shared" ref="BF10:BF71" si="30">BD10*$BF$6</f>
        <v>200</v>
      </c>
      <c r="BG10" s="76">
        <v>200</v>
      </c>
      <c r="BH10" s="76">
        <f t="shared" ref="BH10:BH71" si="31">BD10*$BH$6</f>
        <v>600</v>
      </c>
      <c r="BI10" s="76">
        <v>600</v>
      </c>
      <c r="BJ10" s="102">
        <f t="shared" ref="BJ10:BK71" si="32">E10*$BJ$7</f>
        <v>3.2759999999999998</v>
      </c>
      <c r="BK10" s="102">
        <f t="shared" ref="BK10:BK24" si="33">F10*$BJ$7</f>
        <v>0.88200000000000001</v>
      </c>
      <c r="BL10" s="102">
        <f t="shared" ref="BL10:BL71" si="34">X10*$BJ$7</f>
        <v>29.547000000000001</v>
      </c>
      <c r="BM10" s="102">
        <f t="shared" si="8"/>
        <v>0.435</v>
      </c>
      <c r="BN10" s="102">
        <f t="shared" si="9"/>
        <v>6.4380000000000006</v>
      </c>
      <c r="BO10" s="102">
        <f t="shared" ref="BO10:BS71" si="35">BJ10*$BO$7</f>
        <v>9.8279999999999994</v>
      </c>
      <c r="BP10" s="102">
        <f t="shared" si="10"/>
        <v>2.6459999999999999</v>
      </c>
      <c r="BQ10" s="102">
        <f t="shared" si="10"/>
        <v>88.641000000000005</v>
      </c>
      <c r="BR10" s="102">
        <f t="shared" si="10"/>
        <v>1.3049999999999999</v>
      </c>
      <c r="BS10" s="102">
        <f t="shared" si="10"/>
        <v>19.314</v>
      </c>
      <c r="BT10" s="105">
        <f t="shared" ref="BT10:BT71" si="36">ROUND(SUM(BO10:BS10),0)</f>
        <v>122</v>
      </c>
      <c r="BU10" s="88" t="s">
        <v>351</v>
      </c>
      <c r="BV10" s="69"/>
      <c r="BW10" s="130">
        <f t="shared" ref="BW10:BW71" si="37">BT10</f>
        <v>122</v>
      </c>
      <c r="BX10" s="130">
        <f t="shared" ref="BX10:BX71" si="38">BH10+BI10</f>
        <v>1200</v>
      </c>
      <c r="BY10" s="132" t="s">
        <v>385</v>
      </c>
      <c r="BZ10" s="11"/>
      <c r="CA10" s="127"/>
    </row>
    <row r="11" spans="1:79" ht="43.5" x14ac:dyDescent="0.25">
      <c r="A11" s="51" t="s">
        <v>31</v>
      </c>
      <c r="B11" s="27" t="s">
        <v>222</v>
      </c>
      <c r="C11" s="28" t="s">
        <v>32</v>
      </c>
      <c r="D11" s="22">
        <v>27</v>
      </c>
      <c r="E11" s="94">
        <v>25</v>
      </c>
      <c r="F11" s="22">
        <v>16</v>
      </c>
      <c r="G11" s="94">
        <v>16</v>
      </c>
      <c r="H11" s="23">
        <v>43</v>
      </c>
      <c r="I11" s="23">
        <f t="shared" si="11"/>
        <v>41</v>
      </c>
      <c r="J11" s="27" t="s">
        <v>33</v>
      </c>
      <c r="K11" s="28" t="s">
        <v>32</v>
      </c>
      <c r="L11" s="22">
        <v>1</v>
      </c>
      <c r="M11" s="22">
        <v>152</v>
      </c>
      <c r="N11" s="27"/>
      <c r="O11" s="28"/>
      <c r="P11" s="28"/>
      <c r="Q11" s="29"/>
      <c r="R11" s="24"/>
      <c r="S11" s="24"/>
      <c r="T11" s="22">
        <f t="shared" si="0"/>
        <v>27</v>
      </c>
      <c r="U11" s="22">
        <f t="shared" si="12"/>
        <v>16</v>
      </c>
      <c r="V11" s="22"/>
      <c r="W11" s="25">
        <v>319</v>
      </c>
      <c r="X11" s="99">
        <v>327</v>
      </c>
      <c r="Y11" s="26" t="s">
        <v>223</v>
      </c>
      <c r="Z11" s="26" t="s">
        <v>224</v>
      </c>
      <c r="AA11" s="63">
        <f t="shared" si="13"/>
        <v>0.108</v>
      </c>
      <c r="AB11" s="25">
        <f t="shared" si="14"/>
        <v>3.2000000000000001E-2</v>
      </c>
      <c r="AC11" s="25">
        <f t="shared" si="15"/>
        <v>0.63800000000000001</v>
      </c>
      <c r="AD11" s="25">
        <f t="shared" si="16"/>
        <v>0</v>
      </c>
      <c r="AE11" s="93">
        <f t="shared" si="17"/>
        <v>0</v>
      </c>
      <c r="AF11" s="93">
        <f t="shared" si="18"/>
        <v>1E-3</v>
      </c>
      <c r="AG11" s="93">
        <f t="shared" si="19"/>
        <v>0.152</v>
      </c>
      <c r="AH11" s="64">
        <f t="shared" si="1"/>
        <v>15.56</v>
      </c>
      <c r="AI11" s="64">
        <f t="shared" si="20"/>
        <v>3.06</v>
      </c>
      <c r="AJ11" s="64">
        <f t="shared" si="2"/>
        <v>0</v>
      </c>
      <c r="AK11" s="64">
        <f t="shared" si="21"/>
        <v>1.25</v>
      </c>
      <c r="AL11" s="64">
        <f t="shared" si="22"/>
        <v>0.8</v>
      </c>
      <c r="AM11" s="64">
        <f t="shared" si="23"/>
        <v>16.350000000000001</v>
      </c>
      <c r="AN11" s="64">
        <f t="shared" si="24"/>
        <v>0</v>
      </c>
      <c r="AO11" s="64">
        <f t="shared" si="24"/>
        <v>0</v>
      </c>
      <c r="AP11" s="64">
        <f t="shared" si="25"/>
        <v>5.0000000000000001E-3</v>
      </c>
      <c r="AQ11" s="64">
        <f t="shared" si="25"/>
        <v>0.76</v>
      </c>
      <c r="AR11" s="64">
        <f t="shared" si="26"/>
        <v>3.75</v>
      </c>
      <c r="AS11" s="64">
        <f t="shared" si="26"/>
        <v>2.4000000000000004</v>
      </c>
      <c r="AT11" s="64">
        <f t="shared" si="26"/>
        <v>49.050000000000004</v>
      </c>
      <c r="AU11" s="64">
        <f t="shared" si="27"/>
        <v>0</v>
      </c>
      <c r="AV11" s="64">
        <f t="shared" si="3"/>
        <v>0</v>
      </c>
      <c r="AW11" s="64">
        <f t="shared" si="3"/>
        <v>1.4999999999999999E-2</v>
      </c>
      <c r="AX11" s="64">
        <f t="shared" si="3"/>
        <v>2.2800000000000002</v>
      </c>
      <c r="AY11" s="65">
        <f t="shared" si="4"/>
        <v>46.68</v>
      </c>
      <c r="AZ11" s="65">
        <f t="shared" si="5"/>
        <v>9.18</v>
      </c>
      <c r="BA11" s="65">
        <f t="shared" si="6"/>
        <v>0</v>
      </c>
      <c r="BB11" s="125">
        <f t="shared" si="28"/>
        <v>57</v>
      </c>
      <c r="BC11" s="78">
        <f t="shared" si="29"/>
        <v>55.86</v>
      </c>
      <c r="BD11" s="76">
        <f t="shared" si="7"/>
        <v>10</v>
      </c>
      <c r="BE11" s="76"/>
      <c r="BF11" s="76">
        <f t="shared" si="30"/>
        <v>200</v>
      </c>
      <c r="BG11" s="76"/>
      <c r="BH11" s="76">
        <f t="shared" si="31"/>
        <v>600</v>
      </c>
      <c r="BI11" s="76"/>
      <c r="BJ11" s="102">
        <f t="shared" si="32"/>
        <v>1.575</v>
      </c>
      <c r="BK11" s="102">
        <f t="shared" si="33"/>
        <v>1.008</v>
      </c>
      <c r="BL11" s="102">
        <f t="shared" si="34"/>
        <v>20.600999999999999</v>
      </c>
      <c r="BM11" s="102">
        <f t="shared" si="8"/>
        <v>0</v>
      </c>
      <c r="BN11" s="102">
        <f t="shared" si="9"/>
        <v>0</v>
      </c>
      <c r="BO11" s="102">
        <f t="shared" si="35"/>
        <v>4.7249999999999996</v>
      </c>
      <c r="BP11" s="102">
        <f t="shared" si="10"/>
        <v>3.024</v>
      </c>
      <c r="BQ11" s="102">
        <f t="shared" si="10"/>
        <v>61.802999999999997</v>
      </c>
      <c r="BR11" s="102">
        <f t="shared" si="10"/>
        <v>0</v>
      </c>
      <c r="BS11" s="102">
        <f t="shared" si="10"/>
        <v>0</v>
      </c>
      <c r="BT11" s="105">
        <f t="shared" si="36"/>
        <v>70</v>
      </c>
      <c r="BU11" s="88" t="s">
        <v>351</v>
      </c>
      <c r="BV11" s="69"/>
      <c r="BW11" s="130">
        <f t="shared" si="37"/>
        <v>70</v>
      </c>
      <c r="BX11" s="130">
        <f t="shared" si="38"/>
        <v>600</v>
      </c>
      <c r="BY11" s="132" t="s">
        <v>385</v>
      </c>
      <c r="BZ11" s="12"/>
      <c r="CA11" s="127"/>
    </row>
    <row r="12" spans="1:79" ht="30" x14ac:dyDescent="0.25">
      <c r="A12" s="51" t="s">
        <v>34</v>
      </c>
      <c r="B12" s="27" t="s">
        <v>35</v>
      </c>
      <c r="C12" s="28" t="s">
        <v>36</v>
      </c>
      <c r="D12" s="22">
        <v>57</v>
      </c>
      <c r="E12" s="94">
        <v>57</v>
      </c>
      <c r="F12" s="22">
        <v>22</v>
      </c>
      <c r="G12" s="94">
        <v>23</v>
      </c>
      <c r="H12" s="23">
        <v>79</v>
      </c>
      <c r="I12" s="23">
        <f t="shared" si="11"/>
        <v>80</v>
      </c>
      <c r="J12" s="27" t="s">
        <v>37</v>
      </c>
      <c r="K12" s="28" t="s">
        <v>36</v>
      </c>
      <c r="L12" s="22">
        <v>18</v>
      </c>
      <c r="M12" s="22">
        <v>1070</v>
      </c>
      <c r="N12" s="27"/>
      <c r="O12" s="28"/>
      <c r="P12" s="28"/>
      <c r="Q12" s="29"/>
      <c r="R12" s="24"/>
      <c r="S12" s="24"/>
      <c r="T12" s="22">
        <f t="shared" si="0"/>
        <v>57</v>
      </c>
      <c r="U12" s="22">
        <f t="shared" si="12"/>
        <v>22</v>
      </c>
      <c r="V12" s="22"/>
      <c r="W12" s="25">
        <v>633</v>
      </c>
      <c r="X12" s="99">
        <v>610</v>
      </c>
      <c r="Y12" s="26" t="s">
        <v>225</v>
      </c>
      <c r="Z12" s="26" t="s">
        <v>226</v>
      </c>
      <c r="AA12" s="63">
        <f t="shared" si="13"/>
        <v>0.22800000000000001</v>
      </c>
      <c r="AB12" s="25">
        <f t="shared" si="14"/>
        <v>4.3999999999999997E-2</v>
      </c>
      <c r="AC12" s="25">
        <f t="shared" si="15"/>
        <v>1.266</v>
      </c>
      <c r="AD12" s="25">
        <f t="shared" si="16"/>
        <v>0</v>
      </c>
      <c r="AE12" s="93">
        <f t="shared" si="17"/>
        <v>0</v>
      </c>
      <c r="AF12" s="93">
        <f t="shared" si="18"/>
        <v>1.8000000000000002E-2</v>
      </c>
      <c r="AG12" s="93">
        <f t="shared" si="19"/>
        <v>1.07</v>
      </c>
      <c r="AH12" s="64">
        <f t="shared" si="1"/>
        <v>30.76</v>
      </c>
      <c r="AI12" s="64">
        <f t="shared" si="20"/>
        <v>21.76</v>
      </c>
      <c r="AJ12" s="64">
        <f t="shared" si="2"/>
        <v>0</v>
      </c>
      <c r="AK12" s="64">
        <f t="shared" si="21"/>
        <v>2.85</v>
      </c>
      <c r="AL12" s="64">
        <f t="shared" si="22"/>
        <v>1.1500000000000001</v>
      </c>
      <c r="AM12" s="64">
        <f t="shared" si="23"/>
        <v>30.5</v>
      </c>
      <c r="AN12" s="64">
        <f t="shared" si="24"/>
        <v>0</v>
      </c>
      <c r="AO12" s="64">
        <f t="shared" si="24"/>
        <v>0</v>
      </c>
      <c r="AP12" s="64">
        <f t="shared" si="25"/>
        <v>0.09</v>
      </c>
      <c r="AQ12" s="64">
        <f t="shared" si="25"/>
        <v>5.3500000000000005</v>
      </c>
      <c r="AR12" s="64">
        <f t="shared" si="26"/>
        <v>8.5500000000000007</v>
      </c>
      <c r="AS12" s="64">
        <f t="shared" si="26"/>
        <v>3.45</v>
      </c>
      <c r="AT12" s="64">
        <f t="shared" si="26"/>
        <v>91.5</v>
      </c>
      <c r="AU12" s="64">
        <f t="shared" si="27"/>
        <v>0</v>
      </c>
      <c r="AV12" s="64">
        <f t="shared" si="3"/>
        <v>0</v>
      </c>
      <c r="AW12" s="64">
        <f t="shared" si="3"/>
        <v>0.27</v>
      </c>
      <c r="AX12" s="64">
        <f t="shared" si="3"/>
        <v>16.05</v>
      </c>
      <c r="AY12" s="65">
        <f t="shared" si="4"/>
        <v>92.28</v>
      </c>
      <c r="AZ12" s="65">
        <f t="shared" si="5"/>
        <v>65.28</v>
      </c>
      <c r="BA12" s="65">
        <f t="shared" si="6"/>
        <v>0</v>
      </c>
      <c r="BB12" s="125">
        <f t="shared" si="28"/>
        <v>120</v>
      </c>
      <c r="BC12" s="78">
        <f t="shared" si="29"/>
        <v>157.56</v>
      </c>
      <c r="BD12" s="76">
        <f t="shared" si="7"/>
        <v>10</v>
      </c>
      <c r="BE12" s="76"/>
      <c r="BF12" s="76">
        <f t="shared" si="30"/>
        <v>200</v>
      </c>
      <c r="BG12" s="76"/>
      <c r="BH12" s="76">
        <f t="shared" si="31"/>
        <v>600</v>
      </c>
      <c r="BI12" s="76"/>
      <c r="BJ12" s="102">
        <f t="shared" si="32"/>
        <v>3.5910000000000002</v>
      </c>
      <c r="BK12" s="102">
        <f t="shared" si="33"/>
        <v>1.3860000000000001</v>
      </c>
      <c r="BL12" s="102">
        <f t="shared" si="34"/>
        <v>38.43</v>
      </c>
      <c r="BM12" s="102">
        <f t="shared" si="8"/>
        <v>0</v>
      </c>
      <c r="BN12" s="102">
        <f t="shared" si="9"/>
        <v>0</v>
      </c>
      <c r="BO12" s="102">
        <f t="shared" si="35"/>
        <v>10.773</v>
      </c>
      <c r="BP12" s="102">
        <f t="shared" si="10"/>
        <v>4.1580000000000004</v>
      </c>
      <c r="BQ12" s="102">
        <f t="shared" si="10"/>
        <v>115.28999999999999</v>
      </c>
      <c r="BR12" s="102">
        <f t="shared" si="10"/>
        <v>0</v>
      </c>
      <c r="BS12" s="102">
        <f t="shared" si="10"/>
        <v>0</v>
      </c>
      <c r="BT12" s="105">
        <f t="shared" si="36"/>
        <v>130</v>
      </c>
      <c r="BU12" s="88" t="s">
        <v>351</v>
      </c>
      <c r="BV12" s="69"/>
      <c r="BW12" s="130">
        <f t="shared" si="37"/>
        <v>130</v>
      </c>
      <c r="BX12" s="130">
        <f t="shared" si="38"/>
        <v>600</v>
      </c>
      <c r="BY12" s="132" t="s">
        <v>385</v>
      </c>
      <c r="BZ12" s="12"/>
      <c r="CA12" s="127"/>
    </row>
    <row r="13" spans="1:79" ht="30" x14ac:dyDescent="0.25">
      <c r="A13" s="51" t="s">
        <v>38</v>
      </c>
      <c r="B13" s="27" t="s">
        <v>39</v>
      </c>
      <c r="C13" s="28" t="s">
        <v>40</v>
      </c>
      <c r="D13" s="22">
        <v>93</v>
      </c>
      <c r="E13" s="94">
        <v>91</v>
      </c>
      <c r="F13" s="22">
        <v>17</v>
      </c>
      <c r="G13" s="94">
        <v>17</v>
      </c>
      <c r="H13" s="23">
        <v>110</v>
      </c>
      <c r="I13" s="23">
        <f t="shared" si="11"/>
        <v>108</v>
      </c>
      <c r="J13" s="27" t="s">
        <v>33</v>
      </c>
      <c r="K13" s="28" t="s">
        <v>40</v>
      </c>
      <c r="L13" s="22">
        <v>1</v>
      </c>
      <c r="M13" s="22">
        <v>468</v>
      </c>
      <c r="N13" s="27" t="s">
        <v>29</v>
      </c>
      <c r="O13" s="28" t="s">
        <v>41</v>
      </c>
      <c r="P13" s="22">
        <v>5</v>
      </c>
      <c r="Q13" s="22">
        <v>4</v>
      </c>
      <c r="R13" s="24">
        <v>9</v>
      </c>
      <c r="S13" s="24">
        <v>97</v>
      </c>
      <c r="T13" s="22">
        <f t="shared" si="0"/>
        <v>93</v>
      </c>
      <c r="U13" s="22">
        <f t="shared" si="12"/>
        <v>17</v>
      </c>
      <c r="V13" s="22"/>
      <c r="W13" s="25">
        <v>232</v>
      </c>
      <c r="X13" s="99">
        <v>237</v>
      </c>
      <c r="Y13" s="26" t="s">
        <v>227</v>
      </c>
      <c r="Z13" s="26" t="s">
        <v>228</v>
      </c>
      <c r="AA13" s="63">
        <f t="shared" si="13"/>
        <v>0.372</v>
      </c>
      <c r="AB13" s="25">
        <f t="shared" si="14"/>
        <v>3.4000000000000002E-2</v>
      </c>
      <c r="AC13" s="25">
        <f t="shared" si="15"/>
        <v>0.46400000000000002</v>
      </c>
      <c r="AD13" s="25">
        <f t="shared" si="16"/>
        <v>9.0000000000000011E-3</v>
      </c>
      <c r="AE13" s="93">
        <f t="shared" si="17"/>
        <v>9.7000000000000003E-2</v>
      </c>
      <c r="AF13" s="93">
        <f t="shared" si="18"/>
        <v>1E-3</v>
      </c>
      <c r="AG13" s="93">
        <f t="shared" si="19"/>
        <v>0.46800000000000003</v>
      </c>
      <c r="AH13" s="64">
        <f t="shared" si="1"/>
        <v>17.400000000000002</v>
      </c>
      <c r="AI13" s="64">
        <f t="shared" si="20"/>
        <v>9.3800000000000008</v>
      </c>
      <c r="AJ13" s="64">
        <f t="shared" si="2"/>
        <v>2.12</v>
      </c>
      <c r="AK13" s="64">
        <f t="shared" si="21"/>
        <v>4.55</v>
      </c>
      <c r="AL13" s="64">
        <f t="shared" si="22"/>
        <v>0.85000000000000009</v>
      </c>
      <c r="AM13" s="64">
        <f t="shared" si="23"/>
        <v>11.850000000000001</v>
      </c>
      <c r="AN13" s="64">
        <f t="shared" si="24"/>
        <v>0.33299999999999996</v>
      </c>
      <c r="AO13" s="64">
        <f t="shared" si="24"/>
        <v>3.589</v>
      </c>
      <c r="AP13" s="64">
        <f t="shared" si="25"/>
        <v>5.0000000000000001E-3</v>
      </c>
      <c r="AQ13" s="64">
        <f t="shared" si="25"/>
        <v>2.34</v>
      </c>
      <c r="AR13" s="64">
        <f t="shared" si="26"/>
        <v>13.649999999999999</v>
      </c>
      <c r="AS13" s="64">
        <f t="shared" si="26"/>
        <v>2.5500000000000003</v>
      </c>
      <c r="AT13" s="64">
        <f t="shared" si="26"/>
        <v>35.550000000000004</v>
      </c>
      <c r="AU13" s="64">
        <f t="shared" si="27"/>
        <v>0.99899999999999989</v>
      </c>
      <c r="AV13" s="64">
        <f t="shared" si="3"/>
        <v>10.766999999999999</v>
      </c>
      <c r="AW13" s="64">
        <f t="shared" si="3"/>
        <v>1.4999999999999999E-2</v>
      </c>
      <c r="AX13" s="64">
        <f t="shared" si="3"/>
        <v>7.02</v>
      </c>
      <c r="AY13" s="65">
        <f t="shared" si="4"/>
        <v>52.2</v>
      </c>
      <c r="AZ13" s="65">
        <f t="shared" si="5"/>
        <v>28.14</v>
      </c>
      <c r="BA13" s="65">
        <f t="shared" si="6"/>
        <v>6.36</v>
      </c>
      <c r="BB13" s="125">
        <f t="shared" si="28"/>
        <v>71</v>
      </c>
      <c r="BC13" s="78">
        <f t="shared" si="29"/>
        <v>86.7</v>
      </c>
      <c r="BD13" s="76">
        <f t="shared" si="7"/>
        <v>10</v>
      </c>
      <c r="BE13" s="76">
        <v>10</v>
      </c>
      <c r="BF13" s="76">
        <f t="shared" si="30"/>
        <v>200</v>
      </c>
      <c r="BG13" s="76">
        <v>200</v>
      </c>
      <c r="BH13" s="76">
        <f t="shared" si="31"/>
        <v>600</v>
      </c>
      <c r="BI13" s="76">
        <v>600</v>
      </c>
      <c r="BJ13" s="102">
        <f t="shared" si="32"/>
        <v>5.7329999999999997</v>
      </c>
      <c r="BK13" s="102">
        <f t="shared" si="33"/>
        <v>1.071</v>
      </c>
      <c r="BL13" s="102">
        <f t="shared" si="34"/>
        <v>14.931000000000001</v>
      </c>
      <c r="BM13" s="102">
        <f t="shared" si="8"/>
        <v>0.26100000000000001</v>
      </c>
      <c r="BN13" s="102">
        <f t="shared" si="9"/>
        <v>2.8130000000000002</v>
      </c>
      <c r="BO13" s="102">
        <f t="shared" si="35"/>
        <v>17.198999999999998</v>
      </c>
      <c r="BP13" s="102">
        <f t="shared" si="10"/>
        <v>3.2130000000000001</v>
      </c>
      <c r="BQ13" s="102">
        <f t="shared" si="10"/>
        <v>44.793000000000006</v>
      </c>
      <c r="BR13" s="102">
        <f t="shared" si="10"/>
        <v>0.78300000000000003</v>
      </c>
      <c r="BS13" s="102">
        <f t="shared" si="10"/>
        <v>8.4390000000000001</v>
      </c>
      <c r="BT13" s="105">
        <f t="shared" si="36"/>
        <v>74</v>
      </c>
      <c r="BU13" s="88" t="s">
        <v>351</v>
      </c>
      <c r="BV13" s="69"/>
      <c r="BW13" s="130">
        <f t="shared" si="37"/>
        <v>74</v>
      </c>
      <c r="BX13" s="130">
        <f t="shared" si="38"/>
        <v>1200</v>
      </c>
      <c r="BY13" s="132" t="s">
        <v>385</v>
      </c>
      <c r="BZ13" s="12"/>
      <c r="CA13" s="127"/>
    </row>
    <row r="14" spans="1:79" ht="30" x14ac:dyDescent="0.25">
      <c r="A14" s="51" t="s">
        <v>42</v>
      </c>
      <c r="B14" s="27" t="s">
        <v>43</v>
      </c>
      <c r="C14" s="28" t="s">
        <v>44</v>
      </c>
      <c r="D14" s="22">
        <v>66</v>
      </c>
      <c r="E14" s="94">
        <v>67</v>
      </c>
      <c r="F14" s="22">
        <v>20</v>
      </c>
      <c r="G14" s="94">
        <v>20</v>
      </c>
      <c r="H14" s="23">
        <v>86</v>
      </c>
      <c r="I14" s="23">
        <f t="shared" si="11"/>
        <v>87</v>
      </c>
      <c r="J14" s="27" t="s">
        <v>33</v>
      </c>
      <c r="K14" s="28" t="s">
        <v>44</v>
      </c>
      <c r="L14" s="22">
        <v>0</v>
      </c>
      <c r="M14" s="22">
        <v>570</v>
      </c>
      <c r="N14" s="27"/>
      <c r="O14" s="28"/>
      <c r="P14" s="28"/>
      <c r="Q14" s="29"/>
      <c r="R14" s="24"/>
      <c r="S14" s="24"/>
      <c r="T14" s="22">
        <f t="shared" si="0"/>
        <v>66</v>
      </c>
      <c r="U14" s="22">
        <f t="shared" si="12"/>
        <v>20</v>
      </c>
      <c r="V14" s="22"/>
      <c r="W14" s="25">
        <v>523</v>
      </c>
      <c r="X14" s="99">
        <v>533</v>
      </c>
      <c r="Y14" s="26" t="s">
        <v>229</v>
      </c>
      <c r="Z14" s="30" t="s">
        <v>230</v>
      </c>
      <c r="AA14" s="63">
        <f t="shared" si="13"/>
        <v>0.26400000000000001</v>
      </c>
      <c r="AB14" s="25">
        <f t="shared" si="14"/>
        <v>0.04</v>
      </c>
      <c r="AC14" s="25">
        <f t="shared" si="15"/>
        <v>1.046</v>
      </c>
      <c r="AD14" s="25">
        <f t="shared" si="16"/>
        <v>0</v>
      </c>
      <c r="AE14" s="93">
        <f t="shared" si="17"/>
        <v>0</v>
      </c>
      <c r="AF14" s="93">
        <f t="shared" si="18"/>
        <v>0</v>
      </c>
      <c r="AG14" s="93">
        <f t="shared" si="19"/>
        <v>0.57000000000000006</v>
      </c>
      <c r="AH14" s="64">
        <f t="shared" si="1"/>
        <v>27</v>
      </c>
      <c r="AI14" s="64">
        <f t="shared" si="20"/>
        <v>11.400000000000002</v>
      </c>
      <c r="AJ14" s="64">
        <f t="shared" si="2"/>
        <v>0</v>
      </c>
      <c r="AK14" s="64">
        <f t="shared" si="21"/>
        <v>3.35</v>
      </c>
      <c r="AL14" s="64">
        <f t="shared" si="22"/>
        <v>1</v>
      </c>
      <c r="AM14" s="64">
        <f t="shared" si="23"/>
        <v>26.650000000000002</v>
      </c>
      <c r="AN14" s="64">
        <f t="shared" si="24"/>
        <v>0</v>
      </c>
      <c r="AO14" s="64">
        <f t="shared" si="24"/>
        <v>0</v>
      </c>
      <c r="AP14" s="64">
        <f t="shared" si="25"/>
        <v>0</v>
      </c>
      <c r="AQ14" s="64">
        <f t="shared" si="25"/>
        <v>2.85</v>
      </c>
      <c r="AR14" s="64">
        <f t="shared" si="26"/>
        <v>10.050000000000001</v>
      </c>
      <c r="AS14" s="64">
        <f t="shared" si="26"/>
        <v>3</v>
      </c>
      <c r="AT14" s="64">
        <f t="shared" si="26"/>
        <v>79.95</v>
      </c>
      <c r="AU14" s="64">
        <f t="shared" si="27"/>
        <v>0</v>
      </c>
      <c r="AV14" s="64">
        <f t="shared" si="3"/>
        <v>0</v>
      </c>
      <c r="AW14" s="64">
        <f t="shared" si="3"/>
        <v>0</v>
      </c>
      <c r="AX14" s="64">
        <f t="shared" si="3"/>
        <v>8.5500000000000007</v>
      </c>
      <c r="AY14" s="65">
        <f t="shared" si="4"/>
        <v>81</v>
      </c>
      <c r="AZ14" s="65">
        <f t="shared" si="5"/>
        <v>34.200000000000003</v>
      </c>
      <c r="BA14" s="65">
        <f t="shared" si="6"/>
        <v>0</v>
      </c>
      <c r="BB14" s="125">
        <f t="shared" si="28"/>
        <v>102</v>
      </c>
      <c r="BC14" s="78">
        <f t="shared" si="29"/>
        <v>115.2</v>
      </c>
      <c r="BD14" s="76">
        <f t="shared" si="7"/>
        <v>10</v>
      </c>
      <c r="BE14" s="76"/>
      <c r="BF14" s="76">
        <f t="shared" si="30"/>
        <v>200</v>
      </c>
      <c r="BG14" s="76"/>
      <c r="BH14" s="76">
        <f t="shared" si="31"/>
        <v>600</v>
      </c>
      <c r="BI14" s="76"/>
      <c r="BJ14" s="102">
        <f t="shared" si="32"/>
        <v>4.2210000000000001</v>
      </c>
      <c r="BK14" s="102">
        <f t="shared" si="33"/>
        <v>1.26</v>
      </c>
      <c r="BL14" s="102">
        <f t="shared" si="34"/>
        <v>33.579000000000001</v>
      </c>
      <c r="BM14" s="102">
        <f t="shared" si="8"/>
        <v>0</v>
      </c>
      <c r="BN14" s="102">
        <f t="shared" si="9"/>
        <v>0</v>
      </c>
      <c r="BO14" s="102">
        <f t="shared" si="35"/>
        <v>12.663</v>
      </c>
      <c r="BP14" s="102">
        <f t="shared" si="10"/>
        <v>3.7800000000000002</v>
      </c>
      <c r="BQ14" s="102">
        <f t="shared" si="10"/>
        <v>100.73699999999999</v>
      </c>
      <c r="BR14" s="102">
        <f t="shared" si="10"/>
        <v>0</v>
      </c>
      <c r="BS14" s="102">
        <f t="shared" si="10"/>
        <v>0</v>
      </c>
      <c r="BT14" s="105">
        <f t="shared" si="36"/>
        <v>117</v>
      </c>
      <c r="BU14" s="88" t="s">
        <v>351</v>
      </c>
      <c r="BV14" s="69"/>
      <c r="BW14" s="130">
        <f t="shared" si="37"/>
        <v>117</v>
      </c>
      <c r="BX14" s="130">
        <f t="shared" si="38"/>
        <v>600</v>
      </c>
      <c r="BY14" s="132" t="s">
        <v>385</v>
      </c>
      <c r="BZ14" s="12"/>
      <c r="CA14" s="127"/>
    </row>
    <row r="15" spans="1:79" ht="30" x14ac:dyDescent="0.25">
      <c r="A15" s="51" t="s">
        <v>45</v>
      </c>
      <c r="B15" s="27" t="s">
        <v>46</v>
      </c>
      <c r="C15" s="28" t="s">
        <v>47</v>
      </c>
      <c r="D15" s="22">
        <v>46</v>
      </c>
      <c r="E15" s="94">
        <v>43</v>
      </c>
      <c r="F15" s="22">
        <v>20</v>
      </c>
      <c r="G15" s="94">
        <v>20</v>
      </c>
      <c r="H15" s="23">
        <v>66</v>
      </c>
      <c r="I15" s="23">
        <f t="shared" si="11"/>
        <v>63</v>
      </c>
      <c r="J15" s="27" t="s">
        <v>33</v>
      </c>
      <c r="K15" s="28" t="s">
        <v>47</v>
      </c>
      <c r="L15" s="22">
        <v>0</v>
      </c>
      <c r="M15" s="22">
        <v>401</v>
      </c>
      <c r="N15" s="27" t="s">
        <v>29</v>
      </c>
      <c r="O15" s="28" t="s">
        <v>47</v>
      </c>
      <c r="P15" s="22">
        <v>9</v>
      </c>
      <c r="Q15" s="22">
        <v>3</v>
      </c>
      <c r="R15" s="24">
        <v>12</v>
      </c>
      <c r="S15" s="24">
        <v>334</v>
      </c>
      <c r="T15" s="22">
        <f t="shared" si="0"/>
        <v>46</v>
      </c>
      <c r="U15" s="22">
        <f t="shared" si="12"/>
        <v>20</v>
      </c>
      <c r="V15" s="22"/>
      <c r="W15" s="25">
        <v>559</v>
      </c>
      <c r="X15" s="99">
        <v>563</v>
      </c>
      <c r="Y15" s="26" t="s">
        <v>231</v>
      </c>
      <c r="Z15" s="26" t="s">
        <v>232</v>
      </c>
      <c r="AA15" s="63">
        <f t="shared" si="13"/>
        <v>0.184</v>
      </c>
      <c r="AB15" s="25">
        <f t="shared" si="14"/>
        <v>0.04</v>
      </c>
      <c r="AC15" s="25">
        <f t="shared" si="15"/>
        <v>1.1180000000000001</v>
      </c>
      <c r="AD15" s="25">
        <f t="shared" si="16"/>
        <v>1.2E-2</v>
      </c>
      <c r="AE15" s="93">
        <f t="shared" si="17"/>
        <v>0.33400000000000002</v>
      </c>
      <c r="AF15" s="93">
        <f t="shared" si="18"/>
        <v>0</v>
      </c>
      <c r="AG15" s="93">
        <f t="shared" si="19"/>
        <v>0.40100000000000002</v>
      </c>
      <c r="AH15" s="64">
        <f t="shared" si="1"/>
        <v>26.840000000000003</v>
      </c>
      <c r="AI15" s="64">
        <f t="shared" si="20"/>
        <v>8.02</v>
      </c>
      <c r="AJ15" s="64">
        <f t="shared" si="2"/>
        <v>6.9200000000000008</v>
      </c>
      <c r="AK15" s="64">
        <f t="shared" si="21"/>
        <v>2.15</v>
      </c>
      <c r="AL15" s="64">
        <f t="shared" si="22"/>
        <v>1</v>
      </c>
      <c r="AM15" s="64">
        <f t="shared" si="23"/>
        <v>28.150000000000002</v>
      </c>
      <c r="AN15" s="64">
        <f t="shared" si="24"/>
        <v>0.44399999999999995</v>
      </c>
      <c r="AO15" s="64">
        <f t="shared" si="24"/>
        <v>12.357999999999999</v>
      </c>
      <c r="AP15" s="64">
        <f t="shared" si="25"/>
        <v>0</v>
      </c>
      <c r="AQ15" s="64">
        <f t="shared" si="25"/>
        <v>2.0049999999999999</v>
      </c>
      <c r="AR15" s="64">
        <f t="shared" si="26"/>
        <v>6.4499999999999993</v>
      </c>
      <c r="AS15" s="64">
        <f t="shared" si="26"/>
        <v>3</v>
      </c>
      <c r="AT15" s="64">
        <f t="shared" si="26"/>
        <v>84.45</v>
      </c>
      <c r="AU15" s="64">
        <f t="shared" si="27"/>
        <v>1.3319999999999999</v>
      </c>
      <c r="AV15" s="64">
        <f t="shared" si="3"/>
        <v>37.073999999999998</v>
      </c>
      <c r="AW15" s="64">
        <f t="shared" si="3"/>
        <v>0</v>
      </c>
      <c r="AX15" s="64">
        <f t="shared" si="3"/>
        <v>6.0149999999999997</v>
      </c>
      <c r="AY15" s="65">
        <f t="shared" si="4"/>
        <v>80.52000000000001</v>
      </c>
      <c r="AZ15" s="65">
        <f t="shared" si="5"/>
        <v>24.06</v>
      </c>
      <c r="BA15" s="65">
        <f t="shared" si="6"/>
        <v>20.76</v>
      </c>
      <c r="BB15" s="125">
        <f t="shared" si="28"/>
        <v>138</v>
      </c>
      <c r="BC15" s="78">
        <f t="shared" si="29"/>
        <v>125.34000000000002</v>
      </c>
      <c r="BD15" s="76">
        <f t="shared" si="7"/>
        <v>10</v>
      </c>
      <c r="BE15" s="76">
        <v>10</v>
      </c>
      <c r="BF15" s="76">
        <f t="shared" si="30"/>
        <v>200</v>
      </c>
      <c r="BG15" s="76">
        <v>200</v>
      </c>
      <c r="BH15" s="76">
        <f t="shared" si="31"/>
        <v>600</v>
      </c>
      <c r="BI15" s="76">
        <v>600</v>
      </c>
      <c r="BJ15" s="102">
        <f t="shared" si="32"/>
        <v>2.7090000000000001</v>
      </c>
      <c r="BK15" s="102">
        <f t="shared" si="33"/>
        <v>1.26</v>
      </c>
      <c r="BL15" s="102">
        <f t="shared" si="34"/>
        <v>35.469000000000001</v>
      </c>
      <c r="BM15" s="102">
        <f t="shared" si="8"/>
        <v>0.34800000000000003</v>
      </c>
      <c r="BN15" s="102">
        <f t="shared" si="9"/>
        <v>9.6859999999999999</v>
      </c>
      <c r="BO15" s="102">
        <f t="shared" si="35"/>
        <v>8.1270000000000007</v>
      </c>
      <c r="BP15" s="102">
        <f t="shared" si="10"/>
        <v>3.7800000000000002</v>
      </c>
      <c r="BQ15" s="102">
        <f t="shared" si="10"/>
        <v>106.40700000000001</v>
      </c>
      <c r="BR15" s="102">
        <f t="shared" si="10"/>
        <v>1.044</v>
      </c>
      <c r="BS15" s="102">
        <f t="shared" si="10"/>
        <v>29.058</v>
      </c>
      <c r="BT15" s="105">
        <f t="shared" si="36"/>
        <v>148</v>
      </c>
      <c r="BU15" s="88" t="s">
        <v>351</v>
      </c>
      <c r="BV15" s="69"/>
      <c r="BW15" s="130">
        <f t="shared" si="37"/>
        <v>148</v>
      </c>
      <c r="BX15" s="130">
        <f t="shared" si="38"/>
        <v>1200</v>
      </c>
      <c r="BY15" s="132" t="s">
        <v>385</v>
      </c>
      <c r="BZ15" s="12"/>
      <c r="CA15" s="127"/>
    </row>
    <row r="16" spans="1:79" ht="57.75" x14ac:dyDescent="0.25">
      <c r="A16" s="51" t="s">
        <v>48</v>
      </c>
      <c r="B16" s="27" t="s">
        <v>233</v>
      </c>
      <c r="C16" s="28" t="s">
        <v>49</v>
      </c>
      <c r="D16" s="22">
        <v>40</v>
      </c>
      <c r="E16" s="94">
        <v>39</v>
      </c>
      <c r="F16" s="22">
        <v>20</v>
      </c>
      <c r="G16" s="94">
        <v>20</v>
      </c>
      <c r="H16" s="23">
        <v>60</v>
      </c>
      <c r="I16" s="23">
        <f t="shared" si="11"/>
        <v>59</v>
      </c>
      <c r="J16" s="27" t="s">
        <v>37</v>
      </c>
      <c r="K16" s="28" t="s">
        <v>49</v>
      </c>
      <c r="L16" s="22">
        <v>4</v>
      </c>
      <c r="M16" s="22">
        <v>335</v>
      </c>
      <c r="N16" s="27" t="s">
        <v>50</v>
      </c>
      <c r="O16" s="28" t="s">
        <v>49</v>
      </c>
      <c r="P16" s="22">
        <v>7</v>
      </c>
      <c r="Q16" s="22">
        <v>5</v>
      </c>
      <c r="R16" s="24">
        <v>12</v>
      </c>
      <c r="S16" s="24">
        <v>163</v>
      </c>
      <c r="T16" s="22">
        <f t="shared" si="0"/>
        <v>40</v>
      </c>
      <c r="U16" s="22">
        <f t="shared" si="12"/>
        <v>20</v>
      </c>
      <c r="V16" s="22"/>
      <c r="W16" s="25">
        <v>357</v>
      </c>
      <c r="X16" s="99">
        <v>368</v>
      </c>
      <c r="Y16" s="26" t="s">
        <v>234</v>
      </c>
      <c r="Z16" s="26" t="s">
        <v>235</v>
      </c>
      <c r="AA16" s="63">
        <f t="shared" si="13"/>
        <v>0.16</v>
      </c>
      <c r="AB16" s="25">
        <f t="shared" si="14"/>
        <v>0.04</v>
      </c>
      <c r="AC16" s="25">
        <f t="shared" si="15"/>
        <v>0.71399999999999997</v>
      </c>
      <c r="AD16" s="25">
        <f t="shared" si="16"/>
        <v>1.2E-2</v>
      </c>
      <c r="AE16" s="93">
        <f t="shared" si="17"/>
        <v>0.16300000000000001</v>
      </c>
      <c r="AF16" s="93">
        <f t="shared" si="18"/>
        <v>4.0000000000000001E-3</v>
      </c>
      <c r="AG16" s="93">
        <f t="shared" si="19"/>
        <v>0.33500000000000002</v>
      </c>
      <c r="AH16" s="64">
        <f t="shared" si="1"/>
        <v>18.279999999999998</v>
      </c>
      <c r="AI16" s="64">
        <f t="shared" si="20"/>
        <v>6.78</v>
      </c>
      <c r="AJ16" s="64">
        <f t="shared" si="2"/>
        <v>3.5000000000000004</v>
      </c>
      <c r="AK16" s="64">
        <f t="shared" si="21"/>
        <v>1.9500000000000002</v>
      </c>
      <c r="AL16" s="64">
        <f t="shared" si="22"/>
        <v>1</v>
      </c>
      <c r="AM16" s="64">
        <f t="shared" si="23"/>
        <v>18.400000000000002</v>
      </c>
      <c r="AN16" s="64">
        <f t="shared" si="24"/>
        <v>0.44399999999999995</v>
      </c>
      <c r="AO16" s="64">
        <f t="shared" si="24"/>
        <v>6.0309999999999997</v>
      </c>
      <c r="AP16" s="64">
        <f t="shared" si="25"/>
        <v>0.02</v>
      </c>
      <c r="AQ16" s="64">
        <f t="shared" si="25"/>
        <v>1.675</v>
      </c>
      <c r="AR16" s="64">
        <f t="shared" si="26"/>
        <v>5.8500000000000005</v>
      </c>
      <c r="AS16" s="64">
        <f t="shared" si="26"/>
        <v>3</v>
      </c>
      <c r="AT16" s="64">
        <f t="shared" si="26"/>
        <v>55.2</v>
      </c>
      <c r="AU16" s="64">
        <f t="shared" si="27"/>
        <v>1.3319999999999999</v>
      </c>
      <c r="AV16" s="64">
        <f t="shared" si="3"/>
        <v>18.093</v>
      </c>
      <c r="AW16" s="64">
        <f t="shared" si="3"/>
        <v>0.06</v>
      </c>
      <c r="AX16" s="64">
        <f t="shared" si="3"/>
        <v>5.0250000000000004</v>
      </c>
      <c r="AY16" s="65">
        <f t="shared" si="4"/>
        <v>54.839999999999989</v>
      </c>
      <c r="AZ16" s="65">
        <f t="shared" si="5"/>
        <v>20.34</v>
      </c>
      <c r="BA16" s="65">
        <f t="shared" si="6"/>
        <v>10.500000000000002</v>
      </c>
      <c r="BB16" s="125">
        <f t="shared" si="28"/>
        <v>89</v>
      </c>
      <c r="BC16" s="78">
        <f t="shared" si="29"/>
        <v>85.679999999999993</v>
      </c>
      <c r="BD16" s="76">
        <f t="shared" si="7"/>
        <v>10</v>
      </c>
      <c r="BE16" s="76">
        <v>10</v>
      </c>
      <c r="BF16" s="76">
        <f t="shared" si="30"/>
        <v>200</v>
      </c>
      <c r="BG16" s="76">
        <v>200</v>
      </c>
      <c r="BH16" s="76">
        <f t="shared" si="31"/>
        <v>600</v>
      </c>
      <c r="BI16" s="76">
        <v>600</v>
      </c>
      <c r="BJ16" s="102">
        <f t="shared" si="32"/>
        <v>2.4569999999999999</v>
      </c>
      <c r="BK16" s="102">
        <f t="shared" si="33"/>
        <v>1.26</v>
      </c>
      <c r="BL16" s="102">
        <f t="shared" si="34"/>
        <v>23.184000000000001</v>
      </c>
      <c r="BM16" s="102">
        <f t="shared" si="8"/>
        <v>0.34800000000000003</v>
      </c>
      <c r="BN16" s="102">
        <f t="shared" si="9"/>
        <v>4.7270000000000003</v>
      </c>
      <c r="BO16" s="102">
        <f t="shared" si="35"/>
        <v>7.3709999999999996</v>
      </c>
      <c r="BP16" s="102">
        <f t="shared" si="10"/>
        <v>3.7800000000000002</v>
      </c>
      <c r="BQ16" s="102">
        <f t="shared" si="10"/>
        <v>69.552000000000007</v>
      </c>
      <c r="BR16" s="102">
        <f t="shared" si="10"/>
        <v>1.044</v>
      </c>
      <c r="BS16" s="102">
        <f t="shared" si="10"/>
        <v>14.181000000000001</v>
      </c>
      <c r="BT16" s="105">
        <f t="shared" si="36"/>
        <v>96</v>
      </c>
      <c r="BU16" s="88" t="s">
        <v>351</v>
      </c>
      <c r="BV16" s="69"/>
      <c r="BW16" s="130">
        <f t="shared" si="37"/>
        <v>96</v>
      </c>
      <c r="BX16" s="130">
        <f t="shared" si="38"/>
        <v>1200</v>
      </c>
      <c r="BY16" s="132" t="s">
        <v>385</v>
      </c>
      <c r="BZ16" s="12"/>
      <c r="CA16" s="127"/>
    </row>
    <row r="17" spans="1:79" ht="57.75" x14ac:dyDescent="0.25">
      <c r="A17" s="113" t="s">
        <v>378</v>
      </c>
      <c r="B17" s="27" t="s">
        <v>236</v>
      </c>
      <c r="C17" s="28" t="s">
        <v>51</v>
      </c>
      <c r="D17" s="22">
        <v>68</v>
      </c>
      <c r="E17" s="94">
        <v>66</v>
      </c>
      <c r="F17" s="22">
        <v>36</v>
      </c>
      <c r="G17" s="94">
        <v>36</v>
      </c>
      <c r="H17" s="23">
        <v>104</v>
      </c>
      <c r="I17" s="23">
        <f t="shared" si="11"/>
        <v>102</v>
      </c>
      <c r="J17" s="27" t="s">
        <v>37</v>
      </c>
      <c r="K17" s="28" t="s">
        <v>51</v>
      </c>
      <c r="L17" s="22">
        <v>0</v>
      </c>
      <c r="M17" s="22">
        <v>152</v>
      </c>
      <c r="N17" s="27" t="s">
        <v>50</v>
      </c>
      <c r="O17" s="28" t="s">
        <v>52</v>
      </c>
      <c r="P17" s="22">
        <v>5</v>
      </c>
      <c r="Q17" s="22">
        <v>0</v>
      </c>
      <c r="R17" s="24">
        <v>5</v>
      </c>
      <c r="S17" s="24">
        <v>128</v>
      </c>
      <c r="T17" s="22">
        <f t="shared" si="0"/>
        <v>68</v>
      </c>
      <c r="U17" s="22">
        <f t="shared" si="12"/>
        <v>36</v>
      </c>
      <c r="V17" s="22"/>
      <c r="W17" s="25">
        <v>707</v>
      </c>
      <c r="X17" s="99">
        <v>706</v>
      </c>
      <c r="Y17" s="26" t="s">
        <v>237</v>
      </c>
      <c r="Z17" s="26" t="s">
        <v>238</v>
      </c>
      <c r="AA17" s="63">
        <f t="shared" si="13"/>
        <v>0.27200000000000002</v>
      </c>
      <c r="AB17" s="25">
        <f t="shared" si="14"/>
        <v>7.2000000000000008E-2</v>
      </c>
      <c r="AC17" s="25">
        <f t="shared" si="15"/>
        <v>1.4139999999999999</v>
      </c>
      <c r="AD17" s="25">
        <f t="shared" si="16"/>
        <v>5.0000000000000001E-3</v>
      </c>
      <c r="AE17" s="93">
        <f t="shared" si="17"/>
        <v>0.128</v>
      </c>
      <c r="AF17" s="93">
        <f t="shared" si="18"/>
        <v>0</v>
      </c>
      <c r="AG17" s="93">
        <f t="shared" si="19"/>
        <v>0.152</v>
      </c>
      <c r="AH17" s="64">
        <f t="shared" si="1"/>
        <v>35.159999999999997</v>
      </c>
      <c r="AI17" s="64">
        <f t="shared" si="20"/>
        <v>3.04</v>
      </c>
      <c r="AJ17" s="64">
        <f t="shared" si="2"/>
        <v>2.66</v>
      </c>
      <c r="AK17" s="64">
        <f t="shared" si="21"/>
        <v>3.3000000000000003</v>
      </c>
      <c r="AL17" s="64">
        <f t="shared" si="22"/>
        <v>1.8</v>
      </c>
      <c r="AM17" s="64">
        <f t="shared" si="23"/>
        <v>35.300000000000004</v>
      </c>
      <c r="AN17" s="64">
        <f t="shared" si="24"/>
        <v>0.185</v>
      </c>
      <c r="AO17" s="64">
        <f t="shared" si="24"/>
        <v>4.7359999999999998</v>
      </c>
      <c r="AP17" s="64">
        <f t="shared" si="25"/>
        <v>0</v>
      </c>
      <c r="AQ17" s="64">
        <f t="shared" si="25"/>
        <v>0.76</v>
      </c>
      <c r="AR17" s="64">
        <f t="shared" si="26"/>
        <v>9.9</v>
      </c>
      <c r="AS17" s="64">
        <f t="shared" si="26"/>
        <v>5.4</v>
      </c>
      <c r="AT17" s="64">
        <f t="shared" si="26"/>
        <v>105.9</v>
      </c>
      <c r="AU17" s="64">
        <f t="shared" si="27"/>
        <v>0.55499999999999994</v>
      </c>
      <c r="AV17" s="64">
        <f t="shared" si="3"/>
        <v>14.207999999999998</v>
      </c>
      <c r="AW17" s="64">
        <f t="shared" si="3"/>
        <v>0</v>
      </c>
      <c r="AX17" s="64">
        <f t="shared" si="3"/>
        <v>2.2800000000000002</v>
      </c>
      <c r="AY17" s="65">
        <f t="shared" si="4"/>
        <v>105.47999999999999</v>
      </c>
      <c r="AZ17" s="65">
        <f t="shared" si="5"/>
        <v>9.120000000000001</v>
      </c>
      <c r="BA17" s="65">
        <f t="shared" si="6"/>
        <v>7.98</v>
      </c>
      <c r="BB17" s="125">
        <f t="shared" si="28"/>
        <v>138</v>
      </c>
      <c r="BC17" s="78">
        <f t="shared" si="29"/>
        <v>122.58</v>
      </c>
      <c r="BD17" s="76">
        <f t="shared" si="7"/>
        <v>10</v>
      </c>
      <c r="BE17" s="76">
        <v>10</v>
      </c>
      <c r="BF17" s="76">
        <f t="shared" si="30"/>
        <v>200</v>
      </c>
      <c r="BG17" s="76">
        <v>200</v>
      </c>
      <c r="BH17" s="76">
        <f t="shared" si="31"/>
        <v>600</v>
      </c>
      <c r="BI17" s="76">
        <v>600</v>
      </c>
      <c r="BJ17" s="102">
        <f t="shared" si="32"/>
        <v>4.1580000000000004</v>
      </c>
      <c r="BK17" s="102">
        <f t="shared" si="33"/>
        <v>2.2679999999999998</v>
      </c>
      <c r="BL17" s="102">
        <f t="shared" si="34"/>
        <v>44.478000000000002</v>
      </c>
      <c r="BM17" s="102">
        <f t="shared" si="8"/>
        <v>0.14500000000000002</v>
      </c>
      <c r="BN17" s="102">
        <f t="shared" si="9"/>
        <v>3.7120000000000002</v>
      </c>
      <c r="BO17" s="102">
        <f t="shared" si="35"/>
        <v>12.474</v>
      </c>
      <c r="BP17" s="102">
        <f t="shared" si="10"/>
        <v>6.8039999999999994</v>
      </c>
      <c r="BQ17" s="102">
        <f t="shared" si="10"/>
        <v>133.434</v>
      </c>
      <c r="BR17" s="102">
        <f t="shared" si="10"/>
        <v>0.43500000000000005</v>
      </c>
      <c r="BS17" s="102">
        <f t="shared" si="10"/>
        <v>11.136000000000001</v>
      </c>
      <c r="BT17" s="105">
        <f t="shared" si="36"/>
        <v>164</v>
      </c>
      <c r="BU17" s="88" t="s">
        <v>351</v>
      </c>
      <c r="BV17" s="69"/>
      <c r="BW17" s="130">
        <f t="shared" si="37"/>
        <v>164</v>
      </c>
      <c r="BX17" s="130">
        <f t="shared" si="38"/>
        <v>1200</v>
      </c>
      <c r="BY17" s="132" t="s">
        <v>385</v>
      </c>
      <c r="BZ17" s="12"/>
      <c r="CA17" s="127"/>
    </row>
    <row r="18" spans="1:79" ht="30" x14ac:dyDescent="0.25">
      <c r="A18" s="113" t="s">
        <v>379</v>
      </c>
      <c r="B18" s="27" t="s">
        <v>53</v>
      </c>
      <c r="C18" s="28" t="s">
        <v>54</v>
      </c>
      <c r="D18" s="22">
        <v>42</v>
      </c>
      <c r="E18" s="94">
        <v>39</v>
      </c>
      <c r="F18" s="22">
        <v>20</v>
      </c>
      <c r="G18" s="94">
        <v>20</v>
      </c>
      <c r="H18" s="23">
        <v>62</v>
      </c>
      <c r="I18" s="23">
        <f t="shared" si="11"/>
        <v>59</v>
      </c>
      <c r="J18" s="27"/>
      <c r="K18" s="28"/>
      <c r="L18" s="22"/>
      <c r="M18" s="22"/>
      <c r="N18" s="27"/>
      <c r="O18" s="28"/>
      <c r="P18" s="28"/>
      <c r="Q18" s="29"/>
      <c r="R18" s="24"/>
      <c r="S18" s="24"/>
      <c r="T18" s="22">
        <f t="shared" si="0"/>
        <v>42</v>
      </c>
      <c r="U18" s="22">
        <f t="shared" si="12"/>
        <v>20</v>
      </c>
      <c r="V18" s="22"/>
      <c r="W18" s="25">
        <v>366</v>
      </c>
      <c r="X18" s="99">
        <v>338</v>
      </c>
      <c r="Y18" s="26" t="s">
        <v>239</v>
      </c>
      <c r="Z18" s="26" t="s">
        <v>240</v>
      </c>
      <c r="AA18" s="63">
        <f t="shared" si="13"/>
        <v>0.16800000000000001</v>
      </c>
      <c r="AB18" s="25">
        <f t="shared" si="14"/>
        <v>0.04</v>
      </c>
      <c r="AC18" s="25">
        <f t="shared" si="15"/>
        <v>0.73199999999999998</v>
      </c>
      <c r="AD18" s="25">
        <f t="shared" si="16"/>
        <v>0</v>
      </c>
      <c r="AE18" s="93">
        <f t="shared" si="17"/>
        <v>0</v>
      </c>
      <c r="AF18" s="93">
        <f t="shared" si="18"/>
        <v>0</v>
      </c>
      <c r="AG18" s="93">
        <f t="shared" si="19"/>
        <v>0</v>
      </c>
      <c r="AH18" s="64">
        <f t="shared" si="1"/>
        <v>18.799999999999997</v>
      </c>
      <c r="AI18" s="64">
        <f t="shared" si="20"/>
        <v>0</v>
      </c>
      <c r="AJ18" s="64">
        <f t="shared" si="2"/>
        <v>0</v>
      </c>
      <c r="AK18" s="64">
        <f t="shared" si="21"/>
        <v>1.9500000000000002</v>
      </c>
      <c r="AL18" s="64">
        <f t="shared" si="22"/>
        <v>1</v>
      </c>
      <c r="AM18" s="64">
        <f t="shared" si="23"/>
        <v>16.900000000000002</v>
      </c>
      <c r="AN18" s="64">
        <f t="shared" si="24"/>
        <v>0</v>
      </c>
      <c r="AO18" s="64">
        <f t="shared" si="24"/>
        <v>0</v>
      </c>
      <c r="AP18" s="64">
        <f t="shared" si="25"/>
        <v>0</v>
      </c>
      <c r="AQ18" s="64">
        <f t="shared" si="25"/>
        <v>0</v>
      </c>
      <c r="AR18" s="64">
        <f t="shared" si="26"/>
        <v>5.8500000000000005</v>
      </c>
      <c r="AS18" s="64">
        <f t="shared" si="26"/>
        <v>3</v>
      </c>
      <c r="AT18" s="64">
        <f t="shared" si="26"/>
        <v>50.7</v>
      </c>
      <c r="AU18" s="64">
        <f t="shared" si="27"/>
        <v>0</v>
      </c>
      <c r="AV18" s="64">
        <f t="shared" si="3"/>
        <v>0</v>
      </c>
      <c r="AW18" s="64">
        <f t="shared" si="3"/>
        <v>0</v>
      </c>
      <c r="AX18" s="64">
        <f t="shared" si="3"/>
        <v>0</v>
      </c>
      <c r="AY18" s="65">
        <f t="shared" si="4"/>
        <v>56.399999999999991</v>
      </c>
      <c r="AZ18" s="65">
        <f t="shared" si="5"/>
        <v>0</v>
      </c>
      <c r="BA18" s="65">
        <f t="shared" si="6"/>
        <v>0</v>
      </c>
      <c r="BB18" s="125">
        <f t="shared" si="28"/>
        <v>60</v>
      </c>
      <c r="BC18" s="78">
        <f t="shared" si="29"/>
        <v>56.399999999999991</v>
      </c>
      <c r="BD18" s="76">
        <f t="shared" si="7"/>
        <v>10</v>
      </c>
      <c r="BE18" s="76"/>
      <c r="BF18" s="76">
        <f t="shared" si="30"/>
        <v>200</v>
      </c>
      <c r="BG18" s="76"/>
      <c r="BH18" s="76">
        <f t="shared" si="31"/>
        <v>600</v>
      </c>
      <c r="BI18" s="76"/>
      <c r="BJ18" s="102">
        <f t="shared" si="32"/>
        <v>2.4569999999999999</v>
      </c>
      <c r="BK18" s="102">
        <f t="shared" si="33"/>
        <v>1.26</v>
      </c>
      <c r="BL18" s="102">
        <f t="shared" si="34"/>
        <v>21.294</v>
      </c>
      <c r="BM18" s="102">
        <f t="shared" si="8"/>
        <v>0</v>
      </c>
      <c r="BN18" s="102">
        <f t="shared" si="9"/>
        <v>0</v>
      </c>
      <c r="BO18" s="102">
        <f t="shared" si="35"/>
        <v>7.3709999999999996</v>
      </c>
      <c r="BP18" s="102">
        <f t="shared" si="10"/>
        <v>3.7800000000000002</v>
      </c>
      <c r="BQ18" s="102">
        <f t="shared" si="10"/>
        <v>63.882000000000005</v>
      </c>
      <c r="BR18" s="102">
        <f t="shared" si="10"/>
        <v>0</v>
      </c>
      <c r="BS18" s="102">
        <f t="shared" si="10"/>
        <v>0</v>
      </c>
      <c r="BT18" s="105">
        <f t="shared" si="36"/>
        <v>75</v>
      </c>
      <c r="BU18" s="88" t="s">
        <v>351</v>
      </c>
      <c r="BV18" s="69"/>
      <c r="BW18" s="130">
        <f t="shared" si="37"/>
        <v>75</v>
      </c>
      <c r="BX18" s="130">
        <f t="shared" si="38"/>
        <v>600</v>
      </c>
      <c r="BY18" s="132" t="s">
        <v>385</v>
      </c>
      <c r="BZ18" s="12"/>
      <c r="CA18" s="127"/>
    </row>
    <row r="19" spans="1:79" ht="30" x14ac:dyDescent="0.25">
      <c r="A19" s="113" t="s">
        <v>380</v>
      </c>
      <c r="B19" s="27" t="s">
        <v>55</v>
      </c>
      <c r="C19" s="28" t="s">
        <v>56</v>
      </c>
      <c r="D19" s="22">
        <v>48</v>
      </c>
      <c r="E19" s="94">
        <v>50</v>
      </c>
      <c r="F19" s="22">
        <v>16</v>
      </c>
      <c r="G19" s="94">
        <v>17</v>
      </c>
      <c r="H19" s="23">
        <v>64</v>
      </c>
      <c r="I19" s="23">
        <f t="shared" si="11"/>
        <v>67</v>
      </c>
      <c r="J19" s="27" t="s">
        <v>37</v>
      </c>
      <c r="K19" s="28" t="s">
        <v>56</v>
      </c>
      <c r="L19" s="22">
        <v>4</v>
      </c>
      <c r="M19" s="22">
        <v>296</v>
      </c>
      <c r="N19" s="27" t="s">
        <v>29</v>
      </c>
      <c r="O19" s="28" t="s">
        <v>56</v>
      </c>
      <c r="P19" s="22">
        <v>6</v>
      </c>
      <c r="Q19" s="22">
        <v>1</v>
      </c>
      <c r="R19" s="24">
        <v>7</v>
      </c>
      <c r="S19" s="24">
        <v>246</v>
      </c>
      <c r="T19" s="22">
        <f t="shared" si="0"/>
        <v>48</v>
      </c>
      <c r="U19" s="22">
        <f t="shared" si="12"/>
        <v>16</v>
      </c>
      <c r="V19" s="22"/>
      <c r="W19" s="25">
        <v>460</v>
      </c>
      <c r="X19" s="99">
        <v>471</v>
      </c>
      <c r="Y19" s="26" t="s">
        <v>241</v>
      </c>
      <c r="Z19" s="26" t="s">
        <v>242</v>
      </c>
      <c r="AA19" s="63">
        <f t="shared" si="13"/>
        <v>0.192</v>
      </c>
      <c r="AB19" s="25">
        <f t="shared" si="14"/>
        <v>3.2000000000000001E-2</v>
      </c>
      <c r="AC19" s="25">
        <f t="shared" si="15"/>
        <v>0.92</v>
      </c>
      <c r="AD19" s="25">
        <f t="shared" si="16"/>
        <v>7.0000000000000001E-3</v>
      </c>
      <c r="AE19" s="93">
        <f t="shared" si="17"/>
        <v>0.246</v>
      </c>
      <c r="AF19" s="93">
        <f t="shared" si="18"/>
        <v>4.0000000000000001E-3</v>
      </c>
      <c r="AG19" s="93">
        <f t="shared" si="19"/>
        <v>0.29599999999999999</v>
      </c>
      <c r="AH19" s="64">
        <f t="shared" si="1"/>
        <v>22.880000000000003</v>
      </c>
      <c r="AI19" s="64">
        <f t="shared" si="20"/>
        <v>6</v>
      </c>
      <c r="AJ19" s="64">
        <f t="shared" si="2"/>
        <v>5.0600000000000005</v>
      </c>
      <c r="AK19" s="64">
        <f t="shared" si="21"/>
        <v>2.5</v>
      </c>
      <c r="AL19" s="64">
        <f t="shared" si="22"/>
        <v>0.85000000000000009</v>
      </c>
      <c r="AM19" s="64">
        <f t="shared" si="23"/>
        <v>23.55</v>
      </c>
      <c r="AN19" s="64">
        <f t="shared" si="24"/>
        <v>0.25900000000000001</v>
      </c>
      <c r="AO19" s="64">
        <f t="shared" si="24"/>
        <v>9.1020000000000003</v>
      </c>
      <c r="AP19" s="64">
        <f t="shared" si="25"/>
        <v>0.02</v>
      </c>
      <c r="AQ19" s="64">
        <f t="shared" si="25"/>
        <v>1.48</v>
      </c>
      <c r="AR19" s="64">
        <f t="shared" si="26"/>
        <v>7.5</v>
      </c>
      <c r="AS19" s="64">
        <f t="shared" si="26"/>
        <v>2.5500000000000003</v>
      </c>
      <c r="AT19" s="64">
        <f t="shared" si="26"/>
        <v>70.650000000000006</v>
      </c>
      <c r="AU19" s="64">
        <f t="shared" si="27"/>
        <v>0.77700000000000002</v>
      </c>
      <c r="AV19" s="64">
        <f t="shared" si="3"/>
        <v>27.306000000000001</v>
      </c>
      <c r="AW19" s="64">
        <f t="shared" si="3"/>
        <v>0.06</v>
      </c>
      <c r="AX19" s="64">
        <f t="shared" si="3"/>
        <v>4.4399999999999995</v>
      </c>
      <c r="AY19" s="65">
        <f t="shared" si="4"/>
        <v>68.640000000000015</v>
      </c>
      <c r="AZ19" s="65">
        <f t="shared" si="5"/>
        <v>18</v>
      </c>
      <c r="BA19" s="65">
        <f t="shared" si="6"/>
        <v>15.180000000000001</v>
      </c>
      <c r="BB19" s="125">
        <f t="shared" si="28"/>
        <v>113</v>
      </c>
      <c r="BC19" s="78">
        <f t="shared" si="29"/>
        <v>101.82000000000002</v>
      </c>
      <c r="BD19" s="76">
        <f t="shared" si="7"/>
        <v>10</v>
      </c>
      <c r="BE19" s="76">
        <v>10</v>
      </c>
      <c r="BF19" s="76">
        <f t="shared" si="30"/>
        <v>200</v>
      </c>
      <c r="BG19" s="76">
        <v>200</v>
      </c>
      <c r="BH19" s="76">
        <f t="shared" si="31"/>
        <v>600</v>
      </c>
      <c r="BI19" s="76">
        <v>600</v>
      </c>
      <c r="BJ19" s="102">
        <f t="shared" si="32"/>
        <v>3.15</v>
      </c>
      <c r="BK19" s="102">
        <f t="shared" si="33"/>
        <v>1.008</v>
      </c>
      <c r="BL19" s="102">
        <f t="shared" si="34"/>
        <v>29.673000000000002</v>
      </c>
      <c r="BM19" s="102">
        <f t="shared" si="8"/>
        <v>0.20300000000000001</v>
      </c>
      <c r="BN19" s="102">
        <f t="shared" si="9"/>
        <v>7.1340000000000003</v>
      </c>
      <c r="BO19" s="102">
        <f t="shared" si="35"/>
        <v>9.4499999999999993</v>
      </c>
      <c r="BP19" s="102">
        <f t="shared" si="10"/>
        <v>3.024</v>
      </c>
      <c r="BQ19" s="102">
        <f t="shared" si="10"/>
        <v>89.019000000000005</v>
      </c>
      <c r="BR19" s="102">
        <f t="shared" si="10"/>
        <v>0.60899999999999999</v>
      </c>
      <c r="BS19" s="102">
        <f t="shared" si="10"/>
        <v>21.402000000000001</v>
      </c>
      <c r="BT19" s="105">
        <f t="shared" si="36"/>
        <v>124</v>
      </c>
      <c r="BU19" s="88" t="s">
        <v>351</v>
      </c>
      <c r="BV19" s="69"/>
      <c r="BW19" s="130">
        <f t="shared" si="37"/>
        <v>124</v>
      </c>
      <c r="BX19" s="130">
        <f t="shared" si="38"/>
        <v>1200</v>
      </c>
      <c r="BY19" s="132" t="s">
        <v>385</v>
      </c>
      <c r="BZ19" s="12"/>
      <c r="CA19" s="127"/>
    </row>
    <row r="20" spans="1:79" ht="30" x14ac:dyDescent="0.25">
      <c r="A20" s="113" t="s">
        <v>381</v>
      </c>
      <c r="B20" s="27" t="s">
        <v>29</v>
      </c>
      <c r="C20" s="28" t="s">
        <v>57</v>
      </c>
      <c r="D20" s="22"/>
      <c r="E20" s="94"/>
      <c r="F20" s="22"/>
      <c r="G20" s="94"/>
      <c r="H20" s="23"/>
      <c r="I20" s="23">
        <f t="shared" si="11"/>
        <v>0</v>
      </c>
      <c r="J20" s="27" t="s">
        <v>37</v>
      </c>
      <c r="K20" s="28" t="s">
        <v>58</v>
      </c>
      <c r="L20" s="22">
        <v>14</v>
      </c>
      <c r="M20" s="22">
        <v>561</v>
      </c>
      <c r="N20" s="27" t="s">
        <v>29</v>
      </c>
      <c r="O20" s="28" t="s">
        <v>58</v>
      </c>
      <c r="P20" s="22">
        <v>27</v>
      </c>
      <c r="Q20" s="22">
        <v>27</v>
      </c>
      <c r="R20" s="24">
        <v>54</v>
      </c>
      <c r="S20" s="24">
        <v>803</v>
      </c>
      <c r="T20" s="22">
        <f t="shared" si="0"/>
        <v>0</v>
      </c>
      <c r="U20" s="22">
        <f t="shared" si="12"/>
        <v>0</v>
      </c>
      <c r="V20" s="22"/>
      <c r="W20" s="25"/>
      <c r="X20" s="99"/>
      <c r="Y20" s="26" t="s">
        <v>243</v>
      </c>
      <c r="Z20" s="26" t="s">
        <v>244</v>
      </c>
      <c r="AA20" s="63">
        <f t="shared" si="13"/>
        <v>0</v>
      </c>
      <c r="AB20" s="25">
        <f t="shared" si="14"/>
        <v>0</v>
      </c>
      <c r="AC20" s="25">
        <f t="shared" si="15"/>
        <v>0</v>
      </c>
      <c r="AD20" s="25">
        <f t="shared" si="16"/>
        <v>5.3999999999999999E-2</v>
      </c>
      <c r="AE20" s="93">
        <f t="shared" si="17"/>
        <v>0.80300000000000005</v>
      </c>
      <c r="AF20" s="93">
        <f t="shared" si="18"/>
        <v>1.4E-2</v>
      </c>
      <c r="AG20" s="93">
        <f t="shared" si="19"/>
        <v>0.56100000000000005</v>
      </c>
      <c r="AH20" s="64">
        <f t="shared" si="1"/>
        <v>0</v>
      </c>
      <c r="AI20" s="64">
        <f t="shared" si="20"/>
        <v>11.500000000000002</v>
      </c>
      <c r="AJ20" s="64">
        <f t="shared" si="2"/>
        <v>17.14</v>
      </c>
      <c r="AK20" s="64">
        <f t="shared" si="21"/>
        <v>0</v>
      </c>
      <c r="AL20" s="64">
        <f t="shared" si="22"/>
        <v>0</v>
      </c>
      <c r="AM20" s="64">
        <f t="shared" si="23"/>
        <v>0</v>
      </c>
      <c r="AN20" s="64">
        <f t="shared" si="24"/>
        <v>1.998</v>
      </c>
      <c r="AO20" s="64">
        <f t="shared" si="24"/>
        <v>29.710999999999999</v>
      </c>
      <c r="AP20" s="64">
        <f t="shared" si="25"/>
        <v>7.0000000000000007E-2</v>
      </c>
      <c r="AQ20" s="64">
        <f t="shared" si="25"/>
        <v>2.8050000000000002</v>
      </c>
      <c r="AR20" s="64">
        <f t="shared" si="26"/>
        <v>0</v>
      </c>
      <c r="AS20" s="64">
        <f t="shared" si="26"/>
        <v>0</v>
      </c>
      <c r="AT20" s="64">
        <f t="shared" si="26"/>
        <v>0</v>
      </c>
      <c r="AU20" s="64">
        <f t="shared" si="27"/>
        <v>5.9939999999999998</v>
      </c>
      <c r="AV20" s="64">
        <f t="shared" si="3"/>
        <v>89.132999999999996</v>
      </c>
      <c r="AW20" s="64">
        <f t="shared" si="3"/>
        <v>0.21000000000000002</v>
      </c>
      <c r="AX20" s="64">
        <f t="shared" si="3"/>
        <v>8.4150000000000009</v>
      </c>
      <c r="AY20" s="65">
        <f t="shared" si="4"/>
        <v>0</v>
      </c>
      <c r="AZ20" s="65">
        <f t="shared" si="5"/>
        <v>34.500000000000007</v>
      </c>
      <c r="BA20" s="65">
        <f t="shared" si="6"/>
        <v>51.42</v>
      </c>
      <c r="BB20" s="125">
        <f t="shared" si="28"/>
        <v>104</v>
      </c>
      <c r="BC20" s="78">
        <f t="shared" si="29"/>
        <v>85.920000000000016</v>
      </c>
      <c r="BD20" s="76"/>
      <c r="BE20" s="76">
        <v>10</v>
      </c>
      <c r="BF20" s="76">
        <f t="shared" si="30"/>
        <v>0</v>
      </c>
      <c r="BG20" s="76">
        <v>200</v>
      </c>
      <c r="BH20" s="76">
        <f t="shared" si="31"/>
        <v>0</v>
      </c>
      <c r="BI20" s="76">
        <v>600</v>
      </c>
      <c r="BJ20" s="102">
        <f t="shared" si="32"/>
        <v>0</v>
      </c>
      <c r="BK20" s="102">
        <f t="shared" si="33"/>
        <v>0</v>
      </c>
      <c r="BL20" s="102">
        <f t="shared" si="34"/>
        <v>0</v>
      </c>
      <c r="BM20" s="102">
        <f t="shared" si="8"/>
        <v>1.5660000000000001</v>
      </c>
      <c r="BN20" s="102">
        <f t="shared" si="9"/>
        <v>23.287000000000003</v>
      </c>
      <c r="BO20" s="102">
        <f t="shared" si="35"/>
        <v>0</v>
      </c>
      <c r="BP20" s="102">
        <f t="shared" si="10"/>
        <v>0</v>
      </c>
      <c r="BQ20" s="102">
        <f t="shared" si="10"/>
        <v>0</v>
      </c>
      <c r="BR20" s="102">
        <f t="shared" si="10"/>
        <v>4.6980000000000004</v>
      </c>
      <c r="BS20" s="102">
        <f t="shared" si="10"/>
        <v>69.861000000000004</v>
      </c>
      <c r="BT20" s="105">
        <f t="shared" si="36"/>
        <v>75</v>
      </c>
      <c r="BU20" s="88" t="s">
        <v>351</v>
      </c>
      <c r="BV20" s="69"/>
      <c r="BW20" s="130">
        <f t="shared" si="37"/>
        <v>75</v>
      </c>
      <c r="BX20" s="130">
        <f t="shared" si="38"/>
        <v>600</v>
      </c>
      <c r="BY20" s="132" t="s">
        <v>385</v>
      </c>
      <c r="BZ20" s="12"/>
      <c r="CA20" s="127"/>
    </row>
    <row r="21" spans="1:79" ht="43.5" x14ac:dyDescent="0.25">
      <c r="A21" s="51" t="s">
        <v>59</v>
      </c>
      <c r="B21" s="31" t="s">
        <v>60</v>
      </c>
      <c r="C21" s="28" t="s">
        <v>47</v>
      </c>
      <c r="D21" s="22"/>
      <c r="E21" s="94"/>
      <c r="F21" s="22"/>
      <c r="G21" s="94"/>
      <c r="H21" s="23">
        <v>14</v>
      </c>
      <c r="I21" s="23">
        <f t="shared" si="11"/>
        <v>0</v>
      </c>
      <c r="J21" s="31"/>
      <c r="K21" s="28"/>
      <c r="L21" s="22"/>
      <c r="M21" s="22"/>
      <c r="N21" s="31"/>
      <c r="O21" s="28"/>
      <c r="P21" s="28"/>
      <c r="Q21" s="29"/>
      <c r="R21" s="24"/>
      <c r="S21" s="24"/>
      <c r="T21" s="22"/>
      <c r="U21" s="22">
        <f t="shared" si="12"/>
        <v>0</v>
      </c>
      <c r="V21" s="22">
        <v>14</v>
      </c>
      <c r="W21" s="25"/>
      <c r="X21" s="99"/>
      <c r="Y21" s="26" t="s">
        <v>245</v>
      </c>
      <c r="Z21" s="26" t="s">
        <v>246</v>
      </c>
      <c r="AA21" s="63">
        <f t="shared" si="13"/>
        <v>0</v>
      </c>
      <c r="AB21" s="25">
        <f t="shared" si="14"/>
        <v>0</v>
      </c>
      <c r="AC21" s="25">
        <f t="shared" si="15"/>
        <v>0</v>
      </c>
      <c r="AD21" s="25">
        <f t="shared" si="16"/>
        <v>0</v>
      </c>
      <c r="AE21" s="93">
        <f t="shared" si="17"/>
        <v>0</v>
      </c>
      <c r="AF21" s="93">
        <f t="shared" si="18"/>
        <v>0</v>
      </c>
      <c r="AG21" s="93">
        <f t="shared" si="19"/>
        <v>0</v>
      </c>
      <c r="AH21" s="64">
        <f t="shared" si="1"/>
        <v>0</v>
      </c>
      <c r="AI21" s="64">
        <f t="shared" si="20"/>
        <v>0</v>
      </c>
      <c r="AJ21" s="64">
        <f t="shared" si="2"/>
        <v>0</v>
      </c>
      <c r="AK21" s="64">
        <f t="shared" si="21"/>
        <v>0</v>
      </c>
      <c r="AL21" s="64">
        <f t="shared" si="22"/>
        <v>0</v>
      </c>
      <c r="AM21" s="64">
        <f t="shared" si="23"/>
        <v>0</v>
      </c>
      <c r="AN21" s="64">
        <f t="shared" si="24"/>
        <v>0</v>
      </c>
      <c r="AO21" s="64">
        <f t="shared" si="24"/>
        <v>0</v>
      </c>
      <c r="AP21" s="64">
        <f t="shared" si="25"/>
        <v>0</v>
      </c>
      <c r="AQ21" s="64">
        <f t="shared" si="25"/>
        <v>0</v>
      </c>
      <c r="AR21" s="64">
        <f t="shared" si="26"/>
        <v>0</v>
      </c>
      <c r="AS21" s="64">
        <f t="shared" si="26"/>
        <v>0</v>
      </c>
      <c r="AT21" s="64">
        <f t="shared" si="26"/>
        <v>0</v>
      </c>
      <c r="AU21" s="64">
        <f t="shared" si="27"/>
        <v>0</v>
      </c>
      <c r="AV21" s="64">
        <f t="shared" si="3"/>
        <v>0</v>
      </c>
      <c r="AW21" s="64">
        <f t="shared" si="3"/>
        <v>0</v>
      </c>
      <c r="AX21" s="64">
        <f t="shared" si="3"/>
        <v>0</v>
      </c>
      <c r="AY21" s="65">
        <f t="shared" si="4"/>
        <v>0</v>
      </c>
      <c r="AZ21" s="65">
        <f t="shared" si="5"/>
        <v>0</v>
      </c>
      <c r="BA21" s="65">
        <f t="shared" si="6"/>
        <v>0</v>
      </c>
      <c r="BB21" s="125">
        <f t="shared" si="28"/>
        <v>0</v>
      </c>
      <c r="BC21" s="78">
        <f t="shared" si="29"/>
        <v>0</v>
      </c>
      <c r="BD21" s="76"/>
      <c r="BE21" s="76"/>
      <c r="BF21" s="76">
        <f t="shared" si="30"/>
        <v>0</v>
      </c>
      <c r="BG21" s="76"/>
      <c r="BH21" s="76">
        <f t="shared" si="31"/>
        <v>0</v>
      </c>
      <c r="BI21" s="76"/>
      <c r="BJ21" s="102">
        <f t="shared" si="32"/>
        <v>0</v>
      </c>
      <c r="BK21" s="102">
        <f t="shared" si="33"/>
        <v>0</v>
      </c>
      <c r="BL21" s="102">
        <f t="shared" si="34"/>
        <v>0</v>
      </c>
      <c r="BM21" s="102">
        <f t="shared" si="8"/>
        <v>0</v>
      </c>
      <c r="BN21" s="102">
        <f t="shared" si="9"/>
        <v>0</v>
      </c>
      <c r="BO21" s="102">
        <f t="shared" si="35"/>
        <v>0</v>
      </c>
      <c r="BP21" s="102">
        <f t="shared" si="10"/>
        <v>0</v>
      </c>
      <c r="BQ21" s="102">
        <f t="shared" si="10"/>
        <v>0</v>
      </c>
      <c r="BR21" s="102">
        <f t="shared" si="10"/>
        <v>0</v>
      </c>
      <c r="BS21" s="102">
        <f t="shared" si="10"/>
        <v>0</v>
      </c>
      <c r="BT21" s="105">
        <f t="shared" si="36"/>
        <v>0</v>
      </c>
      <c r="BU21" s="88" t="s">
        <v>351</v>
      </c>
      <c r="BV21" s="69"/>
      <c r="BW21" s="130">
        <f t="shared" si="37"/>
        <v>0</v>
      </c>
      <c r="BX21" s="130">
        <f t="shared" si="38"/>
        <v>0</v>
      </c>
      <c r="BY21" s="132" t="s">
        <v>385</v>
      </c>
      <c r="BZ21" s="12"/>
      <c r="CA21" s="127"/>
    </row>
    <row r="22" spans="1:79" ht="30" x14ac:dyDescent="0.25">
      <c r="A22" s="51" t="s">
        <v>61</v>
      </c>
      <c r="B22" s="31" t="s">
        <v>62</v>
      </c>
      <c r="C22" s="28" t="s">
        <v>63</v>
      </c>
      <c r="D22" s="22">
        <v>69</v>
      </c>
      <c r="E22" s="95">
        <v>37</v>
      </c>
      <c r="F22" s="22">
        <v>11</v>
      </c>
      <c r="G22" s="95">
        <v>10</v>
      </c>
      <c r="H22" s="23">
        <v>80</v>
      </c>
      <c r="I22" s="23">
        <f t="shared" si="11"/>
        <v>47</v>
      </c>
      <c r="J22" s="31"/>
      <c r="K22" s="28"/>
      <c r="L22" s="22"/>
      <c r="M22" s="22"/>
      <c r="N22" s="31"/>
      <c r="O22" s="28"/>
      <c r="P22" s="28"/>
      <c r="Q22" s="29"/>
      <c r="R22" s="24"/>
      <c r="S22" s="24"/>
      <c r="T22" s="22">
        <f t="shared" ref="T22:T53" si="39">D22</f>
        <v>69</v>
      </c>
      <c r="U22" s="22">
        <f t="shared" si="12"/>
        <v>11</v>
      </c>
      <c r="V22" s="22"/>
      <c r="W22" s="25">
        <v>365</v>
      </c>
      <c r="X22" s="100">
        <v>372</v>
      </c>
      <c r="Y22" s="26" t="s">
        <v>247</v>
      </c>
      <c r="Z22" s="26" t="s">
        <v>248</v>
      </c>
      <c r="AA22" s="63">
        <f t="shared" si="13"/>
        <v>0.27600000000000002</v>
      </c>
      <c r="AB22" s="25">
        <f t="shared" si="14"/>
        <v>2.1999999999999999E-2</v>
      </c>
      <c r="AC22" s="25">
        <f t="shared" si="15"/>
        <v>0.73</v>
      </c>
      <c r="AD22" s="25">
        <f t="shared" si="16"/>
        <v>0</v>
      </c>
      <c r="AE22" s="93">
        <f t="shared" si="17"/>
        <v>0</v>
      </c>
      <c r="AF22" s="93">
        <f t="shared" si="18"/>
        <v>0</v>
      </c>
      <c r="AG22" s="93">
        <f t="shared" si="19"/>
        <v>0</v>
      </c>
      <c r="AH22" s="64">
        <f t="shared" si="1"/>
        <v>20.560000000000002</v>
      </c>
      <c r="AI22" s="64">
        <f t="shared" si="20"/>
        <v>0</v>
      </c>
      <c r="AJ22" s="64">
        <f t="shared" si="2"/>
        <v>0</v>
      </c>
      <c r="AK22" s="64">
        <f t="shared" si="21"/>
        <v>1.85</v>
      </c>
      <c r="AL22" s="64">
        <f t="shared" si="22"/>
        <v>0.5</v>
      </c>
      <c r="AM22" s="64">
        <f t="shared" si="23"/>
        <v>18.600000000000001</v>
      </c>
      <c r="AN22" s="64">
        <f t="shared" si="24"/>
        <v>0</v>
      </c>
      <c r="AO22" s="64">
        <f t="shared" si="24"/>
        <v>0</v>
      </c>
      <c r="AP22" s="64">
        <f t="shared" si="25"/>
        <v>0</v>
      </c>
      <c r="AQ22" s="64">
        <f t="shared" si="25"/>
        <v>0</v>
      </c>
      <c r="AR22" s="64">
        <f t="shared" si="26"/>
        <v>5.5500000000000007</v>
      </c>
      <c r="AS22" s="64">
        <f t="shared" si="26"/>
        <v>1.5</v>
      </c>
      <c r="AT22" s="64">
        <f t="shared" si="26"/>
        <v>55.800000000000004</v>
      </c>
      <c r="AU22" s="64">
        <f t="shared" si="27"/>
        <v>0</v>
      </c>
      <c r="AV22" s="64">
        <f t="shared" si="3"/>
        <v>0</v>
      </c>
      <c r="AW22" s="64">
        <f t="shared" si="3"/>
        <v>0</v>
      </c>
      <c r="AX22" s="64">
        <f t="shared" si="3"/>
        <v>0</v>
      </c>
      <c r="AY22" s="65">
        <f t="shared" si="4"/>
        <v>61.680000000000007</v>
      </c>
      <c r="AZ22" s="65">
        <f t="shared" si="5"/>
        <v>0</v>
      </c>
      <c r="BA22" s="65">
        <f t="shared" si="6"/>
        <v>0</v>
      </c>
      <c r="BB22" s="125">
        <f t="shared" si="28"/>
        <v>63</v>
      </c>
      <c r="BC22" s="78">
        <f t="shared" si="29"/>
        <v>61.680000000000007</v>
      </c>
      <c r="BD22" s="76">
        <f t="shared" ref="BD22:BD64" si="40">$BD$6*1</f>
        <v>10</v>
      </c>
      <c r="BE22" s="76"/>
      <c r="BF22" s="76">
        <f t="shared" si="30"/>
        <v>200</v>
      </c>
      <c r="BG22" s="76"/>
      <c r="BH22" s="76">
        <f t="shared" si="31"/>
        <v>600</v>
      </c>
      <c r="BI22" s="76"/>
      <c r="BJ22" s="102">
        <f t="shared" si="32"/>
        <v>2.331</v>
      </c>
      <c r="BK22" s="102">
        <f t="shared" si="33"/>
        <v>0.69300000000000006</v>
      </c>
      <c r="BL22" s="102">
        <f t="shared" si="34"/>
        <v>23.436</v>
      </c>
      <c r="BM22" s="102">
        <f t="shared" si="8"/>
        <v>0</v>
      </c>
      <c r="BN22" s="102">
        <f t="shared" si="9"/>
        <v>0</v>
      </c>
      <c r="BO22" s="102">
        <f t="shared" si="35"/>
        <v>6.9930000000000003</v>
      </c>
      <c r="BP22" s="102">
        <f t="shared" si="10"/>
        <v>2.0790000000000002</v>
      </c>
      <c r="BQ22" s="102">
        <f t="shared" si="10"/>
        <v>70.307999999999993</v>
      </c>
      <c r="BR22" s="102">
        <f t="shared" si="10"/>
        <v>0</v>
      </c>
      <c r="BS22" s="102">
        <f t="shared" si="10"/>
        <v>0</v>
      </c>
      <c r="BT22" s="105">
        <f t="shared" si="36"/>
        <v>79</v>
      </c>
      <c r="BU22" s="88" t="s">
        <v>351</v>
      </c>
      <c r="BV22" s="69"/>
      <c r="BW22" s="130">
        <f t="shared" si="37"/>
        <v>79</v>
      </c>
      <c r="BX22" s="130">
        <f t="shared" si="38"/>
        <v>600</v>
      </c>
      <c r="BY22" s="132" t="s">
        <v>385</v>
      </c>
      <c r="BZ22" s="12"/>
      <c r="CA22" s="14"/>
    </row>
    <row r="23" spans="1:79" ht="30" x14ac:dyDescent="0.25">
      <c r="A23" s="51" t="s">
        <v>64</v>
      </c>
      <c r="B23" s="27" t="s">
        <v>65</v>
      </c>
      <c r="C23" s="28" t="s">
        <v>66</v>
      </c>
      <c r="D23" s="22">
        <v>37</v>
      </c>
      <c r="E23" s="95">
        <v>38</v>
      </c>
      <c r="F23" s="22">
        <v>10</v>
      </c>
      <c r="G23" s="95">
        <v>10</v>
      </c>
      <c r="H23" s="23">
        <v>47</v>
      </c>
      <c r="I23" s="23">
        <f t="shared" si="11"/>
        <v>48</v>
      </c>
      <c r="J23" s="27" t="s">
        <v>33</v>
      </c>
      <c r="K23" s="28" t="s">
        <v>66</v>
      </c>
      <c r="L23" s="22">
        <v>1</v>
      </c>
      <c r="M23" s="22">
        <v>132</v>
      </c>
      <c r="N23" s="27"/>
      <c r="O23" s="28"/>
      <c r="P23" s="28"/>
      <c r="Q23" s="29"/>
      <c r="R23" s="24"/>
      <c r="S23" s="24"/>
      <c r="T23" s="22">
        <f t="shared" si="39"/>
        <v>37</v>
      </c>
      <c r="U23" s="22">
        <f t="shared" si="12"/>
        <v>10</v>
      </c>
      <c r="V23" s="22"/>
      <c r="W23" s="25">
        <v>307</v>
      </c>
      <c r="X23" s="100">
        <v>255</v>
      </c>
      <c r="Y23" s="26" t="s">
        <v>249</v>
      </c>
      <c r="Z23" s="26" t="s">
        <v>250</v>
      </c>
      <c r="AA23" s="63">
        <f t="shared" si="13"/>
        <v>0.14799999999999999</v>
      </c>
      <c r="AB23" s="25">
        <f t="shared" si="14"/>
        <v>0.02</v>
      </c>
      <c r="AC23" s="25">
        <f t="shared" si="15"/>
        <v>0.61399999999999999</v>
      </c>
      <c r="AD23" s="25">
        <f t="shared" si="16"/>
        <v>0</v>
      </c>
      <c r="AE23" s="93">
        <f t="shared" si="17"/>
        <v>0</v>
      </c>
      <c r="AF23" s="93">
        <f t="shared" si="18"/>
        <v>1E-3</v>
      </c>
      <c r="AG23" s="93">
        <f t="shared" si="19"/>
        <v>0.13200000000000001</v>
      </c>
      <c r="AH23" s="64">
        <f t="shared" si="1"/>
        <v>15.64</v>
      </c>
      <c r="AI23" s="64">
        <f t="shared" si="20"/>
        <v>2.66</v>
      </c>
      <c r="AJ23" s="64">
        <f t="shared" si="2"/>
        <v>0</v>
      </c>
      <c r="AK23" s="64">
        <f t="shared" si="21"/>
        <v>1.9000000000000001</v>
      </c>
      <c r="AL23" s="64">
        <f t="shared" si="22"/>
        <v>0.5</v>
      </c>
      <c r="AM23" s="64">
        <f t="shared" si="23"/>
        <v>12.75</v>
      </c>
      <c r="AN23" s="64">
        <f t="shared" si="24"/>
        <v>0</v>
      </c>
      <c r="AO23" s="64">
        <f t="shared" si="24"/>
        <v>0</v>
      </c>
      <c r="AP23" s="64">
        <f t="shared" si="25"/>
        <v>5.0000000000000001E-3</v>
      </c>
      <c r="AQ23" s="64">
        <f t="shared" si="25"/>
        <v>0.66</v>
      </c>
      <c r="AR23" s="64">
        <f t="shared" si="26"/>
        <v>5.7</v>
      </c>
      <c r="AS23" s="64">
        <f t="shared" si="26"/>
        <v>1.5</v>
      </c>
      <c r="AT23" s="64">
        <f t="shared" si="26"/>
        <v>38.25</v>
      </c>
      <c r="AU23" s="64">
        <f t="shared" si="27"/>
        <v>0</v>
      </c>
      <c r="AV23" s="64">
        <f t="shared" si="3"/>
        <v>0</v>
      </c>
      <c r="AW23" s="64">
        <f t="shared" si="3"/>
        <v>1.4999999999999999E-2</v>
      </c>
      <c r="AX23" s="64">
        <f t="shared" si="3"/>
        <v>1.98</v>
      </c>
      <c r="AY23" s="65">
        <f t="shared" si="4"/>
        <v>46.92</v>
      </c>
      <c r="AZ23" s="65">
        <f t="shared" si="5"/>
        <v>7.98</v>
      </c>
      <c r="BA23" s="65">
        <f t="shared" si="6"/>
        <v>0</v>
      </c>
      <c r="BB23" s="125">
        <f t="shared" si="28"/>
        <v>47</v>
      </c>
      <c r="BC23" s="78">
        <f t="shared" si="29"/>
        <v>54.900000000000006</v>
      </c>
      <c r="BD23" s="76">
        <f t="shared" si="40"/>
        <v>10</v>
      </c>
      <c r="BE23" s="76"/>
      <c r="BF23" s="76">
        <f t="shared" si="30"/>
        <v>200</v>
      </c>
      <c r="BG23" s="76"/>
      <c r="BH23" s="76">
        <f t="shared" si="31"/>
        <v>600</v>
      </c>
      <c r="BI23" s="76"/>
      <c r="BJ23" s="102">
        <f t="shared" si="32"/>
        <v>2.3940000000000001</v>
      </c>
      <c r="BK23" s="102">
        <f t="shared" si="33"/>
        <v>0.63</v>
      </c>
      <c r="BL23" s="102">
        <f t="shared" si="34"/>
        <v>16.065000000000001</v>
      </c>
      <c r="BM23" s="102">
        <f t="shared" si="8"/>
        <v>0</v>
      </c>
      <c r="BN23" s="102">
        <f t="shared" si="9"/>
        <v>0</v>
      </c>
      <c r="BO23" s="102">
        <f t="shared" si="35"/>
        <v>7.1820000000000004</v>
      </c>
      <c r="BP23" s="102">
        <f t="shared" si="10"/>
        <v>1.8900000000000001</v>
      </c>
      <c r="BQ23" s="102">
        <f t="shared" si="10"/>
        <v>48.195000000000007</v>
      </c>
      <c r="BR23" s="102">
        <f t="shared" si="10"/>
        <v>0</v>
      </c>
      <c r="BS23" s="102">
        <f t="shared" si="10"/>
        <v>0</v>
      </c>
      <c r="BT23" s="105">
        <f t="shared" si="36"/>
        <v>57</v>
      </c>
      <c r="BU23" s="88" t="s">
        <v>351</v>
      </c>
      <c r="BV23" s="69"/>
      <c r="BW23" s="130">
        <f t="shared" si="37"/>
        <v>57</v>
      </c>
      <c r="BX23" s="130">
        <f t="shared" si="38"/>
        <v>600</v>
      </c>
      <c r="BY23" s="132" t="s">
        <v>385</v>
      </c>
      <c r="BZ23" s="12"/>
      <c r="CA23" s="14"/>
    </row>
    <row r="24" spans="1:79" ht="29.25" x14ac:dyDescent="0.25">
      <c r="A24" s="51" t="s">
        <v>67</v>
      </c>
      <c r="B24" s="27" t="s">
        <v>68</v>
      </c>
      <c r="C24" s="28" t="s">
        <v>69</v>
      </c>
      <c r="D24" s="22">
        <v>23</v>
      </c>
      <c r="E24" s="95">
        <v>24</v>
      </c>
      <c r="F24" s="22">
        <v>22</v>
      </c>
      <c r="G24" s="95">
        <v>24</v>
      </c>
      <c r="H24" s="23">
        <v>45</v>
      </c>
      <c r="I24" s="23">
        <f t="shared" si="11"/>
        <v>48</v>
      </c>
      <c r="J24" s="27" t="s">
        <v>37</v>
      </c>
      <c r="K24" s="28" t="s">
        <v>69</v>
      </c>
      <c r="L24" s="22">
        <v>13</v>
      </c>
      <c r="M24" s="22">
        <v>355</v>
      </c>
      <c r="N24" s="27" t="s">
        <v>29</v>
      </c>
      <c r="O24" s="28" t="s">
        <v>70</v>
      </c>
      <c r="P24" s="22">
        <v>9</v>
      </c>
      <c r="Q24" s="22">
        <v>10</v>
      </c>
      <c r="R24" s="24">
        <v>19</v>
      </c>
      <c r="S24" s="24">
        <v>238</v>
      </c>
      <c r="T24" s="22">
        <f t="shared" si="39"/>
        <v>23</v>
      </c>
      <c r="U24" s="22">
        <f t="shared" si="12"/>
        <v>22</v>
      </c>
      <c r="V24" s="22"/>
      <c r="W24" s="25">
        <v>211</v>
      </c>
      <c r="X24" s="100">
        <v>208</v>
      </c>
      <c r="Y24" s="26" t="s">
        <v>251</v>
      </c>
      <c r="Z24" s="26" t="s">
        <v>252</v>
      </c>
      <c r="AA24" s="63">
        <f t="shared" si="13"/>
        <v>9.1999999999999998E-2</v>
      </c>
      <c r="AB24" s="25">
        <f t="shared" si="14"/>
        <v>4.3999999999999997E-2</v>
      </c>
      <c r="AC24" s="25">
        <f t="shared" si="15"/>
        <v>0.42199999999999999</v>
      </c>
      <c r="AD24" s="25">
        <f t="shared" si="16"/>
        <v>1.9E-2</v>
      </c>
      <c r="AE24" s="93">
        <f t="shared" si="17"/>
        <v>0.23800000000000002</v>
      </c>
      <c r="AF24" s="93">
        <f t="shared" si="18"/>
        <v>1.3000000000000001E-2</v>
      </c>
      <c r="AG24" s="93">
        <f t="shared" si="19"/>
        <v>0.35499999999999998</v>
      </c>
      <c r="AH24" s="64">
        <f t="shared" si="1"/>
        <v>11.16</v>
      </c>
      <c r="AI24" s="64">
        <f t="shared" si="20"/>
        <v>7.3599999999999994</v>
      </c>
      <c r="AJ24" s="64">
        <f t="shared" si="2"/>
        <v>5.1400000000000006</v>
      </c>
      <c r="AK24" s="64">
        <f t="shared" si="21"/>
        <v>1.2000000000000002</v>
      </c>
      <c r="AL24" s="64">
        <f t="shared" si="22"/>
        <v>1.2000000000000002</v>
      </c>
      <c r="AM24" s="64">
        <f t="shared" si="23"/>
        <v>10.4</v>
      </c>
      <c r="AN24" s="64">
        <f t="shared" si="24"/>
        <v>0.70299999999999996</v>
      </c>
      <c r="AO24" s="64">
        <f t="shared" si="24"/>
        <v>8.8059999999999992</v>
      </c>
      <c r="AP24" s="64">
        <f t="shared" si="25"/>
        <v>6.5000000000000002E-2</v>
      </c>
      <c r="AQ24" s="64">
        <f t="shared" si="25"/>
        <v>1.7750000000000001</v>
      </c>
      <c r="AR24" s="64">
        <f t="shared" si="26"/>
        <v>3.6000000000000005</v>
      </c>
      <c r="AS24" s="64">
        <f t="shared" si="26"/>
        <v>3.6000000000000005</v>
      </c>
      <c r="AT24" s="64">
        <f t="shared" si="26"/>
        <v>31.200000000000003</v>
      </c>
      <c r="AU24" s="64">
        <f t="shared" si="27"/>
        <v>2.109</v>
      </c>
      <c r="AV24" s="64">
        <f t="shared" si="3"/>
        <v>26.417999999999999</v>
      </c>
      <c r="AW24" s="64">
        <f t="shared" si="3"/>
        <v>0.19500000000000001</v>
      </c>
      <c r="AX24" s="64">
        <f t="shared" si="3"/>
        <v>5.3250000000000002</v>
      </c>
      <c r="AY24" s="65">
        <f t="shared" si="4"/>
        <v>33.480000000000004</v>
      </c>
      <c r="AZ24" s="65">
        <f t="shared" si="5"/>
        <v>22.08</v>
      </c>
      <c r="BA24" s="65">
        <f t="shared" si="6"/>
        <v>15.420000000000002</v>
      </c>
      <c r="BB24" s="125">
        <f t="shared" si="28"/>
        <v>72</v>
      </c>
      <c r="BC24" s="78">
        <f t="shared" si="29"/>
        <v>70.98</v>
      </c>
      <c r="BD24" s="76">
        <f t="shared" si="40"/>
        <v>10</v>
      </c>
      <c r="BE24" s="76">
        <v>10</v>
      </c>
      <c r="BF24" s="76">
        <f t="shared" si="30"/>
        <v>200</v>
      </c>
      <c r="BG24" s="76">
        <v>200</v>
      </c>
      <c r="BH24" s="76">
        <f t="shared" si="31"/>
        <v>600</v>
      </c>
      <c r="BI24" s="76">
        <v>600</v>
      </c>
      <c r="BJ24" s="102">
        <f t="shared" si="32"/>
        <v>1.512</v>
      </c>
      <c r="BK24" s="102">
        <f t="shared" si="33"/>
        <v>1.3860000000000001</v>
      </c>
      <c r="BL24" s="102">
        <f t="shared" si="34"/>
        <v>13.103999999999999</v>
      </c>
      <c r="BM24" s="102">
        <f t="shared" si="8"/>
        <v>0.55100000000000005</v>
      </c>
      <c r="BN24" s="102">
        <f t="shared" si="9"/>
        <v>6.9020000000000001</v>
      </c>
      <c r="BO24" s="102">
        <f t="shared" si="35"/>
        <v>4.5359999999999996</v>
      </c>
      <c r="BP24" s="102">
        <f t="shared" si="10"/>
        <v>4.1580000000000004</v>
      </c>
      <c r="BQ24" s="102">
        <f t="shared" si="10"/>
        <v>39.311999999999998</v>
      </c>
      <c r="BR24" s="102">
        <f t="shared" si="10"/>
        <v>1.653</v>
      </c>
      <c r="BS24" s="102">
        <f t="shared" si="10"/>
        <v>20.706</v>
      </c>
      <c r="BT24" s="105">
        <f t="shared" si="36"/>
        <v>70</v>
      </c>
      <c r="BU24" s="88" t="s">
        <v>351</v>
      </c>
      <c r="BV24" s="69"/>
      <c r="BW24" s="130">
        <f t="shared" si="37"/>
        <v>70</v>
      </c>
      <c r="BX24" s="130">
        <f t="shared" si="38"/>
        <v>1200</v>
      </c>
      <c r="BY24" s="132" t="s">
        <v>385</v>
      </c>
      <c r="BZ24" s="12"/>
      <c r="CA24" s="14"/>
    </row>
    <row r="25" spans="1:79" ht="30" x14ac:dyDescent="0.25">
      <c r="A25" s="51" t="s">
        <v>71</v>
      </c>
      <c r="B25" s="27" t="s">
        <v>72</v>
      </c>
      <c r="C25" s="28" t="s">
        <v>73</v>
      </c>
      <c r="D25" s="22">
        <v>42</v>
      </c>
      <c r="E25" s="95">
        <v>39</v>
      </c>
      <c r="F25" s="22">
        <v>17</v>
      </c>
      <c r="G25" s="95">
        <v>17</v>
      </c>
      <c r="H25" s="23">
        <v>59</v>
      </c>
      <c r="I25" s="23">
        <f t="shared" si="11"/>
        <v>56</v>
      </c>
      <c r="J25" s="27" t="s">
        <v>37</v>
      </c>
      <c r="K25" s="28" t="s">
        <v>73</v>
      </c>
      <c r="L25" s="22">
        <v>14</v>
      </c>
      <c r="M25" s="22">
        <v>700</v>
      </c>
      <c r="N25" s="27" t="s">
        <v>29</v>
      </c>
      <c r="O25" s="28" t="s">
        <v>73</v>
      </c>
      <c r="P25" s="22">
        <v>15</v>
      </c>
      <c r="Q25" s="22">
        <v>9</v>
      </c>
      <c r="R25" s="24">
        <v>24</v>
      </c>
      <c r="S25" s="24">
        <v>411</v>
      </c>
      <c r="T25" s="22">
        <f t="shared" si="39"/>
        <v>42</v>
      </c>
      <c r="U25" s="22">
        <f t="shared" si="12"/>
        <v>17</v>
      </c>
      <c r="V25" s="22"/>
      <c r="W25" s="25">
        <v>310</v>
      </c>
      <c r="X25" s="100">
        <v>292</v>
      </c>
      <c r="Y25" s="26" t="s">
        <v>253</v>
      </c>
      <c r="Z25" s="26" t="s">
        <v>254</v>
      </c>
      <c r="AA25" s="63">
        <f t="shared" si="13"/>
        <v>0.16800000000000001</v>
      </c>
      <c r="AB25" s="25">
        <f t="shared" si="14"/>
        <v>3.4000000000000002E-2</v>
      </c>
      <c r="AC25" s="25">
        <f t="shared" si="15"/>
        <v>0.62</v>
      </c>
      <c r="AD25" s="25">
        <f t="shared" si="16"/>
        <v>2.4E-2</v>
      </c>
      <c r="AE25" s="93">
        <f t="shared" si="17"/>
        <v>0.41100000000000003</v>
      </c>
      <c r="AF25" s="93">
        <f t="shared" si="18"/>
        <v>1.4E-2</v>
      </c>
      <c r="AG25" s="93">
        <f t="shared" si="19"/>
        <v>0.70000000000000007</v>
      </c>
      <c r="AH25" s="64">
        <f t="shared" si="1"/>
        <v>16.440000000000001</v>
      </c>
      <c r="AI25" s="64">
        <f t="shared" si="20"/>
        <v>14.280000000000001</v>
      </c>
      <c r="AJ25" s="64">
        <f t="shared" si="2"/>
        <v>8.7000000000000011</v>
      </c>
      <c r="AK25" s="64">
        <f t="shared" si="21"/>
        <v>1.9500000000000002</v>
      </c>
      <c r="AL25" s="64">
        <f t="shared" si="22"/>
        <v>0.85000000000000009</v>
      </c>
      <c r="AM25" s="64">
        <f t="shared" si="23"/>
        <v>14.600000000000001</v>
      </c>
      <c r="AN25" s="64">
        <f t="shared" si="24"/>
        <v>0.8879999999999999</v>
      </c>
      <c r="AO25" s="64">
        <f t="shared" si="24"/>
        <v>15.206999999999999</v>
      </c>
      <c r="AP25" s="64">
        <f t="shared" si="25"/>
        <v>7.0000000000000007E-2</v>
      </c>
      <c r="AQ25" s="64">
        <f t="shared" si="25"/>
        <v>3.5</v>
      </c>
      <c r="AR25" s="64">
        <f t="shared" si="26"/>
        <v>5.8500000000000005</v>
      </c>
      <c r="AS25" s="64">
        <f t="shared" si="26"/>
        <v>2.5500000000000003</v>
      </c>
      <c r="AT25" s="64">
        <f t="shared" si="26"/>
        <v>43.800000000000004</v>
      </c>
      <c r="AU25" s="64">
        <f t="shared" si="27"/>
        <v>2.6639999999999997</v>
      </c>
      <c r="AV25" s="64">
        <f t="shared" si="27"/>
        <v>45.620999999999995</v>
      </c>
      <c r="AW25" s="64">
        <f t="shared" si="27"/>
        <v>0.21000000000000002</v>
      </c>
      <c r="AX25" s="64">
        <f t="shared" si="27"/>
        <v>10.5</v>
      </c>
      <c r="AY25" s="65">
        <f t="shared" si="4"/>
        <v>49.320000000000007</v>
      </c>
      <c r="AZ25" s="65">
        <f t="shared" si="5"/>
        <v>42.84</v>
      </c>
      <c r="BA25" s="65">
        <f t="shared" si="6"/>
        <v>26.1</v>
      </c>
      <c r="BB25" s="125">
        <f t="shared" si="28"/>
        <v>111</v>
      </c>
      <c r="BC25" s="78">
        <f t="shared" si="29"/>
        <v>118.26000000000002</v>
      </c>
      <c r="BD25" s="76">
        <f t="shared" si="40"/>
        <v>10</v>
      </c>
      <c r="BE25" s="76">
        <v>10</v>
      </c>
      <c r="BF25" s="76">
        <f t="shared" si="30"/>
        <v>200</v>
      </c>
      <c r="BG25" s="76">
        <v>200</v>
      </c>
      <c r="BH25" s="76">
        <f t="shared" si="31"/>
        <v>600</v>
      </c>
      <c r="BI25" s="76">
        <v>600</v>
      </c>
      <c r="BJ25" s="102">
        <f t="shared" si="32"/>
        <v>2.4569999999999999</v>
      </c>
      <c r="BK25" s="102">
        <f t="shared" si="32"/>
        <v>1.071</v>
      </c>
      <c r="BL25" s="102">
        <f t="shared" si="34"/>
        <v>18.396000000000001</v>
      </c>
      <c r="BM25" s="102">
        <f t="shared" si="8"/>
        <v>0.69600000000000006</v>
      </c>
      <c r="BN25" s="102">
        <f t="shared" si="9"/>
        <v>11.919</v>
      </c>
      <c r="BO25" s="102">
        <f t="shared" si="35"/>
        <v>7.3709999999999996</v>
      </c>
      <c r="BP25" s="102">
        <f t="shared" si="35"/>
        <v>3.2130000000000001</v>
      </c>
      <c r="BQ25" s="102">
        <f t="shared" si="35"/>
        <v>55.188000000000002</v>
      </c>
      <c r="BR25" s="102">
        <f t="shared" si="35"/>
        <v>2.0880000000000001</v>
      </c>
      <c r="BS25" s="102">
        <f t="shared" si="35"/>
        <v>35.757000000000005</v>
      </c>
      <c r="BT25" s="105">
        <f t="shared" si="36"/>
        <v>104</v>
      </c>
      <c r="BU25" s="88" t="s">
        <v>351</v>
      </c>
      <c r="BV25" s="69"/>
      <c r="BW25" s="130">
        <f t="shared" si="37"/>
        <v>104</v>
      </c>
      <c r="BX25" s="130">
        <f t="shared" si="38"/>
        <v>1200</v>
      </c>
      <c r="BY25" s="132" t="s">
        <v>385</v>
      </c>
      <c r="BZ25" s="12"/>
      <c r="CA25" s="127"/>
    </row>
    <row r="26" spans="1:79" ht="30" x14ac:dyDescent="0.25">
      <c r="A26" s="51" t="s">
        <v>74</v>
      </c>
      <c r="B26" s="31" t="s">
        <v>75</v>
      </c>
      <c r="C26" s="28" t="s">
        <v>76</v>
      </c>
      <c r="D26" s="22">
        <v>25</v>
      </c>
      <c r="E26" s="94">
        <v>26</v>
      </c>
      <c r="F26" s="22">
        <v>8</v>
      </c>
      <c r="G26" s="94">
        <v>8</v>
      </c>
      <c r="H26" s="23">
        <v>33</v>
      </c>
      <c r="I26" s="23">
        <f t="shared" si="11"/>
        <v>34</v>
      </c>
      <c r="J26" s="31"/>
      <c r="K26" s="28"/>
      <c r="L26" s="22"/>
      <c r="M26" s="22"/>
      <c r="N26" s="31"/>
      <c r="O26" s="28"/>
      <c r="P26" s="28"/>
      <c r="Q26" s="29"/>
      <c r="R26" s="24"/>
      <c r="S26" s="24"/>
      <c r="T26" s="22">
        <f t="shared" si="39"/>
        <v>25</v>
      </c>
      <c r="U26" s="22">
        <f t="shared" si="12"/>
        <v>8</v>
      </c>
      <c r="V26" s="22"/>
      <c r="W26" s="25">
        <v>290</v>
      </c>
      <c r="X26" s="99">
        <v>298</v>
      </c>
      <c r="Y26" s="26" t="s">
        <v>255</v>
      </c>
      <c r="Z26" s="26" t="s">
        <v>256</v>
      </c>
      <c r="AA26" s="63">
        <f t="shared" si="13"/>
        <v>0.1</v>
      </c>
      <c r="AB26" s="25">
        <f t="shared" si="14"/>
        <v>1.6E-2</v>
      </c>
      <c r="AC26" s="25">
        <f t="shared" si="15"/>
        <v>0.57999999999999996</v>
      </c>
      <c r="AD26" s="25">
        <f t="shared" si="16"/>
        <v>0</v>
      </c>
      <c r="AE26" s="93">
        <f t="shared" si="17"/>
        <v>0</v>
      </c>
      <c r="AF26" s="93">
        <f t="shared" si="18"/>
        <v>0</v>
      </c>
      <c r="AG26" s="93">
        <f t="shared" si="19"/>
        <v>0</v>
      </c>
      <c r="AH26" s="64">
        <f t="shared" si="1"/>
        <v>13.919999999999998</v>
      </c>
      <c r="AI26" s="64">
        <f t="shared" si="20"/>
        <v>0</v>
      </c>
      <c r="AJ26" s="64">
        <f t="shared" si="2"/>
        <v>0</v>
      </c>
      <c r="AK26" s="64">
        <f t="shared" si="21"/>
        <v>1.3</v>
      </c>
      <c r="AL26" s="64">
        <f t="shared" si="22"/>
        <v>0.4</v>
      </c>
      <c r="AM26" s="64">
        <f t="shared" si="23"/>
        <v>14.9</v>
      </c>
      <c r="AN26" s="64">
        <f t="shared" si="24"/>
        <v>0</v>
      </c>
      <c r="AO26" s="64">
        <f t="shared" si="24"/>
        <v>0</v>
      </c>
      <c r="AP26" s="64">
        <f t="shared" si="25"/>
        <v>0</v>
      </c>
      <c r="AQ26" s="64">
        <f t="shared" si="25"/>
        <v>0</v>
      </c>
      <c r="AR26" s="64">
        <f t="shared" si="26"/>
        <v>3.9000000000000004</v>
      </c>
      <c r="AS26" s="64">
        <f t="shared" si="26"/>
        <v>1.2000000000000002</v>
      </c>
      <c r="AT26" s="64">
        <f t="shared" si="26"/>
        <v>44.7</v>
      </c>
      <c r="AU26" s="64">
        <f t="shared" si="27"/>
        <v>0</v>
      </c>
      <c r="AV26" s="64">
        <f t="shared" si="27"/>
        <v>0</v>
      </c>
      <c r="AW26" s="64">
        <f t="shared" si="27"/>
        <v>0</v>
      </c>
      <c r="AX26" s="64">
        <f t="shared" si="27"/>
        <v>0</v>
      </c>
      <c r="AY26" s="65">
        <f t="shared" si="4"/>
        <v>41.759999999999991</v>
      </c>
      <c r="AZ26" s="65">
        <f t="shared" si="5"/>
        <v>0</v>
      </c>
      <c r="BA26" s="65">
        <f t="shared" si="6"/>
        <v>0</v>
      </c>
      <c r="BB26" s="125">
        <f t="shared" si="28"/>
        <v>50</v>
      </c>
      <c r="BC26" s="78">
        <f t="shared" si="29"/>
        <v>41.759999999999991</v>
      </c>
      <c r="BD26" s="76">
        <f t="shared" si="40"/>
        <v>10</v>
      </c>
      <c r="BE26" s="76"/>
      <c r="BF26" s="76">
        <f t="shared" si="30"/>
        <v>200</v>
      </c>
      <c r="BG26" s="76"/>
      <c r="BH26" s="76">
        <f t="shared" si="31"/>
        <v>600</v>
      </c>
      <c r="BI26" s="76"/>
      <c r="BJ26" s="102">
        <f t="shared" si="32"/>
        <v>1.6379999999999999</v>
      </c>
      <c r="BK26" s="102">
        <f t="shared" si="32"/>
        <v>0.504</v>
      </c>
      <c r="BL26" s="102">
        <f t="shared" si="34"/>
        <v>18.774000000000001</v>
      </c>
      <c r="BM26" s="102">
        <f t="shared" si="8"/>
        <v>0</v>
      </c>
      <c r="BN26" s="102">
        <f t="shared" si="9"/>
        <v>0</v>
      </c>
      <c r="BO26" s="102">
        <f t="shared" si="35"/>
        <v>4.9139999999999997</v>
      </c>
      <c r="BP26" s="102">
        <f t="shared" si="35"/>
        <v>1.512</v>
      </c>
      <c r="BQ26" s="102">
        <f t="shared" si="35"/>
        <v>56.322000000000003</v>
      </c>
      <c r="BR26" s="102">
        <f t="shared" si="35"/>
        <v>0</v>
      </c>
      <c r="BS26" s="102">
        <f t="shared" si="35"/>
        <v>0</v>
      </c>
      <c r="BT26" s="105">
        <f t="shared" si="36"/>
        <v>63</v>
      </c>
      <c r="BU26" s="88" t="s">
        <v>351</v>
      </c>
      <c r="BV26" s="69"/>
      <c r="BW26" s="130">
        <f t="shared" si="37"/>
        <v>63</v>
      </c>
      <c r="BX26" s="130">
        <f t="shared" si="38"/>
        <v>600</v>
      </c>
      <c r="BY26" s="132" t="s">
        <v>385</v>
      </c>
      <c r="BZ26" s="12"/>
      <c r="CA26" s="127"/>
    </row>
    <row r="27" spans="1:79" ht="30" x14ac:dyDescent="0.25">
      <c r="A27" s="51" t="s">
        <v>77</v>
      </c>
      <c r="B27" s="31" t="s">
        <v>78</v>
      </c>
      <c r="C27" s="28" t="s">
        <v>79</v>
      </c>
      <c r="D27" s="22">
        <v>24</v>
      </c>
      <c r="E27" s="94">
        <v>25</v>
      </c>
      <c r="F27" s="22">
        <v>4</v>
      </c>
      <c r="G27" s="94">
        <v>7</v>
      </c>
      <c r="H27" s="23">
        <v>28</v>
      </c>
      <c r="I27" s="23">
        <f t="shared" si="11"/>
        <v>32</v>
      </c>
      <c r="J27" s="31"/>
      <c r="K27" s="28"/>
      <c r="L27" s="22"/>
      <c r="M27" s="22"/>
      <c r="N27" s="31"/>
      <c r="O27" s="28"/>
      <c r="P27" s="28"/>
      <c r="Q27" s="29"/>
      <c r="R27" s="24"/>
      <c r="S27" s="24"/>
      <c r="T27" s="22">
        <f t="shared" si="39"/>
        <v>24</v>
      </c>
      <c r="U27" s="22">
        <f t="shared" si="12"/>
        <v>4</v>
      </c>
      <c r="V27" s="22"/>
      <c r="W27" s="25">
        <v>100</v>
      </c>
      <c r="X27" s="99">
        <v>106</v>
      </c>
      <c r="Y27" s="26" t="s">
        <v>257</v>
      </c>
      <c r="Z27" s="26" t="s">
        <v>258</v>
      </c>
      <c r="AA27" s="63">
        <f t="shared" si="13"/>
        <v>9.6000000000000002E-2</v>
      </c>
      <c r="AB27" s="25">
        <f t="shared" si="14"/>
        <v>8.0000000000000002E-3</v>
      </c>
      <c r="AC27" s="25">
        <f t="shared" si="15"/>
        <v>0.2</v>
      </c>
      <c r="AD27" s="25">
        <f t="shared" si="16"/>
        <v>0</v>
      </c>
      <c r="AE27" s="93">
        <f t="shared" si="17"/>
        <v>0</v>
      </c>
      <c r="AF27" s="93">
        <f t="shared" si="18"/>
        <v>0</v>
      </c>
      <c r="AG27" s="93">
        <f t="shared" si="19"/>
        <v>0</v>
      </c>
      <c r="AH27" s="64">
        <f t="shared" si="1"/>
        <v>6.080000000000001</v>
      </c>
      <c r="AI27" s="64">
        <f t="shared" si="20"/>
        <v>0</v>
      </c>
      <c r="AJ27" s="64">
        <f t="shared" si="2"/>
        <v>0</v>
      </c>
      <c r="AK27" s="64">
        <f t="shared" si="21"/>
        <v>1.25</v>
      </c>
      <c r="AL27" s="64">
        <f t="shared" si="22"/>
        <v>0.35000000000000003</v>
      </c>
      <c r="AM27" s="64">
        <f t="shared" si="23"/>
        <v>5.3000000000000007</v>
      </c>
      <c r="AN27" s="64">
        <f t="shared" si="24"/>
        <v>0</v>
      </c>
      <c r="AO27" s="64">
        <f t="shared" si="24"/>
        <v>0</v>
      </c>
      <c r="AP27" s="64">
        <f t="shared" si="25"/>
        <v>0</v>
      </c>
      <c r="AQ27" s="64">
        <f t="shared" si="25"/>
        <v>0</v>
      </c>
      <c r="AR27" s="64">
        <f t="shared" si="26"/>
        <v>3.75</v>
      </c>
      <c r="AS27" s="64">
        <f t="shared" si="26"/>
        <v>1.05</v>
      </c>
      <c r="AT27" s="64">
        <f t="shared" si="26"/>
        <v>15.900000000000002</v>
      </c>
      <c r="AU27" s="64">
        <f t="shared" si="27"/>
        <v>0</v>
      </c>
      <c r="AV27" s="64">
        <f t="shared" si="27"/>
        <v>0</v>
      </c>
      <c r="AW27" s="64">
        <f t="shared" si="27"/>
        <v>0</v>
      </c>
      <c r="AX27" s="64">
        <f t="shared" si="27"/>
        <v>0</v>
      </c>
      <c r="AY27" s="65">
        <f t="shared" si="4"/>
        <v>18.240000000000002</v>
      </c>
      <c r="AZ27" s="65">
        <f t="shared" si="5"/>
        <v>0</v>
      </c>
      <c r="BA27" s="65">
        <f t="shared" si="6"/>
        <v>0</v>
      </c>
      <c r="BB27" s="125">
        <f t="shared" si="28"/>
        <v>21</v>
      </c>
      <c r="BC27" s="78">
        <f t="shared" si="29"/>
        <v>18.240000000000002</v>
      </c>
      <c r="BD27" s="76">
        <f t="shared" si="40"/>
        <v>10</v>
      </c>
      <c r="BE27" s="76"/>
      <c r="BF27" s="76">
        <f t="shared" si="30"/>
        <v>200</v>
      </c>
      <c r="BG27" s="76"/>
      <c r="BH27" s="76">
        <f t="shared" si="31"/>
        <v>600</v>
      </c>
      <c r="BI27" s="76"/>
      <c r="BJ27" s="102">
        <f t="shared" si="32"/>
        <v>1.575</v>
      </c>
      <c r="BK27" s="102">
        <f t="shared" si="32"/>
        <v>0.252</v>
      </c>
      <c r="BL27" s="102">
        <f t="shared" si="34"/>
        <v>6.6779999999999999</v>
      </c>
      <c r="BM27" s="102">
        <f t="shared" si="8"/>
        <v>0</v>
      </c>
      <c r="BN27" s="102">
        <f t="shared" si="9"/>
        <v>0</v>
      </c>
      <c r="BO27" s="102">
        <f t="shared" si="35"/>
        <v>4.7249999999999996</v>
      </c>
      <c r="BP27" s="102">
        <f t="shared" si="35"/>
        <v>0.75600000000000001</v>
      </c>
      <c r="BQ27" s="102">
        <f t="shared" si="35"/>
        <v>20.033999999999999</v>
      </c>
      <c r="BR27" s="102">
        <f t="shared" si="35"/>
        <v>0</v>
      </c>
      <c r="BS27" s="102">
        <f t="shared" si="35"/>
        <v>0</v>
      </c>
      <c r="BT27" s="105">
        <f t="shared" si="36"/>
        <v>26</v>
      </c>
      <c r="BU27" s="88" t="s">
        <v>351</v>
      </c>
      <c r="BV27" s="69"/>
      <c r="BW27" s="130">
        <f t="shared" si="37"/>
        <v>26</v>
      </c>
      <c r="BX27" s="130">
        <f t="shared" si="38"/>
        <v>600</v>
      </c>
      <c r="BY27" s="132" t="s">
        <v>385</v>
      </c>
      <c r="BZ27" s="12"/>
      <c r="CA27" s="127"/>
    </row>
    <row r="28" spans="1:79" ht="30" x14ac:dyDescent="0.25">
      <c r="A28" s="51" t="s">
        <v>80</v>
      </c>
      <c r="B28" s="27" t="s">
        <v>81</v>
      </c>
      <c r="C28" s="28" t="s">
        <v>79</v>
      </c>
      <c r="D28" s="22">
        <v>35</v>
      </c>
      <c r="E28" s="94">
        <v>33</v>
      </c>
      <c r="F28" s="22">
        <v>8</v>
      </c>
      <c r="G28" s="94">
        <v>9</v>
      </c>
      <c r="H28" s="23">
        <v>43</v>
      </c>
      <c r="I28" s="23">
        <f t="shared" si="11"/>
        <v>42</v>
      </c>
      <c r="J28" s="27" t="s">
        <v>82</v>
      </c>
      <c r="K28" s="28" t="s">
        <v>79</v>
      </c>
      <c r="L28" s="22">
        <v>13</v>
      </c>
      <c r="M28" s="22">
        <v>557</v>
      </c>
      <c r="N28" s="27" t="s">
        <v>29</v>
      </c>
      <c r="O28" s="28" t="s">
        <v>83</v>
      </c>
      <c r="P28" s="22">
        <v>11</v>
      </c>
      <c r="Q28" s="22">
        <v>3</v>
      </c>
      <c r="R28" s="24">
        <v>14</v>
      </c>
      <c r="S28" s="24">
        <v>96</v>
      </c>
      <c r="T28" s="22">
        <f t="shared" si="39"/>
        <v>35</v>
      </c>
      <c r="U28" s="22">
        <f t="shared" si="12"/>
        <v>8</v>
      </c>
      <c r="V28" s="22"/>
      <c r="W28" s="25">
        <v>267</v>
      </c>
      <c r="X28" s="99">
        <v>258</v>
      </c>
      <c r="Y28" s="26" t="s">
        <v>257</v>
      </c>
      <c r="Z28" s="26" t="s">
        <v>259</v>
      </c>
      <c r="AA28" s="63">
        <f t="shared" si="13"/>
        <v>0.14000000000000001</v>
      </c>
      <c r="AB28" s="25">
        <f t="shared" si="14"/>
        <v>1.6E-2</v>
      </c>
      <c r="AC28" s="25">
        <f t="shared" si="15"/>
        <v>0.53400000000000003</v>
      </c>
      <c r="AD28" s="25">
        <f t="shared" si="16"/>
        <v>1.4E-2</v>
      </c>
      <c r="AE28" s="93">
        <f t="shared" si="17"/>
        <v>9.6000000000000002E-2</v>
      </c>
      <c r="AF28" s="93">
        <f t="shared" si="18"/>
        <v>1.3000000000000001E-2</v>
      </c>
      <c r="AG28" s="93">
        <f t="shared" si="19"/>
        <v>0.55700000000000005</v>
      </c>
      <c r="AH28" s="64">
        <f t="shared" si="1"/>
        <v>13.8</v>
      </c>
      <c r="AI28" s="64">
        <f t="shared" si="20"/>
        <v>11.400000000000002</v>
      </c>
      <c r="AJ28" s="64">
        <f t="shared" si="2"/>
        <v>2.2000000000000002</v>
      </c>
      <c r="AK28" s="64">
        <f t="shared" si="21"/>
        <v>1.6500000000000001</v>
      </c>
      <c r="AL28" s="64">
        <f t="shared" si="22"/>
        <v>0.45</v>
      </c>
      <c r="AM28" s="64">
        <f t="shared" si="23"/>
        <v>12.9</v>
      </c>
      <c r="AN28" s="64">
        <f t="shared" si="24"/>
        <v>0.51800000000000002</v>
      </c>
      <c r="AO28" s="64">
        <f t="shared" si="24"/>
        <v>3.5519999999999996</v>
      </c>
      <c r="AP28" s="64">
        <f t="shared" si="25"/>
        <v>6.5000000000000002E-2</v>
      </c>
      <c r="AQ28" s="64">
        <f t="shared" si="25"/>
        <v>2.7850000000000001</v>
      </c>
      <c r="AR28" s="64">
        <f t="shared" si="26"/>
        <v>4.95</v>
      </c>
      <c r="AS28" s="64">
        <f t="shared" si="26"/>
        <v>1.35</v>
      </c>
      <c r="AT28" s="64">
        <f t="shared" si="26"/>
        <v>38.700000000000003</v>
      </c>
      <c r="AU28" s="64">
        <f t="shared" si="27"/>
        <v>1.554</v>
      </c>
      <c r="AV28" s="64">
        <f t="shared" si="27"/>
        <v>10.655999999999999</v>
      </c>
      <c r="AW28" s="64">
        <f t="shared" si="27"/>
        <v>0.19500000000000001</v>
      </c>
      <c r="AX28" s="64">
        <f t="shared" si="27"/>
        <v>8.3550000000000004</v>
      </c>
      <c r="AY28" s="65">
        <f t="shared" si="4"/>
        <v>41.400000000000006</v>
      </c>
      <c r="AZ28" s="65">
        <f t="shared" si="5"/>
        <v>34.200000000000003</v>
      </c>
      <c r="BA28" s="65">
        <f t="shared" si="6"/>
        <v>6.6000000000000005</v>
      </c>
      <c r="BB28" s="125">
        <f t="shared" si="28"/>
        <v>66</v>
      </c>
      <c r="BC28" s="78">
        <f t="shared" si="29"/>
        <v>82.2</v>
      </c>
      <c r="BD28" s="76">
        <f t="shared" si="40"/>
        <v>10</v>
      </c>
      <c r="BE28" s="76">
        <v>10</v>
      </c>
      <c r="BF28" s="76">
        <f t="shared" si="30"/>
        <v>200</v>
      </c>
      <c r="BG28" s="76">
        <v>200</v>
      </c>
      <c r="BH28" s="76">
        <f t="shared" si="31"/>
        <v>600</v>
      </c>
      <c r="BI28" s="76">
        <v>600</v>
      </c>
      <c r="BJ28" s="102">
        <f t="shared" si="32"/>
        <v>2.0790000000000002</v>
      </c>
      <c r="BK28" s="102">
        <f t="shared" si="32"/>
        <v>0.504</v>
      </c>
      <c r="BL28" s="102">
        <f t="shared" si="34"/>
        <v>16.254000000000001</v>
      </c>
      <c r="BM28" s="102">
        <f t="shared" si="8"/>
        <v>0.40600000000000003</v>
      </c>
      <c r="BN28" s="102">
        <f t="shared" si="9"/>
        <v>2.7840000000000003</v>
      </c>
      <c r="BO28" s="102">
        <f t="shared" si="35"/>
        <v>6.2370000000000001</v>
      </c>
      <c r="BP28" s="102">
        <f t="shared" si="35"/>
        <v>1.512</v>
      </c>
      <c r="BQ28" s="102">
        <f t="shared" si="35"/>
        <v>48.762</v>
      </c>
      <c r="BR28" s="102">
        <f t="shared" si="35"/>
        <v>1.218</v>
      </c>
      <c r="BS28" s="102">
        <f t="shared" si="35"/>
        <v>8.3520000000000003</v>
      </c>
      <c r="BT28" s="105">
        <f t="shared" si="36"/>
        <v>66</v>
      </c>
      <c r="BU28" s="88" t="s">
        <v>351</v>
      </c>
      <c r="BV28" s="69"/>
      <c r="BW28" s="130">
        <f t="shared" si="37"/>
        <v>66</v>
      </c>
      <c r="BX28" s="130">
        <f t="shared" si="38"/>
        <v>1200</v>
      </c>
      <c r="BY28" s="132" t="s">
        <v>385</v>
      </c>
      <c r="BZ28" s="12"/>
      <c r="CA28" s="127"/>
    </row>
    <row r="29" spans="1:79" ht="43.5" x14ac:dyDescent="0.25">
      <c r="A29" s="51" t="s">
        <v>84</v>
      </c>
      <c r="B29" s="27" t="s">
        <v>260</v>
      </c>
      <c r="C29" s="28" t="s">
        <v>85</v>
      </c>
      <c r="D29" s="22">
        <v>37</v>
      </c>
      <c r="E29" s="94">
        <v>37</v>
      </c>
      <c r="F29" s="22">
        <v>13</v>
      </c>
      <c r="G29" s="94">
        <v>14</v>
      </c>
      <c r="H29" s="23">
        <v>50</v>
      </c>
      <c r="I29" s="23">
        <f t="shared" si="11"/>
        <v>51</v>
      </c>
      <c r="J29" s="27" t="s">
        <v>82</v>
      </c>
      <c r="K29" s="28" t="s">
        <v>85</v>
      </c>
      <c r="L29" s="22">
        <v>4</v>
      </c>
      <c r="M29" s="22">
        <v>208</v>
      </c>
      <c r="N29" s="27" t="s">
        <v>50</v>
      </c>
      <c r="O29" s="28" t="s">
        <v>85</v>
      </c>
      <c r="P29" s="22">
        <v>3</v>
      </c>
      <c r="Q29" s="22">
        <v>1</v>
      </c>
      <c r="R29" s="24">
        <v>4</v>
      </c>
      <c r="S29" s="24">
        <v>52</v>
      </c>
      <c r="T29" s="22">
        <f t="shared" si="39"/>
        <v>37</v>
      </c>
      <c r="U29" s="22">
        <f t="shared" si="12"/>
        <v>13</v>
      </c>
      <c r="V29" s="22"/>
      <c r="W29" s="25">
        <v>328</v>
      </c>
      <c r="X29" s="99">
        <v>340</v>
      </c>
      <c r="Y29" s="26" t="s">
        <v>261</v>
      </c>
      <c r="Z29" s="26" t="s">
        <v>262</v>
      </c>
      <c r="AA29" s="63">
        <f t="shared" si="13"/>
        <v>0.14799999999999999</v>
      </c>
      <c r="AB29" s="25">
        <f t="shared" si="14"/>
        <v>2.6000000000000002E-2</v>
      </c>
      <c r="AC29" s="25">
        <f t="shared" si="15"/>
        <v>0.65600000000000003</v>
      </c>
      <c r="AD29" s="25">
        <f t="shared" si="16"/>
        <v>4.0000000000000001E-3</v>
      </c>
      <c r="AE29" s="93">
        <f t="shared" si="17"/>
        <v>5.2000000000000005E-2</v>
      </c>
      <c r="AF29" s="93">
        <f t="shared" si="18"/>
        <v>4.0000000000000001E-3</v>
      </c>
      <c r="AG29" s="93">
        <f t="shared" si="19"/>
        <v>0.20800000000000002</v>
      </c>
      <c r="AH29" s="64">
        <f t="shared" si="1"/>
        <v>16.600000000000001</v>
      </c>
      <c r="AI29" s="64">
        <f t="shared" si="20"/>
        <v>4.24</v>
      </c>
      <c r="AJ29" s="64">
        <f t="shared" si="2"/>
        <v>1.1200000000000001</v>
      </c>
      <c r="AK29" s="64">
        <f t="shared" si="21"/>
        <v>1.85</v>
      </c>
      <c r="AL29" s="64">
        <f t="shared" si="22"/>
        <v>0.70000000000000007</v>
      </c>
      <c r="AM29" s="64">
        <f t="shared" si="23"/>
        <v>17</v>
      </c>
      <c r="AN29" s="64">
        <f t="shared" si="24"/>
        <v>0.14799999999999999</v>
      </c>
      <c r="AO29" s="64">
        <f t="shared" si="24"/>
        <v>1.9239999999999999</v>
      </c>
      <c r="AP29" s="64">
        <f t="shared" si="25"/>
        <v>0.02</v>
      </c>
      <c r="AQ29" s="64">
        <f t="shared" si="25"/>
        <v>1.04</v>
      </c>
      <c r="AR29" s="64">
        <f t="shared" si="26"/>
        <v>5.5500000000000007</v>
      </c>
      <c r="AS29" s="64">
        <f t="shared" si="26"/>
        <v>2.1</v>
      </c>
      <c r="AT29" s="64">
        <f t="shared" si="26"/>
        <v>51</v>
      </c>
      <c r="AU29" s="64">
        <f t="shared" si="27"/>
        <v>0.44399999999999995</v>
      </c>
      <c r="AV29" s="64">
        <f t="shared" si="27"/>
        <v>5.7720000000000002</v>
      </c>
      <c r="AW29" s="64">
        <f t="shared" si="27"/>
        <v>0.06</v>
      </c>
      <c r="AX29" s="64">
        <f t="shared" si="27"/>
        <v>3.12</v>
      </c>
      <c r="AY29" s="65">
        <f t="shared" si="4"/>
        <v>49.800000000000004</v>
      </c>
      <c r="AZ29" s="65">
        <f t="shared" si="5"/>
        <v>12.72</v>
      </c>
      <c r="BA29" s="65">
        <f t="shared" si="6"/>
        <v>3.3600000000000003</v>
      </c>
      <c r="BB29" s="125">
        <f t="shared" si="28"/>
        <v>68</v>
      </c>
      <c r="BC29" s="78">
        <f t="shared" si="29"/>
        <v>65.88000000000001</v>
      </c>
      <c r="BD29" s="76">
        <f t="shared" si="40"/>
        <v>10</v>
      </c>
      <c r="BE29" s="76">
        <v>10</v>
      </c>
      <c r="BF29" s="76">
        <f t="shared" si="30"/>
        <v>200</v>
      </c>
      <c r="BG29" s="76">
        <v>200</v>
      </c>
      <c r="BH29" s="76">
        <f t="shared" si="31"/>
        <v>600</v>
      </c>
      <c r="BI29" s="76">
        <v>600</v>
      </c>
      <c r="BJ29" s="102">
        <f t="shared" si="32"/>
        <v>2.331</v>
      </c>
      <c r="BK29" s="102">
        <f t="shared" si="32"/>
        <v>0.81899999999999995</v>
      </c>
      <c r="BL29" s="102">
        <f t="shared" si="34"/>
        <v>21.42</v>
      </c>
      <c r="BM29" s="102">
        <f t="shared" si="8"/>
        <v>0.11600000000000001</v>
      </c>
      <c r="BN29" s="102">
        <f t="shared" si="9"/>
        <v>1.508</v>
      </c>
      <c r="BO29" s="102">
        <f t="shared" si="35"/>
        <v>6.9930000000000003</v>
      </c>
      <c r="BP29" s="102">
        <f t="shared" si="35"/>
        <v>2.4569999999999999</v>
      </c>
      <c r="BQ29" s="102">
        <f t="shared" si="35"/>
        <v>64.260000000000005</v>
      </c>
      <c r="BR29" s="102">
        <f t="shared" si="35"/>
        <v>0.34800000000000003</v>
      </c>
      <c r="BS29" s="102">
        <f t="shared" si="35"/>
        <v>4.524</v>
      </c>
      <c r="BT29" s="105">
        <f t="shared" si="36"/>
        <v>79</v>
      </c>
      <c r="BU29" s="88" t="s">
        <v>351</v>
      </c>
      <c r="BV29" s="69"/>
      <c r="BW29" s="130">
        <f t="shared" si="37"/>
        <v>79</v>
      </c>
      <c r="BX29" s="130">
        <f t="shared" si="38"/>
        <v>1200</v>
      </c>
      <c r="BY29" s="132" t="s">
        <v>385</v>
      </c>
      <c r="BZ29" s="12"/>
      <c r="CA29" s="127"/>
    </row>
    <row r="30" spans="1:79" ht="60" x14ac:dyDescent="0.25">
      <c r="A30" s="51" t="s">
        <v>86</v>
      </c>
      <c r="B30" s="31" t="s">
        <v>87</v>
      </c>
      <c r="C30" s="28" t="s">
        <v>88</v>
      </c>
      <c r="D30" s="22">
        <v>11</v>
      </c>
      <c r="E30" s="95">
        <v>12</v>
      </c>
      <c r="F30" s="22">
        <v>2</v>
      </c>
      <c r="G30" s="95">
        <v>2</v>
      </c>
      <c r="H30" s="23">
        <v>13</v>
      </c>
      <c r="I30" s="23">
        <f t="shared" si="11"/>
        <v>14</v>
      </c>
      <c r="J30" s="31"/>
      <c r="K30" s="28"/>
      <c r="L30" s="22"/>
      <c r="M30" s="22"/>
      <c r="N30" s="31"/>
      <c r="O30" s="28"/>
      <c r="P30" s="28"/>
      <c r="Q30" s="29"/>
      <c r="R30" s="24"/>
      <c r="S30" s="24"/>
      <c r="T30" s="22">
        <f t="shared" si="39"/>
        <v>11</v>
      </c>
      <c r="U30" s="22">
        <f t="shared" si="12"/>
        <v>2</v>
      </c>
      <c r="V30" s="22"/>
      <c r="W30" s="25">
        <v>85</v>
      </c>
      <c r="X30" s="100">
        <v>86</v>
      </c>
      <c r="Y30" s="26" t="s">
        <v>263</v>
      </c>
      <c r="Z30" s="26" t="s">
        <v>264</v>
      </c>
      <c r="AA30" s="63">
        <f t="shared" si="13"/>
        <v>4.3999999999999997E-2</v>
      </c>
      <c r="AB30" s="25">
        <f t="shared" si="14"/>
        <v>4.0000000000000001E-3</v>
      </c>
      <c r="AC30" s="25">
        <f t="shared" si="15"/>
        <v>0.17</v>
      </c>
      <c r="AD30" s="25">
        <f t="shared" si="16"/>
        <v>0</v>
      </c>
      <c r="AE30" s="93">
        <f t="shared" si="17"/>
        <v>0</v>
      </c>
      <c r="AF30" s="93">
        <f t="shared" si="18"/>
        <v>0</v>
      </c>
      <c r="AG30" s="93">
        <f t="shared" si="19"/>
        <v>0</v>
      </c>
      <c r="AH30" s="64">
        <f t="shared" si="1"/>
        <v>4.3600000000000003</v>
      </c>
      <c r="AI30" s="64">
        <f t="shared" si="20"/>
        <v>0</v>
      </c>
      <c r="AJ30" s="64">
        <f t="shared" si="2"/>
        <v>0</v>
      </c>
      <c r="AK30" s="64">
        <f t="shared" si="21"/>
        <v>0.60000000000000009</v>
      </c>
      <c r="AL30" s="64">
        <f t="shared" si="22"/>
        <v>0.1</v>
      </c>
      <c r="AM30" s="64">
        <f t="shared" si="23"/>
        <v>4.3</v>
      </c>
      <c r="AN30" s="64">
        <f t="shared" si="24"/>
        <v>0</v>
      </c>
      <c r="AO30" s="64">
        <f t="shared" si="24"/>
        <v>0</v>
      </c>
      <c r="AP30" s="64">
        <f t="shared" si="25"/>
        <v>0</v>
      </c>
      <c r="AQ30" s="64">
        <f t="shared" si="25"/>
        <v>0</v>
      </c>
      <c r="AR30" s="64">
        <f t="shared" si="26"/>
        <v>1.8000000000000003</v>
      </c>
      <c r="AS30" s="64">
        <f t="shared" si="26"/>
        <v>0.30000000000000004</v>
      </c>
      <c r="AT30" s="64">
        <f t="shared" si="26"/>
        <v>12.899999999999999</v>
      </c>
      <c r="AU30" s="64">
        <f t="shared" si="27"/>
        <v>0</v>
      </c>
      <c r="AV30" s="64">
        <f t="shared" si="27"/>
        <v>0</v>
      </c>
      <c r="AW30" s="64">
        <f t="shared" si="27"/>
        <v>0</v>
      </c>
      <c r="AX30" s="64">
        <f t="shared" si="27"/>
        <v>0</v>
      </c>
      <c r="AY30" s="65">
        <f t="shared" si="4"/>
        <v>13.080000000000002</v>
      </c>
      <c r="AZ30" s="65">
        <f t="shared" si="5"/>
        <v>0</v>
      </c>
      <c r="BA30" s="65">
        <f t="shared" si="6"/>
        <v>0</v>
      </c>
      <c r="BB30" s="125">
        <f t="shared" si="28"/>
        <v>15</v>
      </c>
      <c r="BC30" s="78">
        <f t="shared" si="29"/>
        <v>13.080000000000002</v>
      </c>
      <c r="BD30" s="76">
        <f t="shared" si="40"/>
        <v>10</v>
      </c>
      <c r="BE30" s="76"/>
      <c r="BF30" s="76">
        <f t="shared" si="30"/>
        <v>200</v>
      </c>
      <c r="BG30" s="76"/>
      <c r="BH30" s="76">
        <f t="shared" si="31"/>
        <v>600</v>
      </c>
      <c r="BI30" s="76"/>
      <c r="BJ30" s="102">
        <f t="shared" si="32"/>
        <v>0.75600000000000001</v>
      </c>
      <c r="BK30" s="102">
        <f t="shared" si="32"/>
        <v>0.126</v>
      </c>
      <c r="BL30" s="102">
        <f t="shared" si="34"/>
        <v>5.4180000000000001</v>
      </c>
      <c r="BM30" s="102">
        <f t="shared" si="8"/>
        <v>0</v>
      </c>
      <c r="BN30" s="102">
        <f t="shared" si="9"/>
        <v>0</v>
      </c>
      <c r="BO30" s="102">
        <f t="shared" si="35"/>
        <v>2.2679999999999998</v>
      </c>
      <c r="BP30" s="102">
        <f t="shared" si="35"/>
        <v>0.378</v>
      </c>
      <c r="BQ30" s="102">
        <f t="shared" si="35"/>
        <v>16.254000000000001</v>
      </c>
      <c r="BR30" s="102">
        <f t="shared" si="35"/>
        <v>0</v>
      </c>
      <c r="BS30" s="102">
        <f t="shared" si="35"/>
        <v>0</v>
      </c>
      <c r="BT30" s="105">
        <f t="shared" si="36"/>
        <v>19</v>
      </c>
      <c r="BU30" s="88" t="s">
        <v>351</v>
      </c>
      <c r="BV30" s="69"/>
      <c r="BW30" s="130">
        <f t="shared" si="37"/>
        <v>19</v>
      </c>
      <c r="BX30" s="130">
        <f t="shared" si="38"/>
        <v>600</v>
      </c>
      <c r="BY30" s="132" t="s">
        <v>385</v>
      </c>
      <c r="BZ30" s="12"/>
      <c r="CA30" s="14"/>
    </row>
    <row r="31" spans="1:79" ht="43.5" x14ac:dyDescent="0.25">
      <c r="A31" s="51" t="s">
        <v>89</v>
      </c>
      <c r="B31" s="27" t="s">
        <v>265</v>
      </c>
      <c r="C31" s="28" t="s">
        <v>90</v>
      </c>
      <c r="D31" s="22">
        <v>21</v>
      </c>
      <c r="E31" s="95">
        <v>26</v>
      </c>
      <c r="F31" s="22">
        <v>13</v>
      </c>
      <c r="G31" s="95">
        <v>10</v>
      </c>
      <c r="H31" s="23">
        <v>34</v>
      </c>
      <c r="I31" s="23">
        <f t="shared" si="11"/>
        <v>36</v>
      </c>
      <c r="J31" s="27"/>
      <c r="K31" s="28"/>
      <c r="L31" s="22"/>
      <c r="M31" s="22"/>
      <c r="N31" s="27"/>
      <c r="O31" s="28"/>
      <c r="P31" s="28"/>
      <c r="Q31" s="29"/>
      <c r="R31" s="24"/>
      <c r="S31" s="24"/>
      <c r="T31" s="22">
        <f t="shared" si="39"/>
        <v>21</v>
      </c>
      <c r="U31" s="22">
        <f t="shared" si="12"/>
        <v>13</v>
      </c>
      <c r="V31" s="22"/>
      <c r="W31" s="25">
        <v>203</v>
      </c>
      <c r="X31" s="100">
        <v>202</v>
      </c>
      <c r="Y31" s="26" t="s">
        <v>266</v>
      </c>
      <c r="Z31" s="26" t="s">
        <v>267</v>
      </c>
      <c r="AA31" s="63">
        <f t="shared" si="13"/>
        <v>8.4000000000000005E-2</v>
      </c>
      <c r="AB31" s="25">
        <f t="shared" si="14"/>
        <v>2.6000000000000002E-2</v>
      </c>
      <c r="AC31" s="25">
        <f t="shared" si="15"/>
        <v>0.40600000000000003</v>
      </c>
      <c r="AD31" s="25">
        <f t="shared" si="16"/>
        <v>0</v>
      </c>
      <c r="AE31" s="93">
        <f t="shared" si="17"/>
        <v>0</v>
      </c>
      <c r="AF31" s="93">
        <f t="shared" si="18"/>
        <v>0</v>
      </c>
      <c r="AG31" s="93">
        <f t="shared" si="19"/>
        <v>0</v>
      </c>
      <c r="AH31" s="64">
        <f t="shared" si="1"/>
        <v>10.32</v>
      </c>
      <c r="AI31" s="64">
        <f t="shared" si="20"/>
        <v>0</v>
      </c>
      <c r="AJ31" s="64">
        <f t="shared" si="2"/>
        <v>0</v>
      </c>
      <c r="AK31" s="64">
        <f t="shared" si="21"/>
        <v>1.3</v>
      </c>
      <c r="AL31" s="64">
        <f t="shared" si="22"/>
        <v>0.5</v>
      </c>
      <c r="AM31" s="64">
        <f t="shared" si="23"/>
        <v>10.100000000000001</v>
      </c>
      <c r="AN31" s="64">
        <f t="shared" si="24"/>
        <v>0</v>
      </c>
      <c r="AO31" s="64">
        <f t="shared" si="24"/>
        <v>0</v>
      </c>
      <c r="AP31" s="64">
        <f t="shared" si="25"/>
        <v>0</v>
      </c>
      <c r="AQ31" s="64">
        <f t="shared" si="25"/>
        <v>0</v>
      </c>
      <c r="AR31" s="64">
        <f t="shared" si="26"/>
        <v>3.9000000000000004</v>
      </c>
      <c r="AS31" s="64">
        <f t="shared" si="26"/>
        <v>1.5</v>
      </c>
      <c r="AT31" s="64">
        <f t="shared" si="26"/>
        <v>30.300000000000004</v>
      </c>
      <c r="AU31" s="64">
        <f t="shared" si="27"/>
        <v>0</v>
      </c>
      <c r="AV31" s="64">
        <f t="shared" si="27"/>
        <v>0</v>
      </c>
      <c r="AW31" s="64">
        <f t="shared" si="27"/>
        <v>0</v>
      </c>
      <c r="AX31" s="64">
        <f t="shared" si="27"/>
        <v>0</v>
      </c>
      <c r="AY31" s="65">
        <f t="shared" si="4"/>
        <v>30.96</v>
      </c>
      <c r="AZ31" s="65">
        <f t="shared" si="5"/>
        <v>0</v>
      </c>
      <c r="BA31" s="65">
        <f t="shared" si="6"/>
        <v>0</v>
      </c>
      <c r="BB31" s="125">
        <f t="shared" si="28"/>
        <v>36</v>
      </c>
      <c r="BC31" s="78">
        <f t="shared" si="29"/>
        <v>30.96</v>
      </c>
      <c r="BD31" s="76">
        <f t="shared" si="40"/>
        <v>10</v>
      </c>
      <c r="BE31" s="76"/>
      <c r="BF31" s="76">
        <f t="shared" si="30"/>
        <v>200</v>
      </c>
      <c r="BG31" s="76"/>
      <c r="BH31" s="76">
        <f t="shared" si="31"/>
        <v>600</v>
      </c>
      <c r="BI31" s="76"/>
      <c r="BJ31" s="102">
        <f t="shared" si="32"/>
        <v>1.6379999999999999</v>
      </c>
      <c r="BK31" s="102">
        <f t="shared" si="32"/>
        <v>0.81899999999999995</v>
      </c>
      <c r="BL31" s="102">
        <f t="shared" si="34"/>
        <v>12.726000000000001</v>
      </c>
      <c r="BM31" s="102">
        <f t="shared" si="8"/>
        <v>0</v>
      </c>
      <c r="BN31" s="102">
        <f t="shared" si="9"/>
        <v>0</v>
      </c>
      <c r="BO31" s="102">
        <f t="shared" si="35"/>
        <v>4.9139999999999997</v>
      </c>
      <c r="BP31" s="102">
        <f t="shared" si="35"/>
        <v>2.4569999999999999</v>
      </c>
      <c r="BQ31" s="102">
        <f t="shared" si="35"/>
        <v>38.178000000000004</v>
      </c>
      <c r="BR31" s="102">
        <f t="shared" si="35"/>
        <v>0</v>
      </c>
      <c r="BS31" s="102">
        <f t="shared" si="35"/>
        <v>0</v>
      </c>
      <c r="BT31" s="105">
        <f t="shared" si="36"/>
        <v>46</v>
      </c>
      <c r="BU31" s="88" t="s">
        <v>351</v>
      </c>
      <c r="BV31" s="69"/>
      <c r="BW31" s="130">
        <f t="shared" si="37"/>
        <v>46</v>
      </c>
      <c r="BX31" s="130">
        <f t="shared" si="38"/>
        <v>600</v>
      </c>
      <c r="BY31" s="132" t="s">
        <v>385</v>
      </c>
      <c r="BZ31" s="12"/>
      <c r="CA31" s="14"/>
    </row>
    <row r="32" spans="1:79" ht="43.5" x14ac:dyDescent="0.25">
      <c r="A32" s="51" t="s">
        <v>91</v>
      </c>
      <c r="B32" s="27" t="s">
        <v>23</v>
      </c>
      <c r="C32" s="28" t="s">
        <v>92</v>
      </c>
      <c r="D32" s="22">
        <v>13</v>
      </c>
      <c r="E32" s="94">
        <v>14</v>
      </c>
      <c r="F32" s="22">
        <v>10</v>
      </c>
      <c r="G32" s="94">
        <v>10</v>
      </c>
      <c r="H32" s="23">
        <v>23</v>
      </c>
      <c r="I32" s="23">
        <f t="shared" si="11"/>
        <v>24</v>
      </c>
      <c r="J32" s="27" t="s">
        <v>37</v>
      </c>
      <c r="K32" s="28" t="s">
        <v>92</v>
      </c>
      <c r="L32" s="22">
        <v>3</v>
      </c>
      <c r="M32" s="22">
        <v>166</v>
      </c>
      <c r="N32" s="27"/>
      <c r="O32" s="28"/>
      <c r="P32" s="28"/>
      <c r="Q32" s="29"/>
      <c r="R32" s="24"/>
      <c r="S32" s="24"/>
      <c r="T32" s="22">
        <f t="shared" si="39"/>
        <v>13</v>
      </c>
      <c r="U32" s="22">
        <f t="shared" si="12"/>
        <v>10</v>
      </c>
      <c r="V32" s="22"/>
      <c r="W32" s="25">
        <v>82</v>
      </c>
      <c r="X32" s="99">
        <v>80</v>
      </c>
      <c r="Y32" s="26" t="s">
        <v>268</v>
      </c>
      <c r="Z32" s="26" t="s">
        <v>269</v>
      </c>
      <c r="AA32" s="63">
        <f t="shared" si="13"/>
        <v>5.2000000000000005E-2</v>
      </c>
      <c r="AB32" s="25">
        <f t="shared" si="14"/>
        <v>0.02</v>
      </c>
      <c r="AC32" s="25">
        <f t="shared" si="15"/>
        <v>0.16400000000000001</v>
      </c>
      <c r="AD32" s="25">
        <f t="shared" si="16"/>
        <v>0</v>
      </c>
      <c r="AE32" s="93">
        <f t="shared" si="17"/>
        <v>0</v>
      </c>
      <c r="AF32" s="93">
        <f t="shared" si="18"/>
        <v>3.0000000000000001E-3</v>
      </c>
      <c r="AG32" s="93">
        <f t="shared" si="19"/>
        <v>0.16600000000000001</v>
      </c>
      <c r="AH32" s="64">
        <f t="shared" si="1"/>
        <v>4.7200000000000006</v>
      </c>
      <c r="AI32" s="64">
        <f t="shared" si="20"/>
        <v>3.3800000000000003</v>
      </c>
      <c r="AJ32" s="64">
        <f t="shared" si="2"/>
        <v>0</v>
      </c>
      <c r="AK32" s="64">
        <f t="shared" si="21"/>
        <v>0.70000000000000007</v>
      </c>
      <c r="AL32" s="64">
        <f t="shared" si="22"/>
        <v>0.5</v>
      </c>
      <c r="AM32" s="64">
        <f t="shared" si="23"/>
        <v>4</v>
      </c>
      <c r="AN32" s="64">
        <f t="shared" si="24"/>
        <v>0</v>
      </c>
      <c r="AO32" s="64">
        <f t="shared" si="24"/>
        <v>0</v>
      </c>
      <c r="AP32" s="64">
        <f t="shared" si="25"/>
        <v>1.4999999999999999E-2</v>
      </c>
      <c r="AQ32" s="64">
        <f t="shared" si="25"/>
        <v>0.83000000000000007</v>
      </c>
      <c r="AR32" s="64">
        <f t="shared" si="26"/>
        <v>2.1</v>
      </c>
      <c r="AS32" s="64">
        <f t="shared" si="26"/>
        <v>1.5</v>
      </c>
      <c r="AT32" s="64">
        <f t="shared" si="26"/>
        <v>12</v>
      </c>
      <c r="AU32" s="64">
        <f t="shared" si="27"/>
        <v>0</v>
      </c>
      <c r="AV32" s="64">
        <f t="shared" si="27"/>
        <v>0</v>
      </c>
      <c r="AW32" s="64">
        <f t="shared" si="27"/>
        <v>4.4999999999999998E-2</v>
      </c>
      <c r="AX32" s="64">
        <f t="shared" si="27"/>
        <v>2.4900000000000002</v>
      </c>
      <c r="AY32" s="65">
        <f t="shared" si="4"/>
        <v>14.160000000000002</v>
      </c>
      <c r="AZ32" s="65">
        <f t="shared" si="5"/>
        <v>10.14</v>
      </c>
      <c r="BA32" s="65">
        <f t="shared" si="6"/>
        <v>0</v>
      </c>
      <c r="BB32" s="125">
        <f t="shared" si="28"/>
        <v>18</v>
      </c>
      <c r="BC32" s="78">
        <f t="shared" si="29"/>
        <v>24.300000000000004</v>
      </c>
      <c r="BD32" s="76">
        <f t="shared" si="40"/>
        <v>10</v>
      </c>
      <c r="BE32" s="76"/>
      <c r="BF32" s="76">
        <f t="shared" si="30"/>
        <v>200</v>
      </c>
      <c r="BG32" s="76"/>
      <c r="BH32" s="76">
        <f t="shared" si="31"/>
        <v>600</v>
      </c>
      <c r="BI32" s="76"/>
      <c r="BJ32" s="102">
        <f t="shared" si="32"/>
        <v>0.88200000000000001</v>
      </c>
      <c r="BK32" s="102">
        <f t="shared" si="32"/>
        <v>0.63</v>
      </c>
      <c r="BL32" s="102">
        <f t="shared" si="34"/>
        <v>5.04</v>
      </c>
      <c r="BM32" s="102">
        <f t="shared" si="8"/>
        <v>0</v>
      </c>
      <c r="BN32" s="102">
        <f t="shared" si="9"/>
        <v>0</v>
      </c>
      <c r="BO32" s="102">
        <f t="shared" si="35"/>
        <v>2.6459999999999999</v>
      </c>
      <c r="BP32" s="102">
        <f t="shared" si="35"/>
        <v>1.8900000000000001</v>
      </c>
      <c r="BQ32" s="102">
        <f t="shared" si="35"/>
        <v>15.120000000000001</v>
      </c>
      <c r="BR32" s="102">
        <f t="shared" si="35"/>
        <v>0</v>
      </c>
      <c r="BS32" s="102">
        <f t="shared" si="35"/>
        <v>0</v>
      </c>
      <c r="BT32" s="105">
        <f t="shared" si="36"/>
        <v>20</v>
      </c>
      <c r="BU32" s="88" t="s">
        <v>351</v>
      </c>
      <c r="BV32" s="69"/>
      <c r="BW32" s="130">
        <f t="shared" si="37"/>
        <v>20</v>
      </c>
      <c r="BX32" s="130">
        <f t="shared" si="38"/>
        <v>600</v>
      </c>
      <c r="BY32" s="132" t="s">
        <v>385</v>
      </c>
      <c r="BZ32" s="12"/>
      <c r="CA32" s="14"/>
    </row>
    <row r="33" spans="1:79" ht="30" x14ac:dyDescent="0.25">
      <c r="A33" s="51" t="s">
        <v>93</v>
      </c>
      <c r="B33" s="27" t="s">
        <v>94</v>
      </c>
      <c r="C33" s="28" t="s">
        <v>92</v>
      </c>
      <c r="D33" s="22">
        <v>30</v>
      </c>
      <c r="E33" s="94">
        <v>28</v>
      </c>
      <c r="F33" s="22">
        <v>12</v>
      </c>
      <c r="G33" s="94">
        <v>13</v>
      </c>
      <c r="H33" s="23">
        <v>42</v>
      </c>
      <c r="I33" s="23">
        <f t="shared" si="11"/>
        <v>41</v>
      </c>
      <c r="J33" s="27"/>
      <c r="K33" s="28"/>
      <c r="L33" s="22"/>
      <c r="M33" s="22"/>
      <c r="N33" s="27"/>
      <c r="O33" s="28"/>
      <c r="P33" s="28"/>
      <c r="Q33" s="29"/>
      <c r="R33" s="24"/>
      <c r="S33" s="24"/>
      <c r="T33" s="22">
        <f t="shared" si="39"/>
        <v>30</v>
      </c>
      <c r="U33" s="22">
        <f t="shared" si="12"/>
        <v>12</v>
      </c>
      <c r="V33" s="22"/>
      <c r="W33" s="25">
        <v>196</v>
      </c>
      <c r="X33" s="99">
        <v>184</v>
      </c>
      <c r="Y33" s="26" t="s">
        <v>268</v>
      </c>
      <c r="Z33" s="26" t="s">
        <v>270</v>
      </c>
      <c r="AA33" s="63">
        <f t="shared" si="13"/>
        <v>0.12</v>
      </c>
      <c r="AB33" s="25">
        <f t="shared" si="14"/>
        <v>2.4E-2</v>
      </c>
      <c r="AC33" s="25">
        <f t="shared" si="15"/>
        <v>0.39200000000000002</v>
      </c>
      <c r="AD33" s="25">
        <f t="shared" si="16"/>
        <v>0</v>
      </c>
      <c r="AE33" s="93">
        <f t="shared" si="17"/>
        <v>0</v>
      </c>
      <c r="AF33" s="93">
        <f t="shared" si="18"/>
        <v>0</v>
      </c>
      <c r="AG33" s="93">
        <f t="shared" si="19"/>
        <v>0</v>
      </c>
      <c r="AH33" s="64">
        <f t="shared" si="1"/>
        <v>10.72</v>
      </c>
      <c r="AI33" s="64">
        <f t="shared" si="20"/>
        <v>0</v>
      </c>
      <c r="AJ33" s="64">
        <f t="shared" si="2"/>
        <v>0</v>
      </c>
      <c r="AK33" s="64">
        <f t="shared" si="21"/>
        <v>1.4000000000000001</v>
      </c>
      <c r="AL33" s="64">
        <f t="shared" si="22"/>
        <v>0.65</v>
      </c>
      <c r="AM33" s="64">
        <f t="shared" si="23"/>
        <v>9.2000000000000011</v>
      </c>
      <c r="AN33" s="64">
        <f t="shared" si="24"/>
        <v>0</v>
      </c>
      <c r="AO33" s="64">
        <f t="shared" si="24"/>
        <v>0</v>
      </c>
      <c r="AP33" s="64">
        <f t="shared" si="25"/>
        <v>0</v>
      </c>
      <c r="AQ33" s="64">
        <f t="shared" si="25"/>
        <v>0</v>
      </c>
      <c r="AR33" s="64">
        <f t="shared" si="26"/>
        <v>4.2</v>
      </c>
      <c r="AS33" s="64">
        <f t="shared" si="26"/>
        <v>1.9500000000000002</v>
      </c>
      <c r="AT33" s="64">
        <f t="shared" si="26"/>
        <v>27.6</v>
      </c>
      <c r="AU33" s="64">
        <f t="shared" si="27"/>
        <v>0</v>
      </c>
      <c r="AV33" s="64">
        <f t="shared" si="27"/>
        <v>0</v>
      </c>
      <c r="AW33" s="64">
        <f t="shared" si="27"/>
        <v>0</v>
      </c>
      <c r="AX33" s="64">
        <f t="shared" si="27"/>
        <v>0</v>
      </c>
      <c r="AY33" s="65">
        <f t="shared" si="4"/>
        <v>32.160000000000004</v>
      </c>
      <c r="AZ33" s="65">
        <f t="shared" si="5"/>
        <v>0</v>
      </c>
      <c r="BA33" s="65">
        <f t="shared" si="6"/>
        <v>0</v>
      </c>
      <c r="BB33" s="125">
        <f t="shared" si="28"/>
        <v>34</v>
      </c>
      <c r="BC33" s="78">
        <f t="shared" si="29"/>
        <v>32.160000000000004</v>
      </c>
      <c r="BD33" s="76">
        <f t="shared" si="40"/>
        <v>10</v>
      </c>
      <c r="BE33" s="76"/>
      <c r="BF33" s="76">
        <f t="shared" si="30"/>
        <v>200</v>
      </c>
      <c r="BG33" s="76"/>
      <c r="BH33" s="76">
        <f t="shared" si="31"/>
        <v>600</v>
      </c>
      <c r="BI33" s="76"/>
      <c r="BJ33" s="102">
        <f t="shared" si="32"/>
        <v>1.764</v>
      </c>
      <c r="BK33" s="102">
        <f t="shared" si="32"/>
        <v>0.75600000000000001</v>
      </c>
      <c r="BL33" s="102">
        <f t="shared" si="34"/>
        <v>11.592000000000001</v>
      </c>
      <c r="BM33" s="102">
        <f t="shared" si="8"/>
        <v>0</v>
      </c>
      <c r="BN33" s="102">
        <f t="shared" si="9"/>
        <v>0</v>
      </c>
      <c r="BO33" s="102">
        <f t="shared" si="35"/>
        <v>5.2919999999999998</v>
      </c>
      <c r="BP33" s="102">
        <f t="shared" si="35"/>
        <v>2.2679999999999998</v>
      </c>
      <c r="BQ33" s="102">
        <f t="shared" si="35"/>
        <v>34.776000000000003</v>
      </c>
      <c r="BR33" s="102">
        <f t="shared" si="35"/>
        <v>0</v>
      </c>
      <c r="BS33" s="102">
        <f t="shared" si="35"/>
        <v>0</v>
      </c>
      <c r="BT33" s="105">
        <f t="shared" si="36"/>
        <v>42</v>
      </c>
      <c r="BU33" s="88" t="s">
        <v>351</v>
      </c>
      <c r="BV33" s="69"/>
      <c r="BW33" s="130">
        <f t="shared" si="37"/>
        <v>42</v>
      </c>
      <c r="BX33" s="130">
        <f t="shared" si="38"/>
        <v>600</v>
      </c>
      <c r="BY33" s="132" t="s">
        <v>385</v>
      </c>
      <c r="BZ33" s="12"/>
      <c r="CA33" s="14"/>
    </row>
    <row r="34" spans="1:79" ht="30" x14ac:dyDescent="0.25">
      <c r="A34" s="51" t="s">
        <v>95</v>
      </c>
      <c r="B34" s="27" t="s">
        <v>271</v>
      </c>
      <c r="C34" s="28" t="s">
        <v>96</v>
      </c>
      <c r="D34" s="22">
        <v>39</v>
      </c>
      <c r="E34" s="95">
        <v>41</v>
      </c>
      <c r="F34" s="22">
        <v>9</v>
      </c>
      <c r="G34" s="95">
        <v>9</v>
      </c>
      <c r="H34" s="23">
        <v>48</v>
      </c>
      <c r="I34" s="23">
        <f t="shared" si="11"/>
        <v>50</v>
      </c>
      <c r="J34" s="27"/>
      <c r="K34" s="28"/>
      <c r="L34" s="22"/>
      <c r="M34" s="22"/>
      <c r="N34" s="27"/>
      <c r="O34" s="28"/>
      <c r="P34" s="28"/>
      <c r="Q34" s="29"/>
      <c r="R34" s="24"/>
      <c r="S34" s="24"/>
      <c r="T34" s="22">
        <f t="shared" si="39"/>
        <v>39</v>
      </c>
      <c r="U34" s="22">
        <f t="shared" si="12"/>
        <v>9</v>
      </c>
      <c r="V34" s="22"/>
      <c r="W34" s="25">
        <v>499</v>
      </c>
      <c r="X34" s="100">
        <v>485</v>
      </c>
      <c r="Y34" s="26" t="s">
        <v>272</v>
      </c>
      <c r="Z34" s="26" t="s">
        <v>273</v>
      </c>
      <c r="AA34" s="63">
        <f t="shared" si="13"/>
        <v>0.156</v>
      </c>
      <c r="AB34" s="25">
        <f t="shared" si="14"/>
        <v>1.8000000000000002E-2</v>
      </c>
      <c r="AC34" s="25">
        <f t="shared" si="15"/>
        <v>0.998</v>
      </c>
      <c r="AD34" s="25">
        <f t="shared" si="16"/>
        <v>0</v>
      </c>
      <c r="AE34" s="93">
        <f t="shared" si="17"/>
        <v>0</v>
      </c>
      <c r="AF34" s="93">
        <f t="shared" si="18"/>
        <v>0</v>
      </c>
      <c r="AG34" s="93">
        <f t="shared" si="19"/>
        <v>0</v>
      </c>
      <c r="AH34" s="64">
        <f t="shared" si="1"/>
        <v>23.439999999999998</v>
      </c>
      <c r="AI34" s="64">
        <f t="shared" si="20"/>
        <v>0</v>
      </c>
      <c r="AJ34" s="64">
        <f t="shared" si="2"/>
        <v>0</v>
      </c>
      <c r="AK34" s="64">
        <f t="shared" si="21"/>
        <v>2.0500000000000003</v>
      </c>
      <c r="AL34" s="64">
        <f t="shared" si="22"/>
        <v>0.45</v>
      </c>
      <c r="AM34" s="64">
        <f t="shared" si="23"/>
        <v>24.25</v>
      </c>
      <c r="AN34" s="64">
        <f t="shared" si="24"/>
        <v>0</v>
      </c>
      <c r="AO34" s="64">
        <f t="shared" si="24"/>
        <v>0</v>
      </c>
      <c r="AP34" s="64">
        <f t="shared" si="25"/>
        <v>0</v>
      </c>
      <c r="AQ34" s="64">
        <f t="shared" si="25"/>
        <v>0</v>
      </c>
      <c r="AR34" s="64">
        <f t="shared" si="26"/>
        <v>6.15</v>
      </c>
      <c r="AS34" s="64">
        <f t="shared" si="26"/>
        <v>1.35</v>
      </c>
      <c r="AT34" s="64">
        <f t="shared" si="26"/>
        <v>72.75</v>
      </c>
      <c r="AU34" s="64">
        <f t="shared" si="27"/>
        <v>0</v>
      </c>
      <c r="AV34" s="64">
        <f t="shared" si="27"/>
        <v>0</v>
      </c>
      <c r="AW34" s="64">
        <f t="shared" si="27"/>
        <v>0</v>
      </c>
      <c r="AX34" s="64">
        <f t="shared" si="27"/>
        <v>0</v>
      </c>
      <c r="AY34" s="65">
        <f t="shared" si="4"/>
        <v>70.319999999999993</v>
      </c>
      <c r="AZ34" s="65">
        <f t="shared" si="5"/>
        <v>0</v>
      </c>
      <c r="BA34" s="65">
        <f t="shared" si="6"/>
        <v>0</v>
      </c>
      <c r="BB34" s="125">
        <f t="shared" si="28"/>
        <v>80</v>
      </c>
      <c r="BC34" s="78">
        <f t="shared" si="29"/>
        <v>70.319999999999993</v>
      </c>
      <c r="BD34" s="76">
        <f t="shared" si="40"/>
        <v>10</v>
      </c>
      <c r="BE34" s="76"/>
      <c r="BF34" s="76">
        <f t="shared" si="30"/>
        <v>200</v>
      </c>
      <c r="BG34" s="76"/>
      <c r="BH34" s="76">
        <f t="shared" si="31"/>
        <v>600</v>
      </c>
      <c r="BI34" s="76"/>
      <c r="BJ34" s="102">
        <f t="shared" si="32"/>
        <v>2.5830000000000002</v>
      </c>
      <c r="BK34" s="102">
        <f t="shared" si="32"/>
        <v>0.56699999999999995</v>
      </c>
      <c r="BL34" s="102">
        <f t="shared" si="34"/>
        <v>30.555</v>
      </c>
      <c r="BM34" s="102">
        <f t="shared" si="8"/>
        <v>0</v>
      </c>
      <c r="BN34" s="102">
        <f t="shared" si="9"/>
        <v>0</v>
      </c>
      <c r="BO34" s="102">
        <f t="shared" si="35"/>
        <v>7.7490000000000006</v>
      </c>
      <c r="BP34" s="102">
        <f t="shared" si="35"/>
        <v>1.7009999999999998</v>
      </c>
      <c r="BQ34" s="102">
        <f t="shared" si="35"/>
        <v>91.664999999999992</v>
      </c>
      <c r="BR34" s="102">
        <f t="shared" si="35"/>
        <v>0</v>
      </c>
      <c r="BS34" s="102">
        <f t="shared" si="35"/>
        <v>0</v>
      </c>
      <c r="BT34" s="105">
        <f t="shared" si="36"/>
        <v>101</v>
      </c>
      <c r="BU34" s="88" t="s">
        <v>351</v>
      </c>
      <c r="BV34" s="69"/>
      <c r="BW34" s="130">
        <f t="shared" si="37"/>
        <v>101</v>
      </c>
      <c r="BX34" s="130">
        <f t="shared" si="38"/>
        <v>600</v>
      </c>
      <c r="BY34" s="132" t="s">
        <v>385</v>
      </c>
      <c r="BZ34" s="12"/>
      <c r="CA34" s="128"/>
    </row>
    <row r="35" spans="1:79" ht="30" x14ac:dyDescent="0.25">
      <c r="A35" s="51" t="s">
        <v>97</v>
      </c>
      <c r="B35" s="27" t="s">
        <v>274</v>
      </c>
      <c r="C35" s="28" t="s">
        <v>98</v>
      </c>
      <c r="D35" s="22">
        <v>19</v>
      </c>
      <c r="E35" s="95">
        <v>19</v>
      </c>
      <c r="F35" s="22">
        <v>6</v>
      </c>
      <c r="G35" s="95">
        <v>6</v>
      </c>
      <c r="H35" s="23">
        <v>25</v>
      </c>
      <c r="I35" s="23">
        <f t="shared" si="11"/>
        <v>25</v>
      </c>
      <c r="J35" s="27" t="s">
        <v>37</v>
      </c>
      <c r="K35" s="28" t="s">
        <v>98</v>
      </c>
      <c r="L35" s="22">
        <v>3</v>
      </c>
      <c r="M35" s="22">
        <v>130</v>
      </c>
      <c r="N35" s="27"/>
      <c r="O35" s="28"/>
      <c r="P35" s="28"/>
      <c r="Q35" s="29"/>
      <c r="R35" s="24"/>
      <c r="S35" s="24"/>
      <c r="T35" s="22">
        <f t="shared" si="39"/>
        <v>19</v>
      </c>
      <c r="U35" s="22">
        <f t="shared" si="12"/>
        <v>6</v>
      </c>
      <c r="V35" s="22"/>
      <c r="W35" s="25">
        <v>159</v>
      </c>
      <c r="X35" s="100">
        <v>157</v>
      </c>
      <c r="Y35" s="26" t="s">
        <v>275</v>
      </c>
      <c r="Z35" s="26" t="s">
        <v>276</v>
      </c>
      <c r="AA35" s="63">
        <f t="shared" si="13"/>
        <v>7.5999999999999998E-2</v>
      </c>
      <c r="AB35" s="25">
        <f t="shared" si="14"/>
        <v>1.2E-2</v>
      </c>
      <c r="AC35" s="25">
        <f t="shared" si="15"/>
        <v>0.318</v>
      </c>
      <c r="AD35" s="25">
        <f t="shared" si="16"/>
        <v>0</v>
      </c>
      <c r="AE35" s="93">
        <f t="shared" si="17"/>
        <v>0</v>
      </c>
      <c r="AF35" s="93">
        <f t="shared" si="18"/>
        <v>3.0000000000000001E-3</v>
      </c>
      <c r="AG35" s="93">
        <f t="shared" si="19"/>
        <v>0.13</v>
      </c>
      <c r="AH35" s="64">
        <f t="shared" si="1"/>
        <v>8.120000000000001</v>
      </c>
      <c r="AI35" s="64">
        <f t="shared" si="20"/>
        <v>2.66</v>
      </c>
      <c r="AJ35" s="64">
        <f t="shared" si="2"/>
        <v>0</v>
      </c>
      <c r="AK35" s="64">
        <f t="shared" si="21"/>
        <v>0.95000000000000007</v>
      </c>
      <c r="AL35" s="64">
        <f t="shared" si="22"/>
        <v>0.30000000000000004</v>
      </c>
      <c r="AM35" s="64">
        <f t="shared" si="23"/>
        <v>7.8500000000000005</v>
      </c>
      <c r="AN35" s="64">
        <f t="shared" si="24"/>
        <v>0</v>
      </c>
      <c r="AO35" s="64">
        <f t="shared" si="24"/>
        <v>0</v>
      </c>
      <c r="AP35" s="64">
        <f t="shared" si="25"/>
        <v>1.4999999999999999E-2</v>
      </c>
      <c r="AQ35" s="64">
        <f t="shared" si="25"/>
        <v>0.65</v>
      </c>
      <c r="AR35" s="64">
        <f t="shared" si="26"/>
        <v>2.85</v>
      </c>
      <c r="AS35" s="64">
        <f t="shared" si="26"/>
        <v>0.90000000000000013</v>
      </c>
      <c r="AT35" s="64">
        <f t="shared" si="26"/>
        <v>23.55</v>
      </c>
      <c r="AU35" s="64">
        <f t="shared" si="27"/>
        <v>0</v>
      </c>
      <c r="AV35" s="64">
        <f t="shared" si="27"/>
        <v>0</v>
      </c>
      <c r="AW35" s="64">
        <f t="shared" si="27"/>
        <v>4.4999999999999998E-2</v>
      </c>
      <c r="AX35" s="64">
        <f t="shared" si="27"/>
        <v>1.9500000000000002</v>
      </c>
      <c r="AY35" s="65">
        <f t="shared" si="4"/>
        <v>24.360000000000003</v>
      </c>
      <c r="AZ35" s="65">
        <f t="shared" si="5"/>
        <v>7.98</v>
      </c>
      <c r="BA35" s="65">
        <f t="shared" si="6"/>
        <v>0</v>
      </c>
      <c r="BB35" s="125">
        <f t="shared" si="28"/>
        <v>29</v>
      </c>
      <c r="BC35" s="78">
        <f t="shared" si="29"/>
        <v>32.340000000000003</v>
      </c>
      <c r="BD35" s="76">
        <f t="shared" si="40"/>
        <v>10</v>
      </c>
      <c r="BE35" s="76"/>
      <c r="BF35" s="76">
        <f t="shared" si="30"/>
        <v>200</v>
      </c>
      <c r="BG35" s="76"/>
      <c r="BH35" s="76">
        <f t="shared" si="31"/>
        <v>600</v>
      </c>
      <c r="BI35" s="76"/>
      <c r="BJ35" s="102">
        <f t="shared" si="32"/>
        <v>1.1970000000000001</v>
      </c>
      <c r="BK35" s="102">
        <f t="shared" si="32"/>
        <v>0.378</v>
      </c>
      <c r="BL35" s="102">
        <f t="shared" si="34"/>
        <v>9.891</v>
      </c>
      <c r="BM35" s="102">
        <f t="shared" si="8"/>
        <v>0</v>
      </c>
      <c r="BN35" s="102">
        <f t="shared" si="9"/>
        <v>0</v>
      </c>
      <c r="BO35" s="102">
        <f t="shared" si="35"/>
        <v>3.5910000000000002</v>
      </c>
      <c r="BP35" s="102">
        <f t="shared" si="35"/>
        <v>1.1339999999999999</v>
      </c>
      <c r="BQ35" s="102">
        <f t="shared" si="35"/>
        <v>29.673000000000002</v>
      </c>
      <c r="BR35" s="102">
        <f t="shared" si="35"/>
        <v>0</v>
      </c>
      <c r="BS35" s="102">
        <f t="shared" si="35"/>
        <v>0</v>
      </c>
      <c r="BT35" s="105">
        <f t="shared" si="36"/>
        <v>34</v>
      </c>
      <c r="BU35" s="88" t="s">
        <v>351</v>
      </c>
      <c r="BV35" s="69"/>
      <c r="BW35" s="130">
        <f t="shared" si="37"/>
        <v>34</v>
      </c>
      <c r="BX35" s="130">
        <f t="shared" si="38"/>
        <v>600</v>
      </c>
      <c r="BY35" s="132" t="s">
        <v>385</v>
      </c>
      <c r="BZ35" s="12"/>
      <c r="CA35" s="128"/>
    </row>
    <row r="36" spans="1:79" ht="30" x14ac:dyDescent="0.25">
      <c r="A36" s="51" t="s">
        <v>99</v>
      </c>
      <c r="B36" s="27" t="s">
        <v>78</v>
      </c>
      <c r="C36" s="28" t="s">
        <v>100</v>
      </c>
      <c r="D36" s="22">
        <v>19</v>
      </c>
      <c r="E36" s="95">
        <v>20</v>
      </c>
      <c r="F36" s="22">
        <v>7</v>
      </c>
      <c r="G36" s="95">
        <v>8</v>
      </c>
      <c r="H36" s="23">
        <v>26</v>
      </c>
      <c r="I36" s="23">
        <f t="shared" si="11"/>
        <v>28</v>
      </c>
      <c r="J36" s="27"/>
      <c r="K36" s="28"/>
      <c r="L36" s="22"/>
      <c r="M36" s="22"/>
      <c r="N36" s="27"/>
      <c r="O36" s="28"/>
      <c r="P36" s="28"/>
      <c r="Q36" s="29"/>
      <c r="R36" s="24"/>
      <c r="S36" s="24"/>
      <c r="T36" s="22">
        <f t="shared" si="39"/>
        <v>19</v>
      </c>
      <c r="U36" s="22">
        <f t="shared" si="12"/>
        <v>7</v>
      </c>
      <c r="V36" s="22"/>
      <c r="W36" s="25">
        <v>211</v>
      </c>
      <c r="X36" s="100">
        <v>210</v>
      </c>
      <c r="Y36" s="26" t="s">
        <v>277</v>
      </c>
      <c r="Z36" s="26" t="s">
        <v>278</v>
      </c>
      <c r="AA36" s="63">
        <f t="shared" si="13"/>
        <v>7.5999999999999998E-2</v>
      </c>
      <c r="AB36" s="25">
        <f t="shared" si="14"/>
        <v>1.4E-2</v>
      </c>
      <c r="AC36" s="25">
        <f t="shared" si="15"/>
        <v>0.42199999999999999</v>
      </c>
      <c r="AD36" s="25">
        <f t="shared" si="16"/>
        <v>0</v>
      </c>
      <c r="AE36" s="93">
        <f t="shared" si="17"/>
        <v>0</v>
      </c>
      <c r="AF36" s="93">
        <f t="shared" si="18"/>
        <v>0</v>
      </c>
      <c r="AG36" s="93">
        <f t="shared" si="19"/>
        <v>0</v>
      </c>
      <c r="AH36" s="64">
        <f t="shared" si="1"/>
        <v>10.24</v>
      </c>
      <c r="AI36" s="64">
        <f t="shared" si="20"/>
        <v>0</v>
      </c>
      <c r="AJ36" s="64">
        <f t="shared" si="2"/>
        <v>0</v>
      </c>
      <c r="AK36" s="64">
        <f t="shared" si="21"/>
        <v>1</v>
      </c>
      <c r="AL36" s="64">
        <f t="shared" si="22"/>
        <v>0.4</v>
      </c>
      <c r="AM36" s="64">
        <f t="shared" si="23"/>
        <v>10.5</v>
      </c>
      <c r="AN36" s="64">
        <f t="shared" si="24"/>
        <v>0</v>
      </c>
      <c r="AO36" s="64">
        <f t="shared" si="24"/>
        <v>0</v>
      </c>
      <c r="AP36" s="64">
        <f t="shared" si="25"/>
        <v>0</v>
      </c>
      <c r="AQ36" s="64">
        <f t="shared" si="25"/>
        <v>0</v>
      </c>
      <c r="AR36" s="64">
        <f t="shared" si="26"/>
        <v>3</v>
      </c>
      <c r="AS36" s="64">
        <f t="shared" si="26"/>
        <v>1.2000000000000002</v>
      </c>
      <c r="AT36" s="64">
        <f t="shared" si="26"/>
        <v>31.5</v>
      </c>
      <c r="AU36" s="64">
        <f t="shared" si="27"/>
        <v>0</v>
      </c>
      <c r="AV36" s="64">
        <f t="shared" si="27"/>
        <v>0</v>
      </c>
      <c r="AW36" s="64">
        <f t="shared" si="27"/>
        <v>0</v>
      </c>
      <c r="AX36" s="64">
        <f t="shared" si="27"/>
        <v>0</v>
      </c>
      <c r="AY36" s="65">
        <f t="shared" si="4"/>
        <v>30.72</v>
      </c>
      <c r="AZ36" s="65">
        <f t="shared" si="5"/>
        <v>0</v>
      </c>
      <c r="BA36" s="65">
        <f t="shared" si="6"/>
        <v>0</v>
      </c>
      <c r="BB36" s="125">
        <f t="shared" si="28"/>
        <v>36</v>
      </c>
      <c r="BC36" s="78">
        <f t="shared" si="29"/>
        <v>30.72</v>
      </c>
      <c r="BD36" s="76">
        <f t="shared" si="40"/>
        <v>10</v>
      </c>
      <c r="BE36" s="76"/>
      <c r="BF36" s="76">
        <f t="shared" si="30"/>
        <v>200</v>
      </c>
      <c r="BG36" s="76"/>
      <c r="BH36" s="76">
        <f t="shared" si="31"/>
        <v>600</v>
      </c>
      <c r="BI36" s="76"/>
      <c r="BJ36" s="102">
        <f t="shared" si="32"/>
        <v>1.26</v>
      </c>
      <c r="BK36" s="102">
        <f t="shared" si="32"/>
        <v>0.441</v>
      </c>
      <c r="BL36" s="102">
        <f t="shared" si="34"/>
        <v>13.23</v>
      </c>
      <c r="BM36" s="102">
        <f t="shared" si="8"/>
        <v>0</v>
      </c>
      <c r="BN36" s="102">
        <f t="shared" si="9"/>
        <v>0</v>
      </c>
      <c r="BO36" s="102">
        <f t="shared" si="35"/>
        <v>3.7800000000000002</v>
      </c>
      <c r="BP36" s="102">
        <f t="shared" si="35"/>
        <v>1.323</v>
      </c>
      <c r="BQ36" s="102">
        <f t="shared" si="35"/>
        <v>39.69</v>
      </c>
      <c r="BR36" s="102">
        <f t="shared" si="35"/>
        <v>0</v>
      </c>
      <c r="BS36" s="102">
        <f t="shared" si="35"/>
        <v>0</v>
      </c>
      <c r="BT36" s="105">
        <f t="shared" si="36"/>
        <v>45</v>
      </c>
      <c r="BU36" s="88" t="s">
        <v>351</v>
      </c>
      <c r="BV36" s="69"/>
      <c r="BW36" s="130">
        <f t="shared" si="37"/>
        <v>45</v>
      </c>
      <c r="BX36" s="130">
        <f t="shared" si="38"/>
        <v>600</v>
      </c>
      <c r="BY36" s="132" t="s">
        <v>385</v>
      </c>
      <c r="BZ36" s="12"/>
      <c r="CA36" s="128"/>
    </row>
    <row r="37" spans="1:79" ht="30" x14ac:dyDescent="0.25">
      <c r="A37" s="51" t="s">
        <v>101</v>
      </c>
      <c r="B37" s="27" t="s">
        <v>102</v>
      </c>
      <c r="C37" s="28" t="s">
        <v>103</v>
      </c>
      <c r="D37" s="22">
        <v>18</v>
      </c>
      <c r="E37" s="95">
        <v>19</v>
      </c>
      <c r="F37" s="22">
        <v>6</v>
      </c>
      <c r="G37" s="95">
        <v>6</v>
      </c>
      <c r="H37" s="23">
        <v>24</v>
      </c>
      <c r="I37" s="23">
        <f t="shared" si="11"/>
        <v>25</v>
      </c>
      <c r="J37" s="27"/>
      <c r="K37" s="28"/>
      <c r="L37" s="22"/>
      <c r="M37" s="22"/>
      <c r="N37" s="27"/>
      <c r="O37" s="28"/>
      <c r="P37" s="28"/>
      <c r="Q37" s="29"/>
      <c r="R37" s="24"/>
      <c r="S37" s="24"/>
      <c r="T37" s="22">
        <f t="shared" si="39"/>
        <v>18</v>
      </c>
      <c r="U37" s="22">
        <f t="shared" si="12"/>
        <v>6</v>
      </c>
      <c r="V37" s="22"/>
      <c r="W37" s="25">
        <v>170</v>
      </c>
      <c r="X37" s="100">
        <v>168</v>
      </c>
      <c r="Y37" s="26" t="s">
        <v>279</v>
      </c>
      <c r="Z37" s="26" t="s">
        <v>280</v>
      </c>
      <c r="AA37" s="63">
        <f t="shared" si="13"/>
        <v>7.2000000000000008E-2</v>
      </c>
      <c r="AB37" s="25">
        <f t="shared" si="14"/>
        <v>1.2E-2</v>
      </c>
      <c r="AC37" s="25">
        <f t="shared" si="15"/>
        <v>0.34</v>
      </c>
      <c r="AD37" s="25">
        <f t="shared" si="16"/>
        <v>0</v>
      </c>
      <c r="AE37" s="93">
        <f t="shared" si="17"/>
        <v>0</v>
      </c>
      <c r="AF37" s="93">
        <f t="shared" si="18"/>
        <v>0</v>
      </c>
      <c r="AG37" s="93">
        <f t="shared" si="19"/>
        <v>0</v>
      </c>
      <c r="AH37" s="64">
        <f t="shared" si="1"/>
        <v>8.48</v>
      </c>
      <c r="AI37" s="64">
        <f t="shared" si="20"/>
        <v>0</v>
      </c>
      <c r="AJ37" s="64">
        <f t="shared" si="2"/>
        <v>0</v>
      </c>
      <c r="AK37" s="64">
        <f t="shared" si="21"/>
        <v>0.95000000000000007</v>
      </c>
      <c r="AL37" s="64">
        <f t="shared" si="22"/>
        <v>0.30000000000000004</v>
      </c>
      <c r="AM37" s="64">
        <f t="shared" si="23"/>
        <v>8.4</v>
      </c>
      <c r="AN37" s="64">
        <f t="shared" si="24"/>
        <v>0</v>
      </c>
      <c r="AO37" s="64">
        <f t="shared" si="24"/>
        <v>0</v>
      </c>
      <c r="AP37" s="64">
        <f t="shared" si="25"/>
        <v>0</v>
      </c>
      <c r="AQ37" s="64">
        <f t="shared" si="25"/>
        <v>0</v>
      </c>
      <c r="AR37" s="64">
        <f t="shared" si="26"/>
        <v>2.85</v>
      </c>
      <c r="AS37" s="64">
        <f t="shared" si="26"/>
        <v>0.90000000000000013</v>
      </c>
      <c r="AT37" s="64">
        <f t="shared" si="26"/>
        <v>25.200000000000003</v>
      </c>
      <c r="AU37" s="64">
        <f t="shared" si="27"/>
        <v>0</v>
      </c>
      <c r="AV37" s="64">
        <f t="shared" si="27"/>
        <v>0</v>
      </c>
      <c r="AW37" s="64">
        <f t="shared" si="27"/>
        <v>0</v>
      </c>
      <c r="AX37" s="64">
        <f t="shared" si="27"/>
        <v>0</v>
      </c>
      <c r="AY37" s="65">
        <f t="shared" si="4"/>
        <v>25.44</v>
      </c>
      <c r="AZ37" s="65">
        <f t="shared" si="5"/>
        <v>0</v>
      </c>
      <c r="BA37" s="65">
        <f t="shared" si="6"/>
        <v>0</v>
      </c>
      <c r="BB37" s="125">
        <f t="shared" si="28"/>
        <v>29</v>
      </c>
      <c r="BC37" s="78">
        <f t="shared" si="29"/>
        <v>25.44</v>
      </c>
      <c r="BD37" s="76">
        <f t="shared" si="40"/>
        <v>10</v>
      </c>
      <c r="BE37" s="76"/>
      <c r="BF37" s="76">
        <f t="shared" si="30"/>
        <v>200</v>
      </c>
      <c r="BG37" s="76"/>
      <c r="BH37" s="76">
        <f t="shared" si="31"/>
        <v>600</v>
      </c>
      <c r="BI37" s="76"/>
      <c r="BJ37" s="102">
        <f t="shared" si="32"/>
        <v>1.1970000000000001</v>
      </c>
      <c r="BK37" s="102">
        <f t="shared" si="32"/>
        <v>0.378</v>
      </c>
      <c r="BL37" s="102">
        <f t="shared" si="34"/>
        <v>10.584</v>
      </c>
      <c r="BM37" s="102">
        <f t="shared" si="8"/>
        <v>0</v>
      </c>
      <c r="BN37" s="102">
        <f t="shared" si="9"/>
        <v>0</v>
      </c>
      <c r="BO37" s="102">
        <f t="shared" si="35"/>
        <v>3.5910000000000002</v>
      </c>
      <c r="BP37" s="102">
        <f t="shared" si="35"/>
        <v>1.1339999999999999</v>
      </c>
      <c r="BQ37" s="102">
        <f t="shared" si="35"/>
        <v>31.751999999999999</v>
      </c>
      <c r="BR37" s="102">
        <f t="shared" si="35"/>
        <v>0</v>
      </c>
      <c r="BS37" s="102">
        <f t="shared" si="35"/>
        <v>0</v>
      </c>
      <c r="BT37" s="105">
        <f t="shared" si="36"/>
        <v>36</v>
      </c>
      <c r="BU37" s="88" t="s">
        <v>351</v>
      </c>
      <c r="BV37" s="69"/>
      <c r="BW37" s="130">
        <f t="shared" si="37"/>
        <v>36</v>
      </c>
      <c r="BX37" s="130">
        <f t="shared" si="38"/>
        <v>600</v>
      </c>
      <c r="BY37" s="132" t="s">
        <v>385</v>
      </c>
      <c r="BZ37" s="12"/>
      <c r="CA37" s="128"/>
    </row>
    <row r="38" spans="1:79" ht="45" x14ac:dyDescent="0.25">
      <c r="A38" s="51" t="s">
        <v>104</v>
      </c>
      <c r="B38" s="28" t="s">
        <v>281</v>
      </c>
      <c r="C38" s="28" t="s">
        <v>105</v>
      </c>
      <c r="D38" s="22">
        <v>39</v>
      </c>
      <c r="E38" s="95">
        <v>37</v>
      </c>
      <c r="F38" s="22">
        <v>13</v>
      </c>
      <c r="G38" s="95">
        <v>12</v>
      </c>
      <c r="H38" s="23">
        <v>52</v>
      </c>
      <c r="I38" s="23">
        <f t="shared" si="11"/>
        <v>49</v>
      </c>
      <c r="J38" s="27" t="s">
        <v>37</v>
      </c>
      <c r="K38" s="28" t="s">
        <v>105</v>
      </c>
      <c r="L38" s="22">
        <v>5</v>
      </c>
      <c r="M38" s="22">
        <v>303</v>
      </c>
      <c r="N38" s="27"/>
      <c r="O38" s="28"/>
      <c r="P38" s="28"/>
      <c r="Q38" s="29"/>
      <c r="R38" s="24"/>
      <c r="S38" s="24"/>
      <c r="T38" s="22">
        <f t="shared" si="39"/>
        <v>39</v>
      </c>
      <c r="U38" s="22">
        <f t="shared" si="12"/>
        <v>13</v>
      </c>
      <c r="V38" s="22"/>
      <c r="W38" s="25">
        <v>331</v>
      </c>
      <c r="X38" s="100">
        <v>329</v>
      </c>
      <c r="Y38" s="26" t="s">
        <v>282</v>
      </c>
      <c r="Z38" s="26" t="s">
        <v>283</v>
      </c>
      <c r="AA38" s="63">
        <f t="shared" si="13"/>
        <v>0.156</v>
      </c>
      <c r="AB38" s="25">
        <f t="shared" si="14"/>
        <v>2.6000000000000002E-2</v>
      </c>
      <c r="AC38" s="25">
        <f t="shared" si="15"/>
        <v>0.66200000000000003</v>
      </c>
      <c r="AD38" s="25">
        <f t="shared" si="16"/>
        <v>0</v>
      </c>
      <c r="AE38" s="93">
        <f t="shared" si="17"/>
        <v>0</v>
      </c>
      <c r="AF38" s="93">
        <f t="shared" si="18"/>
        <v>5.0000000000000001E-3</v>
      </c>
      <c r="AG38" s="93">
        <f t="shared" si="19"/>
        <v>0.30299999999999999</v>
      </c>
      <c r="AH38" s="64">
        <f t="shared" si="1"/>
        <v>16.880000000000003</v>
      </c>
      <c r="AI38" s="64">
        <f t="shared" si="20"/>
        <v>6.16</v>
      </c>
      <c r="AJ38" s="64">
        <f t="shared" si="2"/>
        <v>0</v>
      </c>
      <c r="AK38" s="64">
        <f t="shared" si="21"/>
        <v>1.85</v>
      </c>
      <c r="AL38" s="64">
        <f t="shared" si="22"/>
        <v>0.60000000000000009</v>
      </c>
      <c r="AM38" s="64">
        <f t="shared" si="23"/>
        <v>16.45</v>
      </c>
      <c r="AN38" s="64">
        <f t="shared" si="24"/>
        <v>0</v>
      </c>
      <c r="AO38" s="64">
        <f t="shared" si="24"/>
        <v>0</v>
      </c>
      <c r="AP38" s="64">
        <f t="shared" si="25"/>
        <v>2.5000000000000001E-2</v>
      </c>
      <c r="AQ38" s="64">
        <f t="shared" si="25"/>
        <v>1.5150000000000001</v>
      </c>
      <c r="AR38" s="64">
        <f t="shared" si="26"/>
        <v>5.5500000000000007</v>
      </c>
      <c r="AS38" s="64">
        <f t="shared" si="26"/>
        <v>1.8000000000000003</v>
      </c>
      <c r="AT38" s="64">
        <f t="shared" si="26"/>
        <v>49.349999999999994</v>
      </c>
      <c r="AU38" s="64">
        <f t="shared" si="27"/>
        <v>0</v>
      </c>
      <c r="AV38" s="64">
        <f t="shared" si="27"/>
        <v>0</v>
      </c>
      <c r="AW38" s="64">
        <f t="shared" si="27"/>
        <v>7.5000000000000011E-2</v>
      </c>
      <c r="AX38" s="64">
        <f t="shared" si="27"/>
        <v>4.5449999999999999</v>
      </c>
      <c r="AY38" s="65">
        <f t="shared" si="4"/>
        <v>50.640000000000008</v>
      </c>
      <c r="AZ38" s="65">
        <f t="shared" si="5"/>
        <v>18.48</v>
      </c>
      <c r="BA38" s="65">
        <f t="shared" si="6"/>
        <v>0</v>
      </c>
      <c r="BB38" s="125">
        <f t="shared" si="28"/>
        <v>61</v>
      </c>
      <c r="BC38" s="78">
        <f t="shared" si="29"/>
        <v>69.12</v>
      </c>
      <c r="BD38" s="76">
        <f t="shared" si="40"/>
        <v>10</v>
      </c>
      <c r="BE38" s="76"/>
      <c r="BF38" s="76">
        <f t="shared" si="30"/>
        <v>200</v>
      </c>
      <c r="BG38" s="76"/>
      <c r="BH38" s="76">
        <f t="shared" si="31"/>
        <v>600</v>
      </c>
      <c r="BI38" s="76"/>
      <c r="BJ38" s="102">
        <f t="shared" si="32"/>
        <v>2.331</v>
      </c>
      <c r="BK38" s="102">
        <f t="shared" si="32"/>
        <v>0.81899999999999995</v>
      </c>
      <c r="BL38" s="102">
        <f t="shared" si="34"/>
        <v>20.727</v>
      </c>
      <c r="BM38" s="102">
        <f t="shared" si="8"/>
        <v>0</v>
      </c>
      <c r="BN38" s="102">
        <f t="shared" si="9"/>
        <v>0</v>
      </c>
      <c r="BO38" s="102">
        <f t="shared" si="35"/>
        <v>6.9930000000000003</v>
      </c>
      <c r="BP38" s="102">
        <f t="shared" si="35"/>
        <v>2.4569999999999999</v>
      </c>
      <c r="BQ38" s="102">
        <f t="shared" si="35"/>
        <v>62.180999999999997</v>
      </c>
      <c r="BR38" s="102">
        <f t="shared" si="35"/>
        <v>0</v>
      </c>
      <c r="BS38" s="102">
        <f t="shared" si="35"/>
        <v>0</v>
      </c>
      <c r="BT38" s="105">
        <f t="shared" si="36"/>
        <v>72</v>
      </c>
      <c r="BU38" s="88" t="s">
        <v>351</v>
      </c>
      <c r="BV38" s="69"/>
      <c r="BW38" s="130">
        <f t="shared" si="37"/>
        <v>72</v>
      </c>
      <c r="BX38" s="130">
        <f t="shared" si="38"/>
        <v>600</v>
      </c>
      <c r="BY38" s="132" t="s">
        <v>385</v>
      </c>
      <c r="BZ38" s="12"/>
      <c r="CA38" s="128"/>
    </row>
    <row r="39" spans="1:79" ht="30" x14ac:dyDescent="0.25">
      <c r="A39" s="51" t="s">
        <v>106</v>
      </c>
      <c r="B39" s="31" t="s">
        <v>107</v>
      </c>
      <c r="C39" s="28" t="s">
        <v>108</v>
      </c>
      <c r="D39" s="22">
        <v>31</v>
      </c>
      <c r="E39" s="95">
        <v>32</v>
      </c>
      <c r="F39" s="22">
        <v>8</v>
      </c>
      <c r="G39" s="95">
        <v>8</v>
      </c>
      <c r="H39" s="23">
        <v>39</v>
      </c>
      <c r="I39" s="23">
        <f t="shared" si="11"/>
        <v>40</v>
      </c>
      <c r="J39" s="31"/>
      <c r="K39" s="28"/>
      <c r="L39" s="22"/>
      <c r="M39" s="22"/>
      <c r="N39" s="31"/>
      <c r="O39" s="28"/>
      <c r="P39" s="28"/>
      <c r="Q39" s="29"/>
      <c r="R39" s="24"/>
      <c r="S39" s="24"/>
      <c r="T39" s="22">
        <f t="shared" si="39"/>
        <v>31</v>
      </c>
      <c r="U39" s="22">
        <f t="shared" si="12"/>
        <v>8</v>
      </c>
      <c r="V39" s="22"/>
      <c r="W39" s="25">
        <v>213</v>
      </c>
      <c r="X39" s="100">
        <v>251</v>
      </c>
      <c r="Y39" s="26" t="s">
        <v>284</v>
      </c>
      <c r="Z39" s="26" t="s">
        <v>285</v>
      </c>
      <c r="AA39" s="63">
        <f t="shared" si="13"/>
        <v>0.124</v>
      </c>
      <c r="AB39" s="25">
        <f t="shared" si="14"/>
        <v>1.6E-2</v>
      </c>
      <c r="AC39" s="25">
        <f t="shared" si="15"/>
        <v>0.42599999999999999</v>
      </c>
      <c r="AD39" s="25">
        <f t="shared" si="16"/>
        <v>0</v>
      </c>
      <c r="AE39" s="93">
        <f t="shared" si="17"/>
        <v>0</v>
      </c>
      <c r="AF39" s="93">
        <f t="shared" si="18"/>
        <v>0</v>
      </c>
      <c r="AG39" s="93">
        <f t="shared" si="19"/>
        <v>0</v>
      </c>
      <c r="AH39" s="64">
        <f t="shared" si="1"/>
        <v>11.32</v>
      </c>
      <c r="AI39" s="64">
        <f t="shared" si="20"/>
        <v>0</v>
      </c>
      <c r="AJ39" s="64">
        <f t="shared" si="2"/>
        <v>0</v>
      </c>
      <c r="AK39" s="64">
        <f t="shared" si="21"/>
        <v>1.6</v>
      </c>
      <c r="AL39" s="64">
        <f t="shared" si="22"/>
        <v>0.4</v>
      </c>
      <c r="AM39" s="64">
        <f t="shared" si="23"/>
        <v>12.55</v>
      </c>
      <c r="AN39" s="64">
        <f t="shared" si="24"/>
        <v>0</v>
      </c>
      <c r="AO39" s="64">
        <f t="shared" si="24"/>
        <v>0</v>
      </c>
      <c r="AP39" s="64">
        <f t="shared" si="25"/>
        <v>0</v>
      </c>
      <c r="AQ39" s="64">
        <f t="shared" si="25"/>
        <v>0</v>
      </c>
      <c r="AR39" s="64">
        <f t="shared" si="26"/>
        <v>4.8000000000000007</v>
      </c>
      <c r="AS39" s="64">
        <f t="shared" si="26"/>
        <v>1.2000000000000002</v>
      </c>
      <c r="AT39" s="64">
        <f t="shared" si="26"/>
        <v>37.650000000000006</v>
      </c>
      <c r="AU39" s="64">
        <f t="shared" si="27"/>
        <v>0</v>
      </c>
      <c r="AV39" s="64">
        <f t="shared" si="27"/>
        <v>0</v>
      </c>
      <c r="AW39" s="64">
        <f t="shared" si="27"/>
        <v>0</v>
      </c>
      <c r="AX39" s="64">
        <f t="shared" si="27"/>
        <v>0</v>
      </c>
      <c r="AY39" s="65">
        <f t="shared" si="4"/>
        <v>33.96</v>
      </c>
      <c r="AZ39" s="65">
        <f t="shared" si="5"/>
        <v>0</v>
      </c>
      <c r="BA39" s="65">
        <f t="shared" si="6"/>
        <v>0</v>
      </c>
      <c r="BB39" s="125">
        <f t="shared" si="28"/>
        <v>44</v>
      </c>
      <c r="BC39" s="78">
        <f>AY39+AZ39+BA39</f>
        <v>33.96</v>
      </c>
      <c r="BD39" s="76">
        <f t="shared" si="40"/>
        <v>10</v>
      </c>
      <c r="BE39" s="76"/>
      <c r="BF39" s="76">
        <f t="shared" si="30"/>
        <v>200</v>
      </c>
      <c r="BG39" s="76"/>
      <c r="BH39" s="76">
        <f t="shared" si="31"/>
        <v>600</v>
      </c>
      <c r="BI39" s="76"/>
      <c r="BJ39" s="102">
        <f t="shared" si="32"/>
        <v>2.016</v>
      </c>
      <c r="BK39" s="102">
        <f t="shared" si="32"/>
        <v>0.504</v>
      </c>
      <c r="BL39" s="102">
        <f t="shared" si="34"/>
        <v>15.813000000000001</v>
      </c>
      <c r="BM39" s="102">
        <f t="shared" si="8"/>
        <v>0</v>
      </c>
      <c r="BN39" s="102">
        <f t="shared" si="9"/>
        <v>0</v>
      </c>
      <c r="BO39" s="102">
        <f t="shared" si="35"/>
        <v>6.048</v>
      </c>
      <c r="BP39" s="102">
        <f t="shared" si="35"/>
        <v>1.512</v>
      </c>
      <c r="BQ39" s="102">
        <f t="shared" si="35"/>
        <v>47.439</v>
      </c>
      <c r="BR39" s="102">
        <f t="shared" si="35"/>
        <v>0</v>
      </c>
      <c r="BS39" s="102">
        <f t="shared" si="35"/>
        <v>0</v>
      </c>
      <c r="BT39" s="105">
        <f t="shared" si="36"/>
        <v>55</v>
      </c>
      <c r="BU39" s="88" t="s">
        <v>351</v>
      </c>
      <c r="BV39" s="69"/>
      <c r="BW39" s="130">
        <f t="shared" si="37"/>
        <v>55</v>
      </c>
      <c r="BX39" s="130">
        <f t="shared" si="38"/>
        <v>600</v>
      </c>
      <c r="BY39" s="132" t="s">
        <v>385</v>
      </c>
      <c r="BZ39" s="12"/>
      <c r="CA39" s="128"/>
    </row>
    <row r="40" spans="1:79" ht="30" x14ac:dyDescent="0.25">
      <c r="A40" s="51" t="s">
        <v>109</v>
      </c>
      <c r="B40" s="27" t="s">
        <v>110</v>
      </c>
      <c r="C40" s="28" t="s">
        <v>111</v>
      </c>
      <c r="D40" s="22">
        <v>34</v>
      </c>
      <c r="E40" s="95">
        <v>35</v>
      </c>
      <c r="F40" s="22">
        <v>14</v>
      </c>
      <c r="G40" s="95">
        <v>14</v>
      </c>
      <c r="H40" s="23">
        <v>48</v>
      </c>
      <c r="I40" s="23">
        <f t="shared" si="11"/>
        <v>49</v>
      </c>
      <c r="J40" s="27" t="s">
        <v>37</v>
      </c>
      <c r="K40" s="28" t="s">
        <v>111</v>
      </c>
      <c r="L40" s="22">
        <v>6</v>
      </c>
      <c r="M40" s="22">
        <v>372</v>
      </c>
      <c r="N40" s="27" t="s">
        <v>29</v>
      </c>
      <c r="O40" s="28" t="s">
        <v>112</v>
      </c>
      <c r="P40" s="22">
        <v>10</v>
      </c>
      <c r="Q40" s="22">
        <v>5</v>
      </c>
      <c r="R40" s="24">
        <v>15</v>
      </c>
      <c r="S40" s="24">
        <v>210</v>
      </c>
      <c r="T40" s="22">
        <f t="shared" si="39"/>
        <v>34</v>
      </c>
      <c r="U40" s="22">
        <f t="shared" si="12"/>
        <v>14</v>
      </c>
      <c r="V40" s="22"/>
      <c r="W40" s="25">
        <v>316</v>
      </c>
      <c r="X40" s="100">
        <v>327</v>
      </c>
      <c r="Y40" s="30" t="s">
        <v>209</v>
      </c>
      <c r="Z40" s="26" t="s">
        <v>286</v>
      </c>
      <c r="AA40" s="63">
        <f t="shared" si="13"/>
        <v>0.13600000000000001</v>
      </c>
      <c r="AB40" s="25">
        <f t="shared" si="14"/>
        <v>2.8000000000000001E-2</v>
      </c>
      <c r="AC40" s="25">
        <f t="shared" si="15"/>
        <v>0.63200000000000001</v>
      </c>
      <c r="AD40" s="25">
        <f t="shared" si="16"/>
        <v>1.4999999999999999E-2</v>
      </c>
      <c r="AE40" s="93">
        <f t="shared" si="17"/>
        <v>0.21</v>
      </c>
      <c r="AF40" s="93">
        <f t="shared" si="18"/>
        <v>6.0000000000000001E-3</v>
      </c>
      <c r="AG40" s="93">
        <f t="shared" si="19"/>
        <v>0.372</v>
      </c>
      <c r="AH40" s="64">
        <f t="shared" si="1"/>
        <v>15.920000000000002</v>
      </c>
      <c r="AI40" s="64">
        <f t="shared" si="20"/>
        <v>7.5600000000000005</v>
      </c>
      <c r="AJ40" s="64">
        <f t="shared" si="2"/>
        <v>4.5</v>
      </c>
      <c r="AK40" s="64">
        <f t="shared" si="21"/>
        <v>1.75</v>
      </c>
      <c r="AL40" s="64">
        <f t="shared" si="22"/>
        <v>0.70000000000000007</v>
      </c>
      <c r="AM40" s="64">
        <f t="shared" si="23"/>
        <v>16.350000000000001</v>
      </c>
      <c r="AN40" s="64">
        <f t="shared" si="24"/>
        <v>0.55499999999999994</v>
      </c>
      <c r="AO40" s="64">
        <f t="shared" si="24"/>
        <v>7.77</v>
      </c>
      <c r="AP40" s="64">
        <f t="shared" si="25"/>
        <v>0.03</v>
      </c>
      <c r="AQ40" s="64">
        <f t="shared" si="25"/>
        <v>1.86</v>
      </c>
      <c r="AR40" s="64">
        <f t="shared" si="26"/>
        <v>5.25</v>
      </c>
      <c r="AS40" s="64">
        <f t="shared" si="26"/>
        <v>2.1</v>
      </c>
      <c r="AT40" s="64">
        <f t="shared" si="26"/>
        <v>49.050000000000004</v>
      </c>
      <c r="AU40" s="64">
        <f t="shared" si="27"/>
        <v>1.6649999999999998</v>
      </c>
      <c r="AV40" s="64">
        <f t="shared" si="27"/>
        <v>23.31</v>
      </c>
      <c r="AW40" s="64">
        <f t="shared" si="27"/>
        <v>0.09</v>
      </c>
      <c r="AX40" s="64">
        <f t="shared" si="27"/>
        <v>5.58</v>
      </c>
      <c r="AY40" s="65">
        <f t="shared" si="4"/>
        <v>47.760000000000005</v>
      </c>
      <c r="AZ40" s="65">
        <f t="shared" si="5"/>
        <v>22.68</v>
      </c>
      <c r="BA40" s="65">
        <f t="shared" si="6"/>
        <v>13.5</v>
      </c>
      <c r="BB40" s="125">
        <f t="shared" si="28"/>
        <v>87</v>
      </c>
      <c r="BC40" s="78">
        <f t="shared" si="29"/>
        <v>83.94</v>
      </c>
      <c r="BD40" s="76">
        <f t="shared" si="40"/>
        <v>10</v>
      </c>
      <c r="BE40" s="76">
        <v>10</v>
      </c>
      <c r="BF40" s="76">
        <f t="shared" si="30"/>
        <v>200</v>
      </c>
      <c r="BG40" s="76">
        <v>200</v>
      </c>
      <c r="BH40" s="76">
        <f t="shared" si="31"/>
        <v>600</v>
      </c>
      <c r="BI40" s="76">
        <v>600</v>
      </c>
      <c r="BJ40" s="102">
        <f t="shared" si="32"/>
        <v>2.2050000000000001</v>
      </c>
      <c r="BK40" s="102">
        <f t="shared" si="32"/>
        <v>0.88200000000000001</v>
      </c>
      <c r="BL40" s="102">
        <f t="shared" si="34"/>
        <v>20.600999999999999</v>
      </c>
      <c r="BM40" s="102">
        <f t="shared" si="8"/>
        <v>0.435</v>
      </c>
      <c r="BN40" s="102">
        <f t="shared" si="9"/>
        <v>6.0900000000000007</v>
      </c>
      <c r="BO40" s="102">
        <f t="shared" si="35"/>
        <v>6.6150000000000002</v>
      </c>
      <c r="BP40" s="102">
        <f t="shared" si="35"/>
        <v>2.6459999999999999</v>
      </c>
      <c r="BQ40" s="102">
        <f t="shared" si="35"/>
        <v>61.802999999999997</v>
      </c>
      <c r="BR40" s="102">
        <f t="shared" si="35"/>
        <v>1.3049999999999999</v>
      </c>
      <c r="BS40" s="102">
        <f t="shared" si="35"/>
        <v>18.270000000000003</v>
      </c>
      <c r="BT40" s="105">
        <f t="shared" si="36"/>
        <v>91</v>
      </c>
      <c r="BU40" s="88" t="s">
        <v>351</v>
      </c>
      <c r="BV40" s="69"/>
      <c r="BW40" s="130">
        <f t="shared" si="37"/>
        <v>91</v>
      </c>
      <c r="BX40" s="130">
        <f t="shared" si="38"/>
        <v>1200</v>
      </c>
      <c r="BY40" s="132" t="s">
        <v>385</v>
      </c>
      <c r="BZ40" s="12"/>
      <c r="CA40" s="128"/>
    </row>
    <row r="41" spans="1:79" ht="43.5" x14ac:dyDescent="0.25">
      <c r="A41" s="51" t="s">
        <v>113</v>
      </c>
      <c r="B41" s="27" t="s">
        <v>114</v>
      </c>
      <c r="C41" s="28" t="s">
        <v>115</v>
      </c>
      <c r="D41" s="22">
        <v>82</v>
      </c>
      <c r="E41" s="95">
        <v>77</v>
      </c>
      <c r="F41" s="22">
        <v>47</v>
      </c>
      <c r="G41" s="95">
        <v>45</v>
      </c>
      <c r="H41" s="23">
        <v>129</v>
      </c>
      <c r="I41" s="23">
        <f t="shared" si="11"/>
        <v>122</v>
      </c>
      <c r="J41" s="27" t="s">
        <v>37</v>
      </c>
      <c r="K41" s="28" t="s">
        <v>115</v>
      </c>
      <c r="L41" s="22">
        <v>4</v>
      </c>
      <c r="M41" s="22">
        <v>167</v>
      </c>
      <c r="N41" s="27" t="s">
        <v>29</v>
      </c>
      <c r="O41" s="28" t="s">
        <v>116</v>
      </c>
      <c r="P41" s="22">
        <v>3</v>
      </c>
      <c r="Q41" s="22">
        <v>0</v>
      </c>
      <c r="R41" s="24">
        <v>3</v>
      </c>
      <c r="S41" s="24">
        <v>46</v>
      </c>
      <c r="T41" s="22">
        <f t="shared" si="39"/>
        <v>82</v>
      </c>
      <c r="U41" s="22">
        <f t="shared" si="12"/>
        <v>47</v>
      </c>
      <c r="V41" s="22"/>
      <c r="W41" s="25">
        <v>676</v>
      </c>
      <c r="X41" s="100">
        <v>658</v>
      </c>
      <c r="Y41" s="26" t="s">
        <v>287</v>
      </c>
      <c r="Z41" s="26" t="s">
        <v>288</v>
      </c>
      <c r="AA41" s="63">
        <f t="shared" si="13"/>
        <v>0.32800000000000001</v>
      </c>
      <c r="AB41" s="25">
        <f t="shared" si="14"/>
        <v>9.4E-2</v>
      </c>
      <c r="AC41" s="25">
        <f t="shared" si="15"/>
        <v>1.3520000000000001</v>
      </c>
      <c r="AD41" s="25">
        <f t="shared" si="16"/>
        <v>3.0000000000000001E-3</v>
      </c>
      <c r="AE41" s="93">
        <f t="shared" si="17"/>
        <v>4.5999999999999999E-2</v>
      </c>
      <c r="AF41" s="93">
        <f t="shared" si="18"/>
        <v>4.0000000000000001E-3</v>
      </c>
      <c r="AG41" s="93">
        <f t="shared" si="19"/>
        <v>0.16700000000000001</v>
      </c>
      <c r="AH41" s="64">
        <f t="shared" si="1"/>
        <v>35.480000000000004</v>
      </c>
      <c r="AI41" s="64">
        <f t="shared" si="20"/>
        <v>3.4200000000000004</v>
      </c>
      <c r="AJ41" s="64">
        <f t="shared" si="2"/>
        <v>0.98</v>
      </c>
      <c r="AK41" s="64">
        <f t="shared" si="21"/>
        <v>3.85</v>
      </c>
      <c r="AL41" s="64">
        <f t="shared" si="22"/>
        <v>2.25</v>
      </c>
      <c r="AM41" s="64">
        <f t="shared" si="23"/>
        <v>32.9</v>
      </c>
      <c r="AN41" s="64">
        <f t="shared" si="24"/>
        <v>0.11099999999999999</v>
      </c>
      <c r="AO41" s="64">
        <f t="shared" si="24"/>
        <v>1.702</v>
      </c>
      <c r="AP41" s="64">
        <f t="shared" si="25"/>
        <v>0.02</v>
      </c>
      <c r="AQ41" s="64">
        <f t="shared" si="25"/>
        <v>0.83499999999999996</v>
      </c>
      <c r="AR41" s="64">
        <f t="shared" si="26"/>
        <v>11.55</v>
      </c>
      <c r="AS41" s="64">
        <f t="shared" si="26"/>
        <v>6.75</v>
      </c>
      <c r="AT41" s="64">
        <f t="shared" si="26"/>
        <v>98.699999999999989</v>
      </c>
      <c r="AU41" s="64">
        <f t="shared" si="27"/>
        <v>0.33299999999999996</v>
      </c>
      <c r="AV41" s="64">
        <f t="shared" si="27"/>
        <v>5.1059999999999999</v>
      </c>
      <c r="AW41" s="64">
        <f t="shared" si="27"/>
        <v>0.06</v>
      </c>
      <c r="AX41" s="64">
        <f t="shared" si="27"/>
        <v>2.5049999999999999</v>
      </c>
      <c r="AY41" s="65">
        <f t="shared" si="4"/>
        <v>106.44000000000001</v>
      </c>
      <c r="AZ41" s="65">
        <f t="shared" si="5"/>
        <v>10.260000000000002</v>
      </c>
      <c r="BA41" s="65">
        <f t="shared" si="6"/>
        <v>2.94</v>
      </c>
      <c r="BB41" s="125">
        <f t="shared" si="28"/>
        <v>125</v>
      </c>
      <c r="BC41" s="78">
        <f t="shared" si="29"/>
        <v>119.64000000000001</v>
      </c>
      <c r="BD41" s="76">
        <f t="shared" si="40"/>
        <v>10</v>
      </c>
      <c r="BE41" s="76">
        <v>10</v>
      </c>
      <c r="BF41" s="76">
        <f t="shared" si="30"/>
        <v>200</v>
      </c>
      <c r="BG41" s="76">
        <v>200</v>
      </c>
      <c r="BH41" s="76">
        <f t="shared" si="31"/>
        <v>600</v>
      </c>
      <c r="BI41" s="76">
        <v>600</v>
      </c>
      <c r="BJ41" s="102">
        <f t="shared" si="32"/>
        <v>4.851</v>
      </c>
      <c r="BK41" s="102">
        <f t="shared" si="32"/>
        <v>2.9609999999999999</v>
      </c>
      <c r="BL41" s="102">
        <f t="shared" si="34"/>
        <v>41.454000000000001</v>
      </c>
      <c r="BM41" s="102">
        <f t="shared" ref="BM41:BM71" si="41">R41*$BM$7</f>
        <v>8.7000000000000008E-2</v>
      </c>
      <c r="BN41" s="102">
        <f t="shared" ref="BN41:BN71" si="42">S41*$BM$7</f>
        <v>1.3340000000000001</v>
      </c>
      <c r="BO41" s="102">
        <f t="shared" si="35"/>
        <v>14.553000000000001</v>
      </c>
      <c r="BP41" s="102">
        <f t="shared" si="35"/>
        <v>8.8829999999999991</v>
      </c>
      <c r="BQ41" s="102">
        <f t="shared" si="35"/>
        <v>124.36199999999999</v>
      </c>
      <c r="BR41" s="102">
        <f t="shared" si="35"/>
        <v>0.26100000000000001</v>
      </c>
      <c r="BS41" s="102">
        <f t="shared" si="35"/>
        <v>4.0020000000000007</v>
      </c>
      <c r="BT41" s="105">
        <f t="shared" si="36"/>
        <v>152</v>
      </c>
      <c r="BU41" s="88" t="s">
        <v>351</v>
      </c>
      <c r="BV41" s="69"/>
      <c r="BW41" s="130">
        <f t="shared" si="37"/>
        <v>152</v>
      </c>
      <c r="BX41" s="130">
        <f t="shared" si="38"/>
        <v>1200</v>
      </c>
      <c r="BY41" s="132" t="s">
        <v>385</v>
      </c>
      <c r="BZ41" s="12"/>
      <c r="CA41" s="128"/>
    </row>
    <row r="42" spans="1:79" ht="30" x14ac:dyDescent="0.25">
      <c r="A42" s="51" t="s">
        <v>117</v>
      </c>
      <c r="B42" s="27" t="s">
        <v>118</v>
      </c>
      <c r="C42" s="28" t="s">
        <v>119</v>
      </c>
      <c r="D42" s="22">
        <v>29</v>
      </c>
      <c r="E42" s="95">
        <v>27</v>
      </c>
      <c r="F42" s="22">
        <v>10</v>
      </c>
      <c r="G42" s="95">
        <v>11</v>
      </c>
      <c r="H42" s="23">
        <v>39</v>
      </c>
      <c r="I42" s="23">
        <f t="shared" si="11"/>
        <v>38</v>
      </c>
      <c r="J42" s="27" t="s">
        <v>82</v>
      </c>
      <c r="K42" s="28" t="s">
        <v>119</v>
      </c>
      <c r="L42" s="22">
        <v>3</v>
      </c>
      <c r="M42" s="22">
        <v>40</v>
      </c>
      <c r="N42" s="27" t="s">
        <v>29</v>
      </c>
      <c r="O42" s="28" t="s">
        <v>119</v>
      </c>
      <c r="P42" s="22">
        <v>2</v>
      </c>
      <c r="Q42" s="22">
        <v>1</v>
      </c>
      <c r="R42" s="24">
        <v>3</v>
      </c>
      <c r="S42" s="24">
        <v>5</v>
      </c>
      <c r="T42" s="22">
        <f t="shared" si="39"/>
        <v>29</v>
      </c>
      <c r="U42" s="22">
        <f t="shared" si="12"/>
        <v>10</v>
      </c>
      <c r="V42" s="22"/>
      <c r="W42" s="25">
        <v>206</v>
      </c>
      <c r="X42" s="100">
        <v>208</v>
      </c>
      <c r="Y42" s="26" t="s">
        <v>289</v>
      </c>
      <c r="Z42" s="26" t="s">
        <v>290</v>
      </c>
      <c r="AA42" s="63">
        <f t="shared" si="13"/>
        <v>0.11600000000000001</v>
      </c>
      <c r="AB42" s="25">
        <f t="shared" si="14"/>
        <v>0.02</v>
      </c>
      <c r="AC42" s="25">
        <f t="shared" si="15"/>
        <v>0.41200000000000003</v>
      </c>
      <c r="AD42" s="25">
        <f t="shared" si="16"/>
        <v>3.0000000000000001E-3</v>
      </c>
      <c r="AE42" s="93">
        <f t="shared" si="17"/>
        <v>5.0000000000000001E-3</v>
      </c>
      <c r="AF42" s="93">
        <f t="shared" si="18"/>
        <v>3.0000000000000001E-3</v>
      </c>
      <c r="AG42" s="93">
        <f t="shared" si="19"/>
        <v>0.04</v>
      </c>
      <c r="AH42" s="64">
        <f t="shared" si="1"/>
        <v>10.96</v>
      </c>
      <c r="AI42" s="64">
        <f t="shared" si="20"/>
        <v>0.8600000000000001</v>
      </c>
      <c r="AJ42" s="64">
        <f t="shared" si="2"/>
        <v>0.16</v>
      </c>
      <c r="AK42" s="64">
        <f t="shared" si="21"/>
        <v>1.35</v>
      </c>
      <c r="AL42" s="64">
        <f t="shared" si="22"/>
        <v>0.55000000000000004</v>
      </c>
      <c r="AM42" s="64">
        <f t="shared" si="23"/>
        <v>10.4</v>
      </c>
      <c r="AN42" s="64">
        <f t="shared" si="24"/>
        <v>0.11099999999999999</v>
      </c>
      <c r="AO42" s="64">
        <f t="shared" si="24"/>
        <v>0.185</v>
      </c>
      <c r="AP42" s="64">
        <f t="shared" si="25"/>
        <v>1.4999999999999999E-2</v>
      </c>
      <c r="AQ42" s="64">
        <f t="shared" si="25"/>
        <v>0.2</v>
      </c>
      <c r="AR42" s="64">
        <f t="shared" si="26"/>
        <v>4.0500000000000007</v>
      </c>
      <c r="AS42" s="64">
        <f t="shared" si="26"/>
        <v>1.6500000000000001</v>
      </c>
      <c r="AT42" s="64">
        <f t="shared" si="26"/>
        <v>31.200000000000003</v>
      </c>
      <c r="AU42" s="64">
        <f t="shared" si="27"/>
        <v>0.33299999999999996</v>
      </c>
      <c r="AV42" s="64">
        <f t="shared" si="27"/>
        <v>0.55499999999999994</v>
      </c>
      <c r="AW42" s="64">
        <f t="shared" si="27"/>
        <v>4.4999999999999998E-2</v>
      </c>
      <c r="AX42" s="64">
        <f t="shared" si="27"/>
        <v>0.60000000000000009</v>
      </c>
      <c r="AY42" s="65">
        <f t="shared" si="4"/>
        <v>32.880000000000003</v>
      </c>
      <c r="AZ42" s="65">
        <f t="shared" si="5"/>
        <v>2.58</v>
      </c>
      <c r="BA42" s="65">
        <f t="shared" si="6"/>
        <v>0.48</v>
      </c>
      <c r="BB42" s="125">
        <f t="shared" si="28"/>
        <v>38</v>
      </c>
      <c r="BC42" s="78">
        <f t="shared" si="29"/>
        <v>35.94</v>
      </c>
      <c r="BD42" s="76">
        <f t="shared" si="40"/>
        <v>10</v>
      </c>
      <c r="BE42" s="76">
        <v>10</v>
      </c>
      <c r="BF42" s="76">
        <f t="shared" si="30"/>
        <v>200</v>
      </c>
      <c r="BG42" s="76">
        <v>200</v>
      </c>
      <c r="BH42" s="76">
        <f t="shared" si="31"/>
        <v>600</v>
      </c>
      <c r="BI42" s="76">
        <v>600</v>
      </c>
      <c r="BJ42" s="102">
        <f t="shared" si="32"/>
        <v>1.7010000000000001</v>
      </c>
      <c r="BK42" s="102">
        <f t="shared" si="32"/>
        <v>0.63</v>
      </c>
      <c r="BL42" s="102">
        <f t="shared" si="34"/>
        <v>13.103999999999999</v>
      </c>
      <c r="BM42" s="102">
        <f t="shared" si="41"/>
        <v>8.7000000000000008E-2</v>
      </c>
      <c r="BN42" s="102">
        <f t="shared" si="42"/>
        <v>0.14500000000000002</v>
      </c>
      <c r="BO42" s="102">
        <f t="shared" si="35"/>
        <v>5.1029999999999998</v>
      </c>
      <c r="BP42" s="102">
        <f t="shared" si="35"/>
        <v>1.8900000000000001</v>
      </c>
      <c r="BQ42" s="102">
        <f t="shared" si="35"/>
        <v>39.311999999999998</v>
      </c>
      <c r="BR42" s="102">
        <f t="shared" si="35"/>
        <v>0.26100000000000001</v>
      </c>
      <c r="BS42" s="102">
        <f t="shared" si="35"/>
        <v>0.43500000000000005</v>
      </c>
      <c r="BT42" s="105">
        <f t="shared" si="36"/>
        <v>47</v>
      </c>
      <c r="BU42" s="88" t="s">
        <v>351</v>
      </c>
      <c r="BV42" s="69"/>
      <c r="BW42" s="130">
        <f t="shared" si="37"/>
        <v>47</v>
      </c>
      <c r="BX42" s="130">
        <f t="shared" si="38"/>
        <v>1200</v>
      </c>
      <c r="BY42" s="132" t="s">
        <v>385</v>
      </c>
      <c r="BZ42" s="12"/>
      <c r="CA42" s="128"/>
    </row>
    <row r="43" spans="1:79" ht="43.5" x14ac:dyDescent="0.25">
      <c r="A43" s="51" t="s">
        <v>120</v>
      </c>
      <c r="B43" s="27" t="s">
        <v>291</v>
      </c>
      <c r="C43" s="28" t="s">
        <v>121</v>
      </c>
      <c r="D43" s="22">
        <v>25</v>
      </c>
      <c r="E43" s="94">
        <v>24</v>
      </c>
      <c r="F43" s="22">
        <v>16</v>
      </c>
      <c r="G43" s="94">
        <v>16</v>
      </c>
      <c r="H43" s="23">
        <v>41</v>
      </c>
      <c r="I43" s="23">
        <f t="shared" si="11"/>
        <v>40</v>
      </c>
      <c r="J43" s="27" t="s">
        <v>37</v>
      </c>
      <c r="K43" s="28" t="s">
        <v>121</v>
      </c>
      <c r="L43" s="22">
        <v>4</v>
      </c>
      <c r="M43" s="22">
        <v>152</v>
      </c>
      <c r="N43" s="27" t="s">
        <v>29</v>
      </c>
      <c r="O43" s="28" t="s">
        <v>121</v>
      </c>
      <c r="P43" s="22">
        <v>3</v>
      </c>
      <c r="Q43" s="22">
        <v>0</v>
      </c>
      <c r="R43" s="24">
        <v>3</v>
      </c>
      <c r="S43" s="24">
        <v>47</v>
      </c>
      <c r="T43" s="22">
        <f t="shared" si="39"/>
        <v>25</v>
      </c>
      <c r="U43" s="22">
        <f t="shared" si="12"/>
        <v>16</v>
      </c>
      <c r="V43" s="22"/>
      <c r="W43" s="25">
        <v>189</v>
      </c>
      <c r="X43" s="99">
        <v>196</v>
      </c>
      <c r="Y43" s="26" t="s">
        <v>292</v>
      </c>
      <c r="Z43" s="26" t="s">
        <v>293</v>
      </c>
      <c r="AA43" s="63">
        <f t="shared" si="13"/>
        <v>0.1</v>
      </c>
      <c r="AB43" s="25">
        <f t="shared" si="14"/>
        <v>3.2000000000000001E-2</v>
      </c>
      <c r="AC43" s="25">
        <f t="shared" si="15"/>
        <v>0.378</v>
      </c>
      <c r="AD43" s="25">
        <f t="shared" si="16"/>
        <v>3.0000000000000001E-3</v>
      </c>
      <c r="AE43" s="93">
        <f t="shared" si="17"/>
        <v>4.7E-2</v>
      </c>
      <c r="AF43" s="93">
        <f t="shared" si="18"/>
        <v>4.0000000000000001E-3</v>
      </c>
      <c r="AG43" s="93">
        <f t="shared" si="19"/>
        <v>0.152</v>
      </c>
      <c r="AH43" s="64">
        <f t="shared" si="1"/>
        <v>10.199999999999999</v>
      </c>
      <c r="AI43" s="64">
        <f t="shared" si="20"/>
        <v>3.12</v>
      </c>
      <c r="AJ43" s="64">
        <f t="shared" si="2"/>
        <v>1</v>
      </c>
      <c r="AK43" s="64">
        <f t="shared" si="21"/>
        <v>1.2000000000000002</v>
      </c>
      <c r="AL43" s="64">
        <f t="shared" si="22"/>
        <v>0.8</v>
      </c>
      <c r="AM43" s="64">
        <f t="shared" si="23"/>
        <v>9.8000000000000007</v>
      </c>
      <c r="AN43" s="64">
        <f t="shared" si="24"/>
        <v>0.11099999999999999</v>
      </c>
      <c r="AO43" s="64">
        <f t="shared" si="24"/>
        <v>1.7389999999999999</v>
      </c>
      <c r="AP43" s="64">
        <f t="shared" si="25"/>
        <v>0.02</v>
      </c>
      <c r="AQ43" s="64">
        <f t="shared" si="25"/>
        <v>0.76</v>
      </c>
      <c r="AR43" s="64">
        <f t="shared" si="26"/>
        <v>3.6000000000000005</v>
      </c>
      <c r="AS43" s="64">
        <f t="shared" si="26"/>
        <v>2.4000000000000004</v>
      </c>
      <c r="AT43" s="64">
        <f t="shared" si="26"/>
        <v>29.400000000000002</v>
      </c>
      <c r="AU43" s="64">
        <f t="shared" si="27"/>
        <v>0.33299999999999996</v>
      </c>
      <c r="AV43" s="64">
        <f t="shared" si="27"/>
        <v>5.2169999999999996</v>
      </c>
      <c r="AW43" s="64">
        <f t="shared" si="27"/>
        <v>0.06</v>
      </c>
      <c r="AX43" s="64">
        <f t="shared" si="27"/>
        <v>2.2800000000000002</v>
      </c>
      <c r="AY43" s="65">
        <f t="shared" si="4"/>
        <v>30.599999999999998</v>
      </c>
      <c r="AZ43" s="65">
        <f t="shared" si="5"/>
        <v>9.36</v>
      </c>
      <c r="BA43" s="65">
        <f t="shared" si="6"/>
        <v>3</v>
      </c>
      <c r="BB43" s="125">
        <f t="shared" si="28"/>
        <v>43</v>
      </c>
      <c r="BC43" s="78">
        <f t="shared" si="29"/>
        <v>42.959999999999994</v>
      </c>
      <c r="BD43" s="76">
        <f t="shared" si="40"/>
        <v>10</v>
      </c>
      <c r="BE43" s="76">
        <v>10</v>
      </c>
      <c r="BF43" s="76">
        <f t="shared" si="30"/>
        <v>200</v>
      </c>
      <c r="BG43" s="76">
        <v>200</v>
      </c>
      <c r="BH43" s="76">
        <f t="shared" si="31"/>
        <v>600</v>
      </c>
      <c r="BI43" s="76">
        <v>600</v>
      </c>
      <c r="BJ43" s="102">
        <f t="shared" si="32"/>
        <v>1.512</v>
      </c>
      <c r="BK43" s="102">
        <f t="shared" si="32"/>
        <v>1.008</v>
      </c>
      <c r="BL43" s="102">
        <f t="shared" si="34"/>
        <v>12.348000000000001</v>
      </c>
      <c r="BM43" s="102">
        <f t="shared" si="41"/>
        <v>8.7000000000000008E-2</v>
      </c>
      <c r="BN43" s="102">
        <f t="shared" si="42"/>
        <v>1.363</v>
      </c>
      <c r="BO43" s="102">
        <f t="shared" si="35"/>
        <v>4.5359999999999996</v>
      </c>
      <c r="BP43" s="102">
        <f t="shared" si="35"/>
        <v>3.024</v>
      </c>
      <c r="BQ43" s="102">
        <f t="shared" si="35"/>
        <v>37.044000000000004</v>
      </c>
      <c r="BR43" s="102">
        <f t="shared" si="35"/>
        <v>0.26100000000000001</v>
      </c>
      <c r="BS43" s="102">
        <f t="shared" si="35"/>
        <v>4.0890000000000004</v>
      </c>
      <c r="BT43" s="105">
        <f t="shared" si="36"/>
        <v>49</v>
      </c>
      <c r="BU43" s="88" t="s">
        <v>351</v>
      </c>
      <c r="BV43" s="69"/>
      <c r="BW43" s="130">
        <f t="shared" si="37"/>
        <v>49</v>
      </c>
      <c r="BX43" s="130">
        <f t="shared" si="38"/>
        <v>1200</v>
      </c>
      <c r="BY43" s="132" t="s">
        <v>385</v>
      </c>
      <c r="BZ43" s="12"/>
      <c r="CA43" s="128"/>
    </row>
    <row r="44" spans="1:79" ht="30" x14ac:dyDescent="0.25">
      <c r="A44" s="51" t="s">
        <v>122</v>
      </c>
      <c r="B44" s="27" t="s">
        <v>294</v>
      </c>
      <c r="C44" s="28" t="s">
        <v>123</v>
      </c>
      <c r="D44" s="22">
        <v>19</v>
      </c>
      <c r="E44" s="95">
        <v>19</v>
      </c>
      <c r="F44" s="22">
        <v>5</v>
      </c>
      <c r="G44" s="95">
        <v>9</v>
      </c>
      <c r="H44" s="23">
        <v>24</v>
      </c>
      <c r="I44" s="23">
        <f t="shared" si="11"/>
        <v>28</v>
      </c>
      <c r="J44" s="27" t="s">
        <v>37</v>
      </c>
      <c r="K44" s="28" t="s">
        <v>123</v>
      </c>
      <c r="L44" s="22">
        <v>4</v>
      </c>
      <c r="M44" s="22">
        <v>200</v>
      </c>
      <c r="N44" s="27"/>
      <c r="O44" s="28"/>
      <c r="P44" s="28"/>
      <c r="Q44" s="29"/>
      <c r="R44" s="24"/>
      <c r="S44" s="24"/>
      <c r="T44" s="22">
        <f t="shared" si="39"/>
        <v>19</v>
      </c>
      <c r="U44" s="22">
        <f t="shared" si="12"/>
        <v>5</v>
      </c>
      <c r="V44" s="22"/>
      <c r="W44" s="25">
        <v>180</v>
      </c>
      <c r="X44" s="100">
        <v>169</v>
      </c>
      <c r="Y44" s="26" t="s">
        <v>295</v>
      </c>
      <c r="Z44" s="26" t="s">
        <v>296</v>
      </c>
      <c r="AA44" s="63">
        <f t="shared" si="13"/>
        <v>7.5999999999999998E-2</v>
      </c>
      <c r="AB44" s="25">
        <f t="shared" si="14"/>
        <v>0.01</v>
      </c>
      <c r="AC44" s="25">
        <f t="shared" si="15"/>
        <v>0.36</v>
      </c>
      <c r="AD44" s="25">
        <f t="shared" si="16"/>
        <v>0</v>
      </c>
      <c r="AE44" s="93">
        <f t="shared" si="17"/>
        <v>0</v>
      </c>
      <c r="AF44" s="93">
        <f t="shared" si="18"/>
        <v>4.0000000000000001E-3</v>
      </c>
      <c r="AG44" s="93">
        <f t="shared" si="19"/>
        <v>0.2</v>
      </c>
      <c r="AH44" s="64">
        <f t="shared" si="1"/>
        <v>8.9199999999999982</v>
      </c>
      <c r="AI44" s="64">
        <f t="shared" si="20"/>
        <v>4.08</v>
      </c>
      <c r="AJ44" s="64">
        <f t="shared" si="2"/>
        <v>0</v>
      </c>
      <c r="AK44" s="64">
        <f t="shared" si="21"/>
        <v>0.95000000000000007</v>
      </c>
      <c r="AL44" s="64">
        <f t="shared" si="22"/>
        <v>0.45</v>
      </c>
      <c r="AM44" s="64">
        <f t="shared" si="23"/>
        <v>8.4500000000000011</v>
      </c>
      <c r="AN44" s="64">
        <f t="shared" si="24"/>
        <v>0</v>
      </c>
      <c r="AO44" s="64">
        <f t="shared" si="24"/>
        <v>0</v>
      </c>
      <c r="AP44" s="64">
        <f t="shared" si="25"/>
        <v>0.02</v>
      </c>
      <c r="AQ44" s="64">
        <f t="shared" si="25"/>
        <v>1</v>
      </c>
      <c r="AR44" s="64">
        <f t="shared" si="26"/>
        <v>2.85</v>
      </c>
      <c r="AS44" s="64">
        <f t="shared" si="26"/>
        <v>1.35</v>
      </c>
      <c r="AT44" s="64">
        <f t="shared" si="26"/>
        <v>25.35</v>
      </c>
      <c r="AU44" s="64">
        <f t="shared" si="27"/>
        <v>0</v>
      </c>
      <c r="AV44" s="64">
        <f t="shared" si="27"/>
        <v>0</v>
      </c>
      <c r="AW44" s="64">
        <f t="shared" si="27"/>
        <v>0.06</v>
      </c>
      <c r="AX44" s="64">
        <f t="shared" si="27"/>
        <v>3</v>
      </c>
      <c r="AY44" s="65">
        <f t="shared" si="4"/>
        <v>26.759999999999994</v>
      </c>
      <c r="AZ44" s="65">
        <f t="shared" si="5"/>
        <v>12.24</v>
      </c>
      <c r="BA44" s="65">
        <f t="shared" si="6"/>
        <v>0</v>
      </c>
      <c r="BB44" s="125">
        <f t="shared" si="28"/>
        <v>33</v>
      </c>
      <c r="BC44" s="78">
        <f t="shared" si="29"/>
        <v>38.999999999999993</v>
      </c>
      <c r="BD44" s="76">
        <f t="shared" si="40"/>
        <v>10</v>
      </c>
      <c r="BE44" s="76"/>
      <c r="BF44" s="76">
        <f t="shared" si="30"/>
        <v>200</v>
      </c>
      <c r="BG44" s="76"/>
      <c r="BH44" s="76">
        <f t="shared" si="31"/>
        <v>600</v>
      </c>
      <c r="BI44" s="76"/>
      <c r="BJ44" s="102">
        <f t="shared" si="32"/>
        <v>1.1970000000000001</v>
      </c>
      <c r="BK44" s="102">
        <f t="shared" si="32"/>
        <v>0.315</v>
      </c>
      <c r="BL44" s="102">
        <f t="shared" si="34"/>
        <v>10.647</v>
      </c>
      <c r="BM44" s="102">
        <f t="shared" si="41"/>
        <v>0</v>
      </c>
      <c r="BN44" s="102">
        <f t="shared" si="42"/>
        <v>0</v>
      </c>
      <c r="BO44" s="102">
        <f t="shared" si="35"/>
        <v>3.5910000000000002</v>
      </c>
      <c r="BP44" s="102">
        <f t="shared" si="35"/>
        <v>0.94500000000000006</v>
      </c>
      <c r="BQ44" s="102">
        <f t="shared" si="35"/>
        <v>31.941000000000003</v>
      </c>
      <c r="BR44" s="102">
        <f t="shared" si="35"/>
        <v>0</v>
      </c>
      <c r="BS44" s="102">
        <f t="shared" si="35"/>
        <v>0</v>
      </c>
      <c r="BT44" s="105">
        <f t="shared" si="36"/>
        <v>36</v>
      </c>
      <c r="BU44" s="88" t="s">
        <v>351</v>
      </c>
      <c r="BV44" s="69"/>
      <c r="BW44" s="130">
        <f t="shared" si="37"/>
        <v>36</v>
      </c>
      <c r="BX44" s="130">
        <f t="shared" si="38"/>
        <v>600</v>
      </c>
      <c r="BY44" s="132" t="s">
        <v>385</v>
      </c>
      <c r="BZ44" s="12"/>
      <c r="CA44" s="128"/>
    </row>
    <row r="45" spans="1:79" ht="30" x14ac:dyDescent="0.25">
      <c r="A45" s="80" t="s">
        <v>124</v>
      </c>
      <c r="B45" s="81" t="s">
        <v>125</v>
      </c>
      <c r="C45" s="82" t="s">
        <v>123</v>
      </c>
      <c r="D45" s="83">
        <v>1</v>
      </c>
      <c r="E45" s="96">
        <v>1</v>
      </c>
      <c r="F45" s="83">
        <v>0</v>
      </c>
      <c r="G45" s="96">
        <v>0</v>
      </c>
      <c r="H45" s="84">
        <v>1</v>
      </c>
      <c r="I45" s="23">
        <f t="shared" si="11"/>
        <v>1</v>
      </c>
      <c r="J45" s="81"/>
      <c r="K45" s="82"/>
      <c r="L45" s="83"/>
      <c r="M45" s="83"/>
      <c r="N45" s="81"/>
      <c r="O45" s="82"/>
      <c r="P45" s="82"/>
      <c r="Q45" s="85"/>
      <c r="R45" s="86"/>
      <c r="S45" s="86"/>
      <c r="T45" s="83">
        <f t="shared" si="39"/>
        <v>1</v>
      </c>
      <c r="U45" s="83">
        <f t="shared" si="12"/>
        <v>0</v>
      </c>
      <c r="V45" s="83"/>
      <c r="W45" s="83">
        <v>0</v>
      </c>
      <c r="X45" s="101">
        <v>0</v>
      </c>
      <c r="Y45" s="87" t="s">
        <v>295</v>
      </c>
      <c r="Z45" s="87" t="s">
        <v>297</v>
      </c>
      <c r="AA45" s="66">
        <v>4.0000000000000001E-3</v>
      </c>
      <c r="AB45" s="67">
        <v>0</v>
      </c>
      <c r="AC45" s="67">
        <v>0</v>
      </c>
      <c r="AD45" s="67">
        <f t="shared" si="16"/>
        <v>0</v>
      </c>
      <c r="AE45" s="32">
        <f t="shared" si="17"/>
        <v>0</v>
      </c>
      <c r="AF45" s="32">
        <f t="shared" si="18"/>
        <v>0</v>
      </c>
      <c r="AG45" s="32">
        <f t="shared" si="19"/>
        <v>0</v>
      </c>
      <c r="AH45" s="68">
        <f t="shared" si="1"/>
        <v>0.08</v>
      </c>
      <c r="AI45" s="68">
        <f t="shared" si="20"/>
        <v>0</v>
      </c>
      <c r="AJ45" s="68">
        <f t="shared" si="2"/>
        <v>0</v>
      </c>
      <c r="AK45" s="64">
        <f t="shared" si="21"/>
        <v>0.05</v>
      </c>
      <c r="AL45" s="64">
        <f t="shared" si="22"/>
        <v>0</v>
      </c>
      <c r="AM45" s="64">
        <f t="shared" si="23"/>
        <v>0</v>
      </c>
      <c r="AN45" s="64">
        <f t="shared" si="24"/>
        <v>0</v>
      </c>
      <c r="AO45" s="64">
        <f t="shared" si="24"/>
        <v>0</v>
      </c>
      <c r="AP45" s="64">
        <f t="shared" si="25"/>
        <v>0</v>
      </c>
      <c r="AQ45" s="64">
        <f t="shared" si="25"/>
        <v>0</v>
      </c>
      <c r="AR45" s="64">
        <f t="shared" si="26"/>
        <v>0.15000000000000002</v>
      </c>
      <c r="AS45" s="64">
        <f t="shared" si="26"/>
        <v>0</v>
      </c>
      <c r="AT45" s="64">
        <f t="shared" si="26"/>
        <v>0</v>
      </c>
      <c r="AU45" s="64">
        <f t="shared" si="27"/>
        <v>0</v>
      </c>
      <c r="AV45" s="64">
        <f t="shared" si="27"/>
        <v>0</v>
      </c>
      <c r="AW45" s="64">
        <f t="shared" si="27"/>
        <v>0</v>
      </c>
      <c r="AX45" s="64">
        <f t="shared" si="27"/>
        <v>0</v>
      </c>
      <c r="AY45" s="68">
        <v>0.24</v>
      </c>
      <c r="AZ45" s="68">
        <f t="shared" ref="AZ45:AZ71" si="43">AI45*$AY$6</f>
        <v>0</v>
      </c>
      <c r="BA45" s="68">
        <f t="shared" ref="BA45:BA71" si="44">AJ45*$AY$6</f>
        <v>0</v>
      </c>
      <c r="BB45" s="125">
        <f t="shared" si="28"/>
        <v>0</v>
      </c>
      <c r="BC45" s="78">
        <v>0.24</v>
      </c>
      <c r="BD45" s="76">
        <v>0</v>
      </c>
      <c r="BE45" s="76"/>
      <c r="BF45" s="76">
        <v>0</v>
      </c>
      <c r="BG45" s="76"/>
      <c r="BH45" s="76">
        <v>0</v>
      </c>
      <c r="BI45" s="76"/>
      <c r="BJ45" s="102">
        <f t="shared" si="32"/>
        <v>6.3E-2</v>
      </c>
      <c r="BK45" s="102">
        <f t="shared" si="32"/>
        <v>0</v>
      </c>
      <c r="BL45" s="102">
        <f t="shared" si="34"/>
        <v>0</v>
      </c>
      <c r="BM45" s="102">
        <f t="shared" si="41"/>
        <v>0</v>
      </c>
      <c r="BN45" s="102">
        <f t="shared" si="42"/>
        <v>0</v>
      </c>
      <c r="BO45" s="102">
        <f t="shared" si="35"/>
        <v>0.189</v>
      </c>
      <c r="BP45" s="102">
        <f t="shared" si="35"/>
        <v>0</v>
      </c>
      <c r="BQ45" s="102">
        <f t="shared" si="35"/>
        <v>0</v>
      </c>
      <c r="BR45" s="102">
        <f t="shared" si="35"/>
        <v>0</v>
      </c>
      <c r="BS45" s="102">
        <f t="shared" si="35"/>
        <v>0</v>
      </c>
      <c r="BT45" s="105">
        <f t="shared" si="36"/>
        <v>0</v>
      </c>
      <c r="BU45" s="88" t="s">
        <v>351</v>
      </c>
      <c r="BV45" s="69"/>
      <c r="BW45" s="130">
        <f t="shared" si="37"/>
        <v>0</v>
      </c>
      <c r="BX45" s="130">
        <f t="shared" si="38"/>
        <v>0</v>
      </c>
      <c r="BY45" s="132" t="s">
        <v>385</v>
      </c>
      <c r="BZ45" s="12"/>
      <c r="CA45" s="128"/>
    </row>
    <row r="46" spans="1:79" ht="45" x14ac:dyDescent="0.25">
      <c r="A46" s="51" t="s">
        <v>126</v>
      </c>
      <c r="B46" s="27" t="s">
        <v>118</v>
      </c>
      <c r="C46" s="28" t="s">
        <v>127</v>
      </c>
      <c r="D46" s="22">
        <v>20</v>
      </c>
      <c r="E46" s="95">
        <v>20</v>
      </c>
      <c r="F46" s="22">
        <v>10</v>
      </c>
      <c r="G46" s="95">
        <v>10</v>
      </c>
      <c r="H46" s="23">
        <v>30</v>
      </c>
      <c r="I46" s="23">
        <f t="shared" si="11"/>
        <v>30</v>
      </c>
      <c r="J46" s="27"/>
      <c r="K46" s="28"/>
      <c r="L46" s="22"/>
      <c r="M46" s="22"/>
      <c r="N46" s="27"/>
      <c r="O46" s="28"/>
      <c r="P46" s="28"/>
      <c r="Q46" s="29"/>
      <c r="R46" s="24"/>
      <c r="S46" s="24"/>
      <c r="T46" s="22">
        <f t="shared" si="39"/>
        <v>20</v>
      </c>
      <c r="U46" s="22">
        <f t="shared" si="12"/>
        <v>10</v>
      </c>
      <c r="V46" s="22"/>
      <c r="W46" s="25">
        <v>277</v>
      </c>
      <c r="X46" s="100">
        <v>268</v>
      </c>
      <c r="Y46" s="30" t="s">
        <v>382</v>
      </c>
      <c r="Z46" s="26" t="s">
        <v>298</v>
      </c>
      <c r="AA46" s="63">
        <f t="shared" si="13"/>
        <v>0.08</v>
      </c>
      <c r="AB46" s="25">
        <f t="shared" si="14"/>
        <v>0.02</v>
      </c>
      <c r="AC46" s="25">
        <f t="shared" si="15"/>
        <v>0.55400000000000005</v>
      </c>
      <c r="AD46" s="25">
        <f t="shared" si="16"/>
        <v>0</v>
      </c>
      <c r="AE46" s="93">
        <f t="shared" si="17"/>
        <v>0</v>
      </c>
      <c r="AF46" s="93">
        <f t="shared" si="18"/>
        <v>0</v>
      </c>
      <c r="AG46" s="93">
        <f t="shared" si="19"/>
        <v>0</v>
      </c>
      <c r="AH46" s="64">
        <f t="shared" si="1"/>
        <v>13.08</v>
      </c>
      <c r="AI46" s="64">
        <f t="shared" si="20"/>
        <v>0</v>
      </c>
      <c r="AJ46" s="64">
        <f t="shared" si="2"/>
        <v>0</v>
      </c>
      <c r="AK46" s="64">
        <f t="shared" si="21"/>
        <v>1</v>
      </c>
      <c r="AL46" s="64">
        <f t="shared" si="22"/>
        <v>0.5</v>
      </c>
      <c r="AM46" s="64">
        <f t="shared" si="23"/>
        <v>13.4</v>
      </c>
      <c r="AN46" s="64">
        <f t="shared" si="24"/>
        <v>0</v>
      </c>
      <c r="AO46" s="64">
        <f t="shared" si="24"/>
        <v>0</v>
      </c>
      <c r="AP46" s="64">
        <f t="shared" si="25"/>
        <v>0</v>
      </c>
      <c r="AQ46" s="64">
        <f t="shared" si="25"/>
        <v>0</v>
      </c>
      <c r="AR46" s="64">
        <f t="shared" si="26"/>
        <v>3</v>
      </c>
      <c r="AS46" s="64">
        <f t="shared" si="26"/>
        <v>1.5</v>
      </c>
      <c r="AT46" s="64">
        <f t="shared" si="26"/>
        <v>40.200000000000003</v>
      </c>
      <c r="AU46" s="64">
        <f t="shared" si="27"/>
        <v>0</v>
      </c>
      <c r="AV46" s="64">
        <f t="shared" si="27"/>
        <v>0</v>
      </c>
      <c r="AW46" s="64">
        <f t="shared" si="27"/>
        <v>0</v>
      </c>
      <c r="AX46" s="64">
        <f t="shared" si="27"/>
        <v>0</v>
      </c>
      <c r="AY46" s="65">
        <f t="shared" ref="AY46:AY71" si="45">AH46*$AY$6</f>
        <v>39.24</v>
      </c>
      <c r="AZ46" s="65">
        <f t="shared" si="43"/>
        <v>0</v>
      </c>
      <c r="BA46" s="65">
        <f t="shared" si="44"/>
        <v>0</v>
      </c>
      <c r="BB46" s="125">
        <f t="shared" si="28"/>
        <v>45</v>
      </c>
      <c r="BC46" s="78">
        <f t="shared" si="29"/>
        <v>39.24</v>
      </c>
      <c r="BD46" s="76">
        <f t="shared" si="40"/>
        <v>10</v>
      </c>
      <c r="BE46" s="76"/>
      <c r="BF46" s="76">
        <f t="shared" si="30"/>
        <v>200</v>
      </c>
      <c r="BG46" s="76"/>
      <c r="BH46" s="76">
        <f t="shared" si="31"/>
        <v>600</v>
      </c>
      <c r="BI46" s="76"/>
      <c r="BJ46" s="102">
        <f t="shared" si="32"/>
        <v>1.26</v>
      </c>
      <c r="BK46" s="102">
        <f t="shared" si="32"/>
        <v>0.63</v>
      </c>
      <c r="BL46" s="102">
        <f t="shared" si="34"/>
        <v>16.884</v>
      </c>
      <c r="BM46" s="102">
        <f t="shared" si="41"/>
        <v>0</v>
      </c>
      <c r="BN46" s="102">
        <f t="shared" si="42"/>
        <v>0</v>
      </c>
      <c r="BO46" s="102">
        <f t="shared" si="35"/>
        <v>3.7800000000000002</v>
      </c>
      <c r="BP46" s="102">
        <f t="shared" si="35"/>
        <v>1.8900000000000001</v>
      </c>
      <c r="BQ46" s="102">
        <f t="shared" si="35"/>
        <v>50.652000000000001</v>
      </c>
      <c r="BR46" s="102">
        <f t="shared" si="35"/>
        <v>0</v>
      </c>
      <c r="BS46" s="102">
        <f t="shared" si="35"/>
        <v>0</v>
      </c>
      <c r="BT46" s="105">
        <f t="shared" si="36"/>
        <v>56</v>
      </c>
      <c r="BU46" s="88" t="s">
        <v>351</v>
      </c>
      <c r="BV46" s="69"/>
      <c r="BW46" s="130">
        <f t="shared" si="37"/>
        <v>56</v>
      </c>
      <c r="BX46" s="130">
        <f t="shared" si="38"/>
        <v>600</v>
      </c>
      <c r="BY46" s="132" t="s">
        <v>385</v>
      </c>
      <c r="BZ46" s="12"/>
      <c r="CA46" s="128"/>
    </row>
    <row r="47" spans="1:79" ht="45" x14ac:dyDescent="0.25">
      <c r="A47" s="51" t="s">
        <v>128</v>
      </c>
      <c r="B47" s="27" t="s">
        <v>299</v>
      </c>
      <c r="C47" s="28" t="s">
        <v>129</v>
      </c>
      <c r="D47" s="22">
        <v>21</v>
      </c>
      <c r="E47" s="95">
        <v>21</v>
      </c>
      <c r="F47" s="22">
        <v>8</v>
      </c>
      <c r="G47" s="95">
        <v>8</v>
      </c>
      <c r="H47" s="23">
        <v>29</v>
      </c>
      <c r="I47" s="23">
        <f t="shared" si="11"/>
        <v>29</v>
      </c>
      <c r="J47" s="27" t="s">
        <v>82</v>
      </c>
      <c r="K47" s="28" t="s">
        <v>129</v>
      </c>
      <c r="L47" s="22">
        <v>0</v>
      </c>
      <c r="M47" s="22">
        <v>0</v>
      </c>
      <c r="N47" s="27" t="s">
        <v>29</v>
      </c>
      <c r="O47" s="28" t="s">
        <v>129</v>
      </c>
      <c r="P47" s="22">
        <v>0</v>
      </c>
      <c r="Q47" s="22">
        <v>0</v>
      </c>
      <c r="R47" s="24">
        <v>0</v>
      </c>
      <c r="S47" s="24">
        <v>0</v>
      </c>
      <c r="T47" s="22">
        <f t="shared" si="39"/>
        <v>21</v>
      </c>
      <c r="U47" s="22">
        <f t="shared" si="12"/>
        <v>8</v>
      </c>
      <c r="V47" s="22"/>
      <c r="W47" s="25">
        <v>152</v>
      </c>
      <c r="X47" s="100">
        <v>148</v>
      </c>
      <c r="Y47" s="26" t="s">
        <v>300</v>
      </c>
      <c r="Z47" s="30" t="s">
        <v>301</v>
      </c>
      <c r="AA47" s="63">
        <f t="shared" si="13"/>
        <v>8.4000000000000005E-2</v>
      </c>
      <c r="AB47" s="25">
        <f t="shared" si="14"/>
        <v>1.6E-2</v>
      </c>
      <c r="AC47" s="25">
        <f t="shared" si="15"/>
        <v>0.30399999999999999</v>
      </c>
      <c r="AD47" s="25">
        <f t="shared" si="16"/>
        <v>0</v>
      </c>
      <c r="AE47" s="93">
        <f t="shared" si="17"/>
        <v>0</v>
      </c>
      <c r="AF47" s="93">
        <f t="shared" si="18"/>
        <v>0</v>
      </c>
      <c r="AG47" s="93">
        <f t="shared" si="19"/>
        <v>0</v>
      </c>
      <c r="AH47" s="64">
        <f t="shared" si="1"/>
        <v>8.08</v>
      </c>
      <c r="AI47" s="64">
        <f t="shared" si="20"/>
        <v>0</v>
      </c>
      <c r="AJ47" s="64">
        <f t="shared" si="2"/>
        <v>0</v>
      </c>
      <c r="AK47" s="64">
        <f t="shared" si="21"/>
        <v>1.05</v>
      </c>
      <c r="AL47" s="64">
        <f t="shared" si="22"/>
        <v>0.4</v>
      </c>
      <c r="AM47" s="64">
        <f t="shared" si="23"/>
        <v>7.4</v>
      </c>
      <c r="AN47" s="64">
        <f t="shared" si="24"/>
        <v>0</v>
      </c>
      <c r="AO47" s="64">
        <f t="shared" si="24"/>
        <v>0</v>
      </c>
      <c r="AP47" s="64">
        <f t="shared" si="25"/>
        <v>0</v>
      </c>
      <c r="AQ47" s="64">
        <f t="shared" si="25"/>
        <v>0</v>
      </c>
      <c r="AR47" s="64">
        <f t="shared" si="26"/>
        <v>3.1500000000000004</v>
      </c>
      <c r="AS47" s="64">
        <f t="shared" si="26"/>
        <v>1.2000000000000002</v>
      </c>
      <c r="AT47" s="64">
        <f t="shared" si="26"/>
        <v>22.200000000000003</v>
      </c>
      <c r="AU47" s="64">
        <f t="shared" si="27"/>
        <v>0</v>
      </c>
      <c r="AV47" s="64">
        <f t="shared" si="27"/>
        <v>0</v>
      </c>
      <c r="AW47" s="64">
        <f t="shared" si="27"/>
        <v>0</v>
      </c>
      <c r="AX47" s="64">
        <f t="shared" si="27"/>
        <v>0</v>
      </c>
      <c r="AY47" s="65">
        <f t="shared" si="45"/>
        <v>24.240000000000002</v>
      </c>
      <c r="AZ47" s="65">
        <f t="shared" si="43"/>
        <v>0</v>
      </c>
      <c r="BA47" s="65">
        <f t="shared" si="44"/>
        <v>0</v>
      </c>
      <c r="BB47" s="125">
        <f t="shared" si="28"/>
        <v>27</v>
      </c>
      <c r="BC47" s="78">
        <f t="shared" si="29"/>
        <v>24.240000000000002</v>
      </c>
      <c r="BD47" s="76">
        <f t="shared" si="40"/>
        <v>10</v>
      </c>
      <c r="BE47" s="76">
        <v>10</v>
      </c>
      <c r="BF47" s="76">
        <f t="shared" si="30"/>
        <v>200</v>
      </c>
      <c r="BG47" s="76">
        <v>200</v>
      </c>
      <c r="BH47" s="76">
        <f t="shared" si="31"/>
        <v>600</v>
      </c>
      <c r="BI47" s="76">
        <v>600</v>
      </c>
      <c r="BJ47" s="102">
        <f t="shared" si="32"/>
        <v>1.323</v>
      </c>
      <c r="BK47" s="102">
        <f t="shared" si="32"/>
        <v>0.504</v>
      </c>
      <c r="BL47" s="102">
        <f t="shared" si="34"/>
        <v>9.3239999999999998</v>
      </c>
      <c r="BM47" s="102">
        <f t="shared" si="41"/>
        <v>0</v>
      </c>
      <c r="BN47" s="102">
        <f t="shared" si="42"/>
        <v>0</v>
      </c>
      <c r="BO47" s="102">
        <f t="shared" si="35"/>
        <v>3.9689999999999999</v>
      </c>
      <c r="BP47" s="102">
        <f t="shared" si="35"/>
        <v>1.512</v>
      </c>
      <c r="BQ47" s="102">
        <f t="shared" si="35"/>
        <v>27.972000000000001</v>
      </c>
      <c r="BR47" s="102">
        <f t="shared" si="35"/>
        <v>0</v>
      </c>
      <c r="BS47" s="102">
        <f t="shared" si="35"/>
        <v>0</v>
      </c>
      <c r="BT47" s="105">
        <f t="shared" si="36"/>
        <v>33</v>
      </c>
      <c r="BU47" s="88" t="s">
        <v>351</v>
      </c>
      <c r="BV47" s="69"/>
      <c r="BW47" s="130">
        <f t="shared" si="37"/>
        <v>33</v>
      </c>
      <c r="BX47" s="130">
        <f t="shared" si="38"/>
        <v>1200</v>
      </c>
      <c r="BY47" s="132" t="s">
        <v>385</v>
      </c>
      <c r="BZ47" s="12"/>
      <c r="CA47" s="128"/>
    </row>
    <row r="48" spans="1:79" ht="30" x14ac:dyDescent="0.25">
      <c r="A48" s="51" t="s">
        <v>130</v>
      </c>
      <c r="B48" s="27" t="s">
        <v>302</v>
      </c>
      <c r="C48" s="28" t="s">
        <v>131</v>
      </c>
      <c r="D48" s="22">
        <v>38</v>
      </c>
      <c r="E48" s="94">
        <v>36</v>
      </c>
      <c r="F48" s="22">
        <v>8</v>
      </c>
      <c r="G48" s="94">
        <v>8</v>
      </c>
      <c r="H48" s="23">
        <v>46</v>
      </c>
      <c r="I48" s="23">
        <f t="shared" si="11"/>
        <v>44</v>
      </c>
      <c r="J48" s="27"/>
      <c r="K48" s="28"/>
      <c r="L48" s="22"/>
      <c r="M48" s="22"/>
      <c r="N48" s="27"/>
      <c r="O48" s="28"/>
      <c r="P48" s="28"/>
      <c r="Q48" s="29"/>
      <c r="R48" s="24"/>
      <c r="S48" s="24"/>
      <c r="T48" s="22">
        <f t="shared" si="39"/>
        <v>38</v>
      </c>
      <c r="U48" s="22">
        <f t="shared" si="12"/>
        <v>8</v>
      </c>
      <c r="V48" s="22"/>
      <c r="W48" s="25">
        <v>400</v>
      </c>
      <c r="X48" s="99">
        <v>388</v>
      </c>
      <c r="Y48" s="26" t="s">
        <v>303</v>
      </c>
      <c r="Z48" s="26" t="s">
        <v>304</v>
      </c>
      <c r="AA48" s="63">
        <f t="shared" si="13"/>
        <v>0.152</v>
      </c>
      <c r="AB48" s="25">
        <f t="shared" si="14"/>
        <v>1.6E-2</v>
      </c>
      <c r="AC48" s="25">
        <f t="shared" si="15"/>
        <v>0.8</v>
      </c>
      <c r="AD48" s="25">
        <f t="shared" si="16"/>
        <v>0</v>
      </c>
      <c r="AE48" s="93">
        <f t="shared" si="17"/>
        <v>0</v>
      </c>
      <c r="AF48" s="93">
        <f t="shared" si="18"/>
        <v>0</v>
      </c>
      <c r="AG48" s="93">
        <f t="shared" si="19"/>
        <v>0</v>
      </c>
      <c r="AH48" s="64">
        <f t="shared" si="1"/>
        <v>19.36</v>
      </c>
      <c r="AI48" s="64">
        <f t="shared" si="20"/>
        <v>0</v>
      </c>
      <c r="AJ48" s="64">
        <f t="shared" si="2"/>
        <v>0</v>
      </c>
      <c r="AK48" s="64">
        <f t="shared" si="21"/>
        <v>1.8</v>
      </c>
      <c r="AL48" s="64">
        <f t="shared" si="22"/>
        <v>0.4</v>
      </c>
      <c r="AM48" s="64">
        <f t="shared" si="23"/>
        <v>19.400000000000002</v>
      </c>
      <c r="AN48" s="64">
        <f t="shared" si="24"/>
        <v>0</v>
      </c>
      <c r="AO48" s="64">
        <f t="shared" si="24"/>
        <v>0</v>
      </c>
      <c r="AP48" s="64">
        <f t="shared" si="25"/>
        <v>0</v>
      </c>
      <c r="AQ48" s="64">
        <f t="shared" si="25"/>
        <v>0</v>
      </c>
      <c r="AR48" s="64">
        <f t="shared" si="26"/>
        <v>5.4</v>
      </c>
      <c r="AS48" s="64">
        <f t="shared" si="26"/>
        <v>1.2000000000000002</v>
      </c>
      <c r="AT48" s="64">
        <f t="shared" si="26"/>
        <v>58.2</v>
      </c>
      <c r="AU48" s="64">
        <f t="shared" si="27"/>
        <v>0</v>
      </c>
      <c r="AV48" s="64">
        <f t="shared" si="27"/>
        <v>0</v>
      </c>
      <c r="AW48" s="64">
        <f t="shared" si="27"/>
        <v>0</v>
      </c>
      <c r="AX48" s="64">
        <f t="shared" si="27"/>
        <v>0</v>
      </c>
      <c r="AY48" s="65">
        <f t="shared" si="45"/>
        <v>58.08</v>
      </c>
      <c r="AZ48" s="65">
        <f t="shared" si="43"/>
        <v>0</v>
      </c>
      <c r="BA48" s="65">
        <f t="shared" si="44"/>
        <v>0</v>
      </c>
      <c r="BB48" s="125">
        <f t="shared" si="28"/>
        <v>65</v>
      </c>
      <c r="BC48" s="78">
        <f t="shared" si="29"/>
        <v>58.08</v>
      </c>
      <c r="BD48" s="76">
        <f t="shared" si="40"/>
        <v>10</v>
      </c>
      <c r="BE48" s="76"/>
      <c r="BF48" s="76">
        <f t="shared" si="30"/>
        <v>200</v>
      </c>
      <c r="BG48" s="76"/>
      <c r="BH48" s="76">
        <f t="shared" si="31"/>
        <v>600</v>
      </c>
      <c r="BI48" s="76"/>
      <c r="BJ48" s="102">
        <f t="shared" si="32"/>
        <v>2.2679999999999998</v>
      </c>
      <c r="BK48" s="102">
        <f t="shared" si="32"/>
        <v>0.504</v>
      </c>
      <c r="BL48" s="102">
        <f t="shared" si="34"/>
        <v>24.443999999999999</v>
      </c>
      <c r="BM48" s="102">
        <f t="shared" si="41"/>
        <v>0</v>
      </c>
      <c r="BN48" s="102">
        <f t="shared" si="42"/>
        <v>0</v>
      </c>
      <c r="BO48" s="102">
        <f t="shared" si="35"/>
        <v>6.8039999999999994</v>
      </c>
      <c r="BP48" s="102">
        <f t="shared" si="35"/>
        <v>1.512</v>
      </c>
      <c r="BQ48" s="102">
        <f t="shared" si="35"/>
        <v>73.331999999999994</v>
      </c>
      <c r="BR48" s="102">
        <f t="shared" si="35"/>
        <v>0</v>
      </c>
      <c r="BS48" s="102">
        <f t="shared" si="35"/>
        <v>0</v>
      </c>
      <c r="BT48" s="105">
        <f t="shared" si="36"/>
        <v>82</v>
      </c>
      <c r="BU48" s="88" t="s">
        <v>351</v>
      </c>
      <c r="BV48" s="69"/>
      <c r="BW48" s="130">
        <f t="shared" si="37"/>
        <v>82</v>
      </c>
      <c r="BX48" s="130">
        <f t="shared" si="38"/>
        <v>600</v>
      </c>
      <c r="BY48" s="132" t="s">
        <v>385</v>
      </c>
      <c r="BZ48" s="12"/>
      <c r="CA48" s="128"/>
    </row>
    <row r="49" spans="1:79" ht="30" x14ac:dyDescent="0.25">
      <c r="A49" s="51" t="s">
        <v>132</v>
      </c>
      <c r="B49" s="27" t="s">
        <v>133</v>
      </c>
      <c r="C49" s="28" t="s">
        <v>134</v>
      </c>
      <c r="D49" s="22">
        <v>14</v>
      </c>
      <c r="E49" s="94">
        <v>13</v>
      </c>
      <c r="F49" s="22">
        <v>3</v>
      </c>
      <c r="G49" s="94">
        <v>3</v>
      </c>
      <c r="H49" s="23">
        <v>17</v>
      </c>
      <c r="I49" s="23">
        <f t="shared" si="11"/>
        <v>16</v>
      </c>
      <c r="J49" s="27"/>
      <c r="K49" s="28"/>
      <c r="L49" s="22"/>
      <c r="M49" s="22"/>
      <c r="N49" s="27"/>
      <c r="O49" s="28"/>
      <c r="P49" s="28"/>
      <c r="Q49" s="29"/>
      <c r="R49" s="24"/>
      <c r="S49" s="24"/>
      <c r="T49" s="22">
        <f t="shared" si="39"/>
        <v>14</v>
      </c>
      <c r="U49" s="22">
        <f t="shared" si="12"/>
        <v>3</v>
      </c>
      <c r="V49" s="22"/>
      <c r="W49" s="25">
        <v>108</v>
      </c>
      <c r="X49" s="99">
        <v>80</v>
      </c>
      <c r="Y49" s="30" t="s">
        <v>210</v>
      </c>
      <c r="Z49" s="26" t="s">
        <v>305</v>
      </c>
      <c r="AA49" s="63">
        <f t="shared" si="13"/>
        <v>5.6000000000000001E-2</v>
      </c>
      <c r="AB49" s="25">
        <f t="shared" si="14"/>
        <v>6.0000000000000001E-3</v>
      </c>
      <c r="AC49" s="25">
        <f t="shared" si="15"/>
        <v>0.216</v>
      </c>
      <c r="AD49" s="25">
        <f t="shared" si="16"/>
        <v>0</v>
      </c>
      <c r="AE49" s="93">
        <f t="shared" si="17"/>
        <v>0</v>
      </c>
      <c r="AF49" s="93">
        <f t="shared" si="18"/>
        <v>0</v>
      </c>
      <c r="AG49" s="93">
        <f t="shared" si="19"/>
        <v>0</v>
      </c>
      <c r="AH49" s="64">
        <f t="shared" si="1"/>
        <v>5.5600000000000005</v>
      </c>
      <c r="AI49" s="64">
        <f t="shared" si="20"/>
        <v>0</v>
      </c>
      <c r="AJ49" s="64">
        <f t="shared" si="2"/>
        <v>0</v>
      </c>
      <c r="AK49" s="64">
        <f t="shared" si="21"/>
        <v>0.65</v>
      </c>
      <c r="AL49" s="64">
        <f t="shared" si="22"/>
        <v>0.15000000000000002</v>
      </c>
      <c r="AM49" s="64">
        <f t="shared" si="23"/>
        <v>4</v>
      </c>
      <c r="AN49" s="64">
        <f t="shared" si="24"/>
        <v>0</v>
      </c>
      <c r="AO49" s="64">
        <f t="shared" si="24"/>
        <v>0</v>
      </c>
      <c r="AP49" s="64">
        <f t="shared" si="25"/>
        <v>0</v>
      </c>
      <c r="AQ49" s="64">
        <f t="shared" si="25"/>
        <v>0</v>
      </c>
      <c r="AR49" s="64">
        <f t="shared" si="26"/>
        <v>1.9500000000000002</v>
      </c>
      <c r="AS49" s="64">
        <f t="shared" si="26"/>
        <v>0.45000000000000007</v>
      </c>
      <c r="AT49" s="64">
        <f t="shared" si="26"/>
        <v>12</v>
      </c>
      <c r="AU49" s="64">
        <f t="shared" si="27"/>
        <v>0</v>
      </c>
      <c r="AV49" s="64">
        <f t="shared" si="27"/>
        <v>0</v>
      </c>
      <c r="AW49" s="64">
        <f t="shared" si="27"/>
        <v>0</v>
      </c>
      <c r="AX49" s="64">
        <f t="shared" si="27"/>
        <v>0</v>
      </c>
      <c r="AY49" s="65">
        <f t="shared" si="45"/>
        <v>16.68</v>
      </c>
      <c r="AZ49" s="65">
        <f t="shared" si="43"/>
        <v>0</v>
      </c>
      <c r="BA49" s="65">
        <f t="shared" si="44"/>
        <v>0</v>
      </c>
      <c r="BB49" s="125">
        <f t="shared" si="28"/>
        <v>14</v>
      </c>
      <c r="BC49" s="78">
        <f t="shared" si="29"/>
        <v>16.68</v>
      </c>
      <c r="BD49" s="76">
        <f t="shared" si="40"/>
        <v>10</v>
      </c>
      <c r="BE49" s="76"/>
      <c r="BF49" s="76">
        <f t="shared" si="30"/>
        <v>200</v>
      </c>
      <c r="BG49" s="76"/>
      <c r="BH49" s="76">
        <f t="shared" si="31"/>
        <v>600</v>
      </c>
      <c r="BI49" s="76"/>
      <c r="BJ49" s="102">
        <f t="shared" si="32"/>
        <v>0.81899999999999995</v>
      </c>
      <c r="BK49" s="102">
        <f t="shared" si="32"/>
        <v>0.189</v>
      </c>
      <c r="BL49" s="102">
        <f t="shared" si="34"/>
        <v>5.04</v>
      </c>
      <c r="BM49" s="102">
        <f t="shared" si="41"/>
        <v>0</v>
      </c>
      <c r="BN49" s="102">
        <f t="shared" si="42"/>
        <v>0</v>
      </c>
      <c r="BO49" s="102">
        <f t="shared" si="35"/>
        <v>2.4569999999999999</v>
      </c>
      <c r="BP49" s="102">
        <f t="shared" si="35"/>
        <v>0.56699999999999995</v>
      </c>
      <c r="BQ49" s="102">
        <f t="shared" si="35"/>
        <v>15.120000000000001</v>
      </c>
      <c r="BR49" s="102">
        <f t="shared" si="35"/>
        <v>0</v>
      </c>
      <c r="BS49" s="102">
        <f t="shared" si="35"/>
        <v>0</v>
      </c>
      <c r="BT49" s="105">
        <f t="shared" si="36"/>
        <v>18</v>
      </c>
      <c r="BU49" s="88" t="s">
        <v>351</v>
      </c>
      <c r="BV49" s="69"/>
      <c r="BW49" s="130">
        <f t="shared" si="37"/>
        <v>18</v>
      </c>
      <c r="BX49" s="130">
        <f t="shared" si="38"/>
        <v>600</v>
      </c>
      <c r="BY49" s="132" t="s">
        <v>385</v>
      </c>
      <c r="BZ49" s="12"/>
      <c r="CA49" s="128"/>
    </row>
    <row r="50" spans="1:79" ht="30" x14ac:dyDescent="0.25">
      <c r="A50" s="51" t="s">
        <v>135</v>
      </c>
      <c r="B50" s="27" t="s">
        <v>136</v>
      </c>
      <c r="C50" s="28" t="s">
        <v>137</v>
      </c>
      <c r="D50" s="22">
        <v>18</v>
      </c>
      <c r="E50" s="94">
        <v>18</v>
      </c>
      <c r="F50" s="22">
        <v>8</v>
      </c>
      <c r="G50" s="94">
        <v>8</v>
      </c>
      <c r="H50" s="23">
        <v>26</v>
      </c>
      <c r="I50" s="23">
        <f t="shared" si="11"/>
        <v>26</v>
      </c>
      <c r="J50" s="27" t="s">
        <v>33</v>
      </c>
      <c r="K50" s="28" t="s">
        <v>137</v>
      </c>
      <c r="L50" s="22">
        <v>0</v>
      </c>
      <c r="M50" s="22">
        <v>119</v>
      </c>
      <c r="N50" s="27"/>
      <c r="O50" s="28"/>
      <c r="P50" s="28"/>
      <c r="Q50" s="29"/>
      <c r="R50" s="24"/>
      <c r="S50" s="24"/>
      <c r="T50" s="22">
        <f t="shared" si="39"/>
        <v>18</v>
      </c>
      <c r="U50" s="22">
        <f t="shared" si="12"/>
        <v>8</v>
      </c>
      <c r="V50" s="22"/>
      <c r="W50" s="25">
        <v>190</v>
      </c>
      <c r="X50" s="99">
        <v>183</v>
      </c>
      <c r="Y50" s="26" t="s">
        <v>306</v>
      </c>
      <c r="Z50" s="26" t="s">
        <v>307</v>
      </c>
      <c r="AA50" s="63">
        <f t="shared" si="13"/>
        <v>7.2000000000000008E-2</v>
      </c>
      <c r="AB50" s="25">
        <f t="shared" si="14"/>
        <v>1.6E-2</v>
      </c>
      <c r="AC50" s="25">
        <f t="shared" si="15"/>
        <v>0.38</v>
      </c>
      <c r="AD50" s="25">
        <f t="shared" si="16"/>
        <v>0</v>
      </c>
      <c r="AE50" s="93">
        <f t="shared" si="17"/>
        <v>0</v>
      </c>
      <c r="AF50" s="93">
        <f t="shared" si="18"/>
        <v>0</v>
      </c>
      <c r="AG50" s="93">
        <f t="shared" si="19"/>
        <v>0.11900000000000001</v>
      </c>
      <c r="AH50" s="64">
        <f t="shared" si="1"/>
        <v>9.3600000000000012</v>
      </c>
      <c r="AI50" s="64">
        <f t="shared" si="20"/>
        <v>2.3800000000000003</v>
      </c>
      <c r="AJ50" s="64">
        <f t="shared" si="2"/>
        <v>0</v>
      </c>
      <c r="AK50" s="64">
        <f t="shared" si="21"/>
        <v>0.9</v>
      </c>
      <c r="AL50" s="64">
        <f t="shared" si="22"/>
        <v>0.4</v>
      </c>
      <c r="AM50" s="64">
        <f t="shared" si="23"/>
        <v>9.15</v>
      </c>
      <c r="AN50" s="64">
        <f t="shared" si="24"/>
        <v>0</v>
      </c>
      <c r="AO50" s="64">
        <f t="shared" si="24"/>
        <v>0</v>
      </c>
      <c r="AP50" s="64">
        <f t="shared" si="25"/>
        <v>0</v>
      </c>
      <c r="AQ50" s="64">
        <f t="shared" si="25"/>
        <v>0.59499999999999997</v>
      </c>
      <c r="AR50" s="64">
        <f t="shared" si="26"/>
        <v>2.7</v>
      </c>
      <c r="AS50" s="64">
        <f t="shared" si="26"/>
        <v>1.2000000000000002</v>
      </c>
      <c r="AT50" s="64">
        <f t="shared" si="26"/>
        <v>27.450000000000003</v>
      </c>
      <c r="AU50" s="64">
        <f t="shared" si="27"/>
        <v>0</v>
      </c>
      <c r="AV50" s="64">
        <f t="shared" si="27"/>
        <v>0</v>
      </c>
      <c r="AW50" s="64">
        <f t="shared" si="27"/>
        <v>0</v>
      </c>
      <c r="AX50" s="64">
        <f t="shared" si="27"/>
        <v>1.7849999999999999</v>
      </c>
      <c r="AY50" s="65">
        <f t="shared" si="45"/>
        <v>28.080000000000005</v>
      </c>
      <c r="AZ50" s="65">
        <f t="shared" si="43"/>
        <v>7.1400000000000006</v>
      </c>
      <c r="BA50" s="65">
        <f t="shared" si="44"/>
        <v>0</v>
      </c>
      <c r="BB50" s="125">
        <f t="shared" si="28"/>
        <v>33</v>
      </c>
      <c r="BC50" s="78">
        <f t="shared" si="29"/>
        <v>35.220000000000006</v>
      </c>
      <c r="BD50" s="76">
        <f t="shared" si="40"/>
        <v>10</v>
      </c>
      <c r="BE50" s="76"/>
      <c r="BF50" s="76">
        <f t="shared" si="30"/>
        <v>200</v>
      </c>
      <c r="BG50" s="76"/>
      <c r="BH50" s="76">
        <f t="shared" si="31"/>
        <v>600</v>
      </c>
      <c r="BI50" s="76"/>
      <c r="BJ50" s="102">
        <f t="shared" si="32"/>
        <v>1.1339999999999999</v>
      </c>
      <c r="BK50" s="102">
        <f t="shared" si="32"/>
        <v>0.504</v>
      </c>
      <c r="BL50" s="102">
        <f t="shared" si="34"/>
        <v>11.529</v>
      </c>
      <c r="BM50" s="102">
        <f t="shared" si="41"/>
        <v>0</v>
      </c>
      <c r="BN50" s="102">
        <f t="shared" si="42"/>
        <v>0</v>
      </c>
      <c r="BO50" s="102">
        <f t="shared" si="35"/>
        <v>3.4019999999999997</v>
      </c>
      <c r="BP50" s="102">
        <f t="shared" si="35"/>
        <v>1.512</v>
      </c>
      <c r="BQ50" s="102">
        <f t="shared" si="35"/>
        <v>34.587000000000003</v>
      </c>
      <c r="BR50" s="102">
        <f t="shared" si="35"/>
        <v>0</v>
      </c>
      <c r="BS50" s="102">
        <f t="shared" si="35"/>
        <v>0</v>
      </c>
      <c r="BT50" s="105">
        <f t="shared" si="36"/>
        <v>40</v>
      </c>
      <c r="BU50" s="88" t="s">
        <v>351</v>
      </c>
      <c r="BV50" s="69"/>
      <c r="BW50" s="130">
        <f t="shared" si="37"/>
        <v>40</v>
      </c>
      <c r="BX50" s="130">
        <f t="shared" si="38"/>
        <v>600</v>
      </c>
      <c r="BY50" s="132" t="s">
        <v>385</v>
      </c>
      <c r="BZ50" s="12"/>
      <c r="CA50" s="128"/>
    </row>
    <row r="51" spans="1:79" ht="30" x14ac:dyDescent="0.25">
      <c r="A51" s="51" t="s">
        <v>138</v>
      </c>
      <c r="B51" s="27" t="s">
        <v>139</v>
      </c>
      <c r="C51" s="28" t="s">
        <v>140</v>
      </c>
      <c r="D51" s="22">
        <v>16</v>
      </c>
      <c r="E51" s="94">
        <v>23</v>
      </c>
      <c r="F51" s="22">
        <v>7</v>
      </c>
      <c r="G51" s="94">
        <v>7</v>
      </c>
      <c r="H51" s="23">
        <v>23</v>
      </c>
      <c r="I51" s="23">
        <f t="shared" si="11"/>
        <v>30</v>
      </c>
      <c r="J51" s="27" t="s">
        <v>33</v>
      </c>
      <c r="K51" s="28" t="s">
        <v>141</v>
      </c>
      <c r="L51" s="22">
        <v>0</v>
      </c>
      <c r="M51" s="22">
        <v>100</v>
      </c>
      <c r="N51" s="27" t="s">
        <v>29</v>
      </c>
      <c r="O51" s="28" t="s">
        <v>141</v>
      </c>
      <c r="P51" s="22">
        <v>9</v>
      </c>
      <c r="Q51" s="22">
        <v>4</v>
      </c>
      <c r="R51" s="24">
        <v>13</v>
      </c>
      <c r="S51" s="24">
        <v>71</v>
      </c>
      <c r="T51" s="22">
        <f t="shared" si="39"/>
        <v>16</v>
      </c>
      <c r="U51" s="22">
        <f t="shared" si="12"/>
        <v>7</v>
      </c>
      <c r="V51" s="22"/>
      <c r="W51" s="25">
        <v>148</v>
      </c>
      <c r="X51" s="99">
        <v>160</v>
      </c>
      <c r="Y51" s="26" t="s">
        <v>308</v>
      </c>
      <c r="Z51" s="26" t="s">
        <v>309</v>
      </c>
      <c r="AA51" s="63">
        <f t="shared" si="13"/>
        <v>6.4000000000000001E-2</v>
      </c>
      <c r="AB51" s="25">
        <f t="shared" si="14"/>
        <v>1.4E-2</v>
      </c>
      <c r="AC51" s="25">
        <f t="shared" si="15"/>
        <v>0.29599999999999999</v>
      </c>
      <c r="AD51" s="25">
        <f t="shared" si="16"/>
        <v>1.3000000000000001E-2</v>
      </c>
      <c r="AE51" s="93">
        <f t="shared" si="17"/>
        <v>7.1000000000000008E-2</v>
      </c>
      <c r="AF51" s="93">
        <f t="shared" si="18"/>
        <v>0</v>
      </c>
      <c r="AG51" s="93">
        <f t="shared" si="19"/>
        <v>0.1</v>
      </c>
      <c r="AH51" s="64">
        <f t="shared" si="1"/>
        <v>7.48</v>
      </c>
      <c r="AI51" s="64">
        <f t="shared" si="20"/>
        <v>2</v>
      </c>
      <c r="AJ51" s="64">
        <f t="shared" si="2"/>
        <v>1.6800000000000002</v>
      </c>
      <c r="AK51" s="64">
        <f t="shared" si="21"/>
        <v>1.1500000000000001</v>
      </c>
      <c r="AL51" s="64">
        <f t="shared" si="22"/>
        <v>0.35000000000000003</v>
      </c>
      <c r="AM51" s="64">
        <f t="shared" si="23"/>
        <v>8</v>
      </c>
      <c r="AN51" s="64">
        <f t="shared" si="24"/>
        <v>0.48099999999999998</v>
      </c>
      <c r="AO51" s="64">
        <f t="shared" si="24"/>
        <v>2.6269999999999998</v>
      </c>
      <c r="AP51" s="64">
        <f t="shared" si="25"/>
        <v>0</v>
      </c>
      <c r="AQ51" s="64">
        <f t="shared" si="25"/>
        <v>0.5</v>
      </c>
      <c r="AR51" s="64">
        <f t="shared" si="26"/>
        <v>3.45</v>
      </c>
      <c r="AS51" s="64">
        <f t="shared" si="26"/>
        <v>1.05</v>
      </c>
      <c r="AT51" s="64">
        <f t="shared" si="26"/>
        <v>24</v>
      </c>
      <c r="AU51" s="64">
        <f t="shared" si="27"/>
        <v>1.4430000000000001</v>
      </c>
      <c r="AV51" s="64">
        <f t="shared" si="27"/>
        <v>7.8809999999999993</v>
      </c>
      <c r="AW51" s="64">
        <f t="shared" si="27"/>
        <v>0</v>
      </c>
      <c r="AX51" s="64">
        <f t="shared" si="27"/>
        <v>1.5</v>
      </c>
      <c r="AY51" s="65">
        <f t="shared" si="45"/>
        <v>22.44</v>
      </c>
      <c r="AZ51" s="65">
        <f t="shared" si="43"/>
        <v>6</v>
      </c>
      <c r="BA51" s="65">
        <f t="shared" si="44"/>
        <v>5.0400000000000009</v>
      </c>
      <c r="BB51" s="125">
        <f t="shared" si="28"/>
        <v>39</v>
      </c>
      <c r="BC51" s="78">
        <f t="shared" si="29"/>
        <v>33.480000000000004</v>
      </c>
      <c r="BD51" s="76">
        <f t="shared" si="40"/>
        <v>10</v>
      </c>
      <c r="BE51" s="76">
        <v>10</v>
      </c>
      <c r="BF51" s="76">
        <f t="shared" si="30"/>
        <v>200</v>
      </c>
      <c r="BG51" s="76">
        <v>200</v>
      </c>
      <c r="BH51" s="76">
        <f t="shared" si="31"/>
        <v>600</v>
      </c>
      <c r="BI51" s="76">
        <v>600</v>
      </c>
      <c r="BJ51" s="102">
        <f t="shared" si="32"/>
        <v>1.4490000000000001</v>
      </c>
      <c r="BK51" s="102">
        <f t="shared" si="32"/>
        <v>0.441</v>
      </c>
      <c r="BL51" s="102">
        <f t="shared" si="34"/>
        <v>10.08</v>
      </c>
      <c r="BM51" s="102">
        <f t="shared" si="41"/>
        <v>0.377</v>
      </c>
      <c r="BN51" s="102">
        <f t="shared" si="42"/>
        <v>2.0590000000000002</v>
      </c>
      <c r="BO51" s="102">
        <f t="shared" si="35"/>
        <v>4.3470000000000004</v>
      </c>
      <c r="BP51" s="102">
        <f t="shared" si="35"/>
        <v>1.323</v>
      </c>
      <c r="BQ51" s="102">
        <f t="shared" si="35"/>
        <v>30.240000000000002</v>
      </c>
      <c r="BR51" s="102">
        <f t="shared" si="35"/>
        <v>1.131</v>
      </c>
      <c r="BS51" s="102">
        <f t="shared" si="35"/>
        <v>6.1770000000000005</v>
      </c>
      <c r="BT51" s="105">
        <f t="shared" si="36"/>
        <v>43</v>
      </c>
      <c r="BU51" s="88" t="s">
        <v>351</v>
      </c>
      <c r="BV51" s="69"/>
      <c r="BW51" s="130">
        <f t="shared" si="37"/>
        <v>43</v>
      </c>
      <c r="BX51" s="130">
        <f t="shared" si="38"/>
        <v>1200</v>
      </c>
      <c r="BY51" s="132" t="s">
        <v>385</v>
      </c>
      <c r="BZ51" s="12"/>
      <c r="CA51" s="128"/>
    </row>
    <row r="52" spans="1:79" ht="30" x14ac:dyDescent="0.25">
      <c r="A52" s="51" t="s">
        <v>142</v>
      </c>
      <c r="B52" s="31" t="s">
        <v>139</v>
      </c>
      <c r="C52" s="28" t="s">
        <v>143</v>
      </c>
      <c r="D52" s="22">
        <v>14</v>
      </c>
      <c r="E52" s="94">
        <v>19</v>
      </c>
      <c r="F52" s="22">
        <v>6</v>
      </c>
      <c r="G52" s="94">
        <v>7</v>
      </c>
      <c r="H52" s="23">
        <v>20</v>
      </c>
      <c r="I52" s="23">
        <f t="shared" si="11"/>
        <v>26</v>
      </c>
      <c r="J52" s="31"/>
      <c r="K52" s="28"/>
      <c r="L52" s="22"/>
      <c r="M52" s="22"/>
      <c r="N52" s="31"/>
      <c r="O52" s="28"/>
      <c r="P52" s="28"/>
      <c r="Q52" s="29"/>
      <c r="R52" s="24"/>
      <c r="S52" s="24"/>
      <c r="T52" s="22">
        <f t="shared" si="39"/>
        <v>14</v>
      </c>
      <c r="U52" s="22">
        <f t="shared" si="12"/>
        <v>6</v>
      </c>
      <c r="V52" s="22"/>
      <c r="W52" s="25">
        <v>141</v>
      </c>
      <c r="X52" s="99">
        <v>151</v>
      </c>
      <c r="Y52" s="26" t="s">
        <v>310</v>
      </c>
      <c r="Z52" s="30" t="s">
        <v>311</v>
      </c>
      <c r="AA52" s="63">
        <f t="shared" si="13"/>
        <v>5.6000000000000001E-2</v>
      </c>
      <c r="AB52" s="25">
        <f t="shared" si="14"/>
        <v>1.2E-2</v>
      </c>
      <c r="AC52" s="25">
        <f t="shared" si="15"/>
        <v>0.28200000000000003</v>
      </c>
      <c r="AD52" s="25">
        <f t="shared" si="16"/>
        <v>0</v>
      </c>
      <c r="AE52" s="93">
        <f t="shared" si="17"/>
        <v>0</v>
      </c>
      <c r="AF52" s="93">
        <f t="shared" si="18"/>
        <v>0</v>
      </c>
      <c r="AG52" s="93">
        <f t="shared" si="19"/>
        <v>0</v>
      </c>
      <c r="AH52" s="64">
        <f t="shared" si="1"/>
        <v>7.0000000000000009</v>
      </c>
      <c r="AI52" s="64">
        <f t="shared" si="20"/>
        <v>0</v>
      </c>
      <c r="AJ52" s="64">
        <f t="shared" si="2"/>
        <v>0</v>
      </c>
      <c r="AK52" s="64">
        <f t="shared" si="21"/>
        <v>0.95000000000000007</v>
      </c>
      <c r="AL52" s="64">
        <f t="shared" si="22"/>
        <v>0.35000000000000003</v>
      </c>
      <c r="AM52" s="64">
        <f t="shared" si="23"/>
        <v>7.5500000000000007</v>
      </c>
      <c r="AN52" s="64">
        <f t="shared" si="24"/>
        <v>0</v>
      </c>
      <c r="AO52" s="64">
        <f t="shared" si="24"/>
        <v>0</v>
      </c>
      <c r="AP52" s="64">
        <f t="shared" si="25"/>
        <v>0</v>
      </c>
      <c r="AQ52" s="64">
        <f t="shared" si="25"/>
        <v>0</v>
      </c>
      <c r="AR52" s="64">
        <f t="shared" si="26"/>
        <v>2.85</v>
      </c>
      <c r="AS52" s="64">
        <f t="shared" si="26"/>
        <v>1.05</v>
      </c>
      <c r="AT52" s="64">
        <f t="shared" si="26"/>
        <v>22.650000000000002</v>
      </c>
      <c r="AU52" s="64">
        <f t="shared" si="27"/>
        <v>0</v>
      </c>
      <c r="AV52" s="64">
        <f t="shared" si="27"/>
        <v>0</v>
      </c>
      <c r="AW52" s="64">
        <f t="shared" si="27"/>
        <v>0</v>
      </c>
      <c r="AX52" s="64">
        <f t="shared" si="27"/>
        <v>0</v>
      </c>
      <c r="AY52" s="65">
        <f t="shared" si="45"/>
        <v>21.000000000000004</v>
      </c>
      <c r="AZ52" s="65">
        <f t="shared" si="43"/>
        <v>0</v>
      </c>
      <c r="BA52" s="65">
        <f t="shared" si="44"/>
        <v>0</v>
      </c>
      <c r="BB52" s="125">
        <f t="shared" si="28"/>
        <v>27</v>
      </c>
      <c r="BC52" s="78">
        <f t="shared" si="29"/>
        <v>21.000000000000004</v>
      </c>
      <c r="BD52" s="76">
        <f t="shared" si="40"/>
        <v>10</v>
      </c>
      <c r="BE52" s="76"/>
      <c r="BF52" s="76">
        <f t="shared" si="30"/>
        <v>200</v>
      </c>
      <c r="BG52" s="76"/>
      <c r="BH52" s="76">
        <f t="shared" si="31"/>
        <v>600</v>
      </c>
      <c r="BI52" s="76"/>
      <c r="BJ52" s="102">
        <f t="shared" si="32"/>
        <v>1.1970000000000001</v>
      </c>
      <c r="BK52" s="102">
        <f t="shared" si="32"/>
        <v>0.378</v>
      </c>
      <c r="BL52" s="102">
        <f t="shared" si="34"/>
        <v>9.5129999999999999</v>
      </c>
      <c r="BM52" s="102">
        <f t="shared" si="41"/>
        <v>0</v>
      </c>
      <c r="BN52" s="102">
        <f t="shared" si="42"/>
        <v>0</v>
      </c>
      <c r="BO52" s="102">
        <f t="shared" si="35"/>
        <v>3.5910000000000002</v>
      </c>
      <c r="BP52" s="102">
        <f t="shared" si="35"/>
        <v>1.1339999999999999</v>
      </c>
      <c r="BQ52" s="102">
        <f t="shared" si="35"/>
        <v>28.539000000000001</v>
      </c>
      <c r="BR52" s="102">
        <f t="shared" si="35"/>
        <v>0</v>
      </c>
      <c r="BS52" s="102">
        <f t="shared" si="35"/>
        <v>0</v>
      </c>
      <c r="BT52" s="105">
        <f t="shared" si="36"/>
        <v>33</v>
      </c>
      <c r="BU52" s="88" t="s">
        <v>351</v>
      </c>
      <c r="BV52" s="69"/>
      <c r="BW52" s="130">
        <f t="shared" si="37"/>
        <v>33</v>
      </c>
      <c r="BX52" s="130">
        <f t="shared" si="38"/>
        <v>600</v>
      </c>
      <c r="BY52" s="132" t="s">
        <v>385</v>
      </c>
      <c r="BZ52" s="12"/>
      <c r="CA52" s="128"/>
    </row>
    <row r="53" spans="1:79" ht="45" x14ac:dyDescent="0.25">
      <c r="A53" s="51" t="s">
        <v>144</v>
      </c>
      <c r="B53" s="27" t="s">
        <v>94</v>
      </c>
      <c r="C53" s="28" t="s">
        <v>145</v>
      </c>
      <c r="D53" s="22">
        <v>43</v>
      </c>
      <c r="E53" s="94">
        <v>33</v>
      </c>
      <c r="F53" s="22">
        <v>33</v>
      </c>
      <c r="G53" s="94">
        <v>29</v>
      </c>
      <c r="H53" s="23">
        <v>76</v>
      </c>
      <c r="I53" s="23">
        <f t="shared" si="11"/>
        <v>62</v>
      </c>
      <c r="J53" s="27" t="s">
        <v>37</v>
      </c>
      <c r="K53" s="28" t="s">
        <v>146</v>
      </c>
      <c r="L53" s="22">
        <v>2</v>
      </c>
      <c r="M53" s="22">
        <v>61</v>
      </c>
      <c r="N53" s="27"/>
      <c r="O53" s="28"/>
      <c r="P53" s="28"/>
      <c r="Q53" s="29"/>
      <c r="R53" s="24"/>
      <c r="S53" s="24"/>
      <c r="T53" s="22">
        <f t="shared" si="39"/>
        <v>43</v>
      </c>
      <c r="U53" s="22">
        <f t="shared" si="12"/>
        <v>33</v>
      </c>
      <c r="V53" s="22"/>
      <c r="W53" s="25">
        <v>498</v>
      </c>
      <c r="X53" s="99">
        <v>504</v>
      </c>
      <c r="Y53" s="26" t="s">
        <v>312</v>
      </c>
      <c r="Z53" s="30" t="s">
        <v>313</v>
      </c>
      <c r="AA53" s="63">
        <f t="shared" si="13"/>
        <v>0.17200000000000001</v>
      </c>
      <c r="AB53" s="25">
        <f t="shared" si="14"/>
        <v>6.6000000000000003E-2</v>
      </c>
      <c r="AC53" s="25">
        <f t="shared" si="15"/>
        <v>0.996</v>
      </c>
      <c r="AD53" s="25">
        <f t="shared" si="16"/>
        <v>0</v>
      </c>
      <c r="AE53" s="93">
        <f t="shared" si="17"/>
        <v>0</v>
      </c>
      <c r="AF53" s="93">
        <f t="shared" si="18"/>
        <v>2E-3</v>
      </c>
      <c r="AG53" s="93">
        <f t="shared" si="19"/>
        <v>6.0999999999999999E-2</v>
      </c>
      <c r="AH53" s="64">
        <f t="shared" si="1"/>
        <v>24.68</v>
      </c>
      <c r="AI53" s="64">
        <f t="shared" si="20"/>
        <v>1.26</v>
      </c>
      <c r="AJ53" s="64">
        <f t="shared" si="2"/>
        <v>0</v>
      </c>
      <c r="AK53" s="64">
        <f t="shared" si="21"/>
        <v>1.6500000000000001</v>
      </c>
      <c r="AL53" s="64">
        <f t="shared" si="22"/>
        <v>1.4500000000000002</v>
      </c>
      <c r="AM53" s="64">
        <f t="shared" si="23"/>
        <v>25.200000000000003</v>
      </c>
      <c r="AN53" s="64">
        <f t="shared" si="24"/>
        <v>0</v>
      </c>
      <c r="AO53" s="64">
        <f t="shared" si="24"/>
        <v>0</v>
      </c>
      <c r="AP53" s="64">
        <f t="shared" si="25"/>
        <v>0.01</v>
      </c>
      <c r="AQ53" s="64">
        <f t="shared" si="25"/>
        <v>0.30499999999999999</v>
      </c>
      <c r="AR53" s="64">
        <f t="shared" si="26"/>
        <v>4.95</v>
      </c>
      <c r="AS53" s="64">
        <f t="shared" si="26"/>
        <v>4.3500000000000005</v>
      </c>
      <c r="AT53" s="64">
        <f t="shared" si="26"/>
        <v>75.600000000000009</v>
      </c>
      <c r="AU53" s="64">
        <f t="shared" si="27"/>
        <v>0</v>
      </c>
      <c r="AV53" s="64">
        <f t="shared" si="27"/>
        <v>0</v>
      </c>
      <c r="AW53" s="64">
        <f t="shared" si="27"/>
        <v>0.03</v>
      </c>
      <c r="AX53" s="64">
        <f t="shared" si="27"/>
        <v>0.91500000000000004</v>
      </c>
      <c r="AY53" s="65">
        <f t="shared" si="45"/>
        <v>74.039999999999992</v>
      </c>
      <c r="AZ53" s="65">
        <f t="shared" si="43"/>
        <v>3.7800000000000002</v>
      </c>
      <c r="BA53" s="65">
        <f t="shared" si="44"/>
        <v>0</v>
      </c>
      <c r="BB53" s="125">
        <f t="shared" si="28"/>
        <v>86</v>
      </c>
      <c r="BC53" s="78">
        <f t="shared" si="29"/>
        <v>77.819999999999993</v>
      </c>
      <c r="BD53" s="76">
        <f t="shared" si="40"/>
        <v>10</v>
      </c>
      <c r="BE53" s="76"/>
      <c r="BF53" s="76">
        <f t="shared" si="30"/>
        <v>200</v>
      </c>
      <c r="BG53" s="76"/>
      <c r="BH53" s="76">
        <f t="shared" si="31"/>
        <v>600</v>
      </c>
      <c r="BI53" s="76"/>
      <c r="BJ53" s="102">
        <f t="shared" si="32"/>
        <v>2.0790000000000002</v>
      </c>
      <c r="BK53" s="102">
        <f t="shared" si="32"/>
        <v>2.0790000000000002</v>
      </c>
      <c r="BL53" s="102">
        <f t="shared" si="34"/>
        <v>31.751999999999999</v>
      </c>
      <c r="BM53" s="102">
        <f t="shared" si="41"/>
        <v>0</v>
      </c>
      <c r="BN53" s="102">
        <f t="shared" si="42"/>
        <v>0</v>
      </c>
      <c r="BO53" s="102">
        <f t="shared" si="35"/>
        <v>6.2370000000000001</v>
      </c>
      <c r="BP53" s="102">
        <f t="shared" si="35"/>
        <v>6.2370000000000001</v>
      </c>
      <c r="BQ53" s="102">
        <f t="shared" si="35"/>
        <v>95.256</v>
      </c>
      <c r="BR53" s="102">
        <f t="shared" si="35"/>
        <v>0</v>
      </c>
      <c r="BS53" s="102">
        <f t="shared" si="35"/>
        <v>0</v>
      </c>
      <c r="BT53" s="105">
        <f t="shared" si="36"/>
        <v>108</v>
      </c>
      <c r="BU53" s="88" t="s">
        <v>351</v>
      </c>
      <c r="BV53" s="69"/>
      <c r="BW53" s="130">
        <f t="shared" si="37"/>
        <v>108</v>
      </c>
      <c r="BX53" s="130">
        <f t="shared" si="38"/>
        <v>600</v>
      </c>
      <c r="BY53" s="132" t="s">
        <v>385</v>
      </c>
      <c r="BZ53" s="12"/>
      <c r="CA53" s="128"/>
    </row>
    <row r="54" spans="1:79" ht="30" x14ac:dyDescent="0.25">
      <c r="A54" s="51" t="s">
        <v>147</v>
      </c>
      <c r="B54" s="27" t="s">
        <v>148</v>
      </c>
      <c r="C54" s="28" t="s">
        <v>149</v>
      </c>
      <c r="D54" s="22">
        <v>40</v>
      </c>
      <c r="E54" s="94">
        <v>45</v>
      </c>
      <c r="F54" s="22">
        <v>21</v>
      </c>
      <c r="G54" s="94">
        <v>20</v>
      </c>
      <c r="H54" s="23">
        <v>61</v>
      </c>
      <c r="I54" s="23">
        <f t="shared" si="11"/>
        <v>65</v>
      </c>
      <c r="J54" s="27" t="s">
        <v>37</v>
      </c>
      <c r="K54" s="28" t="s">
        <v>149</v>
      </c>
      <c r="L54" s="22">
        <v>2</v>
      </c>
      <c r="M54" s="22">
        <v>122</v>
      </c>
      <c r="N54" s="27" t="s">
        <v>29</v>
      </c>
      <c r="O54" s="28" t="s">
        <v>149</v>
      </c>
      <c r="P54" s="22">
        <v>3</v>
      </c>
      <c r="Q54" s="22">
        <v>0</v>
      </c>
      <c r="R54" s="24">
        <v>3</v>
      </c>
      <c r="S54" s="24">
        <v>41</v>
      </c>
      <c r="T54" s="22">
        <f t="shared" ref="T54:T71" si="46">D54</f>
        <v>40</v>
      </c>
      <c r="U54" s="22">
        <f t="shared" si="12"/>
        <v>21</v>
      </c>
      <c r="V54" s="22"/>
      <c r="W54" s="25">
        <v>369</v>
      </c>
      <c r="X54" s="99">
        <v>431</v>
      </c>
      <c r="Y54" s="30" t="s">
        <v>150</v>
      </c>
      <c r="Z54" s="26" t="s">
        <v>314</v>
      </c>
      <c r="AA54" s="63">
        <f t="shared" si="13"/>
        <v>0.16</v>
      </c>
      <c r="AB54" s="25">
        <f t="shared" si="14"/>
        <v>4.2000000000000003E-2</v>
      </c>
      <c r="AC54" s="25">
        <f t="shared" si="15"/>
        <v>0.73799999999999999</v>
      </c>
      <c r="AD54" s="25">
        <f t="shared" si="16"/>
        <v>3.0000000000000001E-3</v>
      </c>
      <c r="AE54" s="93">
        <f t="shared" si="17"/>
        <v>4.1000000000000002E-2</v>
      </c>
      <c r="AF54" s="93">
        <f t="shared" si="18"/>
        <v>2E-3</v>
      </c>
      <c r="AG54" s="93">
        <f t="shared" si="19"/>
        <v>0.122</v>
      </c>
      <c r="AH54" s="64">
        <f t="shared" si="1"/>
        <v>18.799999999999997</v>
      </c>
      <c r="AI54" s="64">
        <f t="shared" si="20"/>
        <v>2.48</v>
      </c>
      <c r="AJ54" s="64">
        <f t="shared" si="2"/>
        <v>0.88000000000000012</v>
      </c>
      <c r="AK54" s="64">
        <f t="shared" si="21"/>
        <v>2.25</v>
      </c>
      <c r="AL54" s="64">
        <f t="shared" si="22"/>
        <v>1</v>
      </c>
      <c r="AM54" s="64">
        <f t="shared" si="23"/>
        <v>21.55</v>
      </c>
      <c r="AN54" s="64">
        <f t="shared" si="24"/>
        <v>0.11099999999999999</v>
      </c>
      <c r="AO54" s="64">
        <f t="shared" si="24"/>
        <v>1.5169999999999999</v>
      </c>
      <c r="AP54" s="64">
        <f t="shared" si="25"/>
        <v>0.01</v>
      </c>
      <c r="AQ54" s="64">
        <f t="shared" si="25"/>
        <v>0.61</v>
      </c>
      <c r="AR54" s="64">
        <f t="shared" si="26"/>
        <v>6.75</v>
      </c>
      <c r="AS54" s="64">
        <f t="shared" si="26"/>
        <v>3</v>
      </c>
      <c r="AT54" s="64">
        <f t="shared" si="26"/>
        <v>64.650000000000006</v>
      </c>
      <c r="AU54" s="64">
        <f t="shared" si="27"/>
        <v>0.33299999999999996</v>
      </c>
      <c r="AV54" s="64">
        <f t="shared" si="27"/>
        <v>4.5510000000000002</v>
      </c>
      <c r="AW54" s="64">
        <f t="shared" si="27"/>
        <v>0.03</v>
      </c>
      <c r="AX54" s="64">
        <f t="shared" si="27"/>
        <v>1.83</v>
      </c>
      <c r="AY54" s="65">
        <f t="shared" si="45"/>
        <v>56.399999999999991</v>
      </c>
      <c r="AZ54" s="65">
        <f t="shared" si="43"/>
        <v>7.4399999999999995</v>
      </c>
      <c r="BA54" s="65">
        <f t="shared" si="44"/>
        <v>2.6400000000000006</v>
      </c>
      <c r="BB54" s="125">
        <f t="shared" si="28"/>
        <v>81</v>
      </c>
      <c r="BC54" s="78">
        <f t="shared" si="29"/>
        <v>66.47999999999999</v>
      </c>
      <c r="BD54" s="76">
        <f t="shared" si="40"/>
        <v>10</v>
      </c>
      <c r="BE54" s="76">
        <v>10</v>
      </c>
      <c r="BF54" s="76">
        <f t="shared" si="30"/>
        <v>200</v>
      </c>
      <c r="BG54" s="76">
        <v>200</v>
      </c>
      <c r="BH54" s="76">
        <f t="shared" si="31"/>
        <v>600</v>
      </c>
      <c r="BI54" s="76">
        <v>600</v>
      </c>
      <c r="BJ54" s="102">
        <f t="shared" si="32"/>
        <v>2.835</v>
      </c>
      <c r="BK54" s="102">
        <f t="shared" si="32"/>
        <v>1.323</v>
      </c>
      <c r="BL54" s="102">
        <f t="shared" si="34"/>
        <v>27.152999999999999</v>
      </c>
      <c r="BM54" s="102">
        <f t="shared" si="41"/>
        <v>8.7000000000000008E-2</v>
      </c>
      <c r="BN54" s="102">
        <f t="shared" si="42"/>
        <v>1.1890000000000001</v>
      </c>
      <c r="BO54" s="102">
        <f t="shared" si="35"/>
        <v>8.504999999999999</v>
      </c>
      <c r="BP54" s="102">
        <f t="shared" si="35"/>
        <v>3.9689999999999999</v>
      </c>
      <c r="BQ54" s="102">
        <f t="shared" si="35"/>
        <v>81.459000000000003</v>
      </c>
      <c r="BR54" s="102">
        <f t="shared" si="35"/>
        <v>0.26100000000000001</v>
      </c>
      <c r="BS54" s="102">
        <f t="shared" si="35"/>
        <v>3.5670000000000002</v>
      </c>
      <c r="BT54" s="105">
        <f t="shared" si="36"/>
        <v>98</v>
      </c>
      <c r="BU54" s="88" t="s">
        <v>351</v>
      </c>
      <c r="BV54" s="69"/>
      <c r="BW54" s="130">
        <f t="shared" si="37"/>
        <v>98</v>
      </c>
      <c r="BX54" s="130">
        <f t="shared" si="38"/>
        <v>1200</v>
      </c>
      <c r="BY54" s="132" t="s">
        <v>385</v>
      </c>
      <c r="BZ54" s="12"/>
      <c r="CA54" s="128"/>
    </row>
    <row r="55" spans="1:79" ht="30" x14ac:dyDescent="0.25">
      <c r="A55" s="51" t="s">
        <v>151</v>
      </c>
      <c r="B55" s="27" t="s">
        <v>315</v>
      </c>
      <c r="C55" s="28" t="s">
        <v>152</v>
      </c>
      <c r="D55" s="22">
        <v>20</v>
      </c>
      <c r="E55" s="95">
        <v>20</v>
      </c>
      <c r="F55" s="22">
        <v>11</v>
      </c>
      <c r="G55" s="95">
        <v>11</v>
      </c>
      <c r="H55" s="23">
        <v>31</v>
      </c>
      <c r="I55" s="23">
        <f t="shared" si="11"/>
        <v>31</v>
      </c>
      <c r="J55" s="27" t="s">
        <v>37</v>
      </c>
      <c r="K55" s="28" t="s">
        <v>152</v>
      </c>
      <c r="L55" s="22">
        <v>4</v>
      </c>
      <c r="M55" s="22">
        <v>241</v>
      </c>
      <c r="N55" s="27"/>
      <c r="O55" s="28"/>
      <c r="P55" s="28"/>
      <c r="Q55" s="29"/>
      <c r="R55" s="24"/>
      <c r="S55" s="24"/>
      <c r="T55" s="22">
        <f t="shared" si="46"/>
        <v>20</v>
      </c>
      <c r="U55" s="22">
        <f t="shared" si="12"/>
        <v>11</v>
      </c>
      <c r="V55" s="22"/>
      <c r="W55" s="25">
        <v>254</v>
      </c>
      <c r="X55" s="100">
        <v>254</v>
      </c>
      <c r="Y55" s="26" t="s">
        <v>316</v>
      </c>
      <c r="Z55" s="26" t="s">
        <v>317</v>
      </c>
      <c r="AA55" s="63">
        <f t="shared" si="13"/>
        <v>0.08</v>
      </c>
      <c r="AB55" s="25">
        <f t="shared" si="14"/>
        <v>2.1999999999999999E-2</v>
      </c>
      <c r="AC55" s="25">
        <f t="shared" si="15"/>
        <v>0.50800000000000001</v>
      </c>
      <c r="AD55" s="25">
        <f t="shared" si="16"/>
        <v>0</v>
      </c>
      <c r="AE55" s="93">
        <f t="shared" si="17"/>
        <v>0</v>
      </c>
      <c r="AF55" s="93">
        <f t="shared" si="18"/>
        <v>4.0000000000000001E-3</v>
      </c>
      <c r="AG55" s="93">
        <f t="shared" si="19"/>
        <v>0.24099999999999999</v>
      </c>
      <c r="AH55" s="64">
        <f t="shared" si="1"/>
        <v>12.2</v>
      </c>
      <c r="AI55" s="64">
        <f t="shared" si="20"/>
        <v>4.9000000000000004</v>
      </c>
      <c r="AJ55" s="64">
        <f t="shared" si="2"/>
        <v>0</v>
      </c>
      <c r="AK55" s="64">
        <f t="shared" si="21"/>
        <v>1</v>
      </c>
      <c r="AL55" s="64">
        <f t="shared" si="22"/>
        <v>0.55000000000000004</v>
      </c>
      <c r="AM55" s="64">
        <f t="shared" si="23"/>
        <v>12.700000000000001</v>
      </c>
      <c r="AN55" s="64">
        <f t="shared" si="24"/>
        <v>0</v>
      </c>
      <c r="AO55" s="64">
        <f t="shared" si="24"/>
        <v>0</v>
      </c>
      <c r="AP55" s="64">
        <f t="shared" si="25"/>
        <v>0.02</v>
      </c>
      <c r="AQ55" s="64">
        <f t="shared" si="25"/>
        <v>1.2050000000000001</v>
      </c>
      <c r="AR55" s="64">
        <f t="shared" si="26"/>
        <v>3</v>
      </c>
      <c r="AS55" s="64">
        <f t="shared" si="26"/>
        <v>1.6500000000000001</v>
      </c>
      <c r="AT55" s="64">
        <f t="shared" si="26"/>
        <v>38.1</v>
      </c>
      <c r="AU55" s="64">
        <f t="shared" si="27"/>
        <v>0</v>
      </c>
      <c r="AV55" s="64">
        <f t="shared" si="27"/>
        <v>0</v>
      </c>
      <c r="AW55" s="64">
        <f t="shared" si="27"/>
        <v>0.06</v>
      </c>
      <c r="AX55" s="64">
        <f t="shared" si="27"/>
        <v>3.6150000000000002</v>
      </c>
      <c r="AY55" s="65">
        <f t="shared" si="45"/>
        <v>36.599999999999994</v>
      </c>
      <c r="AZ55" s="65">
        <f t="shared" si="43"/>
        <v>14.700000000000001</v>
      </c>
      <c r="BA55" s="65">
        <f t="shared" si="44"/>
        <v>0</v>
      </c>
      <c r="BB55" s="125">
        <f t="shared" si="28"/>
        <v>46</v>
      </c>
      <c r="BC55" s="78">
        <f t="shared" si="29"/>
        <v>51.3</v>
      </c>
      <c r="BD55" s="76">
        <f t="shared" si="40"/>
        <v>10</v>
      </c>
      <c r="BE55" s="76"/>
      <c r="BF55" s="76">
        <f t="shared" si="30"/>
        <v>200</v>
      </c>
      <c r="BG55" s="76"/>
      <c r="BH55" s="76">
        <f t="shared" si="31"/>
        <v>600</v>
      </c>
      <c r="BI55" s="76"/>
      <c r="BJ55" s="102">
        <f t="shared" si="32"/>
        <v>1.26</v>
      </c>
      <c r="BK55" s="102">
        <f t="shared" si="32"/>
        <v>0.69300000000000006</v>
      </c>
      <c r="BL55" s="102">
        <f t="shared" si="34"/>
        <v>16.001999999999999</v>
      </c>
      <c r="BM55" s="102">
        <f t="shared" si="41"/>
        <v>0</v>
      </c>
      <c r="BN55" s="102">
        <f t="shared" si="42"/>
        <v>0</v>
      </c>
      <c r="BO55" s="102">
        <f t="shared" si="35"/>
        <v>3.7800000000000002</v>
      </c>
      <c r="BP55" s="102">
        <f t="shared" si="35"/>
        <v>2.0790000000000002</v>
      </c>
      <c r="BQ55" s="102">
        <f t="shared" si="35"/>
        <v>48.006</v>
      </c>
      <c r="BR55" s="102">
        <f t="shared" si="35"/>
        <v>0</v>
      </c>
      <c r="BS55" s="102">
        <f t="shared" si="35"/>
        <v>0</v>
      </c>
      <c r="BT55" s="105">
        <f t="shared" si="36"/>
        <v>54</v>
      </c>
      <c r="BU55" s="88" t="s">
        <v>351</v>
      </c>
      <c r="BV55" s="69"/>
      <c r="BW55" s="130">
        <f t="shared" si="37"/>
        <v>54</v>
      </c>
      <c r="BX55" s="130">
        <f t="shared" si="38"/>
        <v>600</v>
      </c>
      <c r="BY55" s="132" t="s">
        <v>385</v>
      </c>
      <c r="BZ55" s="12"/>
      <c r="CA55" s="128"/>
    </row>
    <row r="56" spans="1:79" ht="43.5" x14ac:dyDescent="0.25">
      <c r="A56" s="51" t="s">
        <v>153</v>
      </c>
      <c r="B56" s="27" t="s">
        <v>318</v>
      </c>
      <c r="C56" s="28" t="s">
        <v>154</v>
      </c>
      <c r="D56" s="22">
        <v>26</v>
      </c>
      <c r="E56" s="95">
        <v>29</v>
      </c>
      <c r="F56" s="22">
        <v>14</v>
      </c>
      <c r="G56" s="95">
        <v>13</v>
      </c>
      <c r="H56" s="23">
        <v>40</v>
      </c>
      <c r="I56" s="23">
        <f t="shared" si="11"/>
        <v>42</v>
      </c>
      <c r="J56" s="27"/>
      <c r="K56" s="28"/>
      <c r="L56" s="22"/>
      <c r="M56" s="22"/>
      <c r="N56" s="27"/>
      <c r="O56" s="28"/>
      <c r="P56" s="28"/>
      <c r="Q56" s="29"/>
      <c r="R56" s="24"/>
      <c r="S56" s="24"/>
      <c r="T56" s="22">
        <f t="shared" si="46"/>
        <v>26</v>
      </c>
      <c r="U56" s="22">
        <f t="shared" si="12"/>
        <v>14</v>
      </c>
      <c r="V56" s="22"/>
      <c r="W56" s="25">
        <v>288</v>
      </c>
      <c r="X56" s="100">
        <v>281</v>
      </c>
      <c r="Y56" s="26" t="s">
        <v>319</v>
      </c>
      <c r="Z56" s="30" t="s">
        <v>320</v>
      </c>
      <c r="AA56" s="63">
        <f t="shared" si="13"/>
        <v>0.10400000000000001</v>
      </c>
      <c r="AB56" s="25">
        <f t="shared" si="14"/>
        <v>2.8000000000000001E-2</v>
      </c>
      <c r="AC56" s="25">
        <f t="shared" si="15"/>
        <v>0.57600000000000007</v>
      </c>
      <c r="AD56" s="25">
        <f t="shared" si="16"/>
        <v>0</v>
      </c>
      <c r="AE56" s="93">
        <f t="shared" si="17"/>
        <v>0</v>
      </c>
      <c r="AF56" s="93">
        <f t="shared" si="18"/>
        <v>0</v>
      </c>
      <c r="AG56" s="93">
        <f t="shared" si="19"/>
        <v>0</v>
      </c>
      <c r="AH56" s="64">
        <f t="shared" si="1"/>
        <v>14.160000000000002</v>
      </c>
      <c r="AI56" s="64">
        <f t="shared" si="20"/>
        <v>0</v>
      </c>
      <c r="AJ56" s="64">
        <f t="shared" si="2"/>
        <v>0</v>
      </c>
      <c r="AK56" s="64">
        <f t="shared" si="21"/>
        <v>1.4500000000000002</v>
      </c>
      <c r="AL56" s="64">
        <f t="shared" si="22"/>
        <v>0.65</v>
      </c>
      <c r="AM56" s="64">
        <f t="shared" si="23"/>
        <v>14.05</v>
      </c>
      <c r="AN56" s="64">
        <f t="shared" si="24"/>
        <v>0</v>
      </c>
      <c r="AO56" s="64">
        <f t="shared" si="24"/>
        <v>0</v>
      </c>
      <c r="AP56" s="64">
        <f t="shared" si="25"/>
        <v>0</v>
      </c>
      <c r="AQ56" s="64">
        <f t="shared" si="25"/>
        <v>0</v>
      </c>
      <c r="AR56" s="64">
        <f t="shared" si="26"/>
        <v>4.3500000000000005</v>
      </c>
      <c r="AS56" s="64">
        <f t="shared" si="26"/>
        <v>1.9500000000000002</v>
      </c>
      <c r="AT56" s="64">
        <f t="shared" si="26"/>
        <v>42.150000000000006</v>
      </c>
      <c r="AU56" s="64">
        <f t="shared" si="27"/>
        <v>0</v>
      </c>
      <c r="AV56" s="64">
        <f t="shared" si="27"/>
        <v>0</v>
      </c>
      <c r="AW56" s="64">
        <f t="shared" si="27"/>
        <v>0</v>
      </c>
      <c r="AX56" s="64">
        <f t="shared" si="27"/>
        <v>0</v>
      </c>
      <c r="AY56" s="65">
        <f t="shared" si="45"/>
        <v>42.480000000000004</v>
      </c>
      <c r="AZ56" s="65">
        <f t="shared" si="43"/>
        <v>0</v>
      </c>
      <c r="BA56" s="65">
        <f t="shared" si="44"/>
        <v>0</v>
      </c>
      <c r="BB56" s="125">
        <f t="shared" si="28"/>
        <v>48</v>
      </c>
      <c r="BC56" s="78">
        <f t="shared" si="29"/>
        <v>42.480000000000004</v>
      </c>
      <c r="BD56" s="76">
        <f t="shared" si="40"/>
        <v>10</v>
      </c>
      <c r="BE56" s="76"/>
      <c r="BF56" s="76">
        <f t="shared" si="30"/>
        <v>200</v>
      </c>
      <c r="BG56" s="76"/>
      <c r="BH56" s="76">
        <f t="shared" si="31"/>
        <v>600</v>
      </c>
      <c r="BI56" s="76"/>
      <c r="BJ56" s="102">
        <f t="shared" si="32"/>
        <v>1.827</v>
      </c>
      <c r="BK56" s="102">
        <f t="shared" si="32"/>
        <v>0.88200000000000001</v>
      </c>
      <c r="BL56" s="102">
        <f t="shared" si="34"/>
        <v>17.702999999999999</v>
      </c>
      <c r="BM56" s="102">
        <f t="shared" si="41"/>
        <v>0</v>
      </c>
      <c r="BN56" s="102">
        <f t="shared" si="42"/>
        <v>0</v>
      </c>
      <c r="BO56" s="102">
        <f t="shared" si="35"/>
        <v>5.4809999999999999</v>
      </c>
      <c r="BP56" s="102">
        <f t="shared" si="35"/>
        <v>2.6459999999999999</v>
      </c>
      <c r="BQ56" s="102">
        <f t="shared" si="35"/>
        <v>53.108999999999995</v>
      </c>
      <c r="BR56" s="102">
        <f t="shared" si="35"/>
        <v>0</v>
      </c>
      <c r="BS56" s="102">
        <f t="shared" si="35"/>
        <v>0</v>
      </c>
      <c r="BT56" s="105">
        <f t="shared" si="36"/>
        <v>61</v>
      </c>
      <c r="BU56" s="88" t="s">
        <v>351</v>
      </c>
      <c r="BV56" s="69"/>
      <c r="BW56" s="130">
        <f t="shared" si="37"/>
        <v>61</v>
      </c>
      <c r="BX56" s="130">
        <f t="shared" si="38"/>
        <v>600</v>
      </c>
      <c r="BY56" s="132" t="s">
        <v>385</v>
      </c>
      <c r="BZ56" s="12"/>
      <c r="CA56" s="128"/>
    </row>
    <row r="57" spans="1:79" ht="30" x14ac:dyDescent="0.25">
      <c r="A57" s="51" t="s">
        <v>155</v>
      </c>
      <c r="B57" s="31" t="s">
        <v>139</v>
      </c>
      <c r="C57" s="28" t="s">
        <v>156</v>
      </c>
      <c r="D57" s="22">
        <v>24</v>
      </c>
      <c r="E57" s="95">
        <v>24</v>
      </c>
      <c r="F57" s="22">
        <v>7</v>
      </c>
      <c r="G57" s="95">
        <v>7</v>
      </c>
      <c r="H57" s="23">
        <v>31</v>
      </c>
      <c r="I57" s="23">
        <f t="shared" si="11"/>
        <v>31</v>
      </c>
      <c r="J57" s="31"/>
      <c r="K57" s="28"/>
      <c r="L57" s="22"/>
      <c r="M57" s="22"/>
      <c r="N57" s="31"/>
      <c r="O57" s="28"/>
      <c r="P57" s="28"/>
      <c r="Q57" s="29"/>
      <c r="R57" s="24"/>
      <c r="S57" s="24"/>
      <c r="T57" s="22">
        <f t="shared" si="46"/>
        <v>24</v>
      </c>
      <c r="U57" s="22">
        <f t="shared" si="12"/>
        <v>7</v>
      </c>
      <c r="V57" s="22"/>
      <c r="W57" s="25">
        <v>198</v>
      </c>
      <c r="X57" s="100">
        <v>178</v>
      </c>
      <c r="Y57" s="30" t="s">
        <v>211</v>
      </c>
      <c r="Z57" s="30" t="s">
        <v>321</v>
      </c>
      <c r="AA57" s="63">
        <f t="shared" si="13"/>
        <v>9.6000000000000002E-2</v>
      </c>
      <c r="AB57" s="25">
        <f t="shared" si="14"/>
        <v>1.4E-2</v>
      </c>
      <c r="AC57" s="25">
        <f t="shared" si="15"/>
        <v>0.39600000000000002</v>
      </c>
      <c r="AD57" s="25">
        <f t="shared" si="16"/>
        <v>0</v>
      </c>
      <c r="AE57" s="93">
        <f t="shared" si="17"/>
        <v>0</v>
      </c>
      <c r="AF57" s="93">
        <f t="shared" si="18"/>
        <v>0</v>
      </c>
      <c r="AG57" s="93">
        <f t="shared" si="19"/>
        <v>0</v>
      </c>
      <c r="AH57" s="64">
        <f t="shared" si="1"/>
        <v>10.120000000000001</v>
      </c>
      <c r="AI57" s="64">
        <f t="shared" si="20"/>
        <v>0</v>
      </c>
      <c r="AJ57" s="64">
        <f t="shared" si="2"/>
        <v>0</v>
      </c>
      <c r="AK57" s="64">
        <f t="shared" si="21"/>
        <v>1.2000000000000002</v>
      </c>
      <c r="AL57" s="64">
        <f t="shared" si="22"/>
        <v>0.35000000000000003</v>
      </c>
      <c r="AM57" s="64">
        <f t="shared" si="23"/>
        <v>8.9</v>
      </c>
      <c r="AN57" s="64">
        <f t="shared" si="24"/>
        <v>0</v>
      </c>
      <c r="AO57" s="64">
        <f t="shared" si="24"/>
        <v>0</v>
      </c>
      <c r="AP57" s="64">
        <f t="shared" si="25"/>
        <v>0</v>
      </c>
      <c r="AQ57" s="64">
        <f t="shared" si="25"/>
        <v>0</v>
      </c>
      <c r="AR57" s="64">
        <f t="shared" si="26"/>
        <v>3.6000000000000005</v>
      </c>
      <c r="AS57" s="64">
        <f t="shared" si="26"/>
        <v>1.05</v>
      </c>
      <c r="AT57" s="64">
        <f t="shared" si="26"/>
        <v>26.700000000000003</v>
      </c>
      <c r="AU57" s="64">
        <f t="shared" si="27"/>
        <v>0</v>
      </c>
      <c r="AV57" s="64">
        <f t="shared" si="27"/>
        <v>0</v>
      </c>
      <c r="AW57" s="64">
        <f t="shared" si="27"/>
        <v>0</v>
      </c>
      <c r="AX57" s="64">
        <f t="shared" si="27"/>
        <v>0</v>
      </c>
      <c r="AY57" s="65">
        <f t="shared" si="45"/>
        <v>30.360000000000003</v>
      </c>
      <c r="AZ57" s="65">
        <f t="shared" si="43"/>
        <v>0</v>
      </c>
      <c r="BA57" s="65">
        <f t="shared" si="44"/>
        <v>0</v>
      </c>
      <c r="BB57" s="125">
        <f t="shared" si="28"/>
        <v>31</v>
      </c>
      <c r="BC57" s="78">
        <f t="shared" si="29"/>
        <v>30.360000000000003</v>
      </c>
      <c r="BD57" s="76">
        <f t="shared" si="40"/>
        <v>10</v>
      </c>
      <c r="BE57" s="76"/>
      <c r="BF57" s="76">
        <f t="shared" si="30"/>
        <v>200</v>
      </c>
      <c r="BG57" s="76"/>
      <c r="BH57" s="76">
        <f t="shared" si="31"/>
        <v>600</v>
      </c>
      <c r="BI57" s="76"/>
      <c r="BJ57" s="102">
        <f t="shared" si="32"/>
        <v>1.512</v>
      </c>
      <c r="BK57" s="102">
        <f t="shared" si="32"/>
        <v>0.441</v>
      </c>
      <c r="BL57" s="102">
        <f t="shared" si="34"/>
        <v>11.214</v>
      </c>
      <c r="BM57" s="102">
        <f t="shared" si="41"/>
        <v>0</v>
      </c>
      <c r="BN57" s="102">
        <f t="shared" si="42"/>
        <v>0</v>
      </c>
      <c r="BO57" s="102">
        <f t="shared" si="35"/>
        <v>4.5359999999999996</v>
      </c>
      <c r="BP57" s="102">
        <f t="shared" si="35"/>
        <v>1.323</v>
      </c>
      <c r="BQ57" s="102">
        <f t="shared" si="35"/>
        <v>33.642000000000003</v>
      </c>
      <c r="BR57" s="102">
        <f t="shared" si="35"/>
        <v>0</v>
      </c>
      <c r="BS57" s="102">
        <f t="shared" si="35"/>
        <v>0</v>
      </c>
      <c r="BT57" s="105">
        <f t="shared" si="36"/>
        <v>40</v>
      </c>
      <c r="BU57" s="88" t="s">
        <v>351</v>
      </c>
      <c r="BV57" s="69"/>
      <c r="BW57" s="130">
        <f t="shared" si="37"/>
        <v>40</v>
      </c>
      <c r="BX57" s="130">
        <f t="shared" si="38"/>
        <v>600</v>
      </c>
      <c r="BY57" s="132" t="s">
        <v>385</v>
      </c>
      <c r="BZ57" s="12"/>
      <c r="CA57" s="128"/>
    </row>
    <row r="58" spans="1:79" s="14" customFormat="1" ht="30" x14ac:dyDescent="0.25">
      <c r="A58" s="51" t="s">
        <v>157</v>
      </c>
      <c r="B58" s="27" t="s">
        <v>158</v>
      </c>
      <c r="C58" s="28" t="s">
        <v>159</v>
      </c>
      <c r="D58" s="22">
        <v>17</v>
      </c>
      <c r="E58" s="95">
        <v>18</v>
      </c>
      <c r="F58" s="22">
        <v>10</v>
      </c>
      <c r="G58" s="95">
        <v>11</v>
      </c>
      <c r="H58" s="23">
        <v>27</v>
      </c>
      <c r="I58" s="23">
        <f t="shared" si="11"/>
        <v>29</v>
      </c>
      <c r="J58" s="27" t="s">
        <v>33</v>
      </c>
      <c r="K58" s="28" t="s">
        <v>159</v>
      </c>
      <c r="L58" s="22">
        <v>1</v>
      </c>
      <c r="M58" s="22">
        <v>41</v>
      </c>
      <c r="N58" s="27" t="s">
        <v>29</v>
      </c>
      <c r="O58" s="28" t="s">
        <v>159</v>
      </c>
      <c r="P58" s="22">
        <v>2</v>
      </c>
      <c r="Q58" s="22">
        <v>0</v>
      </c>
      <c r="R58" s="24">
        <v>2</v>
      </c>
      <c r="S58" s="24">
        <v>26</v>
      </c>
      <c r="T58" s="22">
        <f t="shared" si="46"/>
        <v>17</v>
      </c>
      <c r="U58" s="22">
        <f t="shared" si="12"/>
        <v>10</v>
      </c>
      <c r="V58" s="22"/>
      <c r="W58" s="25">
        <v>163</v>
      </c>
      <c r="X58" s="100">
        <v>155</v>
      </c>
      <c r="Y58" s="26" t="s">
        <v>322</v>
      </c>
      <c r="Z58" s="30" t="s">
        <v>323</v>
      </c>
      <c r="AA58" s="63">
        <f t="shared" si="13"/>
        <v>6.8000000000000005E-2</v>
      </c>
      <c r="AB58" s="25">
        <f t="shared" si="14"/>
        <v>0.02</v>
      </c>
      <c r="AC58" s="25">
        <f t="shared" si="15"/>
        <v>0.32600000000000001</v>
      </c>
      <c r="AD58" s="25">
        <f t="shared" si="16"/>
        <v>2E-3</v>
      </c>
      <c r="AE58" s="93">
        <f t="shared" si="17"/>
        <v>2.6000000000000002E-2</v>
      </c>
      <c r="AF58" s="93">
        <f t="shared" si="18"/>
        <v>1E-3</v>
      </c>
      <c r="AG58" s="93">
        <f t="shared" si="19"/>
        <v>4.1000000000000002E-2</v>
      </c>
      <c r="AH58" s="64">
        <f t="shared" si="1"/>
        <v>8.2800000000000011</v>
      </c>
      <c r="AI58" s="64">
        <f t="shared" si="20"/>
        <v>0.84000000000000008</v>
      </c>
      <c r="AJ58" s="64">
        <f t="shared" si="2"/>
        <v>0.56000000000000005</v>
      </c>
      <c r="AK58" s="64">
        <f t="shared" si="21"/>
        <v>0.9</v>
      </c>
      <c r="AL58" s="64">
        <f t="shared" si="22"/>
        <v>0.55000000000000004</v>
      </c>
      <c r="AM58" s="64">
        <f t="shared" si="23"/>
        <v>7.75</v>
      </c>
      <c r="AN58" s="64">
        <f t="shared" si="24"/>
        <v>7.3999999999999996E-2</v>
      </c>
      <c r="AO58" s="64">
        <f t="shared" si="24"/>
        <v>0.96199999999999997</v>
      </c>
      <c r="AP58" s="64">
        <f t="shared" si="25"/>
        <v>5.0000000000000001E-3</v>
      </c>
      <c r="AQ58" s="64">
        <f t="shared" si="25"/>
        <v>0.20500000000000002</v>
      </c>
      <c r="AR58" s="64">
        <f t="shared" si="26"/>
        <v>2.7</v>
      </c>
      <c r="AS58" s="64">
        <f t="shared" si="26"/>
        <v>1.6500000000000001</v>
      </c>
      <c r="AT58" s="64">
        <f t="shared" si="26"/>
        <v>23.25</v>
      </c>
      <c r="AU58" s="64">
        <f t="shared" si="27"/>
        <v>0.22199999999999998</v>
      </c>
      <c r="AV58" s="64">
        <f t="shared" si="27"/>
        <v>2.8860000000000001</v>
      </c>
      <c r="AW58" s="64">
        <f t="shared" si="27"/>
        <v>1.4999999999999999E-2</v>
      </c>
      <c r="AX58" s="64">
        <f t="shared" si="27"/>
        <v>0.61499999999999999</v>
      </c>
      <c r="AY58" s="65">
        <f t="shared" si="45"/>
        <v>24.840000000000003</v>
      </c>
      <c r="AZ58" s="65">
        <f t="shared" si="43"/>
        <v>2.5200000000000005</v>
      </c>
      <c r="BA58" s="65">
        <f t="shared" si="44"/>
        <v>1.6800000000000002</v>
      </c>
      <c r="BB58" s="125">
        <f t="shared" si="28"/>
        <v>31</v>
      </c>
      <c r="BC58" s="78">
        <f>AY58+AZ58+BA58</f>
        <v>29.040000000000003</v>
      </c>
      <c r="BD58" s="76">
        <f t="shared" si="40"/>
        <v>10</v>
      </c>
      <c r="BE58" s="76">
        <v>10</v>
      </c>
      <c r="BF58" s="76">
        <f t="shared" si="30"/>
        <v>200</v>
      </c>
      <c r="BG58" s="76">
        <v>200</v>
      </c>
      <c r="BH58" s="76">
        <f t="shared" si="31"/>
        <v>600</v>
      </c>
      <c r="BI58" s="76">
        <v>600</v>
      </c>
      <c r="BJ58" s="102">
        <f t="shared" si="32"/>
        <v>1.1339999999999999</v>
      </c>
      <c r="BK58" s="102">
        <f t="shared" si="32"/>
        <v>0.63</v>
      </c>
      <c r="BL58" s="102">
        <f t="shared" si="34"/>
        <v>9.7650000000000006</v>
      </c>
      <c r="BM58" s="102">
        <f t="shared" si="41"/>
        <v>5.8000000000000003E-2</v>
      </c>
      <c r="BN58" s="102">
        <f t="shared" si="42"/>
        <v>0.754</v>
      </c>
      <c r="BO58" s="102">
        <f t="shared" si="35"/>
        <v>3.4019999999999997</v>
      </c>
      <c r="BP58" s="102">
        <f t="shared" si="35"/>
        <v>1.8900000000000001</v>
      </c>
      <c r="BQ58" s="102">
        <f t="shared" si="35"/>
        <v>29.295000000000002</v>
      </c>
      <c r="BR58" s="102">
        <f t="shared" si="35"/>
        <v>0.17400000000000002</v>
      </c>
      <c r="BS58" s="102">
        <f t="shared" si="35"/>
        <v>2.262</v>
      </c>
      <c r="BT58" s="105">
        <f t="shared" si="36"/>
        <v>37</v>
      </c>
      <c r="BU58" s="88" t="s">
        <v>351</v>
      </c>
      <c r="BV58" s="69"/>
      <c r="BW58" s="130">
        <f t="shared" si="37"/>
        <v>37</v>
      </c>
      <c r="BX58" s="130">
        <f t="shared" si="38"/>
        <v>1200</v>
      </c>
      <c r="BY58" s="132" t="s">
        <v>385</v>
      </c>
      <c r="BZ58" s="13"/>
      <c r="CA58" s="128"/>
    </row>
    <row r="59" spans="1:79" ht="30" x14ac:dyDescent="0.25">
      <c r="A59" s="51" t="s">
        <v>160</v>
      </c>
      <c r="B59" s="27" t="s">
        <v>161</v>
      </c>
      <c r="C59" s="28" t="s">
        <v>162</v>
      </c>
      <c r="D59" s="22">
        <v>42</v>
      </c>
      <c r="E59" s="94">
        <v>43</v>
      </c>
      <c r="F59" s="22">
        <v>13</v>
      </c>
      <c r="G59" s="94">
        <v>12</v>
      </c>
      <c r="H59" s="23">
        <v>55</v>
      </c>
      <c r="I59" s="23">
        <f t="shared" si="11"/>
        <v>55</v>
      </c>
      <c r="J59" s="27" t="s">
        <v>37</v>
      </c>
      <c r="K59" s="28" t="s">
        <v>162</v>
      </c>
      <c r="L59" s="22">
        <v>7</v>
      </c>
      <c r="M59" s="22">
        <v>534</v>
      </c>
      <c r="N59" s="27"/>
      <c r="O59" s="28"/>
      <c r="P59" s="28"/>
      <c r="Q59" s="29"/>
      <c r="R59" s="24"/>
      <c r="S59" s="24"/>
      <c r="T59" s="22">
        <f t="shared" si="46"/>
        <v>42</v>
      </c>
      <c r="U59" s="22">
        <f t="shared" si="12"/>
        <v>13</v>
      </c>
      <c r="V59" s="22"/>
      <c r="W59" s="25">
        <v>541</v>
      </c>
      <c r="X59" s="99">
        <v>527</v>
      </c>
      <c r="Y59" s="26" t="s">
        <v>324</v>
      </c>
      <c r="Z59" s="26" t="s">
        <v>325</v>
      </c>
      <c r="AA59" s="63">
        <f t="shared" si="13"/>
        <v>0.16800000000000001</v>
      </c>
      <c r="AB59" s="25">
        <f t="shared" si="14"/>
        <v>2.6000000000000002E-2</v>
      </c>
      <c r="AC59" s="25">
        <f t="shared" si="15"/>
        <v>1.0820000000000001</v>
      </c>
      <c r="AD59" s="25">
        <f t="shared" si="16"/>
        <v>0</v>
      </c>
      <c r="AE59" s="93">
        <f t="shared" si="17"/>
        <v>0</v>
      </c>
      <c r="AF59" s="93">
        <f t="shared" si="18"/>
        <v>7.0000000000000001E-3</v>
      </c>
      <c r="AG59" s="93">
        <f t="shared" si="19"/>
        <v>0.53400000000000003</v>
      </c>
      <c r="AH59" s="64">
        <f t="shared" si="1"/>
        <v>25.52</v>
      </c>
      <c r="AI59" s="64">
        <f t="shared" si="20"/>
        <v>10.82</v>
      </c>
      <c r="AJ59" s="64">
        <f t="shared" si="2"/>
        <v>0</v>
      </c>
      <c r="AK59" s="64">
        <f t="shared" si="21"/>
        <v>2.15</v>
      </c>
      <c r="AL59" s="64">
        <f t="shared" si="22"/>
        <v>0.60000000000000009</v>
      </c>
      <c r="AM59" s="64">
        <f t="shared" si="23"/>
        <v>26.35</v>
      </c>
      <c r="AN59" s="64">
        <f t="shared" si="24"/>
        <v>0</v>
      </c>
      <c r="AO59" s="64">
        <f t="shared" si="24"/>
        <v>0</v>
      </c>
      <c r="AP59" s="64">
        <f t="shared" si="25"/>
        <v>3.5000000000000003E-2</v>
      </c>
      <c r="AQ59" s="64">
        <f t="shared" si="25"/>
        <v>2.67</v>
      </c>
      <c r="AR59" s="64">
        <f t="shared" si="26"/>
        <v>6.4499999999999993</v>
      </c>
      <c r="AS59" s="64">
        <f t="shared" si="26"/>
        <v>1.8000000000000003</v>
      </c>
      <c r="AT59" s="64">
        <f t="shared" si="26"/>
        <v>79.050000000000011</v>
      </c>
      <c r="AU59" s="64">
        <f t="shared" si="27"/>
        <v>0</v>
      </c>
      <c r="AV59" s="64">
        <f t="shared" si="27"/>
        <v>0</v>
      </c>
      <c r="AW59" s="64">
        <f t="shared" si="27"/>
        <v>0.10500000000000001</v>
      </c>
      <c r="AX59" s="64">
        <f t="shared" si="27"/>
        <v>8.01</v>
      </c>
      <c r="AY59" s="65">
        <f t="shared" si="45"/>
        <v>76.56</v>
      </c>
      <c r="AZ59" s="65">
        <f t="shared" si="43"/>
        <v>32.46</v>
      </c>
      <c r="BA59" s="65">
        <f t="shared" si="44"/>
        <v>0</v>
      </c>
      <c r="BB59" s="125">
        <f t="shared" si="28"/>
        <v>95</v>
      </c>
      <c r="BC59" s="78">
        <f t="shared" si="29"/>
        <v>109.02000000000001</v>
      </c>
      <c r="BD59" s="76">
        <f t="shared" si="40"/>
        <v>10</v>
      </c>
      <c r="BE59" s="76"/>
      <c r="BF59" s="76">
        <f t="shared" si="30"/>
        <v>200</v>
      </c>
      <c r="BG59" s="76"/>
      <c r="BH59" s="76">
        <f t="shared" si="31"/>
        <v>600</v>
      </c>
      <c r="BI59" s="76"/>
      <c r="BJ59" s="102">
        <f t="shared" si="32"/>
        <v>2.7090000000000001</v>
      </c>
      <c r="BK59" s="102">
        <f t="shared" si="32"/>
        <v>0.81899999999999995</v>
      </c>
      <c r="BL59" s="102">
        <f t="shared" si="34"/>
        <v>33.201000000000001</v>
      </c>
      <c r="BM59" s="102">
        <f t="shared" si="41"/>
        <v>0</v>
      </c>
      <c r="BN59" s="102">
        <f t="shared" si="42"/>
        <v>0</v>
      </c>
      <c r="BO59" s="102">
        <f t="shared" si="35"/>
        <v>8.1270000000000007</v>
      </c>
      <c r="BP59" s="102">
        <f t="shared" si="35"/>
        <v>2.4569999999999999</v>
      </c>
      <c r="BQ59" s="102">
        <f t="shared" si="35"/>
        <v>99.603000000000009</v>
      </c>
      <c r="BR59" s="102">
        <f t="shared" si="35"/>
        <v>0</v>
      </c>
      <c r="BS59" s="102">
        <f t="shared" si="35"/>
        <v>0</v>
      </c>
      <c r="BT59" s="105">
        <f t="shared" si="36"/>
        <v>110</v>
      </c>
      <c r="BU59" s="88" t="s">
        <v>351</v>
      </c>
      <c r="BV59" s="69"/>
      <c r="BW59" s="130">
        <f t="shared" si="37"/>
        <v>110</v>
      </c>
      <c r="BX59" s="130">
        <f t="shared" si="38"/>
        <v>600</v>
      </c>
      <c r="BY59" s="132" t="s">
        <v>385</v>
      </c>
      <c r="BZ59" s="12"/>
      <c r="CA59" s="14"/>
    </row>
    <row r="60" spans="1:79" ht="44.25" x14ac:dyDescent="0.25">
      <c r="A60" s="51" t="s">
        <v>163</v>
      </c>
      <c r="B60" s="27" t="s">
        <v>164</v>
      </c>
      <c r="C60" s="28" t="s">
        <v>165</v>
      </c>
      <c r="D60" s="22">
        <v>30</v>
      </c>
      <c r="E60" s="94">
        <v>29</v>
      </c>
      <c r="F60" s="22">
        <v>12</v>
      </c>
      <c r="G60" s="94">
        <v>12</v>
      </c>
      <c r="H60" s="23">
        <v>42</v>
      </c>
      <c r="I60" s="23">
        <f t="shared" si="11"/>
        <v>41</v>
      </c>
      <c r="J60" s="27"/>
      <c r="K60" s="28"/>
      <c r="L60" s="22"/>
      <c r="M60" s="22"/>
      <c r="N60" s="27"/>
      <c r="O60" s="28"/>
      <c r="P60" s="28"/>
      <c r="Q60" s="29"/>
      <c r="R60" s="24"/>
      <c r="S60" s="24"/>
      <c r="T60" s="22">
        <f t="shared" si="46"/>
        <v>30</v>
      </c>
      <c r="U60" s="22">
        <f t="shared" si="12"/>
        <v>12</v>
      </c>
      <c r="V60" s="22"/>
      <c r="W60" s="25">
        <v>315</v>
      </c>
      <c r="X60" s="99">
        <v>310</v>
      </c>
      <c r="Y60" s="26" t="s">
        <v>326</v>
      </c>
      <c r="Z60" s="26" t="s">
        <v>327</v>
      </c>
      <c r="AA60" s="63">
        <f t="shared" si="13"/>
        <v>0.12</v>
      </c>
      <c r="AB60" s="25">
        <f t="shared" si="14"/>
        <v>2.4E-2</v>
      </c>
      <c r="AC60" s="25">
        <f t="shared" si="15"/>
        <v>0.63</v>
      </c>
      <c r="AD60" s="25">
        <f t="shared" si="16"/>
        <v>0</v>
      </c>
      <c r="AE60" s="93">
        <f t="shared" si="17"/>
        <v>0</v>
      </c>
      <c r="AF60" s="93">
        <f t="shared" si="18"/>
        <v>0</v>
      </c>
      <c r="AG60" s="93">
        <f t="shared" si="19"/>
        <v>0</v>
      </c>
      <c r="AH60" s="64">
        <f t="shared" si="1"/>
        <v>15.48</v>
      </c>
      <c r="AI60" s="64">
        <f t="shared" si="20"/>
        <v>0</v>
      </c>
      <c r="AJ60" s="64">
        <f t="shared" si="2"/>
        <v>0</v>
      </c>
      <c r="AK60" s="64">
        <f t="shared" si="21"/>
        <v>1.4500000000000002</v>
      </c>
      <c r="AL60" s="64">
        <f t="shared" si="22"/>
        <v>0.60000000000000009</v>
      </c>
      <c r="AM60" s="64">
        <f t="shared" si="23"/>
        <v>15.5</v>
      </c>
      <c r="AN60" s="64">
        <f t="shared" si="24"/>
        <v>0</v>
      </c>
      <c r="AO60" s="64">
        <f t="shared" si="24"/>
        <v>0</v>
      </c>
      <c r="AP60" s="64">
        <f t="shared" si="25"/>
        <v>0</v>
      </c>
      <c r="AQ60" s="64">
        <f t="shared" si="25"/>
        <v>0</v>
      </c>
      <c r="AR60" s="64">
        <f t="shared" si="26"/>
        <v>4.3500000000000005</v>
      </c>
      <c r="AS60" s="64">
        <f t="shared" si="26"/>
        <v>1.8000000000000003</v>
      </c>
      <c r="AT60" s="64">
        <f t="shared" si="26"/>
        <v>46.5</v>
      </c>
      <c r="AU60" s="64">
        <f t="shared" si="27"/>
        <v>0</v>
      </c>
      <c r="AV60" s="64">
        <f t="shared" si="27"/>
        <v>0</v>
      </c>
      <c r="AW60" s="64">
        <f t="shared" si="27"/>
        <v>0</v>
      </c>
      <c r="AX60" s="64">
        <f t="shared" si="27"/>
        <v>0</v>
      </c>
      <c r="AY60" s="65">
        <f t="shared" si="45"/>
        <v>46.44</v>
      </c>
      <c r="AZ60" s="65">
        <f t="shared" si="43"/>
        <v>0</v>
      </c>
      <c r="BA60" s="65">
        <f t="shared" si="44"/>
        <v>0</v>
      </c>
      <c r="BB60" s="125">
        <f t="shared" si="28"/>
        <v>53</v>
      </c>
      <c r="BC60" s="78">
        <f t="shared" si="29"/>
        <v>46.44</v>
      </c>
      <c r="BD60" s="76">
        <f t="shared" si="40"/>
        <v>10</v>
      </c>
      <c r="BE60" s="76"/>
      <c r="BF60" s="76">
        <f t="shared" si="30"/>
        <v>200</v>
      </c>
      <c r="BG60" s="76"/>
      <c r="BH60" s="76">
        <f t="shared" si="31"/>
        <v>600</v>
      </c>
      <c r="BI60" s="76"/>
      <c r="BJ60" s="102">
        <f t="shared" si="32"/>
        <v>1.827</v>
      </c>
      <c r="BK60" s="102">
        <f t="shared" si="32"/>
        <v>0.75600000000000001</v>
      </c>
      <c r="BL60" s="102">
        <f t="shared" si="34"/>
        <v>19.53</v>
      </c>
      <c r="BM60" s="102">
        <f t="shared" si="41"/>
        <v>0</v>
      </c>
      <c r="BN60" s="102">
        <f t="shared" si="42"/>
        <v>0</v>
      </c>
      <c r="BO60" s="102">
        <f t="shared" si="35"/>
        <v>5.4809999999999999</v>
      </c>
      <c r="BP60" s="102">
        <f t="shared" si="35"/>
        <v>2.2679999999999998</v>
      </c>
      <c r="BQ60" s="102">
        <f t="shared" si="35"/>
        <v>58.59</v>
      </c>
      <c r="BR60" s="102">
        <f t="shared" si="35"/>
        <v>0</v>
      </c>
      <c r="BS60" s="102">
        <f t="shared" si="35"/>
        <v>0</v>
      </c>
      <c r="BT60" s="105">
        <f t="shared" si="36"/>
        <v>66</v>
      </c>
      <c r="BU60" s="88" t="s">
        <v>351</v>
      </c>
      <c r="BV60" s="69"/>
      <c r="BW60" s="130">
        <f t="shared" si="37"/>
        <v>66</v>
      </c>
      <c r="BX60" s="130">
        <f t="shared" si="38"/>
        <v>600</v>
      </c>
      <c r="BY60" s="132" t="s">
        <v>385</v>
      </c>
      <c r="BZ60" s="12"/>
      <c r="CA60" s="14"/>
    </row>
    <row r="61" spans="1:79" ht="43.5" x14ac:dyDescent="0.25">
      <c r="A61" s="51" t="s">
        <v>166</v>
      </c>
      <c r="B61" s="27" t="s">
        <v>107</v>
      </c>
      <c r="C61" s="28" t="s">
        <v>167</v>
      </c>
      <c r="D61" s="22">
        <v>30</v>
      </c>
      <c r="E61" s="94">
        <v>34</v>
      </c>
      <c r="F61" s="22">
        <v>8</v>
      </c>
      <c r="G61" s="94">
        <v>8</v>
      </c>
      <c r="H61" s="23">
        <v>38</v>
      </c>
      <c r="I61" s="23">
        <f t="shared" si="11"/>
        <v>42</v>
      </c>
      <c r="J61" s="27" t="s">
        <v>33</v>
      </c>
      <c r="K61" s="28" t="s">
        <v>167</v>
      </c>
      <c r="L61" s="22">
        <v>1</v>
      </c>
      <c r="M61" s="22">
        <v>22</v>
      </c>
      <c r="N61" s="27"/>
      <c r="O61" s="28"/>
      <c r="P61" s="28"/>
      <c r="Q61" s="29"/>
      <c r="R61" s="24"/>
      <c r="S61" s="24"/>
      <c r="T61" s="22">
        <f t="shared" si="46"/>
        <v>30</v>
      </c>
      <c r="U61" s="22">
        <f t="shared" si="12"/>
        <v>8</v>
      </c>
      <c r="V61" s="22"/>
      <c r="W61" s="25">
        <v>309</v>
      </c>
      <c r="X61" s="99">
        <v>342</v>
      </c>
      <c r="Y61" s="26" t="s">
        <v>328</v>
      </c>
      <c r="Z61" s="26" t="s">
        <v>329</v>
      </c>
      <c r="AA61" s="63">
        <f t="shared" si="13"/>
        <v>0.12</v>
      </c>
      <c r="AB61" s="25">
        <f t="shared" si="14"/>
        <v>1.6E-2</v>
      </c>
      <c r="AC61" s="25">
        <f t="shared" si="15"/>
        <v>0.61799999999999999</v>
      </c>
      <c r="AD61" s="25">
        <f t="shared" si="16"/>
        <v>0</v>
      </c>
      <c r="AE61" s="93">
        <f t="shared" si="17"/>
        <v>0</v>
      </c>
      <c r="AF61" s="93">
        <f t="shared" si="18"/>
        <v>1E-3</v>
      </c>
      <c r="AG61" s="93">
        <f t="shared" si="19"/>
        <v>2.1999999999999999E-2</v>
      </c>
      <c r="AH61" s="64">
        <f t="shared" si="1"/>
        <v>15.08</v>
      </c>
      <c r="AI61" s="64">
        <f t="shared" si="20"/>
        <v>0.45999999999999996</v>
      </c>
      <c r="AJ61" s="64">
        <f t="shared" si="2"/>
        <v>0</v>
      </c>
      <c r="AK61" s="64">
        <f t="shared" si="21"/>
        <v>1.7000000000000002</v>
      </c>
      <c r="AL61" s="64">
        <f t="shared" si="22"/>
        <v>0.4</v>
      </c>
      <c r="AM61" s="64">
        <f t="shared" si="23"/>
        <v>17.100000000000001</v>
      </c>
      <c r="AN61" s="64">
        <f t="shared" si="24"/>
        <v>0</v>
      </c>
      <c r="AO61" s="64">
        <f t="shared" si="24"/>
        <v>0</v>
      </c>
      <c r="AP61" s="64">
        <f t="shared" si="25"/>
        <v>5.0000000000000001E-3</v>
      </c>
      <c r="AQ61" s="64">
        <f t="shared" si="25"/>
        <v>0.11</v>
      </c>
      <c r="AR61" s="64">
        <f t="shared" si="26"/>
        <v>5.1000000000000005</v>
      </c>
      <c r="AS61" s="64">
        <f t="shared" si="26"/>
        <v>1.2000000000000002</v>
      </c>
      <c r="AT61" s="64">
        <f t="shared" si="26"/>
        <v>51.300000000000004</v>
      </c>
      <c r="AU61" s="64">
        <f t="shared" si="27"/>
        <v>0</v>
      </c>
      <c r="AV61" s="64">
        <f t="shared" si="27"/>
        <v>0</v>
      </c>
      <c r="AW61" s="64">
        <f t="shared" si="27"/>
        <v>1.4999999999999999E-2</v>
      </c>
      <c r="AX61" s="64">
        <f t="shared" si="27"/>
        <v>0.33</v>
      </c>
      <c r="AY61" s="65">
        <f t="shared" si="45"/>
        <v>45.24</v>
      </c>
      <c r="AZ61" s="65">
        <f t="shared" si="43"/>
        <v>1.38</v>
      </c>
      <c r="BA61" s="65">
        <f t="shared" si="44"/>
        <v>0</v>
      </c>
      <c r="BB61" s="125">
        <f t="shared" si="28"/>
        <v>58</v>
      </c>
      <c r="BC61" s="78">
        <f t="shared" si="29"/>
        <v>46.620000000000005</v>
      </c>
      <c r="BD61" s="76">
        <f t="shared" si="40"/>
        <v>10</v>
      </c>
      <c r="BE61" s="76"/>
      <c r="BF61" s="76">
        <f t="shared" si="30"/>
        <v>200</v>
      </c>
      <c r="BG61" s="76"/>
      <c r="BH61" s="76">
        <f t="shared" si="31"/>
        <v>600</v>
      </c>
      <c r="BI61" s="76"/>
      <c r="BJ61" s="102">
        <f t="shared" si="32"/>
        <v>2.1419999999999999</v>
      </c>
      <c r="BK61" s="102">
        <f t="shared" si="32"/>
        <v>0.504</v>
      </c>
      <c r="BL61" s="102">
        <f t="shared" si="34"/>
        <v>21.545999999999999</v>
      </c>
      <c r="BM61" s="102">
        <f t="shared" si="41"/>
        <v>0</v>
      </c>
      <c r="BN61" s="102">
        <f t="shared" si="42"/>
        <v>0</v>
      </c>
      <c r="BO61" s="102">
        <f t="shared" si="35"/>
        <v>6.4260000000000002</v>
      </c>
      <c r="BP61" s="102">
        <f t="shared" si="35"/>
        <v>1.512</v>
      </c>
      <c r="BQ61" s="102">
        <f t="shared" si="35"/>
        <v>64.638000000000005</v>
      </c>
      <c r="BR61" s="102">
        <f t="shared" si="35"/>
        <v>0</v>
      </c>
      <c r="BS61" s="102">
        <f t="shared" si="35"/>
        <v>0</v>
      </c>
      <c r="BT61" s="105">
        <f t="shared" si="36"/>
        <v>73</v>
      </c>
      <c r="BU61" s="88" t="s">
        <v>351</v>
      </c>
      <c r="BV61" s="69"/>
      <c r="BW61" s="130">
        <f t="shared" si="37"/>
        <v>73</v>
      </c>
      <c r="BX61" s="130">
        <f t="shared" si="38"/>
        <v>600</v>
      </c>
      <c r="BY61" s="132" t="s">
        <v>385</v>
      </c>
      <c r="BZ61" s="12"/>
      <c r="CA61" s="14"/>
    </row>
    <row r="62" spans="1:79" ht="30" x14ac:dyDescent="0.25">
      <c r="A62" s="51" t="s">
        <v>168</v>
      </c>
      <c r="B62" s="27" t="s">
        <v>169</v>
      </c>
      <c r="C62" s="28" t="s">
        <v>170</v>
      </c>
      <c r="D62" s="22">
        <v>64</v>
      </c>
      <c r="E62" s="94">
        <v>65</v>
      </c>
      <c r="F62" s="22">
        <v>76</v>
      </c>
      <c r="G62" s="94">
        <v>68</v>
      </c>
      <c r="H62" s="23">
        <v>140</v>
      </c>
      <c r="I62" s="23">
        <f t="shared" si="11"/>
        <v>133</v>
      </c>
      <c r="J62" s="27" t="s">
        <v>37</v>
      </c>
      <c r="K62" s="28" t="s">
        <v>170</v>
      </c>
      <c r="L62" s="22">
        <v>8</v>
      </c>
      <c r="M62" s="22">
        <v>656</v>
      </c>
      <c r="N62" s="27" t="s">
        <v>29</v>
      </c>
      <c r="O62" s="28" t="s">
        <v>170</v>
      </c>
      <c r="P62" s="22">
        <v>8</v>
      </c>
      <c r="Q62" s="22">
        <v>8</v>
      </c>
      <c r="R62" s="24">
        <v>16</v>
      </c>
      <c r="S62" s="24">
        <v>212</v>
      </c>
      <c r="T62" s="22">
        <f t="shared" si="46"/>
        <v>64</v>
      </c>
      <c r="U62" s="22">
        <f t="shared" si="12"/>
        <v>76</v>
      </c>
      <c r="V62" s="22"/>
      <c r="W62" s="25">
        <v>678</v>
      </c>
      <c r="X62" s="99">
        <v>609</v>
      </c>
      <c r="Y62" s="26" t="s">
        <v>330</v>
      </c>
      <c r="Z62" s="26" t="s">
        <v>331</v>
      </c>
      <c r="AA62" s="63">
        <f t="shared" si="13"/>
        <v>0.25600000000000001</v>
      </c>
      <c r="AB62" s="25">
        <f t="shared" si="14"/>
        <v>0.152</v>
      </c>
      <c r="AC62" s="25">
        <f t="shared" si="15"/>
        <v>1.3560000000000001</v>
      </c>
      <c r="AD62" s="25">
        <f t="shared" si="16"/>
        <v>1.6E-2</v>
      </c>
      <c r="AE62" s="93">
        <f t="shared" si="17"/>
        <v>0.21199999999999999</v>
      </c>
      <c r="AF62" s="93">
        <f t="shared" si="18"/>
        <v>8.0000000000000002E-3</v>
      </c>
      <c r="AG62" s="93">
        <f t="shared" si="19"/>
        <v>0.65600000000000003</v>
      </c>
      <c r="AH62" s="64">
        <f t="shared" si="1"/>
        <v>35.28</v>
      </c>
      <c r="AI62" s="64">
        <f t="shared" si="20"/>
        <v>13.280000000000001</v>
      </c>
      <c r="AJ62" s="64">
        <f t="shared" si="2"/>
        <v>4.5599999999999996</v>
      </c>
      <c r="AK62" s="64">
        <f t="shared" si="21"/>
        <v>3.25</v>
      </c>
      <c r="AL62" s="64">
        <f t="shared" si="22"/>
        <v>3.4000000000000004</v>
      </c>
      <c r="AM62" s="64">
        <f t="shared" si="23"/>
        <v>30.450000000000003</v>
      </c>
      <c r="AN62" s="64">
        <f t="shared" si="24"/>
        <v>0.59199999999999997</v>
      </c>
      <c r="AO62" s="64">
        <f t="shared" si="24"/>
        <v>7.8439999999999994</v>
      </c>
      <c r="AP62" s="64">
        <f t="shared" si="25"/>
        <v>0.04</v>
      </c>
      <c r="AQ62" s="64">
        <f t="shared" si="25"/>
        <v>3.2800000000000002</v>
      </c>
      <c r="AR62" s="64">
        <f t="shared" si="26"/>
        <v>9.75</v>
      </c>
      <c r="AS62" s="64">
        <f t="shared" si="26"/>
        <v>10.200000000000001</v>
      </c>
      <c r="AT62" s="64">
        <f t="shared" si="26"/>
        <v>91.350000000000009</v>
      </c>
      <c r="AU62" s="64">
        <f t="shared" si="27"/>
        <v>1.7759999999999998</v>
      </c>
      <c r="AV62" s="64">
        <f t="shared" si="27"/>
        <v>23.531999999999996</v>
      </c>
      <c r="AW62" s="64">
        <f t="shared" si="27"/>
        <v>0.12</v>
      </c>
      <c r="AX62" s="64">
        <f t="shared" si="27"/>
        <v>9.84</v>
      </c>
      <c r="AY62" s="65">
        <f t="shared" si="45"/>
        <v>105.84</v>
      </c>
      <c r="AZ62" s="65">
        <f t="shared" si="43"/>
        <v>39.840000000000003</v>
      </c>
      <c r="BA62" s="65">
        <f t="shared" si="44"/>
        <v>13.68</v>
      </c>
      <c r="BB62" s="125">
        <f t="shared" si="28"/>
        <v>147</v>
      </c>
      <c r="BC62" s="78">
        <f t="shared" si="29"/>
        <v>159.36000000000001</v>
      </c>
      <c r="BD62" s="76">
        <f t="shared" si="40"/>
        <v>10</v>
      </c>
      <c r="BE62" s="76">
        <v>10</v>
      </c>
      <c r="BF62" s="76">
        <f t="shared" si="30"/>
        <v>200</v>
      </c>
      <c r="BG62" s="76">
        <v>200</v>
      </c>
      <c r="BH62" s="76">
        <f t="shared" si="31"/>
        <v>600</v>
      </c>
      <c r="BI62" s="76">
        <v>600</v>
      </c>
      <c r="BJ62" s="102">
        <f t="shared" si="32"/>
        <v>4.0949999999999998</v>
      </c>
      <c r="BK62" s="102">
        <f t="shared" si="32"/>
        <v>4.7880000000000003</v>
      </c>
      <c r="BL62" s="102">
        <f t="shared" si="34"/>
        <v>38.366999999999997</v>
      </c>
      <c r="BM62" s="102">
        <f t="shared" si="41"/>
        <v>0.46400000000000002</v>
      </c>
      <c r="BN62" s="102">
        <f t="shared" si="42"/>
        <v>6.1480000000000006</v>
      </c>
      <c r="BO62" s="102">
        <f t="shared" si="35"/>
        <v>12.285</v>
      </c>
      <c r="BP62" s="102">
        <f t="shared" si="35"/>
        <v>14.364000000000001</v>
      </c>
      <c r="BQ62" s="102">
        <f t="shared" si="35"/>
        <v>115.101</v>
      </c>
      <c r="BR62" s="102">
        <f t="shared" si="35"/>
        <v>1.3920000000000001</v>
      </c>
      <c r="BS62" s="102">
        <f t="shared" si="35"/>
        <v>18.444000000000003</v>
      </c>
      <c r="BT62" s="105">
        <f t="shared" si="36"/>
        <v>162</v>
      </c>
      <c r="BU62" s="88" t="s">
        <v>351</v>
      </c>
      <c r="BV62" s="69"/>
      <c r="BW62" s="130">
        <f t="shared" si="37"/>
        <v>162</v>
      </c>
      <c r="BX62" s="130">
        <f t="shared" si="38"/>
        <v>1200</v>
      </c>
      <c r="BY62" s="132" t="s">
        <v>385</v>
      </c>
      <c r="BZ62" s="12"/>
      <c r="CA62" s="14"/>
    </row>
    <row r="63" spans="1:79" ht="45" x14ac:dyDescent="0.25">
      <c r="A63" s="51" t="s">
        <v>171</v>
      </c>
      <c r="B63" s="27" t="s">
        <v>172</v>
      </c>
      <c r="C63" s="28" t="s">
        <v>173</v>
      </c>
      <c r="D63" s="22">
        <v>44</v>
      </c>
      <c r="E63" s="94">
        <v>41</v>
      </c>
      <c r="F63" s="22">
        <v>17</v>
      </c>
      <c r="G63" s="94">
        <v>18</v>
      </c>
      <c r="H63" s="23">
        <v>61</v>
      </c>
      <c r="I63" s="23">
        <f t="shared" si="11"/>
        <v>59</v>
      </c>
      <c r="J63" s="27" t="s">
        <v>37</v>
      </c>
      <c r="K63" s="28" t="s">
        <v>173</v>
      </c>
      <c r="L63" s="22">
        <v>12</v>
      </c>
      <c r="M63" s="22">
        <v>773</v>
      </c>
      <c r="N63" s="27" t="s">
        <v>29</v>
      </c>
      <c r="O63" s="28" t="s">
        <v>173</v>
      </c>
      <c r="P63" s="22">
        <v>6</v>
      </c>
      <c r="Q63" s="22">
        <v>5</v>
      </c>
      <c r="R63" s="24">
        <v>11</v>
      </c>
      <c r="S63" s="24">
        <v>186</v>
      </c>
      <c r="T63" s="22">
        <f t="shared" si="46"/>
        <v>44</v>
      </c>
      <c r="U63" s="22">
        <f t="shared" si="12"/>
        <v>17</v>
      </c>
      <c r="V63" s="22"/>
      <c r="W63" s="25">
        <v>415</v>
      </c>
      <c r="X63" s="99">
        <v>416</v>
      </c>
      <c r="Y63" s="26" t="s">
        <v>332</v>
      </c>
      <c r="Z63" s="26" t="s">
        <v>333</v>
      </c>
      <c r="AA63" s="63">
        <f t="shared" si="13"/>
        <v>0.17599999999999999</v>
      </c>
      <c r="AB63" s="25">
        <f t="shared" si="14"/>
        <v>3.4000000000000002E-2</v>
      </c>
      <c r="AC63" s="25">
        <f t="shared" si="15"/>
        <v>0.83000000000000007</v>
      </c>
      <c r="AD63" s="25">
        <f t="shared" si="16"/>
        <v>1.0999999999999999E-2</v>
      </c>
      <c r="AE63" s="93">
        <f t="shared" si="17"/>
        <v>0.186</v>
      </c>
      <c r="AF63" s="93">
        <f t="shared" si="18"/>
        <v>1.2E-2</v>
      </c>
      <c r="AG63" s="93">
        <f t="shared" si="19"/>
        <v>0.77300000000000002</v>
      </c>
      <c r="AH63" s="64">
        <f t="shared" si="1"/>
        <v>20.8</v>
      </c>
      <c r="AI63" s="64">
        <f t="shared" si="20"/>
        <v>15.700000000000001</v>
      </c>
      <c r="AJ63" s="64">
        <f t="shared" si="2"/>
        <v>3.9400000000000004</v>
      </c>
      <c r="AK63" s="64">
        <f t="shared" si="21"/>
        <v>2.0500000000000003</v>
      </c>
      <c r="AL63" s="64">
        <f t="shared" si="22"/>
        <v>0.9</v>
      </c>
      <c r="AM63" s="64">
        <f t="shared" si="23"/>
        <v>20.8</v>
      </c>
      <c r="AN63" s="64">
        <f t="shared" si="24"/>
        <v>0.40699999999999997</v>
      </c>
      <c r="AO63" s="64">
        <f t="shared" si="24"/>
        <v>6.8819999999999997</v>
      </c>
      <c r="AP63" s="64">
        <f t="shared" si="25"/>
        <v>0.06</v>
      </c>
      <c r="AQ63" s="64">
        <f t="shared" si="25"/>
        <v>3.8650000000000002</v>
      </c>
      <c r="AR63" s="64">
        <f t="shared" si="26"/>
        <v>6.15</v>
      </c>
      <c r="AS63" s="64">
        <f t="shared" si="26"/>
        <v>2.7</v>
      </c>
      <c r="AT63" s="64">
        <f t="shared" si="26"/>
        <v>62.400000000000006</v>
      </c>
      <c r="AU63" s="64">
        <f t="shared" si="27"/>
        <v>1.2209999999999999</v>
      </c>
      <c r="AV63" s="64">
        <f t="shared" si="27"/>
        <v>20.646000000000001</v>
      </c>
      <c r="AW63" s="64">
        <f t="shared" si="27"/>
        <v>0.18</v>
      </c>
      <c r="AX63" s="64">
        <f t="shared" si="27"/>
        <v>11.595000000000001</v>
      </c>
      <c r="AY63" s="65">
        <f t="shared" si="45"/>
        <v>62.400000000000006</v>
      </c>
      <c r="AZ63" s="65">
        <f t="shared" si="43"/>
        <v>47.1</v>
      </c>
      <c r="BA63" s="65">
        <f t="shared" si="44"/>
        <v>11.82</v>
      </c>
      <c r="BB63" s="125">
        <f t="shared" si="28"/>
        <v>105</v>
      </c>
      <c r="BC63" s="78">
        <f t="shared" si="29"/>
        <v>121.32</v>
      </c>
      <c r="BD63" s="76">
        <f t="shared" si="40"/>
        <v>10</v>
      </c>
      <c r="BE63" s="76">
        <v>10</v>
      </c>
      <c r="BF63" s="76">
        <f t="shared" si="30"/>
        <v>200</v>
      </c>
      <c r="BG63" s="76">
        <v>200</v>
      </c>
      <c r="BH63" s="76">
        <f t="shared" si="31"/>
        <v>600</v>
      </c>
      <c r="BI63" s="76">
        <v>600</v>
      </c>
      <c r="BJ63" s="102">
        <f t="shared" si="32"/>
        <v>2.5830000000000002</v>
      </c>
      <c r="BK63" s="102">
        <f t="shared" si="32"/>
        <v>1.071</v>
      </c>
      <c r="BL63" s="102">
        <f t="shared" si="34"/>
        <v>26.207999999999998</v>
      </c>
      <c r="BM63" s="102">
        <f t="shared" si="41"/>
        <v>0.31900000000000001</v>
      </c>
      <c r="BN63" s="102">
        <f t="shared" si="42"/>
        <v>5.3940000000000001</v>
      </c>
      <c r="BO63" s="102">
        <f t="shared" si="35"/>
        <v>7.7490000000000006</v>
      </c>
      <c r="BP63" s="102">
        <f t="shared" si="35"/>
        <v>3.2130000000000001</v>
      </c>
      <c r="BQ63" s="102">
        <f t="shared" si="35"/>
        <v>78.623999999999995</v>
      </c>
      <c r="BR63" s="102">
        <f t="shared" si="35"/>
        <v>0.95700000000000007</v>
      </c>
      <c r="BS63" s="102">
        <f t="shared" si="35"/>
        <v>16.182000000000002</v>
      </c>
      <c r="BT63" s="105">
        <f t="shared" si="36"/>
        <v>107</v>
      </c>
      <c r="BU63" s="88" t="s">
        <v>351</v>
      </c>
      <c r="BV63" s="69"/>
      <c r="BW63" s="130">
        <f t="shared" si="37"/>
        <v>107</v>
      </c>
      <c r="BX63" s="130">
        <f t="shared" si="38"/>
        <v>1200</v>
      </c>
      <c r="BY63" s="132" t="s">
        <v>385</v>
      </c>
      <c r="BZ63" s="12"/>
      <c r="CA63" s="14"/>
    </row>
    <row r="64" spans="1:79" ht="43.5" x14ac:dyDescent="0.25">
      <c r="A64" s="51" t="s">
        <v>174</v>
      </c>
      <c r="B64" s="31" t="s">
        <v>175</v>
      </c>
      <c r="C64" s="28" t="s">
        <v>176</v>
      </c>
      <c r="D64" s="22">
        <v>27</v>
      </c>
      <c r="E64" s="94">
        <v>26</v>
      </c>
      <c r="F64" s="22">
        <v>13</v>
      </c>
      <c r="G64" s="94">
        <v>12</v>
      </c>
      <c r="H64" s="23">
        <v>40</v>
      </c>
      <c r="I64" s="23">
        <f t="shared" si="11"/>
        <v>38</v>
      </c>
      <c r="J64" s="31"/>
      <c r="K64" s="28"/>
      <c r="L64" s="22"/>
      <c r="M64" s="22"/>
      <c r="N64" s="31"/>
      <c r="O64" s="28"/>
      <c r="P64" s="28"/>
      <c r="Q64" s="29"/>
      <c r="R64" s="24"/>
      <c r="S64" s="24"/>
      <c r="T64" s="22">
        <f t="shared" si="46"/>
        <v>27</v>
      </c>
      <c r="U64" s="22">
        <f t="shared" si="12"/>
        <v>13</v>
      </c>
      <c r="V64" s="22"/>
      <c r="W64" s="25">
        <v>239</v>
      </c>
      <c r="X64" s="99">
        <v>262</v>
      </c>
      <c r="Y64" s="26" t="s">
        <v>334</v>
      </c>
      <c r="Z64" s="26" t="s">
        <v>335</v>
      </c>
      <c r="AA64" s="63">
        <f t="shared" si="13"/>
        <v>0.108</v>
      </c>
      <c r="AB64" s="25">
        <f t="shared" si="14"/>
        <v>2.6000000000000002E-2</v>
      </c>
      <c r="AC64" s="25">
        <f t="shared" si="15"/>
        <v>0.47800000000000004</v>
      </c>
      <c r="AD64" s="25">
        <f t="shared" si="16"/>
        <v>0</v>
      </c>
      <c r="AE64" s="93">
        <f t="shared" si="17"/>
        <v>0</v>
      </c>
      <c r="AF64" s="93">
        <f t="shared" si="18"/>
        <v>0</v>
      </c>
      <c r="AG64" s="93">
        <f t="shared" si="19"/>
        <v>0</v>
      </c>
      <c r="AH64" s="64">
        <f t="shared" si="1"/>
        <v>12.240000000000002</v>
      </c>
      <c r="AI64" s="64">
        <f t="shared" si="20"/>
        <v>0</v>
      </c>
      <c r="AJ64" s="64">
        <f t="shared" si="2"/>
        <v>0</v>
      </c>
      <c r="AK64" s="64">
        <f t="shared" si="21"/>
        <v>1.3</v>
      </c>
      <c r="AL64" s="64">
        <f t="shared" si="22"/>
        <v>0.60000000000000009</v>
      </c>
      <c r="AM64" s="64">
        <f t="shared" si="23"/>
        <v>13.100000000000001</v>
      </c>
      <c r="AN64" s="64">
        <f t="shared" si="24"/>
        <v>0</v>
      </c>
      <c r="AO64" s="64">
        <f t="shared" si="24"/>
        <v>0</v>
      </c>
      <c r="AP64" s="64">
        <f t="shared" si="25"/>
        <v>0</v>
      </c>
      <c r="AQ64" s="64">
        <f t="shared" si="25"/>
        <v>0</v>
      </c>
      <c r="AR64" s="64">
        <f t="shared" si="26"/>
        <v>3.9000000000000004</v>
      </c>
      <c r="AS64" s="64">
        <f t="shared" si="26"/>
        <v>1.8000000000000003</v>
      </c>
      <c r="AT64" s="64">
        <f t="shared" si="26"/>
        <v>39.300000000000004</v>
      </c>
      <c r="AU64" s="64">
        <f t="shared" si="27"/>
        <v>0</v>
      </c>
      <c r="AV64" s="64">
        <f t="shared" si="27"/>
        <v>0</v>
      </c>
      <c r="AW64" s="64">
        <f t="shared" si="27"/>
        <v>0</v>
      </c>
      <c r="AX64" s="64">
        <f t="shared" si="27"/>
        <v>0</v>
      </c>
      <c r="AY64" s="65">
        <f t="shared" si="45"/>
        <v>36.720000000000006</v>
      </c>
      <c r="AZ64" s="65">
        <f t="shared" si="43"/>
        <v>0</v>
      </c>
      <c r="BA64" s="65">
        <f t="shared" si="44"/>
        <v>0</v>
      </c>
      <c r="BB64" s="125">
        <f t="shared" si="28"/>
        <v>45</v>
      </c>
      <c r="BC64" s="78">
        <f t="shared" si="29"/>
        <v>36.720000000000006</v>
      </c>
      <c r="BD64" s="76">
        <f t="shared" si="40"/>
        <v>10</v>
      </c>
      <c r="BE64" s="76"/>
      <c r="BF64" s="76">
        <f t="shared" si="30"/>
        <v>200</v>
      </c>
      <c r="BG64" s="76"/>
      <c r="BH64" s="76">
        <f t="shared" si="31"/>
        <v>600</v>
      </c>
      <c r="BI64" s="76"/>
      <c r="BJ64" s="102">
        <f t="shared" si="32"/>
        <v>1.6379999999999999</v>
      </c>
      <c r="BK64" s="102">
        <f t="shared" si="32"/>
        <v>0.81899999999999995</v>
      </c>
      <c r="BL64" s="102">
        <f t="shared" si="34"/>
        <v>16.506</v>
      </c>
      <c r="BM64" s="102">
        <f t="shared" si="41"/>
        <v>0</v>
      </c>
      <c r="BN64" s="102">
        <f t="shared" si="42"/>
        <v>0</v>
      </c>
      <c r="BO64" s="102">
        <f t="shared" si="35"/>
        <v>4.9139999999999997</v>
      </c>
      <c r="BP64" s="102">
        <f t="shared" si="35"/>
        <v>2.4569999999999999</v>
      </c>
      <c r="BQ64" s="102">
        <f t="shared" si="35"/>
        <v>49.518000000000001</v>
      </c>
      <c r="BR64" s="102">
        <f t="shared" si="35"/>
        <v>0</v>
      </c>
      <c r="BS64" s="102">
        <f t="shared" si="35"/>
        <v>0</v>
      </c>
      <c r="BT64" s="105">
        <f t="shared" si="36"/>
        <v>57</v>
      </c>
      <c r="BU64" s="88" t="s">
        <v>351</v>
      </c>
      <c r="BV64" s="69"/>
      <c r="BW64" s="130">
        <f t="shared" si="37"/>
        <v>57</v>
      </c>
      <c r="BX64" s="130">
        <f t="shared" si="38"/>
        <v>600</v>
      </c>
      <c r="BY64" s="132" t="s">
        <v>385</v>
      </c>
      <c r="BZ64" s="12"/>
      <c r="CA64" s="14"/>
    </row>
    <row r="65" spans="1:79" s="14" customFormat="1" ht="30" x14ac:dyDescent="0.25">
      <c r="A65" s="51" t="s">
        <v>177</v>
      </c>
      <c r="B65" s="27" t="s">
        <v>29</v>
      </c>
      <c r="C65" s="28" t="s">
        <v>178</v>
      </c>
      <c r="D65" s="22"/>
      <c r="E65" s="94"/>
      <c r="F65" s="22"/>
      <c r="G65" s="94"/>
      <c r="H65" s="23"/>
      <c r="I65" s="23">
        <f t="shared" si="11"/>
        <v>0</v>
      </c>
      <c r="J65" s="27" t="s">
        <v>37</v>
      </c>
      <c r="K65" s="28" t="s">
        <v>178</v>
      </c>
      <c r="L65" s="22">
        <v>10</v>
      </c>
      <c r="M65" s="22">
        <v>653</v>
      </c>
      <c r="N65" s="27" t="s">
        <v>29</v>
      </c>
      <c r="O65" s="28" t="s">
        <v>178</v>
      </c>
      <c r="P65" s="22">
        <v>10</v>
      </c>
      <c r="Q65" s="22">
        <v>13</v>
      </c>
      <c r="R65" s="24">
        <v>23</v>
      </c>
      <c r="S65" s="24">
        <v>191</v>
      </c>
      <c r="T65" s="22">
        <f t="shared" si="46"/>
        <v>0</v>
      </c>
      <c r="U65" s="22">
        <f t="shared" si="12"/>
        <v>0</v>
      </c>
      <c r="V65" s="22"/>
      <c r="W65" s="25"/>
      <c r="X65" s="99"/>
      <c r="Y65" s="26" t="s">
        <v>336</v>
      </c>
      <c r="Z65" s="26" t="s">
        <v>337</v>
      </c>
      <c r="AA65" s="63">
        <f t="shared" si="13"/>
        <v>0</v>
      </c>
      <c r="AB65" s="25">
        <f t="shared" si="14"/>
        <v>0</v>
      </c>
      <c r="AC65" s="25">
        <f t="shared" si="15"/>
        <v>0</v>
      </c>
      <c r="AD65" s="25">
        <f t="shared" si="16"/>
        <v>2.3E-2</v>
      </c>
      <c r="AE65" s="93">
        <f t="shared" si="17"/>
        <v>0.191</v>
      </c>
      <c r="AF65" s="93">
        <f t="shared" si="18"/>
        <v>0.01</v>
      </c>
      <c r="AG65" s="93">
        <f t="shared" si="19"/>
        <v>0.65300000000000002</v>
      </c>
      <c r="AH65" s="64">
        <f t="shared" si="1"/>
        <v>0</v>
      </c>
      <c r="AI65" s="64">
        <f t="shared" si="20"/>
        <v>13.260000000000002</v>
      </c>
      <c r="AJ65" s="64">
        <f t="shared" si="2"/>
        <v>4.28</v>
      </c>
      <c r="AK65" s="64">
        <f t="shared" si="21"/>
        <v>0</v>
      </c>
      <c r="AL65" s="64">
        <f t="shared" si="22"/>
        <v>0</v>
      </c>
      <c r="AM65" s="64">
        <f t="shared" si="23"/>
        <v>0</v>
      </c>
      <c r="AN65" s="64">
        <f t="shared" si="24"/>
        <v>0.85099999999999998</v>
      </c>
      <c r="AO65" s="64">
        <f t="shared" si="24"/>
        <v>7.0669999999999993</v>
      </c>
      <c r="AP65" s="64">
        <f t="shared" si="25"/>
        <v>0.05</v>
      </c>
      <c r="AQ65" s="64">
        <f t="shared" si="25"/>
        <v>3.2650000000000001</v>
      </c>
      <c r="AR65" s="64">
        <f t="shared" si="26"/>
        <v>0</v>
      </c>
      <c r="AS65" s="64">
        <f t="shared" si="26"/>
        <v>0</v>
      </c>
      <c r="AT65" s="64">
        <f t="shared" si="26"/>
        <v>0</v>
      </c>
      <c r="AU65" s="64">
        <f t="shared" si="27"/>
        <v>2.5529999999999999</v>
      </c>
      <c r="AV65" s="64">
        <f t="shared" si="27"/>
        <v>21.200999999999997</v>
      </c>
      <c r="AW65" s="64">
        <f t="shared" si="27"/>
        <v>0.15000000000000002</v>
      </c>
      <c r="AX65" s="64">
        <f t="shared" si="27"/>
        <v>9.7949999999999999</v>
      </c>
      <c r="AY65" s="65">
        <f t="shared" si="45"/>
        <v>0</v>
      </c>
      <c r="AZ65" s="65">
        <f t="shared" si="43"/>
        <v>39.78</v>
      </c>
      <c r="BA65" s="65">
        <f t="shared" si="44"/>
        <v>12.84</v>
      </c>
      <c r="BB65" s="125">
        <f t="shared" si="28"/>
        <v>34</v>
      </c>
      <c r="BC65" s="78">
        <f t="shared" si="29"/>
        <v>52.620000000000005</v>
      </c>
      <c r="BD65" s="76"/>
      <c r="BE65" s="76">
        <v>10</v>
      </c>
      <c r="BF65" s="76">
        <f t="shared" si="30"/>
        <v>0</v>
      </c>
      <c r="BG65" s="76">
        <v>200</v>
      </c>
      <c r="BH65" s="76">
        <f t="shared" si="31"/>
        <v>0</v>
      </c>
      <c r="BI65" s="76">
        <v>600</v>
      </c>
      <c r="BJ65" s="102">
        <f t="shared" si="32"/>
        <v>0</v>
      </c>
      <c r="BK65" s="102">
        <f t="shared" si="32"/>
        <v>0</v>
      </c>
      <c r="BL65" s="102">
        <f t="shared" si="34"/>
        <v>0</v>
      </c>
      <c r="BM65" s="102">
        <f t="shared" si="41"/>
        <v>0.66700000000000004</v>
      </c>
      <c r="BN65" s="102">
        <f t="shared" si="42"/>
        <v>5.5390000000000006</v>
      </c>
      <c r="BO65" s="102">
        <f t="shared" si="35"/>
        <v>0</v>
      </c>
      <c r="BP65" s="102">
        <f t="shared" si="35"/>
        <v>0</v>
      </c>
      <c r="BQ65" s="102">
        <f t="shared" si="35"/>
        <v>0</v>
      </c>
      <c r="BR65" s="102">
        <f t="shared" si="35"/>
        <v>2.0010000000000003</v>
      </c>
      <c r="BS65" s="102">
        <f t="shared" si="35"/>
        <v>16.617000000000001</v>
      </c>
      <c r="BT65" s="105">
        <f t="shared" si="36"/>
        <v>19</v>
      </c>
      <c r="BU65" s="88" t="s">
        <v>351</v>
      </c>
      <c r="BV65" s="69"/>
      <c r="BW65" s="130">
        <f t="shared" si="37"/>
        <v>19</v>
      </c>
      <c r="BX65" s="130">
        <f t="shared" si="38"/>
        <v>600</v>
      </c>
      <c r="BY65" s="132" t="s">
        <v>385</v>
      </c>
      <c r="BZ65" s="13"/>
    </row>
    <row r="66" spans="1:79" ht="30" x14ac:dyDescent="0.25">
      <c r="A66" s="51" t="s">
        <v>179</v>
      </c>
      <c r="B66" s="27" t="s">
        <v>180</v>
      </c>
      <c r="C66" s="28" t="s">
        <v>181</v>
      </c>
      <c r="D66" s="22">
        <v>10</v>
      </c>
      <c r="E66" s="95">
        <v>10</v>
      </c>
      <c r="F66" s="22">
        <v>5</v>
      </c>
      <c r="G66" s="95">
        <v>5</v>
      </c>
      <c r="H66" s="23">
        <v>15</v>
      </c>
      <c r="I66" s="23">
        <f t="shared" si="11"/>
        <v>15</v>
      </c>
      <c r="J66" s="27"/>
      <c r="K66" s="28"/>
      <c r="L66" s="22"/>
      <c r="M66" s="22"/>
      <c r="N66" s="27"/>
      <c r="O66" s="28"/>
      <c r="P66" s="28"/>
      <c r="Q66" s="29"/>
      <c r="R66" s="24"/>
      <c r="S66" s="24"/>
      <c r="T66" s="22">
        <f t="shared" si="46"/>
        <v>10</v>
      </c>
      <c r="U66" s="22">
        <f t="shared" si="12"/>
        <v>5</v>
      </c>
      <c r="V66" s="22"/>
      <c r="W66" s="25">
        <v>84</v>
      </c>
      <c r="X66" s="100">
        <v>80</v>
      </c>
      <c r="Y66" s="30" t="s">
        <v>212</v>
      </c>
      <c r="Z66" s="26" t="s">
        <v>338</v>
      </c>
      <c r="AA66" s="63">
        <f t="shared" si="13"/>
        <v>0.04</v>
      </c>
      <c r="AB66" s="25">
        <f t="shared" si="14"/>
        <v>0.01</v>
      </c>
      <c r="AC66" s="25">
        <f t="shared" si="15"/>
        <v>0.16800000000000001</v>
      </c>
      <c r="AD66" s="25">
        <f t="shared" si="16"/>
        <v>0</v>
      </c>
      <c r="AE66" s="93">
        <f t="shared" si="17"/>
        <v>0</v>
      </c>
      <c r="AF66" s="93">
        <f t="shared" si="18"/>
        <v>0</v>
      </c>
      <c r="AG66" s="93">
        <f t="shared" si="19"/>
        <v>0</v>
      </c>
      <c r="AH66" s="64">
        <f t="shared" si="1"/>
        <v>4.3600000000000003</v>
      </c>
      <c r="AI66" s="64">
        <f t="shared" si="20"/>
        <v>0</v>
      </c>
      <c r="AJ66" s="64">
        <f t="shared" si="2"/>
        <v>0</v>
      </c>
      <c r="AK66" s="64">
        <f t="shared" si="21"/>
        <v>0.5</v>
      </c>
      <c r="AL66" s="64">
        <f t="shared" si="22"/>
        <v>0.25</v>
      </c>
      <c r="AM66" s="64">
        <f t="shared" si="23"/>
        <v>4</v>
      </c>
      <c r="AN66" s="64">
        <f t="shared" si="24"/>
        <v>0</v>
      </c>
      <c r="AO66" s="64">
        <f t="shared" si="24"/>
        <v>0</v>
      </c>
      <c r="AP66" s="64">
        <f t="shared" si="25"/>
        <v>0</v>
      </c>
      <c r="AQ66" s="64">
        <f t="shared" si="25"/>
        <v>0</v>
      </c>
      <c r="AR66" s="64">
        <f t="shared" si="26"/>
        <v>1.5</v>
      </c>
      <c r="AS66" s="64">
        <f t="shared" si="26"/>
        <v>0.75</v>
      </c>
      <c r="AT66" s="64">
        <f t="shared" si="26"/>
        <v>12</v>
      </c>
      <c r="AU66" s="64">
        <f t="shared" si="27"/>
        <v>0</v>
      </c>
      <c r="AV66" s="64">
        <f t="shared" si="27"/>
        <v>0</v>
      </c>
      <c r="AW66" s="64">
        <f t="shared" si="27"/>
        <v>0</v>
      </c>
      <c r="AX66" s="64">
        <f t="shared" si="27"/>
        <v>0</v>
      </c>
      <c r="AY66" s="65">
        <f t="shared" si="45"/>
        <v>13.080000000000002</v>
      </c>
      <c r="AZ66" s="65">
        <f t="shared" si="43"/>
        <v>0</v>
      </c>
      <c r="BA66" s="65">
        <f t="shared" si="44"/>
        <v>0</v>
      </c>
      <c r="BB66" s="125">
        <f t="shared" si="28"/>
        <v>14</v>
      </c>
      <c r="BC66" s="78">
        <f t="shared" si="29"/>
        <v>13.080000000000002</v>
      </c>
      <c r="BD66" s="76">
        <f t="shared" ref="BD66:BD71" si="47">$BD$6*1</f>
        <v>10</v>
      </c>
      <c r="BE66" s="76"/>
      <c r="BF66" s="76">
        <f t="shared" si="30"/>
        <v>200</v>
      </c>
      <c r="BG66" s="76"/>
      <c r="BH66" s="76">
        <f t="shared" si="31"/>
        <v>600</v>
      </c>
      <c r="BI66" s="76"/>
      <c r="BJ66" s="102">
        <f t="shared" si="32"/>
        <v>0.63</v>
      </c>
      <c r="BK66" s="102">
        <f t="shared" si="32"/>
        <v>0.315</v>
      </c>
      <c r="BL66" s="102">
        <f t="shared" si="34"/>
        <v>5.04</v>
      </c>
      <c r="BM66" s="102">
        <f t="shared" si="41"/>
        <v>0</v>
      </c>
      <c r="BN66" s="102">
        <f t="shared" si="42"/>
        <v>0</v>
      </c>
      <c r="BO66" s="102">
        <f t="shared" si="35"/>
        <v>1.8900000000000001</v>
      </c>
      <c r="BP66" s="102">
        <f t="shared" si="35"/>
        <v>0.94500000000000006</v>
      </c>
      <c r="BQ66" s="102">
        <f t="shared" si="35"/>
        <v>15.120000000000001</v>
      </c>
      <c r="BR66" s="102">
        <f t="shared" si="35"/>
        <v>0</v>
      </c>
      <c r="BS66" s="102">
        <f t="shared" si="35"/>
        <v>0</v>
      </c>
      <c r="BT66" s="105">
        <f t="shared" si="36"/>
        <v>18</v>
      </c>
      <c r="BU66" s="88" t="s">
        <v>351</v>
      </c>
      <c r="BV66" s="69"/>
      <c r="BW66" s="130">
        <f t="shared" si="37"/>
        <v>18</v>
      </c>
      <c r="BX66" s="130">
        <f t="shared" si="38"/>
        <v>600</v>
      </c>
      <c r="BY66" s="132" t="s">
        <v>385</v>
      </c>
      <c r="BZ66" s="12"/>
      <c r="CA66" s="14"/>
    </row>
    <row r="67" spans="1:79" ht="30" x14ac:dyDescent="0.25">
      <c r="A67" s="51" t="s">
        <v>182</v>
      </c>
      <c r="B67" s="27" t="s">
        <v>139</v>
      </c>
      <c r="C67" s="28" t="s">
        <v>183</v>
      </c>
      <c r="D67" s="22">
        <v>17</v>
      </c>
      <c r="E67" s="95">
        <v>18</v>
      </c>
      <c r="F67" s="22">
        <v>12</v>
      </c>
      <c r="G67" s="95">
        <v>10</v>
      </c>
      <c r="H67" s="23">
        <v>29</v>
      </c>
      <c r="I67" s="23">
        <f t="shared" si="11"/>
        <v>28</v>
      </c>
      <c r="J67" s="27" t="s">
        <v>33</v>
      </c>
      <c r="K67" s="28" t="s">
        <v>183</v>
      </c>
      <c r="L67" s="22">
        <v>0</v>
      </c>
      <c r="M67" s="22">
        <v>36</v>
      </c>
      <c r="N67" s="27" t="s">
        <v>29</v>
      </c>
      <c r="O67" s="28" t="s">
        <v>183</v>
      </c>
      <c r="P67" s="22">
        <v>0</v>
      </c>
      <c r="Q67" s="22">
        <v>0</v>
      </c>
      <c r="R67" s="24">
        <v>0</v>
      </c>
      <c r="S67" s="24">
        <v>0</v>
      </c>
      <c r="T67" s="22">
        <f t="shared" si="46"/>
        <v>17</v>
      </c>
      <c r="U67" s="22">
        <f t="shared" si="12"/>
        <v>12</v>
      </c>
      <c r="V67" s="22"/>
      <c r="W67" s="25">
        <v>131</v>
      </c>
      <c r="X67" s="100">
        <v>137</v>
      </c>
      <c r="Y67" s="26" t="s">
        <v>339</v>
      </c>
      <c r="Z67" s="30" t="s">
        <v>340</v>
      </c>
      <c r="AA67" s="63">
        <f t="shared" si="13"/>
        <v>6.8000000000000005E-2</v>
      </c>
      <c r="AB67" s="25">
        <f t="shared" si="14"/>
        <v>2.4E-2</v>
      </c>
      <c r="AC67" s="25">
        <f t="shared" si="15"/>
        <v>0.26200000000000001</v>
      </c>
      <c r="AD67" s="25">
        <f t="shared" si="16"/>
        <v>0</v>
      </c>
      <c r="AE67" s="93">
        <f t="shared" si="17"/>
        <v>0</v>
      </c>
      <c r="AF67" s="93">
        <f t="shared" si="18"/>
        <v>0</v>
      </c>
      <c r="AG67" s="93">
        <f t="shared" si="19"/>
        <v>3.6000000000000004E-2</v>
      </c>
      <c r="AH67" s="64">
        <f t="shared" si="1"/>
        <v>7.08</v>
      </c>
      <c r="AI67" s="64">
        <f t="shared" si="20"/>
        <v>0.72000000000000008</v>
      </c>
      <c r="AJ67" s="64">
        <f t="shared" si="2"/>
        <v>0</v>
      </c>
      <c r="AK67" s="64">
        <f t="shared" si="21"/>
        <v>0.9</v>
      </c>
      <c r="AL67" s="64">
        <f t="shared" si="22"/>
        <v>0.5</v>
      </c>
      <c r="AM67" s="64">
        <f t="shared" si="23"/>
        <v>6.8500000000000005</v>
      </c>
      <c r="AN67" s="64">
        <f t="shared" si="24"/>
        <v>0</v>
      </c>
      <c r="AO67" s="64">
        <f t="shared" si="24"/>
        <v>0</v>
      </c>
      <c r="AP67" s="64">
        <f t="shared" si="25"/>
        <v>0</v>
      </c>
      <c r="AQ67" s="64">
        <f t="shared" si="25"/>
        <v>0.18</v>
      </c>
      <c r="AR67" s="64">
        <f t="shared" si="26"/>
        <v>2.7</v>
      </c>
      <c r="AS67" s="64">
        <f t="shared" si="26"/>
        <v>1.5</v>
      </c>
      <c r="AT67" s="64">
        <f t="shared" si="26"/>
        <v>20.55</v>
      </c>
      <c r="AU67" s="64">
        <f t="shared" si="27"/>
        <v>0</v>
      </c>
      <c r="AV67" s="64">
        <f t="shared" si="27"/>
        <v>0</v>
      </c>
      <c r="AW67" s="64">
        <f t="shared" si="27"/>
        <v>0</v>
      </c>
      <c r="AX67" s="64">
        <f t="shared" si="27"/>
        <v>0.54</v>
      </c>
      <c r="AY67" s="65">
        <f t="shared" si="45"/>
        <v>21.240000000000002</v>
      </c>
      <c r="AZ67" s="65">
        <f t="shared" si="43"/>
        <v>2.16</v>
      </c>
      <c r="BA67" s="65">
        <f t="shared" si="44"/>
        <v>0</v>
      </c>
      <c r="BB67" s="125">
        <f t="shared" si="28"/>
        <v>25</v>
      </c>
      <c r="BC67" s="78">
        <f t="shared" si="29"/>
        <v>23.400000000000002</v>
      </c>
      <c r="BD67" s="76">
        <f t="shared" si="47"/>
        <v>10</v>
      </c>
      <c r="BE67" s="76">
        <v>10</v>
      </c>
      <c r="BF67" s="76">
        <f t="shared" si="30"/>
        <v>200</v>
      </c>
      <c r="BG67" s="76">
        <v>200</v>
      </c>
      <c r="BH67" s="76">
        <f t="shared" si="31"/>
        <v>600</v>
      </c>
      <c r="BI67" s="76">
        <v>600</v>
      </c>
      <c r="BJ67" s="102">
        <f t="shared" si="32"/>
        <v>1.1339999999999999</v>
      </c>
      <c r="BK67" s="102">
        <f t="shared" si="32"/>
        <v>0.75600000000000001</v>
      </c>
      <c r="BL67" s="102">
        <f t="shared" si="34"/>
        <v>8.6310000000000002</v>
      </c>
      <c r="BM67" s="102">
        <f t="shared" si="41"/>
        <v>0</v>
      </c>
      <c r="BN67" s="102">
        <f t="shared" si="42"/>
        <v>0</v>
      </c>
      <c r="BO67" s="102">
        <f t="shared" si="35"/>
        <v>3.4019999999999997</v>
      </c>
      <c r="BP67" s="102">
        <f t="shared" si="35"/>
        <v>2.2679999999999998</v>
      </c>
      <c r="BQ67" s="102">
        <f t="shared" si="35"/>
        <v>25.893000000000001</v>
      </c>
      <c r="BR67" s="102">
        <f t="shared" si="35"/>
        <v>0</v>
      </c>
      <c r="BS67" s="102">
        <f t="shared" si="35"/>
        <v>0</v>
      </c>
      <c r="BT67" s="105">
        <f t="shared" si="36"/>
        <v>32</v>
      </c>
      <c r="BU67" s="88" t="s">
        <v>351</v>
      </c>
      <c r="BV67" s="69"/>
      <c r="BW67" s="130">
        <f t="shared" si="37"/>
        <v>32</v>
      </c>
      <c r="BX67" s="130">
        <f t="shared" si="38"/>
        <v>1200</v>
      </c>
      <c r="BY67" s="132" t="s">
        <v>385</v>
      </c>
      <c r="BZ67" s="12"/>
      <c r="CA67" s="14"/>
    </row>
    <row r="68" spans="1:79" ht="57.75" x14ac:dyDescent="0.25">
      <c r="A68" s="51" t="s">
        <v>184</v>
      </c>
      <c r="B68" s="27" t="s">
        <v>94</v>
      </c>
      <c r="C68" s="28" t="s">
        <v>185</v>
      </c>
      <c r="D68" s="22">
        <v>18</v>
      </c>
      <c r="E68" s="95">
        <v>16</v>
      </c>
      <c r="F68" s="22">
        <v>8</v>
      </c>
      <c r="G68" s="95">
        <v>7</v>
      </c>
      <c r="H68" s="23">
        <v>26</v>
      </c>
      <c r="I68" s="23">
        <f t="shared" si="11"/>
        <v>23</v>
      </c>
      <c r="J68" s="27" t="s">
        <v>37</v>
      </c>
      <c r="K68" s="28" t="s">
        <v>185</v>
      </c>
      <c r="L68" s="22">
        <v>2</v>
      </c>
      <c r="M68" s="22">
        <v>170</v>
      </c>
      <c r="N68" s="27"/>
      <c r="O68" s="28"/>
      <c r="P68" s="28"/>
      <c r="Q68" s="29"/>
      <c r="R68" s="24"/>
      <c r="S68" s="24"/>
      <c r="T68" s="22">
        <f t="shared" si="46"/>
        <v>18</v>
      </c>
      <c r="U68" s="22">
        <f t="shared" si="12"/>
        <v>8</v>
      </c>
      <c r="V68" s="22"/>
      <c r="W68" s="25">
        <v>138</v>
      </c>
      <c r="X68" s="100">
        <v>122</v>
      </c>
      <c r="Y68" s="26" t="s">
        <v>341</v>
      </c>
      <c r="Z68" s="26" t="s">
        <v>342</v>
      </c>
      <c r="AA68" s="63">
        <f t="shared" si="13"/>
        <v>7.2000000000000008E-2</v>
      </c>
      <c r="AB68" s="25">
        <f t="shared" si="14"/>
        <v>1.6E-2</v>
      </c>
      <c r="AC68" s="25">
        <f t="shared" si="15"/>
        <v>0.27600000000000002</v>
      </c>
      <c r="AD68" s="25">
        <f t="shared" si="16"/>
        <v>0</v>
      </c>
      <c r="AE68" s="93">
        <f t="shared" si="17"/>
        <v>0</v>
      </c>
      <c r="AF68" s="93">
        <f t="shared" si="18"/>
        <v>2E-3</v>
      </c>
      <c r="AG68" s="93">
        <f t="shared" si="19"/>
        <v>0.17</v>
      </c>
      <c r="AH68" s="64">
        <f t="shared" si="1"/>
        <v>7.2800000000000011</v>
      </c>
      <c r="AI68" s="64">
        <f t="shared" si="20"/>
        <v>3.4400000000000004</v>
      </c>
      <c r="AJ68" s="64">
        <f t="shared" si="2"/>
        <v>0</v>
      </c>
      <c r="AK68" s="64">
        <f t="shared" si="21"/>
        <v>0.8</v>
      </c>
      <c r="AL68" s="64">
        <f t="shared" si="22"/>
        <v>0.35000000000000003</v>
      </c>
      <c r="AM68" s="64">
        <f t="shared" si="23"/>
        <v>6.1000000000000005</v>
      </c>
      <c r="AN68" s="64">
        <f t="shared" si="24"/>
        <v>0</v>
      </c>
      <c r="AO68" s="64">
        <f t="shared" si="24"/>
        <v>0</v>
      </c>
      <c r="AP68" s="64">
        <f t="shared" si="25"/>
        <v>0.01</v>
      </c>
      <c r="AQ68" s="64">
        <f t="shared" si="25"/>
        <v>0.85</v>
      </c>
      <c r="AR68" s="64">
        <f t="shared" si="26"/>
        <v>2.4000000000000004</v>
      </c>
      <c r="AS68" s="64">
        <f t="shared" si="26"/>
        <v>1.05</v>
      </c>
      <c r="AT68" s="64">
        <f t="shared" si="26"/>
        <v>18.3</v>
      </c>
      <c r="AU68" s="64">
        <f t="shared" si="27"/>
        <v>0</v>
      </c>
      <c r="AV68" s="64">
        <f t="shared" si="27"/>
        <v>0</v>
      </c>
      <c r="AW68" s="64">
        <f t="shared" si="27"/>
        <v>0.03</v>
      </c>
      <c r="AX68" s="64">
        <f t="shared" si="27"/>
        <v>2.5499999999999998</v>
      </c>
      <c r="AY68" s="65">
        <f t="shared" si="45"/>
        <v>21.840000000000003</v>
      </c>
      <c r="AZ68" s="65">
        <f t="shared" si="43"/>
        <v>10.32</v>
      </c>
      <c r="BA68" s="65">
        <f t="shared" si="44"/>
        <v>0</v>
      </c>
      <c r="BB68" s="125">
        <f t="shared" si="28"/>
        <v>24</v>
      </c>
      <c r="BC68" s="78">
        <f t="shared" si="29"/>
        <v>32.160000000000004</v>
      </c>
      <c r="BD68" s="76">
        <f t="shared" si="47"/>
        <v>10</v>
      </c>
      <c r="BE68" s="76"/>
      <c r="BF68" s="76">
        <f t="shared" si="30"/>
        <v>200</v>
      </c>
      <c r="BG68" s="76"/>
      <c r="BH68" s="76">
        <f t="shared" si="31"/>
        <v>600</v>
      </c>
      <c r="BI68" s="76"/>
      <c r="BJ68" s="102">
        <f t="shared" si="32"/>
        <v>1.008</v>
      </c>
      <c r="BK68" s="102">
        <f t="shared" si="32"/>
        <v>0.504</v>
      </c>
      <c r="BL68" s="102">
        <f t="shared" si="34"/>
        <v>7.6859999999999999</v>
      </c>
      <c r="BM68" s="102">
        <f t="shared" si="41"/>
        <v>0</v>
      </c>
      <c r="BN68" s="102">
        <f t="shared" si="42"/>
        <v>0</v>
      </c>
      <c r="BO68" s="102">
        <f t="shared" si="35"/>
        <v>3.024</v>
      </c>
      <c r="BP68" s="102">
        <f t="shared" si="35"/>
        <v>1.512</v>
      </c>
      <c r="BQ68" s="102">
        <f t="shared" si="35"/>
        <v>23.058</v>
      </c>
      <c r="BR68" s="102">
        <f t="shared" si="35"/>
        <v>0</v>
      </c>
      <c r="BS68" s="102">
        <f t="shared" si="35"/>
        <v>0</v>
      </c>
      <c r="BT68" s="105">
        <f t="shared" si="36"/>
        <v>28</v>
      </c>
      <c r="BU68" s="88" t="s">
        <v>351</v>
      </c>
      <c r="BV68" s="69"/>
      <c r="BW68" s="130">
        <f t="shared" si="37"/>
        <v>28</v>
      </c>
      <c r="BX68" s="130">
        <f t="shared" si="38"/>
        <v>600</v>
      </c>
      <c r="BY68" s="132" t="s">
        <v>385</v>
      </c>
      <c r="BZ68" s="12"/>
      <c r="CA68" s="14"/>
    </row>
    <row r="69" spans="1:79" ht="30" x14ac:dyDescent="0.25">
      <c r="A69" s="51" t="s">
        <v>186</v>
      </c>
      <c r="B69" s="27" t="s">
        <v>187</v>
      </c>
      <c r="C69" s="28" t="s">
        <v>188</v>
      </c>
      <c r="D69" s="22">
        <v>32</v>
      </c>
      <c r="E69" s="94">
        <v>31</v>
      </c>
      <c r="F69" s="22">
        <v>10</v>
      </c>
      <c r="G69" s="94">
        <v>10</v>
      </c>
      <c r="H69" s="23">
        <v>42</v>
      </c>
      <c r="I69" s="23">
        <f t="shared" si="11"/>
        <v>41</v>
      </c>
      <c r="J69" s="27" t="s">
        <v>37</v>
      </c>
      <c r="K69" s="28" t="s">
        <v>188</v>
      </c>
      <c r="L69" s="22">
        <v>8</v>
      </c>
      <c r="M69" s="22">
        <v>528</v>
      </c>
      <c r="N69" s="27"/>
      <c r="O69" s="28"/>
      <c r="P69" s="28"/>
      <c r="Q69" s="29"/>
      <c r="R69" s="24"/>
      <c r="S69" s="24"/>
      <c r="T69" s="22">
        <f t="shared" si="46"/>
        <v>32</v>
      </c>
      <c r="U69" s="22">
        <f t="shared" si="12"/>
        <v>10</v>
      </c>
      <c r="V69" s="22"/>
      <c r="W69" s="25">
        <v>423</v>
      </c>
      <c r="X69" s="99">
        <v>420</v>
      </c>
      <c r="Y69" s="26" t="s">
        <v>343</v>
      </c>
      <c r="Z69" s="30" t="s">
        <v>344</v>
      </c>
      <c r="AA69" s="63">
        <f t="shared" si="13"/>
        <v>0.128</v>
      </c>
      <c r="AB69" s="25">
        <f t="shared" si="14"/>
        <v>0.02</v>
      </c>
      <c r="AC69" s="25">
        <f t="shared" si="15"/>
        <v>0.84599999999999997</v>
      </c>
      <c r="AD69" s="25">
        <f t="shared" si="16"/>
        <v>0</v>
      </c>
      <c r="AE69" s="93">
        <f t="shared" si="17"/>
        <v>0</v>
      </c>
      <c r="AF69" s="93">
        <f t="shared" si="18"/>
        <v>8.0000000000000002E-3</v>
      </c>
      <c r="AG69" s="93">
        <f t="shared" si="19"/>
        <v>0.52800000000000002</v>
      </c>
      <c r="AH69" s="64">
        <f t="shared" si="1"/>
        <v>19.88</v>
      </c>
      <c r="AI69" s="64">
        <f t="shared" si="20"/>
        <v>10.72</v>
      </c>
      <c r="AJ69" s="64">
        <f t="shared" si="2"/>
        <v>0</v>
      </c>
      <c r="AK69" s="64">
        <f t="shared" si="21"/>
        <v>1.55</v>
      </c>
      <c r="AL69" s="64">
        <f t="shared" si="22"/>
        <v>0.5</v>
      </c>
      <c r="AM69" s="64">
        <f t="shared" si="23"/>
        <v>21</v>
      </c>
      <c r="AN69" s="64">
        <f t="shared" si="24"/>
        <v>0</v>
      </c>
      <c r="AO69" s="64">
        <f t="shared" si="24"/>
        <v>0</v>
      </c>
      <c r="AP69" s="64">
        <f t="shared" si="25"/>
        <v>0.04</v>
      </c>
      <c r="AQ69" s="64">
        <f t="shared" si="25"/>
        <v>2.64</v>
      </c>
      <c r="AR69" s="64">
        <f t="shared" si="26"/>
        <v>4.6500000000000004</v>
      </c>
      <c r="AS69" s="64">
        <f t="shared" si="26"/>
        <v>1.5</v>
      </c>
      <c r="AT69" s="64">
        <f t="shared" si="26"/>
        <v>63</v>
      </c>
      <c r="AU69" s="64">
        <f t="shared" si="27"/>
        <v>0</v>
      </c>
      <c r="AV69" s="64">
        <f t="shared" si="27"/>
        <v>0</v>
      </c>
      <c r="AW69" s="64">
        <f t="shared" si="27"/>
        <v>0.12</v>
      </c>
      <c r="AX69" s="64">
        <f t="shared" si="27"/>
        <v>7.92</v>
      </c>
      <c r="AY69" s="65">
        <f t="shared" si="45"/>
        <v>59.64</v>
      </c>
      <c r="AZ69" s="65">
        <f t="shared" si="43"/>
        <v>32.160000000000004</v>
      </c>
      <c r="BA69" s="65">
        <f t="shared" si="44"/>
        <v>0</v>
      </c>
      <c r="BB69" s="125">
        <f t="shared" si="28"/>
        <v>77</v>
      </c>
      <c r="BC69" s="78">
        <f t="shared" si="29"/>
        <v>91.800000000000011</v>
      </c>
      <c r="BD69" s="76">
        <f t="shared" si="47"/>
        <v>10</v>
      </c>
      <c r="BE69" s="76"/>
      <c r="BF69" s="76">
        <f t="shared" si="30"/>
        <v>200</v>
      </c>
      <c r="BG69" s="76"/>
      <c r="BH69" s="76">
        <f t="shared" si="31"/>
        <v>600</v>
      </c>
      <c r="BI69" s="76"/>
      <c r="BJ69" s="102">
        <f t="shared" si="32"/>
        <v>1.9530000000000001</v>
      </c>
      <c r="BK69" s="102">
        <f t="shared" si="32"/>
        <v>0.63</v>
      </c>
      <c r="BL69" s="102">
        <f t="shared" si="34"/>
        <v>26.46</v>
      </c>
      <c r="BM69" s="102">
        <f t="shared" si="41"/>
        <v>0</v>
      </c>
      <c r="BN69" s="102">
        <f t="shared" si="42"/>
        <v>0</v>
      </c>
      <c r="BO69" s="102">
        <f t="shared" si="35"/>
        <v>5.859</v>
      </c>
      <c r="BP69" s="102">
        <f t="shared" si="35"/>
        <v>1.8900000000000001</v>
      </c>
      <c r="BQ69" s="102">
        <f t="shared" si="35"/>
        <v>79.38</v>
      </c>
      <c r="BR69" s="102">
        <f t="shared" si="35"/>
        <v>0</v>
      </c>
      <c r="BS69" s="102">
        <f t="shared" si="35"/>
        <v>0</v>
      </c>
      <c r="BT69" s="105">
        <f t="shared" si="36"/>
        <v>87</v>
      </c>
      <c r="BU69" s="88" t="s">
        <v>351</v>
      </c>
      <c r="BV69" s="69"/>
      <c r="BW69" s="130">
        <f t="shared" si="37"/>
        <v>87</v>
      </c>
      <c r="BX69" s="130">
        <f t="shared" si="38"/>
        <v>600</v>
      </c>
      <c r="BY69" s="132" t="s">
        <v>385</v>
      </c>
      <c r="BZ69" s="12"/>
      <c r="CA69" s="14"/>
    </row>
    <row r="70" spans="1:79" ht="43.5" x14ac:dyDescent="0.25">
      <c r="A70" s="51" t="s">
        <v>189</v>
      </c>
      <c r="B70" s="27" t="s">
        <v>94</v>
      </c>
      <c r="C70" s="28" t="s">
        <v>190</v>
      </c>
      <c r="D70" s="22">
        <v>28</v>
      </c>
      <c r="E70" s="94">
        <v>28</v>
      </c>
      <c r="F70" s="22">
        <v>10</v>
      </c>
      <c r="G70" s="94">
        <v>10</v>
      </c>
      <c r="H70" s="23">
        <v>38</v>
      </c>
      <c r="I70" s="23">
        <f t="shared" si="11"/>
        <v>38</v>
      </c>
      <c r="J70" s="27" t="s">
        <v>37</v>
      </c>
      <c r="K70" s="28" t="s">
        <v>190</v>
      </c>
      <c r="L70" s="22">
        <v>1</v>
      </c>
      <c r="M70" s="22">
        <v>38</v>
      </c>
      <c r="N70" s="27"/>
      <c r="O70" s="28"/>
      <c r="P70" s="28"/>
      <c r="Q70" s="29"/>
      <c r="R70" s="24"/>
      <c r="S70" s="24"/>
      <c r="T70" s="22">
        <f t="shared" si="46"/>
        <v>28</v>
      </c>
      <c r="U70" s="22">
        <f t="shared" si="12"/>
        <v>10</v>
      </c>
      <c r="V70" s="22"/>
      <c r="W70" s="25">
        <v>243</v>
      </c>
      <c r="X70" s="99">
        <v>233</v>
      </c>
      <c r="Y70" s="26" t="s">
        <v>345</v>
      </c>
      <c r="Z70" s="26" t="s">
        <v>346</v>
      </c>
      <c r="AA70" s="63">
        <f t="shared" si="13"/>
        <v>0.112</v>
      </c>
      <c r="AB70" s="25">
        <f t="shared" si="14"/>
        <v>0.02</v>
      </c>
      <c r="AC70" s="25">
        <f t="shared" si="15"/>
        <v>0.48599999999999999</v>
      </c>
      <c r="AD70" s="25">
        <f t="shared" si="16"/>
        <v>0</v>
      </c>
      <c r="AE70" s="93">
        <f t="shared" si="17"/>
        <v>0</v>
      </c>
      <c r="AF70" s="93">
        <f t="shared" si="18"/>
        <v>1E-3</v>
      </c>
      <c r="AG70" s="93">
        <f t="shared" si="19"/>
        <v>3.7999999999999999E-2</v>
      </c>
      <c r="AH70" s="64">
        <f t="shared" si="1"/>
        <v>12.36</v>
      </c>
      <c r="AI70" s="64">
        <f t="shared" si="20"/>
        <v>0.78</v>
      </c>
      <c r="AJ70" s="64">
        <f t="shared" si="2"/>
        <v>0</v>
      </c>
      <c r="AK70" s="64">
        <f t="shared" si="21"/>
        <v>1.4000000000000001</v>
      </c>
      <c r="AL70" s="64">
        <f t="shared" si="22"/>
        <v>0.5</v>
      </c>
      <c r="AM70" s="64">
        <f t="shared" si="23"/>
        <v>11.65</v>
      </c>
      <c r="AN70" s="64">
        <f t="shared" si="24"/>
        <v>0</v>
      </c>
      <c r="AO70" s="64">
        <f t="shared" si="24"/>
        <v>0</v>
      </c>
      <c r="AP70" s="64">
        <f t="shared" si="25"/>
        <v>5.0000000000000001E-3</v>
      </c>
      <c r="AQ70" s="64">
        <f t="shared" si="25"/>
        <v>0.19</v>
      </c>
      <c r="AR70" s="64">
        <f t="shared" si="26"/>
        <v>4.2</v>
      </c>
      <c r="AS70" s="64">
        <f t="shared" si="26"/>
        <v>1.5</v>
      </c>
      <c r="AT70" s="64">
        <f t="shared" si="26"/>
        <v>34.950000000000003</v>
      </c>
      <c r="AU70" s="64">
        <f t="shared" si="27"/>
        <v>0</v>
      </c>
      <c r="AV70" s="64">
        <f t="shared" si="27"/>
        <v>0</v>
      </c>
      <c r="AW70" s="64">
        <f t="shared" si="27"/>
        <v>1.4999999999999999E-2</v>
      </c>
      <c r="AX70" s="64">
        <f t="shared" si="27"/>
        <v>0.57000000000000006</v>
      </c>
      <c r="AY70" s="65">
        <f t="shared" si="45"/>
        <v>37.08</v>
      </c>
      <c r="AZ70" s="65">
        <f t="shared" si="43"/>
        <v>2.34</v>
      </c>
      <c r="BA70" s="65">
        <f t="shared" si="44"/>
        <v>0</v>
      </c>
      <c r="BB70" s="125">
        <f t="shared" si="28"/>
        <v>41</v>
      </c>
      <c r="BC70" s="78">
        <f>AY70+AZ70+BA70</f>
        <v>39.42</v>
      </c>
      <c r="BD70" s="76">
        <f t="shared" si="47"/>
        <v>10</v>
      </c>
      <c r="BE70" s="76"/>
      <c r="BF70" s="76">
        <f t="shared" si="30"/>
        <v>200</v>
      </c>
      <c r="BG70" s="76"/>
      <c r="BH70" s="76">
        <f t="shared" si="31"/>
        <v>600</v>
      </c>
      <c r="BI70" s="76"/>
      <c r="BJ70" s="102">
        <f t="shared" si="32"/>
        <v>1.764</v>
      </c>
      <c r="BK70" s="102">
        <f t="shared" si="32"/>
        <v>0.63</v>
      </c>
      <c r="BL70" s="102">
        <f t="shared" si="34"/>
        <v>14.679</v>
      </c>
      <c r="BM70" s="102">
        <f t="shared" si="41"/>
        <v>0</v>
      </c>
      <c r="BN70" s="102">
        <f t="shared" si="42"/>
        <v>0</v>
      </c>
      <c r="BO70" s="102">
        <f t="shared" si="35"/>
        <v>5.2919999999999998</v>
      </c>
      <c r="BP70" s="102">
        <f t="shared" si="35"/>
        <v>1.8900000000000001</v>
      </c>
      <c r="BQ70" s="102">
        <f t="shared" si="35"/>
        <v>44.036999999999999</v>
      </c>
      <c r="BR70" s="102">
        <f t="shared" si="35"/>
        <v>0</v>
      </c>
      <c r="BS70" s="102">
        <f t="shared" si="35"/>
        <v>0</v>
      </c>
      <c r="BT70" s="105">
        <f t="shared" si="36"/>
        <v>51</v>
      </c>
      <c r="BU70" s="88" t="s">
        <v>351</v>
      </c>
      <c r="BV70" s="69"/>
      <c r="BW70" s="130">
        <f t="shared" si="37"/>
        <v>51</v>
      </c>
      <c r="BX70" s="130">
        <f t="shared" si="38"/>
        <v>600</v>
      </c>
      <c r="BY70" s="132" t="s">
        <v>385</v>
      </c>
      <c r="BZ70" s="12"/>
      <c r="CA70" s="14"/>
    </row>
    <row r="71" spans="1:79" ht="51" customHeight="1" thickBot="1" x14ac:dyDescent="0.3">
      <c r="A71" s="52" t="s">
        <v>191</v>
      </c>
      <c r="B71" s="33" t="s">
        <v>192</v>
      </c>
      <c r="C71" s="34" t="s">
        <v>66</v>
      </c>
      <c r="D71" s="34">
        <v>17</v>
      </c>
      <c r="E71" s="34">
        <v>17</v>
      </c>
      <c r="F71" s="35"/>
      <c r="G71" s="35">
        <v>5</v>
      </c>
      <c r="H71" s="36"/>
      <c r="I71" s="23">
        <f>E71+G71</f>
        <v>22</v>
      </c>
      <c r="J71" s="33"/>
      <c r="K71" s="34"/>
      <c r="L71" s="35"/>
      <c r="M71" s="35"/>
      <c r="N71" s="33"/>
      <c r="O71" s="34"/>
      <c r="P71" s="34"/>
      <c r="Q71" s="37"/>
      <c r="R71" s="38"/>
      <c r="S71" s="38"/>
      <c r="T71" s="35">
        <f t="shared" si="46"/>
        <v>17</v>
      </c>
      <c r="U71" s="35">
        <f t="shared" si="12"/>
        <v>0</v>
      </c>
      <c r="V71" s="35"/>
      <c r="W71" s="39">
        <v>35</v>
      </c>
      <c r="X71" s="39">
        <v>35</v>
      </c>
      <c r="Y71" s="40" t="s">
        <v>249</v>
      </c>
      <c r="Z71" s="40" t="s">
        <v>250</v>
      </c>
      <c r="AA71" s="70">
        <f t="shared" si="13"/>
        <v>6.8000000000000005E-2</v>
      </c>
      <c r="AB71" s="39">
        <f t="shared" si="14"/>
        <v>0</v>
      </c>
      <c r="AC71" s="39">
        <v>7.0000000000000007E-2</v>
      </c>
      <c r="AD71" s="39">
        <f t="shared" si="16"/>
        <v>0</v>
      </c>
      <c r="AE71" s="71">
        <f t="shared" si="17"/>
        <v>0</v>
      </c>
      <c r="AF71" s="71">
        <f t="shared" si="18"/>
        <v>0</v>
      </c>
      <c r="AG71" s="71">
        <f t="shared" si="19"/>
        <v>0</v>
      </c>
      <c r="AH71" s="72">
        <f t="shared" si="1"/>
        <v>2.7600000000000002</v>
      </c>
      <c r="AI71" s="72">
        <f t="shared" si="20"/>
        <v>0</v>
      </c>
      <c r="AJ71" s="72">
        <f t="shared" si="2"/>
        <v>0</v>
      </c>
      <c r="AK71" s="64">
        <f t="shared" si="21"/>
        <v>0.85000000000000009</v>
      </c>
      <c r="AL71" s="64">
        <f t="shared" si="22"/>
        <v>0.25</v>
      </c>
      <c r="AM71" s="64">
        <f t="shared" si="23"/>
        <v>1.75</v>
      </c>
      <c r="AN71" s="64">
        <f t="shared" si="24"/>
        <v>0</v>
      </c>
      <c r="AO71" s="64">
        <f t="shared" si="24"/>
        <v>0</v>
      </c>
      <c r="AP71" s="64">
        <f t="shared" si="25"/>
        <v>0</v>
      </c>
      <c r="AQ71" s="64">
        <f t="shared" si="25"/>
        <v>0</v>
      </c>
      <c r="AR71" s="64">
        <f t="shared" si="26"/>
        <v>2.5500000000000003</v>
      </c>
      <c r="AS71" s="64">
        <f t="shared" si="26"/>
        <v>0.75</v>
      </c>
      <c r="AT71" s="64">
        <f t="shared" si="26"/>
        <v>5.25</v>
      </c>
      <c r="AU71" s="64">
        <f t="shared" si="27"/>
        <v>0</v>
      </c>
      <c r="AV71" s="64">
        <f t="shared" si="27"/>
        <v>0</v>
      </c>
      <c r="AW71" s="64">
        <f t="shared" si="27"/>
        <v>0</v>
      </c>
      <c r="AX71" s="64">
        <f t="shared" si="27"/>
        <v>0</v>
      </c>
      <c r="AY71" s="73">
        <f t="shared" si="45"/>
        <v>8.2800000000000011</v>
      </c>
      <c r="AZ71" s="73">
        <f t="shared" si="43"/>
        <v>0</v>
      </c>
      <c r="BA71" s="73">
        <f t="shared" si="44"/>
        <v>0</v>
      </c>
      <c r="BB71" s="125">
        <f t="shared" si="28"/>
        <v>9</v>
      </c>
      <c r="BC71" s="79">
        <f t="shared" si="29"/>
        <v>8.2800000000000011</v>
      </c>
      <c r="BD71" s="77">
        <f t="shared" si="47"/>
        <v>10</v>
      </c>
      <c r="BE71" s="77"/>
      <c r="BF71" s="77">
        <f t="shared" si="30"/>
        <v>200</v>
      </c>
      <c r="BG71" s="77"/>
      <c r="BH71" s="77">
        <f t="shared" si="31"/>
        <v>600</v>
      </c>
      <c r="BI71" s="77"/>
      <c r="BJ71" s="102">
        <f t="shared" si="32"/>
        <v>1.071</v>
      </c>
      <c r="BK71" s="102">
        <f t="shared" si="32"/>
        <v>0</v>
      </c>
      <c r="BL71" s="102">
        <f t="shared" si="34"/>
        <v>2.2050000000000001</v>
      </c>
      <c r="BM71" s="102">
        <f t="shared" si="41"/>
        <v>0</v>
      </c>
      <c r="BN71" s="102">
        <f t="shared" si="42"/>
        <v>0</v>
      </c>
      <c r="BO71" s="102">
        <f t="shared" si="35"/>
        <v>3.2130000000000001</v>
      </c>
      <c r="BP71" s="102">
        <f t="shared" si="35"/>
        <v>0</v>
      </c>
      <c r="BQ71" s="102">
        <f t="shared" si="35"/>
        <v>6.6150000000000002</v>
      </c>
      <c r="BR71" s="102">
        <f t="shared" si="35"/>
        <v>0</v>
      </c>
      <c r="BS71" s="102">
        <f t="shared" si="35"/>
        <v>0</v>
      </c>
      <c r="BT71" s="105">
        <f t="shared" si="36"/>
        <v>10</v>
      </c>
      <c r="BU71" s="88" t="s">
        <v>351</v>
      </c>
      <c r="BV71" s="75"/>
      <c r="BW71" s="130">
        <f t="shared" si="37"/>
        <v>10</v>
      </c>
      <c r="BX71" s="131">
        <f t="shared" si="38"/>
        <v>600</v>
      </c>
      <c r="BY71" s="132" t="s">
        <v>385</v>
      </c>
      <c r="BZ71" s="74"/>
      <c r="CA71" s="14"/>
    </row>
    <row r="72" spans="1:79" s="120" customFormat="1" ht="31.5" thickBot="1" x14ac:dyDescent="0.45">
      <c r="A72" s="234" t="s">
        <v>389</v>
      </c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6"/>
      <c r="AA72" s="114">
        <f>SUM(AA9:AA71)</f>
        <v>7.863999999999999</v>
      </c>
      <c r="AB72" s="114">
        <f t="shared" ref="AB72:BA72" si="48">SUM(AB9:AB71)</f>
        <v>1.6320000000000008</v>
      </c>
      <c r="AC72" s="114">
        <f t="shared" si="48"/>
        <v>35.423999999999992</v>
      </c>
      <c r="AD72" s="115">
        <f t="shared" si="48"/>
        <v>0.26700000000000007</v>
      </c>
      <c r="AE72" s="115">
        <f t="shared" si="48"/>
        <v>3.8249999999999997</v>
      </c>
      <c r="AF72" s="116">
        <f t="shared" si="48"/>
        <v>0.19300000000000009</v>
      </c>
      <c r="AG72" s="116">
        <f t="shared" si="48"/>
        <v>12.529</v>
      </c>
      <c r="AH72" s="114">
        <f t="shared" si="48"/>
        <v>898.4000000000002</v>
      </c>
      <c r="AI72" s="116">
        <f t="shared" si="48"/>
        <v>254.44</v>
      </c>
      <c r="AJ72" s="115">
        <f t="shared" si="48"/>
        <v>81.84</v>
      </c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7">
        <f t="shared" si="48"/>
        <v>2695.2000000000003</v>
      </c>
      <c r="AZ72" s="118">
        <f t="shared" si="48"/>
        <v>763.32</v>
      </c>
      <c r="BA72" s="119">
        <f t="shared" si="48"/>
        <v>245.52</v>
      </c>
      <c r="BB72" s="123">
        <f>SUM(BB9:BB71)</f>
        <v>3690</v>
      </c>
      <c r="BC72" s="123">
        <f t="shared" ref="BC72:BX72" si="49">SUM(BC9:BC71)</f>
        <v>3704.04</v>
      </c>
      <c r="BD72" s="123">
        <f t="shared" si="49"/>
        <v>590</v>
      </c>
      <c r="BE72" s="123">
        <f t="shared" si="49"/>
        <v>230</v>
      </c>
      <c r="BF72" s="123">
        <f t="shared" si="49"/>
        <v>11800</v>
      </c>
      <c r="BG72" s="123">
        <f t="shared" si="49"/>
        <v>4600</v>
      </c>
      <c r="BH72" s="123">
        <f t="shared" si="49"/>
        <v>35400</v>
      </c>
      <c r="BI72" s="123">
        <f t="shared" si="49"/>
        <v>13800</v>
      </c>
      <c r="BJ72" s="123">
        <f t="shared" si="49"/>
        <v>121.71599999999999</v>
      </c>
      <c r="BK72" s="123">
        <f t="shared" si="49"/>
        <v>51.408000000000008</v>
      </c>
      <c r="BL72" s="123">
        <f t="shared" si="49"/>
        <v>1106.3429999999998</v>
      </c>
      <c r="BM72" s="123">
        <f t="shared" si="49"/>
        <v>7.7429999999999977</v>
      </c>
      <c r="BN72" s="123">
        <f t="shared" si="49"/>
        <v>110.92500000000001</v>
      </c>
      <c r="BO72" s="123">
        <f t="shared" si="49"/>
        <v>365.14799999999991</v>
      </c>
      <c r="BP72" s="123">
        <f t="shared" si="49"/>
        <v>154.2239999999999</v>
      </c>
      <c r="BQ72" s="123">
        <f t="shared" si="49"/>
        <v>3319.0289999999991</v>
      </c>
      <c r="BR72" s="123">
        <f t="shared" si="49"/>
        <v>23.229000000000003</v>
      </c>
      <c r="BS72" s="123">
        <f t="shared" si="49"/>
        <v>332.77500000000009</v>
      </c>
      <c r="BT72" s="123">
        <f t="shared" si="49"/>
        <v>4197</v>
      </c>
      <c r="BU72" s="123"/>
      <c r="BV72" s="123"/>
      <c r="BW72" s="169">
        <f t="shared" si="49"/>
        <v>4197</v>
      </c>
      <c r="BX72" s="170">
        <f t="shared" si="49"/>
        <v>49200</v>
      </c>
      <c r="BY72" s="172"/>
      <c r="BZ72" s="171"/>
      <c r="CA72" s="129"/>
    </row>
    <row r="73" spans="1:79" s="15" customFormat="1" ht="21.75" x14ac:dyDescent="0.3">
      <c r="A73" s="41"/>
      <c r="B73" s="42"/>
      <c r="C73" s="42"/>
      <c r="D73" s="43">
        <f>SUM(D9:D71)</f>
        <v>1966</v>
      </c>
      <c r="E73" s="97">
        <f t="shared" ref="E73:H73" si="50">SUM(E9:E71)</f>
        <v>1932</v>
      </c>
      <c r="F73" s="43">
        <f t="shared" si="50"/>
        <v>816</v>
      </c>
      <c r="G73" s="97">
        <f t="shared" si="50"/>
        <v>815</v>
      </c>
      <c r="H73" s="43">
        <f t="shared" si="50"/>
        <v>2779</v>
      </c>
      <c r="I73" s="97">
        <f>SUM(I9:I71)</f>
        <v>2747</v>
      </c>
      <c r="J73" s="44"/>
      <c r="K73" s="42"/>
      <c r="L73" s="97">
        <f>SUM(L9:L71)</f>
        <v>193</v>
      </c>
      <c r="M73" s="97">
        <f>SUM(M9:M71)</f>
        <v>12529</v>
      </c>
      <c r="N73" s="43"/>
      <c r="O73" s="43">
        <f t="shared" ref="O73:X73" si="51">SUM(O9:O71)</f>
        <v>0</v>
      </c>
      <c r="P73" s="43">
        <f t="shared" si="51"/>
        <v>161</v>
      </c>
      <c r="Q73" s="43">
        <f t="shared" si="51"/>
        <v>106</v>
      </c>
      <c r="R73" s="97">
        <f t="shared" si="51"/>
        <v>267</v>
      </c>
      <c r="S73" s="97">
        <f t="shared" si="51"/>
        <v>3825</v>
      </c>
      <c r="T73" s="43">
        <f t="shared" si="51"/>
        <v>1966</v>
      </c>
      <c r="U73" s="43">
        <f t="shared" si="51"/>
        <v>816</v>
      </c>
      <c r="V73" s="43">
        <f t="shared" si="51"/>
        <v>14</v>
      </c>
      <c r="W73" s="43">
        <f t="shared" si="51"/>
        <v>17712</v>
      </c>
      <c r="X73" s="43">
        <f t="shared" si="51"/>
        <v>17561</v>
      </c>
      <c r="Y73" s="45"/>
      <c r="Z73" s="46"/>
      <c r="AA73" s="53">
        <f>AA72+AB72+AC72</f>
        <v>44.919999999999995</v>
      </c>
      <c r="AB73" s="237" t="s">
        <v>215</v>
      </c>
      <c r="AC73" s="237"/>
      <c r="AD73" s="54">
        <f>AD72+AE72</f>
        <v>4.0919999999999996</v>
      </c>
      <c r="AE73" s="55" t="s">
        <v>215</v>
      </c>
      <c r="AF73" s="56">
        <f>AF72+AG72</f>
        <v>12.722</v>
      </c>
      <c r="AG73" s="57" t="s">
        <v>215</v>
      </c>
      <c r="AH73" s="58">
        <f>(AA72+AB72+AC72)*20</f>
        <v>898.39999999999986</v>
      </c>
      <c r="AI73" s="59">
        <f>(AF72+AG72)*20</f>
        <v>254.44</v>
      </c>
      <c r="AJ73" s="60">
        <f>(AD72+AE72)*20</f>
        <v>81.839999999999989</v>
      </c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1">
        <f>AH73*3</f>
        <v>2695.2</v>
      </c>
      <c r="AZ73" s="59">
        <f>AI72*3</f>
        <v>763.31999999999994</v>
      </c>
      <c r="BA73" s="62">
        <f>AJ73*3</f>
        <v>245.51999999999998</v>
      </c>
      <c r="BB73" s="124"/>
      <c r="BC73" s="92"/>
      <c r="BD73" s="238">
        <f>BD72+BE72</f>
        <v>820</v>
      </c>
      <c r="BE73" s="239"/>
      <c r="BF73" s="240">
        <f>BF72+BG72</f>
        <v>16400</v>
      </c>
      <c r="BG73" s="239"/>
      <c r="BH73" s="240">
        <f>BH72+BI72</f>
        <v>49200</v>
      </c>
      <c r="BI73" s="239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106"/>
      <c r="BU73" s="47"/>
      <c r="BV73" s="47"/>
      <c r="BW73" s="47"/>
      <c r="BX73" s="48"/>
      <c r="BY73" s="48"/>
    </row>
    <row r="74" spans="1:79" x14ac:dyDescent="0.25">
      <c r="A74" s="16"/>
      <c r="B74" s="89" t="s">
        <v>387</v>
      </c>
      <c r="C74" s="89"/>
      <c r="D74" s="19"/>
      <c r="E74" s="19"/>
      <c r="F74" s="19"/>
      <c r="G74" s="19"/>
      <c r="H74" s="19"/>
      <c r="I74" s="19"/>
      <c r="J74" s="18"/>
      <c r="K74" s="16"/>
      <c r="L74" s="17"/>
      <c r="M74" s="17"/>
      <c r="N74" s="17"/>
      <c r="O74" s="90"/>
      <c r="P74" s="17"/>
      <c r="Q74" s="19"/>
      <c r="R74" s="91"/>
      <c r="S74" s="91"/>
      <c r="T74" s="19"/>
      <c r="U74" s="19"/>
      <c r="V74" s="19"/>
      <c r="W74" s="18"/>
      <c r="X74" s="18"/>
      <c r="Y74" s="19"/>
      <c r="Z74" s="19"/>
    </row>
    <row r="75" spans="1:79" x14ac:dyDescent="0.25">
      <c r="A75" s="16"/>
      <c r="B75"/>
      <c r="C75" s="89"/>
      <c r="D75" s="19"/>
      <c r="E75" s="19"/>
      <c r="F75" s="19"/>
      <c r="G75" s="19"/>
      <c r="H75" s="19"/>
      <c r="I75" s="19"/>
      <c r="J75" s="18"/>
      <c r="K75" s="16"/>
      <c r="L75" s="17"/>
      <c r="M75" s="17"/>
      <c r="N75" s="17"/>
      <c r="O75" s="90"/>
      <c r="P75" s="17"/>
      <c r="Q75" s="19"/>
      <c r="R75" s="91"/>
      <c r="S75" s="91"/>
      <c r="T75" s="19"/>
      <c r="U75" s="19"/>
      <c r="V75" s="19"/>
      <c r="W75" s="18"/>
      <c r="X75" s="18"/>
      <c r="Y75" s="19"/>
      <c r="Z75" s="19"/>
    </row>
    <row r="76" spans="1:79" x14ac:dyDescent="0.25">
      <c r="A76" s="16"/>
      <c r="B76" s="89" t="s">
        <v>388</v>
      </c>
      <c r="C76" s="89"/>
      <c r="D76" s="19"/>
      <c r="E76" s="19"/>
      <c r="F76" s="19"/>
      <c r="G76" s="19"/>
      <c r="H76" s="19"/>
      <c r="I76" s="19"/>
      <c r="J76" s="18"/>
      <c r="K76" s="16"/>
      <c r="L76" s="17"/>
      <c r="M76" s="17"/>
      <c r="N76" s="17"/>
      <c r="O76" s="90"/>
      <c r="P76" s="17"/>
      <c r="Q76" s="19"/>
      <c r="R76" s="91"/>
      <c r="S76" s="91"/>
      <c r="T76" s="19"/>
      <c r="U76" s="19"/>
      <c r="V76" s="19"/>
      <c r="W76" s="18"/>
      <c r="X76" s="18"/>
      <c r="Y76" s="19"/>
      <c r="Z76" s="19"/>
      <c r="BA76" s="7">
        <f>48124.8-19.2+2.4</f>
        <v>48108.000000000007</v>
      </c>
    </row>
    <row r="77" spans="1:79" x14ac:dyDescent="0.25">
      <c r="A77" s="16"/>
      <c r="B77" s="89"/>
      <c r="C77" s="89"/>
      <c r="D77" s="19"/>
      <c r="E77" s="19"/>
      <c r="F77" s="19"/>
      <c r="G77" s="19"/>
      <c r="H77" s="19"/>
      <c r="I77" s="19"/>
      <c r="J77" s="18"/>
      <c r="K77" s="16"/>
      <c r="L77" s="17"/>
      <c r="M77" s="17"/>
      <c r="N77" s="17"/>
      <c r="O77" s="90"/>
      <c r="P77" s="17"/>
      <c r="Q77" s="19"/>
      <c r="R77" s="91"/>
      <c r="S77" s="91"/>
      <c r="T77" s="19"/>
      <c r="U77" s="19"/>
      <c r="V77" s="19"/>
      <c r="W77" s="18"/>
      <c r="X77" s="18"/>
      <c r="Y77" s="19"/>
      <c r="Z77" s="19"/>
    </row>
    <row r="78" spans="1:79" x14ac:dyDescent="0.25">
      <c r="A78" s="16"/>
      <c r="B78" s="126"/>
      <c r="C78" s="89"/>
      <c r="D78" s="19"/>
      <c r="E78" s="19"/>
      <c r="F78" s="19"/>
      <c r="G78" s="19"/>
      <c r="H78" s="19"/>
      <c r="I78" s="19"/>
      <c r="J78" s="18"/>
      <c r="K78" s="16"/>
      <c r="L78" s="17"/>
      <c r="M78" s="17"/>
      <c r="N78" s="17"/>
      <c r="O78" s="90"/>
      <c r="P78" s="17"/>
      <c r="Q78" s="19"/>
      <c r="R78" s="91"/>
      <c r="S78" s="91"/>
      <c r="T78" s="19"/>
      <c r="U78" s="19"/>
      <c r="V78" s="19"/>
      <c r="W78" s="18"/>
      <c r="X78" s="18"/>
      <c r="Y78" s="19"/>
      <c r="Z78" s="19"/>
    </row>
    <row r="85" spans="8:22" x14ac:dyDescent="0.2">
      <c r="H85" s="7"/>
      <c r="I85" s="7"/>
      <c r="J85" s="7"/>
      <c r="K85" s="7"/>
      <c r="L85" s="7"/>
      <c r="M85" s="7"/>
      <c r="T85" s="7"/>
      <c r="U85" s="7"/>
      <c r="V85" s="7"/>
    </row>
    <row r="86" spans="8:22" x14ac:dyDescent="0.2">
      <c r="H86" s="7"/>
      <c r="I86" s="7"/>
      <c r="J86" s="7"/>
      <c r="K86" s="7"/>
      <c r="L86" s="7"/>
      <c r="M86" s="7"/>
      <c r="T86" s="7"/>
      <c r="U86" s="7"/>
      <c r="V86" s="7"/>
    </row>
    <row r="87" spans="8:22" x14ac:dyDescent="0.2">
      <c r="H87" s="7"/>
      <c r="I87" s="7"/>
      <c r="J87" s="7"/>
      <c r="K87" s="7"/>
      <c r="L87" s="7"/>
      <c r="M87" s="7"/>
      <c r="T87" s="7"/>
      <c r="U87" s="7"/>
      <c r="V87" s="7"/>
    </row>
    <row r="88" spans="8:22" x14ac:dyDescent="0.2">
      <c r="H88" s="7"/>
      <c r="I88" s="7"/>
      <c r="J88" s="7"/>
      <c r="K88" s="7"/>
      <c r="L88" s="7"/>
      <c r="M88" s="7"/>
      <c r="T88" s="7"/>
      <c r="U88" s="7"/>
      <c r="V88" s="7"/>
    </row>
    <row r="89" spans="8:22" x14ac:dyDescent="0.2">
      <c r="H89" s="7"/>
      <c r="I89" s="7"/>
      <c r="J89" s="7"/>
      <c r="K89" s="7"/>
      <c r="L89" s="7"/>
      <c r="M89" s="7"/>
      <c r="T89" s="7"/>
      <c r="U89" s="7"/>
      <c r="V89" s="7"/>
    </row>
    <row r="90" spans="8:22" x14ac:dyDescent="0.2">
      <c r="H90" s="7"/>
      <c r="I90" s="7"/>
      <c r="J90" s="7"/>
      <c r="K90" s="7"/>
      <c r="L90" s="7"/>
      <c r="M90" s="7"/>
      <c r="T90" s="7"/>
      <c r="U90" s="7"/>
      <c r="V90" s="7"/>
    </row>
    <row r="91" spans="8:22" x14ac:dyDescent="0.2">
      <c r="H91" s="7"/>
      <c r="I91" s="7"/>
      <c r="J91" s="7"/>
      <c r="K91" s="7"/>
      <c r="L91" s="7"/>
      <c r="M91" s="7"/>
      <c r="T91" s="7"/>
      <c r="U91" s="7"/>
      <c r="V91" s="7"/>
    </row>
    <row r="92" spans="8:22" x14ac:dyDescent="0.2">
      <c r="H92" s="7"/>
      <c r="I92" s="7"/>
      <c r="J92" s="7"/>
      <c r="K92" s="7"/>
      <c r="L92" s="7"/>
      <c r="M92" s="7"/>
      <c r="T92" s="7"/>
      <c r="U92" s="7"/>
      <c r="V92" s="7"/>
    </row>
    <row r="93" spans="8:22" x14ac:dyDescent="0.2">
      <c r="H93" s="7"/>
      <c r="I93" s="7"/>
      <c r="J93" s="7"/>
      <c r="K93" s="7"/>
      <c r="L93" s="7"/>
      <c r="M93" s="7"/>
      <c r="T93" s="7"/>
      <c r="U93" s="7"/>
      <c r="V93" s="7"/>
    </row>
    <row r="94" spans="8:22" x14ac:dyDescent="0.2">
      <c r="H94" s="7"/>
      <c r="I94" s="7"/>
      <c r="J94" s="7"/>
      <c r="K94" s="7"/>
      <c r="L94" s="7"/>
      <c r="M94" s="7"/>
      <c r="T94" s="7"/>
      <c r="U94" s="7"/>
      <c r="V94" s="7"/>
    </row>
    <row r="95" spans="8:22" x14ac:dyDescent="0.2">
      <c r="H95" s="7"/>
      <c r="I95" s="7"/>
      <c r="J95" s="7"/>
      <c r="K95" s="7"/>
      <c r="L95" s="7"/>
      <c r="M95" s="7"/>
      <c r="T95" s="7"/>
      <c r="U95" s="7"/>
      <c r="V95" s="7"/>
    </row>
    <row r="96" spans="8:22" x14ac:dyDescent="0.2">
      <c r="H96" s="7"/>
      <c r="I96" s="7"/>
      <c r="J96" s="7"/>
      <c r="K96" s="7"/>
      <c r="L96" s="7"/>
      <c r="M96" s="7"/>
      <c r="T96" s="7"/>
      <c r="U96" s="7"/>
      <c r="V96" s="7"/>
    </row>
    <row r="97" spans="8:22" x14ac:dyDescent="0.2">
      <c r="H97" s="7"/>
      <c r="I97" s="7"/>
      <c r="J97" s="7"/>
      <c r="K97" s="7"/>
      <c r="L97" s="7"/>
      <c r="M97" s="7"/>
      <c r="T97" s="7"/>
      <c r="U97" s="7"/>
      <c r="V97" s="7"/>
    </row>
    <row r="98" spans="8:22" x14ac:dyDescent="0.2">
      <c r="H98" s="7"/>
      <c r="I98" s="7"/>
      <c r="J98" s="7"/>
      <c r="K98" s="7"/>
      <c r="L98" s="7"/>
      <c r="M98" s="7"/>
      <c r="T98" s="7"/>
      <c r="U98" s="7"/>
      <c r="V98" s="7"/>
    </row>
    <row r="99" spans="8:22" x14ac:dyDescent="0.2">
      <c r="H99" s="7"/>
      <c r="I99" s="7"/>
      <c r="J99" s="7"/>
      <c r="K99" s="7"/>
      <c r="L99" s="7"/>
      <c r="M99" s="7"/>
      <c r="T99" s="7"/>
      <c r="U99" s="7"/>
      <c r="V99" s="7"/>
    </row>
    <row r="100" spans="8:22" x14ac:dyDescent="0.2">
      <c r="H100" s="7"/>
      <c r="I100" s="7"/>
      <c r="J100" s="7"/>
      <c r="K100" s="7"/>
      <c r="L100" s="7"/>
      <c r="M100" s="7"/>
      <c r="T100" s="7"/>
      <c r="U100" s="7"/>
      <c r="V100" s="7"/>
    </row>
    <row r="101" spans="8:22" x14ac:dyDescent="0.2">
      <c r="H101" s="7"/>
      <c r="I101" s="7"/>
      <c r="J101" s="7"/>
      <c r="K101" s="7"/>
      <c r="L101" s="7"/>
      <c r="M101" s="7"/>
      <c r="T101" s="7"/>
      <c r="U101" s="7"/>
      <c r="V101" s="7"/>
    </row>
    <row r="102" spans="8:22" x14ac:dyDescent="0.2">
      <c r="H102" s="7"/>
      <c r="I102" s="7"/>
      <c r="J102" s="7"/>
      <c r="K102" s="7"/>
      <c r="L102" s="7"/>
      <c r="M102" s="7"/>
      <c r="T102" s="7"/>
      <c r="U102" s="7"/>
      <c r="V102" s="7"/>
    </row>
    <row r="103" spans="8:22" x14ac:dyDescent="0.2">
      <c r="H103" s="7"/>
      <c r="I103" s="7"/>
      <c r="J103" s="7"/>
      <c r="K103" s="7"/>
      <c r="L103" s="7"/>
      <c r="M103" s="7"/>
      <c r="T103" s="7"/>
      <c r="U103" s="7"/>
      <c r="V103" s="7"/>
    </row>
  </sheetData>
  <mergeCells count="68">
    <mergeCell ref="A1:BZ2"/>
    <mergeCell ref="BB5:BB8"/>
    <mergeCell ref="BW5:BW8"/>
    <mergeCell ref="A72:Z72"/>
    <mergeCell ref="AB73:AC73"/>
    <mergeCell ref="BD73:BE73"/>
    <mergeCell ref="BF73:BG73"/>
    <mergeCell ref="BH73:BI73"/>
    <mergeCell ref="L7:L8"/>
    <mergeCell ref="U7:U8"/>
    <mergeCell ref="V7:V8"/>
    <mergeCell ref="W7:W8"/>
    <mergeCell ref="AH7:AJ7"/>
    <mergeCell ref="AK7:AM7"/>
    <mergeCell ref="BU5:BU8"/>
    <mergeCell ref="BV5:BV8"/>
    <mergeCell ref="BO7:BS7"/>
    <mergeCell ref="BX5:BX8"/>
    <mergeCell ref="BY5:BY8"/>
    <mergeCell ref="BZ5:BZ8"/>
    <mergeCell ref="AH6:AJ6"/>
    <mergeCell ref="AK6:AQ6"/>
    <mergeCell ref="AR6:AX6"/>
    <mergeCell ref="AY6:BA6"/>
    <mergeCell ref="BJ6:BN6"/>
    <mergeCell ref="BC5:BC8"/>
    <mergeCell ref="BD5:BE5"/>
    <mergeCell ref="BF5:BG5"/>
    <mergeCell ref="BH5:BI5"/>
    <mergeCell ref="BJ5:BN5"/>
    <mergeCell ref="BO5:BS5"/>
    <mergeCell ref="BO6:BS6"/>
    <mergeCell ref="BJ7:BL7"/>
    <mergeCell ref="Z5:Z8"/>
    <mergeCell ref="AA5:AG6"/>
    <mergeCell ref="AH5:AJ5"/>
    <mergeCell ref="AK5:AQ5"/>
    <mergeCell ref="AR5:AX5"/>
    <mergeCell ref="AY5:BA5"/>
    <mergeCell ref="AN7:AO7"/>
    <mergeCell ref="AP7:AQ7"/>
    <mergeCell ref="AU7:AX7"/>
    <mergeCell ref="AY7:BA7"/>
    <mergeCell ref="J5:J8"/>
    <mergeCell ref="L5:L6"/>
    <mergeCell ref="M5:M6"/>
    <mergeCell ref="N5:N8"/>
    <mergeCell ref="K5:K8"/>
    <mergeCell ref="M7:M8"/>
    <mergeCell ref="O5:O8"/>
    <mergeCell ref="P5:R6"/>
    <mergeCell ref="S5:S6"/>
    <mergeCell ref="P7:P8"/>
    <mergeCell ref="Q7:Q8"/>
    <mergeCell ref="R7:R8"/>
    <mergeCell ref="S7:S8"/>
    <mergeCell ref="T7:T8"/>
    <mergeCell ref="T5:U6"/>
    <mergeCell ref="W5:W6"/>
    <mergeCell ref="X5:X6"/>
    <mergeCell ref="Y5:Y8"/>
    <mergeCell ref="A5:A8"/>
    <mergeCell ref="B5:B8"/>
    <mergeCell ref="C5:C8"/>
    <mergeCell ref="D7:D8"/>
    <mergeCell ref="F7:F8"/>
    <mergeCell ref="D5:I6"/>
    <mergeCell ref="H7:H8"/>
  </mergeCells>
  <phoneticPr fontId="33" type="noConversion"/>
  <pageMargins left="0.7" right="0.7" top="0.75" bottom="0.75" header="0.3" footer="0.3"/>
  <pageSetup paperSize="9" scale="2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Specifikacia mnozstiev, baleni a dodacich miest_skolstvo" edit="true"/>
    <f:field ref="objsubject" par="" text="" edit="true"/>
    <f:field ref="objcreatedby" par="" text="Bérešová, Darina"/>
    <f:field ref="objcreatedat" par="" date="2020-12-02T07:08:19" text="2. 12. 2020 7:08:19"/>
    <f:field ref="objchangedby" par="" text="Bérešová, Darina"/>
    <f:field ref="objmodifiedat" par="" date="2020-12-02T07:08:19" text="2. 12. 2020 7:08:19"/>
    <f:field ref="doc_FSCFOLIO_1_1001_FieldDocumentNumber" par="" text=""/>
    <f:field ref="doc_FSCFOLIO_1_1001_FieldSubject" par="" text=""/>
    <f:field ref="FSCFOLIO_1_1001_FieldCurrentUser" par="" text="Bc. Beáta Fulnečková"/>
    <f:field ref="CCAPRECONFIG_15_1001_Objektname" par="" text="Specifikacia mnozstiev, baleni a dodacich miest_skolstvo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Dezinfekcia - školstvo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Latináková Natália</dc:creator>
  <cp:lastModifiedBy>Fulnečková Beáta</cp:lastModifiedBy>
  <cp:lastPrinted>2020-11-24T12:32:31Z</cp:lastPrinted>
  <dcterms:created xsi:type="dcterms:W3CDTF">2020-09-21T13:51:49Z</dcterms:created>
  <dcterms:modified xsi:type="dcterms:W3CDTF">2021-02-02T19:34:58Z</dcterms:modified>
  <cp:contentStatus>Finálna verzia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