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0" windowHeight="0"/>
  </bookViews>
  <sheets>
    <sheet name="Rekapitulácia stavby" sheetId="1" r:id="rId1"/>
    <sheet name="1 - SO O1 Vlastna stavba " sheetId="2" r:id="rId2"/>
    <sheet name="2 - SO O2,O3 Vodovod, kan..." sheetId="3" r:id="rId3"/>
    <sheet name="3 - SO 05 Prípojka NN" sheetId="4" r:id="rId4"/>
    <sheet name="4 - SO O6  Spevnene plochy" sheetId="5" r:id="rId5"/>
  </sheets>
  <definedNames>
    <definedName name="_xlnm.Print_Area" localSheetId="0">'Rekapitulácia stavby'!$D$4:$AO$76,'Rekapitulácia stavby'!$C$82:$AQ$102</definedName>
    <definedName name="_xlnm.Print_Titles" localSheetId="0">'Rekapitulácia stavby'!$92:$92</definedName>
    <definedName name="_xlnm._FilterDatabase" localSheetId="1" hidden="1">'1 - SO O1 Vlastna stavba '!$C$154:$K$681</definedName>
    <definedName name="_xlnm.Print_Area" localSheetId="1">'1 - SO O1 Vlastna stavba '!$C$4:$J$76,'1 - SO O1 Vlastna stavba '!$C$82:$J$136,'1 - SO O1 Vlastna stavba '!$C$142:$J$681</definedName>
    <definedName name="_xlnm.Print_Titles" localSheetId="1">'1 - SO O1 Vlastna stavba '!$154:$154</definedName>
    <definedName name="_xlnm._FilterDatabase" localSheetId="2" hidden="1">'2 - SO O2,O3 Vodovod, kan...'!$C$124:$K$146</definedName>
    <definedName name="_xlnm.Print_Area" localSheetId="2">'2 - SO O2,O3 Vodovod, kan...'!$C$4:$J$76,'2 - SO O2,O3 Vodovod, kan...'!$C$82:$J$106,'2 - SO O2,O3 Vodovod, kan...'!$C$112:$J$146</definedName>
    <definedName name="_xlnm.Print_Titles" localSheetId="2">'2 - SO O2,O3 Vodovod, kan...'!$124:$124</definedName>
    <definedName name="_xlnm._FilterDatabase" localSheetId="3" hidden="1">'3 - SO 05 Prípojka NN'!$C$122:$K$159</definedName>
    <definedName name="_xlnm.Print_Area" localSheetId="3">'3 - SO 05 Prípojka NN'!$C$4:$J$76,'3 - SO 05 Prípojka NN'!$C$82:$J$104,'3 - SO 05 Prípojka NN'!$C$110:$J$159</definedName>
    <definedName name="_xlnm.Print_Titles" localSheetId="3">'3 - SO 05 Prípojka NN'!$122:$122</definedName>
    <definedName name="_xlnm._FilterDatabase" localSheetId="4" hidden="1">'4 - SO O6  Spevnene plochy'!$C$124:$K$142</definedName>
    <definedName name="_xlnm.Print_Area" localSheetId="4">'4 - SO O6  Spevnene plochy'!$C$4:$J$76,'4 - SO O6  Spevnene plochy'!$C$82:$J$106,'4 - SO O6  Spevnene plochy'!$C$112:$J$142</definedName>
    <definedName name="_xlnm.Print_Titles" localSheetId="4">'4 - SO O6  Spevnene plochy'!$124:$124</definedName>
  </definedNames>
  <calcPr/>
</workbook>
</file>

<file path=xl/calcChain.xml><?xml version="1.0" encoding="utf-8"?>
<calcChain xmlns="http://schemas.openxmlformats.org/spreadsheetml/2006/main">
  <c i="5" l="1" r="J39"/>
  <c r="J38"/>
  <c i="1" r="AY98"/>
  <c i="5" r="J37"/>
  <c i="1" r="AX98"/>
  <c i="5" r="BI142"/>
  <c r="BH142"/>
  <c r="BG142"/>
  <c r="BE142"/>
  <c r="T142"/>
  <c r="T141"/>
  <c r="R142"/>
  <c r="R141"/>
  <c r="P142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F122"/>
  <c r="F119"/>
  <c r="E117"/>
  <c r="J31"/>
  <c r="F92"/>
  <c r="F89"/>
  <c r="E87"/>
  <c r="J24"/>
  <c r="E24"/>
  <c r="J92"/>
  <c r="J23"/>
  <c r="J21"/>
  <c r="E21"/>
  <c r="J121"/>
  <c r="J20"/>
  <c r="J15"/>
  <c r="E15"/>
  <c r="F91"/>
  <c r="J14"/>
  <c r="J12"/>
  <c r="J119"/>
  <c r="E7"/>
  <c r="E115"/>
  <c i="4" r="J39"/>
  <c r="J38"/>
  <c i="1" r="AY97"/>
  <c i="4" r="J37"/>
  <c i="1" r="AX97"/>
  <c i="4"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F120"/>
  <c r="F117"/>
  <c r="E115"/>
  <c r="J31"/>
  <c r="F92"/>
  <c r="F89"/>
  <c r="E87"/>
  <c r="J24"/>
  <c r="E24"/>
  <c r="J120"/>
  <c r="J23"/>
  <c r="J21"/>
  <c r="E21"/>
  <c r="J119"/>
  <c r="J20"/>
  <c r="J15"/>
  <c r="E15"/>
  <c r="F91"/>
  <c r="J14"/>
  <c r="J12"/>
  <c r="J117"/>
  <c r="E7"/>
  <c r="E113"/>
  <c i="3" r="J39"/>
  <c r="J38"/>
  <c i="1" r="AY96"/>
  <c i="3" r="J37"/>
  <c i="1" r="AX96"/>
  <c i="3" r="BI146"/>
  <c r="BH146"/>
  <c r="BG146"/>
  <c r="BE146"/>
  <c r="T146"/>
  <c r="T145"/>
  <c r="R146"/>
  <c r="R145"/>
  <c r="P146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T131"/>
  <c r="R132"/>
  <c r="R131"/>
  <c r="P132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F122"/>
  <c r="F119"/>
  <c r="E117"/>
  <c r="J31"/>
  <c r="F92"/>
  <c r="F89"/>
  <c r="E87"/>
  <c r="J24"/>
  <c r="E24"/>
  <c r="J122"/>
  <c r="J23"/>
  <c r="J21"/>
  <c r="E21"/>
  <c r="J121"/>
  <c r="J20"/>
  <c r="J15"/>
  <c r="E15"/>
  <c r="F121"/>
  <c r="J14"/>
  <c r="J12"/>
  <c r="J89"/>
  <c r="E7"/>
  <c r="E85"/>
  <c i="2" r="R313"/>
  <c r="J39"/>
  <c r="J38"/>
  <c i="1" r="AY95"/>
  <c i="2" r="J37"/>
  <c i="1" r="AX95"/>
  <c i="2" r="BI681"/>
  <c r="BH681"/>
  <c r="BG681"/>
  <c r="BE681"/>
  <c r="T681"/>
  <c r="R681"/>
  <c r="P681"/>
  <c r="BI680"/>
  <c r="BH680"/>
  <c r="BG680"/>
  <c r="BE680"/>
  <c r="T680"/>
  <c r="R680"/>
  <c r="P680"/>
  <c r="BI679"/>
  <c r="BH679"/>
  <c r="BG679"/>
  <c r="BE679"/>
  <c r="T679"/>
  <c r="R679"/>
  <c r="P679"/>
  <c r="BI678"/>
  <c r="BH678"/>
  <c r="BG678"/>
  <c r="BE678"/>
  <c r="T678"/>
  <c r="R678"/>
  <c r="P678"/>
  <c r="BI677"/>
  <c r="BH677"/>
  <c r="BG677"/>
  <c r="BE677"/>
  <c r="T677"/>
  <c r="R677"/>
  <c r="P677"/>
  <c r="BI675"/>
  <c r="BH675"/>
  <c r="BG675"/>
  <c r="BE675"/>
  <c r="T675"/>
  <c r="R675"/>
  <c r="P675"/>
  <c r="BI674"/>
  <c r="BH674"/>
  <c r="BG674"/>
  <c r="BE674"/>
  <c r="T674"/>
  <c r="R674"/>
  <c r="P674"/>
  <c r="BI673"/>
  <c r="BH673"/>
  <c r="BG673"/>
  <c r="BE673"/>
  <c r="T673"/>
  <c r="R673"/>
  <c r="P673"/>
  <c r="BI672"/>
  <c r="BH672"/>
  <c r="BG672"/>
  <c r="BE672"/>
  <c r="T672"/>
  <c r="R672"/>
  <c r="P672"/>
  <c r="BI670"/>
  <c r="BH670"/>
  <c r="BG670"/>
  <c r="BE670"/>
  <c r="T670"/>
  <c r="R670"/>
  <c r="P670"/>
  <c r="BI669"/>
  <c r="BH669"/>
  <c r="BG669"/>
  <c r="BE669"/>
  <c r="T669"/>
  <c r="R669"/>
  <c r="P669"/>
  <c r="BI668"/>
  <c r="BH668"/>
  <c r="BG668"/>
  <c r="BE668"/>
  <c r="T668"/>
  <c r="R668"/>
  <c r="P668"/>
  <c r="BI667"/>
  <c r="BH667"/>
  <c r="BG667"/>
  <c r="BE667"/>
  <c r="T667"/>
  <c r="R667"/>
  <c r="P667"/>
  <c r="BI666"/>
  <c r="BH666"/>
  <c r="BG666"/>
  <c r="BE666"/>
  <c r="T666"/>
  <c r="R666"/>
  <c r="P666"/>
  <c r="BI665"/>
  <c r="BH665"/>
  <c r="BG665"/>
  <c r="BE665"/>
  <c r="T665"/>
  <c r="R665"/>
  <c r="P665"/>
  <c r="BI664"/>
  <c r="BH664"/>
  <c r="BG664"/>
  <c r="BE664"/>
  <c r="T664"/>
  <c r="R664"/>
  <c r="P664"/>
  <c r="BI663"/>
  <c r="BH663"/>
  <c r="BG663"/>
  <c r="BE663"/>
  <c r="T663"/>
  <c r="R663"/>
  <c r="P663"/>
  <c r="BI662"/>
  <c r="BH662"/>
  <c r="BG662"/>
  <c r="BE662"/>
  <c r="T662"/>
  <c r="R662"/>
  <c r="P662"/>
  <c r="BI661"/>
  <c r="BH661"/>
  <c r="BG661"/>
  <c r="BE661"/>
  <c r="T661"/>
  <c r="R661"/>
  <c r="P661"/>
  <c r="BI660"/>
  <c r="BH660"/>
  <c r="BG660"/>
  <c r="BE660"/>
  <c r="T660"/>
  <c r="R660"/>
  <c r="P660"/>
  <c r="BI659"/>
  <c r="BH659"/>
  <c r="BG659"/>
  <c r="BE659"/>
  <c r="T659"/>
  <c r="R659"/>
  <c r="P659"/>
  <c r="BI658"/>
  <c r="BH658"/>
  <c r="BG658"/>
  <c r="BE658"/>
  <c r="T658"/>
  <c r="R658"/>
  <c r="P658"/>
  <c r="BI657"/>
  <c r="BH657"/>
  <c r="BG657"/>
  <c r="BE657"/>
  <c r="T657"/>
  <c r="R657"/>
  <c r="P657"/>
  <c r="BI656"/>
  <c r="BH656"/>
  <c r="BG656"/>
  <c r="BE656"/>
  <c r="T656"/>
  <c r="R656"/>
  <c r="P656"/>
  <c r="BI655"/>
  <c r="BH655"/>
  <c r="BG655"/>
  <c r="BE655"/>
  <c r="T655"/>
  <c r="R655"/>
  <c r="P655"/>
  <c r="BI654"/>
  <c r="BH654"/>
  <c r="BG654"/>
  <c r="BE654"/>
  <c r="T654"/>
  <c r="R654"/>
  <c r="P654"/>
  <c r="BI653"/>
  <c r="BH653"/>
  <c r="BG653"/>
  <c r="BE653"/>
  <c r="T653"/>
  <c r="R653"/>
  <c r="P653"/>
  <c r="BI652"/>
  <c r="BH652"/>
  <c r="BG652"/>
  <c r="BE652"/>
  <c r="T652"/>
  <c r="R652"/>
  <c r="P652"/>
  <c r="BI651"/>
  <c r="BH651"/>
  <c r="BG651"/>
  <c r="BE651"/>
  <c r="T651"/>
  <c r="R651"/>
  <c r="P651"/>
  <c r="BI650"/>
  <c r="BH650"/>
  <c r="BG650"/>
  <c r="BE650"/>
  <c r="T650"/>
  <c r="R650"/>
  <c r="P650"/>
  <c r="BI649"/>
  <c r="BH649"/>
  <c r="BG649"/>
  <c r="BE649"/>
  <c r="T649"/>
  <c r="R649"/>
  <c r="P649"/>
  <c r="BI648"/>
  <c r="BH648"/>
  <c r="BG648"/>
  <c r="BE648"/>
  <c r="T648"/>
  <c r="R648"/>
  <c r="P648"/>
  <c r="BI647"/>
  <c r="BH647"/>
  <c r="BG647"/>
  <c r="BE647"/>
  <c r="T647"/>
  <c r="R647"/>
  <c r="P647"/>
  <c r="BI646"/>
  <c r="BH646"/>
  <c r="BG646"/>
  <c r="BE646"/>
  <c r="T646"/>
  <c r="R646"/>
  <c r="P646"/>
  <c r="BI645"/>
  <c r="BH645"/>
  <c r="BG645"/>
  <c r="BE645"/>
  <c r="T645"/>
  <c r="R645"/>
  <c r="P645"/>
  <c r="BI644"/>
  <c r="BH644"/>
  <c r="BG644"/>
  <c r="BE644"/>
  <c r="T644"/>
  <c r="R644"/>
  <c r="P644"/>
  <c r="BI643"/>
  <c r="BH643"/>
  <c r="BG643"/>
  <c r="BE643"/>
  <c r="T643"/>
  <c r="R643"/>
  <c r="P643"/>
  <c r="BI642"/>
  <c r="BH642"/>
  <c r="BG642"/>
  <c r="BE642"/>
  <c r="T642"/>
  <c r="R642"/>
  <c r="P642"/>
  <c r="BI641"/>
  <c r="BH641"/>
  <c r="BG641"/>
  <c r="BE641"/>
  <c r="T641"/>
  <c r="R641"/>
  <c r="P641"/>
  <c r="BI640"/>
  <c r="BH640"/>
  <c r="BG640"/>
  <c r="BE640"/>
  <c r="T640"/>
  <c r="R640"/>
  <c r="P640"/>
  <c r="BI639"/>
  <c r="BH639"/>
  <c r="BG639"/>
  <c r="BE639"/>
  <c r="T639"/>
  <c r="R639"/>
  <c r="P639"/>
  <c r="BI638"/>
  <c r="BH638"/>
  <c r="BG638"/>
  <c r="BE638"/>
  <c r="T638"/>
  <c r="R638"/>
  <c r="P638"/>
  <c r="BI637"/>
  <c r="BH637"/>
  <c r="BG637"/>
  <c r="BE637"/>
  <c r="T637"/>
  <c r="R637"/>
  <c r="P637"/>
  <c r="BI636"/>
  <c r="BH636"/>
  <c r="BG636"/>
  <c r="BE636"/>
  <c r="T636"/>
  <c r="R636"/>
  <c r="P636"/>
  <c r="BI635"/>
  <c r="BH635"/>
  <c r="BG635"/>
  <c r="BE635"/>
  <c r="T635"/>
  <c r="R635"/>
  <c r="P635"/>
  <c r="BI634"/>
  <c r="BH634"/>
  <c r="BG634"/>
  <c r="BE634"/>
  <c r="T634"/>
  <c r="R634"/>
  <c r="P634"/>
  <c r="BI633"/>
  <c r="BH633"/>
  <c r="BG633"/>
  <c r="BE633"/>
  <c r="T633"/>
  <c r="R633"/>
  <c r="P633"/>
  <c r="BI632"/>
  <c r="BH632"/>
  <c r="BG632"/>
  <c r="BE632"/>
  <c r="T632"/>
  <c r="R632"/>
  <c r="P632"/>
  <c r="BI631"/>
  <c r="BH631"/>
  <c r="BG631"/>
  <c r="BE631"/>
  <c r="T631"/>
  <c r="R631"/>
  <c r="P631"/>
  <c r="BI630"/>
  <c r="BH630"/>
  <c r="BG630"/>
  <c r="BE630"/>
  <c r="T630"/>
  <c r="R630"/>
  <c r="P630"/>
  <c r="BI629"/>
  <c r="BH629"/>
  <c r="BG629"/>
  <c r="BE629"/>
  <c r="T629"/>
  <c r="R629"/>
  <c r="P629"/>
  <c r="BI628"/>
  <c r="BH628"/>
  <c r="BG628"/>
  <c r="BE628"/>
  <c r="T628"/>
  <c r="R628"/>
  <c r="P628"/>
  <c r="BI627"/>
  <c r="BH627"/>
  <c r="BG627"/>
  <c r="BE627"/>
  <c r="T627"/>
  <c r="R627"/>
  <c r="P627"/>
  <c r="BI626"/>
  <c r="BH626"/>
  <c r="BG626"/>
  <c r="BE626"/>
  <c r="T626"/>
  <c r="R626"/>
  <c r="P626"/>
  <c r="BI625"/>
  <c r="BH625"/>
  <c r="BG625"/>
  <c r="BE625"/>
  <c r="T625"/>
  <c r="R625"/>
  <c r="P625"/>
  <c r="BI624"/>
  <c r="BH624"/>
  <c r="BG624"/>
  <c r="BE624"/>
  <c r="T624"/>
  <c r="R624"/>
  <c r="P624"/>
  <c r="BI623"/>
  <c r="BH623"/>
  <c r="BG623"/>
  <c r="BE623"/>
  <c r="T623"/>
  <c r="R623"/>
  <c r="P623"/>
  <c r="BI622"/>
  <c r="BH622"/>
  <c r="BG622"/>
  <c r="BE622"/>
  <c r="T622"/>
  <c r="R622"/>
  <c r="P622"/>
  <c r="BI621"/>
  <c r="BH621"/>
  <c r="BG621"/>
  <c r="BE621"/>
  <c r="T621"/>
  <c r="R621"/>
  <c r="P621"/>
  <c r="BI620"/>
  <c r="BH620"/>
  <c r="BG620"/>
  <c r="BE620"/>
  <c r="T620"/>
  <c r="R620"/>
  <c r="P620"/>
  <c r="BI619"/>
  <c r="BH619"/>
  <c r="BG619"/>
  <c r="BE619"/>
  <c r="T619"/>
  <c r="R619"/>
  <c r="P619"/>
  <c r="BI618"/>
  <c r="BH618"/>
  <c r="BG618"/>
  <c r="BE618"/>
  <c r="T618"/>
  <c r="R618"/>
  <c r="P618"/>
  <c r="BI617"/>
  <c r="BH617"/>
  <c r="BG617"/>
  <c r="BE617"/>
  <c r="T617"/>
  <c r="R617"/>
  <c r="P617"/>
  <c r="BI616"/>
  <c r="BH616"/>
  <c r="BG616"/>
  <c r="BE616"/>
  <c r="T616"/>
  <c r="R616"/>
  <c r="P616"/>
  <c r="BI615"/>
  <c r="BH615"/>
  <c r="BG615"/>
  <c r="BE615"/>
  <c r="T615"/>
  <c r="R615"/>
  <c r="P615"/>
  <c r="BI614"/>
  <c r="BH614"/>
  <c r="BG614"/>
  <c r="BE614"/>
  <c r="T614"/>
  <c r="R614"/>
  <c r="P614"/>
  <c r="BI613"/>
  <c r="BH613"/>
  <c r="BG613"/>
  <c r="BE613"/>
  <c r="T613"/>
  <c r="R613"/>
  <c r="P613"/>
  <c r="BI612"/>
  <c r="BH612"/>
  <c r="BG612"/>
  <c r="BE612"/>
  <c r="T612"/>
  <c r="R612"/>
  <c r="P612"/>
  <c r="BI611"/>
  <c r="BH611"/>
  <c r="BG611"/>
  <c r="BE611"/>
  <c r="T611"/>
  <c r="R611"/>
  <c r="P611"/>
  <c r="BI610"/>
  <c r="BH610"/>
  <c r="BG610"/>
  <c r="BE610"/>
  <c r="T610"/>
  <c r="R610"/>
  <c r="P610"/>
  <c r="BI609"/>
  <c r="BH609"/>
  <c r="BG609"/>
  <c r="BE609"/>
  <c r="T609"/>
  <c r="R609"/>
  <c r="P609"/>
  <c r="BI608"/>
  <c r="BH608"/>
  <c r="BG608"/>
  <c r="BE608"/>
  <c r="T608"/>
  <c r="R608"/>
  <c r="P608"/>
  <c r="BI607"/>
  <c r="BH607"/>
  <c r="BG607"/>
  <c r="BE607"/>
  <c r="T607"/>
  <c r="R607"/>
  <c r="P607"/>
  <c r="BI606"/>
  <c r="BH606"/>
  <c r="BG606"/>
  <c r="BE606"/>
  <c r="T606"/>
  <c r="R606"/>
  <c r="P606"/>
  <c r="BI605"/>
  <c r="BH605"/>
  <c r="BG605"/>
  <c r="BE605"/>
  <c r="T605"/>
  <c r="R605"/>
  <c r="P605"/>
  <c r="BI604"/>
  <c r="BH604"/>
  <c r="BG604"/>
  <c r="BE604"/>
  <c r="T604"/>
  <c r="R604"/>
  <c r="P604"/>
  <c r="BI603"/>
  <c r="BH603"/>
  <c r="BG603"/>
  <c r="BE603"/>
  <c r="T603"/>
  <c r="R603"/>
  <c r="P603"/>
  <c r="BI602"/>
  <c r="BH602"/>
  <c r="BG602"/>
  <c r="BE602"/>
  <c r="T602"/>
  <c r="R602"/>
  <c r="P602"/>
  <c r="BI601"/>
  <c r="BH601"/>
  <c r="BG601"/>
  <c r="BE601"/>
  <c r="T601"/>
  <c r="R601"/>
  <c r="P601"/>
  <c r="BI600"/>
  <c r="BH600"/>
  <c r="BG600"/>
  <c r="BE600"/>
  <c r="T600"/>
  <c r="R600"/>
  <c r="P600"/>
  <c r="BI599"/>
  <c r="BH599"/>
  <c r="BG599"/>
  <c r="BE599"/>
  <c r="T599"/>
  <c r="R599"/>
  <c r="P599"/>
  <c r="BI598"/>
  <c r="BH598"/>
  <c r="BG598"/>
  <c r="BE598"/>
  <c r="T598"/>
  <c r="R598"/>
  <c r="P598"/>
  <c r="BI597"/>
  <c r="BH597"/>
  <c r="BG597"/>
  <c r="BE597"/>
  <c r="T597"/>
  <c r="R597"/>
  <c r="P597"/>
  <c r="BI596"/>
  <c r="BH596"/>
  <c r="BG596"/>
  <c r="BE596"/>
  <c r="T596"/>
  <c r="R596"/>
  <c r="P596"/>
  <c r="BI595"/>
  <c r="BH595"/>
  <c r="BG595"/>
  <c r="BE595"/>
  <c r="T595"/>
  <c r="R595"/>
  <c r="P595"/>
  <c r="BI594"/>
  <c r="BH594"/>
  <c r="BG594"/>
  <c r="BE594"/>
  <c r="T594"/>
  <c r="R594"/>
  <c r="P594"/>
  <c r="BI593"/>
  <c r="BH593"/>
  <c r="BG593"/>
  <c r="BE593"/>
  <c r="T593"/>
  <c r="R593"/>
  <c r="P593"/>
  <c r="BI592"/>
  <c r="BH592"/>
  <c r="BG592"/>
  <c r="BE592"/>
  <c r="T592"/>
  <c r="R592"/>
  <c r="P592"/>
  <c r="BI591"/>
  <c r="BH591"/>
  <c r="BG591"/>
  <c r="BE591"/>
  <c r="T591"/>
  <c r="R591"/>
  <c r="P591"/>
  <c r="BI590"/>
  <c r="BH590"/>
  <c r="BG590"/>
  <c r="BE590"/>
  <c r="T590"/>
  <c r="R590"/>
  <c r="P590"/>
  <c r="BI589"/>
  <c r="BH589"/>
  <c r="BG589"/>
  <c r="BE589"/>
  <c r="T589"/>
  <c r="R589"/>
  <c r="P589"/>
  <c r="BI588"/>
  <c r="BH588"/>
  <c r="BG588"/>
  <c r="BE588"/>
  <c r="T588"/>
  <c r="R588"/>
  <c r="P588"/>
  <c r="BI587"/>
  <c r="BH587"/>
  <c r="BG587"/>
  <c r="BE587"/>
  <c r="T587"/>
  <c r="R587"/>
  <c r="P587"/>
  <c r="BI586"/>
  <c r="BH586"/>
  <c r="BG586"/>
  <c r="BE586"/>
  <c r="T586"/>
  <c r="R586"/>
  <c r="P586"/>
  <c r="BI585"/>
  <c r="BH585"/>
  <c r="BG585"/>
  <c r="BE585"/>
  <c r="T585"/>
  <c r="R585"/>
  <c r="P585"/>
  <c r="BI584"/>
  <c r="BH584"/>
  <c r="BG584"/>
  <c r="BE584"/>
  <c r="T584"/>
  <c r="R584"/>
  <c r="P584"/>
  <c r="BI583"/>
  <c r="BH583"/>
  <c r="BG583"/>
  <c r="BE583"/>
  <c r="T583"/>
  <c r="R583"/>
  <c r="P583"/>
  <c r="BI582"/>
  <c r="BH582"/>
  <c r="BG582"/>
  <c r="BE582"/>
  <c r="T582"/>
  <c r="R582"/>
  <c r="P582"/>
  <c r="BI581"/>
  <c r="BH581"/>
  <c r="BG581"/>
  <c r="BE581"/>
  <c r="T581"/>
  <c r="R581"/>
  <c r="P581"/>
  <c r="BI580"/>
  <c r="BH580"/>
  <c r="BG580"/>
  <c r="BE580"/>
  <c r="T580"/>
  <c r="R580"/>
  <c r="P580"/>
  <c r="BI579"/>
  <c r="BH579"/>
  <c r="BG579"/>
  <c r="BE579"/>
  <c r="T579"/>
  <c r="R579"/>
  <c r="P579"/>
  <c r="BI578"/>
  <c r="BH578"/>
  <c r="BG578"/>
  <c r="BE578"/>
  <c r="T578"/>
  <c r="R578"/>
  <c r="P578"/>
  <c r="BI577"/>
  <c r="BH577"/>
  <c r="BG577"/>
  <c r="BE577"/>
  <c r="T577"/>
  <c r="R577"/>
  <c r="P577"/>
  <c r="BI576"/>
  <c r="BH576"/>
  <c r="BG576"/>
  <c r="BE576"/>
  <c r="T576"/>
  <c r="R576"/>
  <c r="P576"/>
  <c r="BI575"/>
  <c r="BH575"/>
  <c r="BG575"/>
  <c r="BE575"/>
  <c r="T575"/>
  <c r="R575"/>
  <c r="P575"/>
  <c r="BI574"/>
  <c r="BH574"/>
  <c r="BG574"/>
  <c r="BE574"/>
  <c r="T574"/>
  <c r="R574"/>
  <c r="P574"/>
  <c r="BI573"/>
  <c r="BH573"/>
  <c r="BG573"/>
  <c r="BE573"/>
  <c r="T573"/>
  <c r="R573"/>
  <c r="P573"/>
  <c r="BI572"/>
  <c r="BH572"/>
  <c r="BG572"/>
  <c r="BE572"/>
  <c r="T572"/>
  <c r="R572"/>
  <c r="P572"/>
  <c r="BI571"/>
  <c r="BH571"/>
  <c r="BG571"/>
  <c r="BE571"/>
  <c r="T571"/>
  <c r="R571"/>
  <c r="P571"/>
  <c r="BI570"/>
  <c r="BH570"/>
  <c r="BG570"/>
  <c r="BE570"/>
  <c r="T570"/>
  <c r="R570"/>
  <c r="P570"/>
  <c r="BI569"/>
  <c r="BH569"/>
  <c r="BG569"/>
  <c r="BE569"/>
  <c r="T569"/>
  <c r="R569"/>
  <c r="P569"/>
  <c r="BI568"/>
  <c r="BH568"/>
  <c r="BG568"/>
  <c r="BE568"/>
  <c r="T568"/>
  <c r="R568"/>
  <c r="P568"/>
  <c r="BI567"/>
  <c r="BH567"/>
  <c r="BG567"/>
  <c r="BE567"/>
  <c r="T567"/>
  <c r="R567"/>
  <c r="P567"/>
  <c r="BI566"/>
  <c r="BH566"/>
  <c r="BG566"/>
  <c r="BE566"/>
  <c r="T566"/>
  <c r="R566"/>
  <c r="P566"/>
  <c r="BI565"/>
  <c r="BH565"/>
  <c r="BG565"/>
  <c r="BE565"/>
  <c r="T565"/>
  <c r="R565"/>
  <c r="P565"/>
  <c r="BI564"/>
  <c r="BH564"/>
  <c r="BG564"/>
  <c r="BE564"/>
  <c r="T564"/>
  <c r="R564"/>
  <c r="P564"/>
  <c r="BI563"/>
  <c r="BH563"/>
  <c r="BG563"/>
  <c r="BE563"/>
  <c r="T563"/>
  <c r="R563"/>
  <c r="P563"/>
  <c r="BI562"/>
  <c r="BH562"/>
  <c r="BG562"/>
  <c r="BE562"/>
  <c r="T562"/>
  <c r="R562"/>
  <c r="P562"/>
  <c r="BI561"/>
  <c r="BH561"/>
  <c r="BG561"/>
  <c r="BE561"/>
  <c r="T561"/>
  <c r="R561"/>
  <c r="P561"/>
  <c r="BI560"/>
  <c r="BH560"/>
  <c r="BG560"/>
  <c r="BE560"/>
  <c r="T560"/>
  <c r="R560"/>
  <c r="P560"/>
  <c r="BI559"/>
  <c r="BH559"/>
  <c r="BG559"/>
  <c r="BE559"/>
  <c r="T559"/>
  <c r="R559"/>
  <c r="P559"/>
  <c r="BI558"/>
  <c r="BH558"/>
  <c r="BG558"/>
  <c r="BE558"/>
  <c r="T558"/>
  <c r="R558"/>
  <c r="P558"/>
  <c r="BI557"/>
  <c r="BH557"/>
  <c r="BG557"/>
  <c r="BE557"/>
  <c r="T557"/>
  <c r="R557"/>
  <c r="P557"/>
  <c r="BI556"/>
  <c r="BH556"/>
  <c r="BG556"/>
  <c r="BE556"/>
  <c r="T556"/>
  <c r="R556"/>
  <c r="P556"/>
  <c r="BI555"/>
  <c r="BH555"/>
  <c r="BG555"/>
  <c r="BE555"/>
  <c r="T555"/>
  <c r="R555"/>
  <c r="P555"/>
  <c r="BI554"/>
  <c r="BH554"/>
  <c r="BG554"/>
  <c r="BE554"/>
  <c r="T554"/>
  <c r="R554"/>
  <c r="P554"/>
  <c r="BI553"/>
  <c r="BH553"/>
  <c r="BG553"/>
  <c r="BE553"/>
  <c r="T553"/>
  <c r="R553"/>
  <c r="P553"/>
  <c r="BI552"/>
  <c r="BH552"/>
  <c r="BG552"/>
  <c r="BE552"/>
  <c r="T552"/>
  <c r="R552"/>
  <c r="P552"/>
  <c r="BI551"/>
  <c r="BH551"/>
  <c r="BG551"/>
  <c r="BE551"/>
  <c r="T551"/>
  <c r="R551"/>
  <c r="P551"/>
  <c r="BI550"/>
  <c r="BH550"/>
  <c r="BG550"/>
  <c r="BE550"/>
  <c r="T550"/>
  <c r="R550"/>
  <c r="P550"/>
  <c r="BI549"/>
  <c r="BH549"/>
  <c r="BG549"/>
  <c r="BE549"/>
  <c r="T549"/>
  <c r="R549"/>
  <c r="P549"/>
  <c r="BI548"/>
  <c r="BH548"/>
  <c r="BG548"/>
  <c r="BE548"/>
  <c r="T548"/>
  <c r="R548"/>
  <c r="P548"/>
  <c r="BI547"/>
  <c r="BH547"/>
  <c r="BG547"/>
  <c r="BE547"/>
  <c r="T547"/>
  <c r="R547"/>
  <c r="P547"/>
  <c r="BI546"/>
  <c r="BH546"/>
  <c r="BG546"/>
  <c r="BE546"/>
  <c r="T546"/>
  <c r="R546"/>
  <c r="P546"/>
  <c r="BI545"/>
  <c r="BH545"/>
  <c r="BG545"/>
  <c r="BE545"/>
  <c r="T545"/>
  <c r="R545"/>
  <c r="P545"/>
  <c r="BI544"/>
  <c r="BH544"/>
  <c r="BG544"/>
  <c r="BE544"/>
  <c r="T544"/>
  <c r="R544"/>
  <c r="P544"/>
  <c r="BI543"/>
  <c r="BH543"/>
  <c r="BG543"/>
  <c r="BE543"/>
  <c r="T543"/>
  <c r="R543"/>
  <c r="P543"/>
  <c r="BI542"/>
  <c r="BH542"/>
  <c r="BG542"/>
  <c r="BE542"/>
  <c r="T542"/>
  <c r="R542"/>
  <c r="P542"/>
  <c r="BI541"/>
  <c r="BH541"/>
  <c r="BG541"/>
  <c r="BE541"/>
  <c r="T541"/>
  <c r="R541"/>
  <c r="P541"/>
  <c r="BI540"/>
  <c r="BH540"/>
  <c r="BG540"/>
  <c r="BE540"/>
  <c r="T540"/>
  <c r="R540"/>
  <c r="P540"/>
  <c r="BI539"/>
  <c r="BH539"/>
  <c r="BG539"/>
  <c r="BE539"/>
  <c r="T539"/>
  <c r="R539"/>
  <c r="P539"/>
  <c r="BI538"/>
  <c r="BH538"/>
  <c r="BG538"/>
  <c r="BE538"/>
  <c r="T538"/>
  <c r="R538"/>
  <c r="P538"/>
  <c r="BI537"/>
  <c r="BH537"/>
  <c r="BG537"/>
  <c r="BE537"/>
  <c r="T537"/>
  <c r="R537"/>
  <c r="P537"/>
  <c r="BI536"/>
  <c r="BH536"/>
  <c r="BG536"/>
  <c r="BE536"/>
  <c r="T536"/>
  <c r="R536"/>
  <c r="P536"/>
  <c r="BI535"/>
  <c r="BH535"/>
  <c r="BG535"/>
  <c r="BE535"/>
  <c r="T535"/>
  <c r="R535"/>
  <c r="P535"/>
  <c r="BI534"/>
  <c r="BH534"/>
  <c r="BG534"/>
  <c r="BE534"/>
  <c r="T534"/>
  <c r="R534"/>
  <c r="P534"/>
  <c r="BI533"/>
  <c r="BH533"/>
  <c r="BG533"/>
  <c r="BE533"/>
  <c r="T533"/>
  <c r="R533"/>
  <c r="P533"/>
  <c r="BI532"/>
  <c r="BH532"/>
  <c r="BG532"/>
  <c r="BE532"/>
  <c r="T532"/>
  <c r="R532"/>
  <c r="P532"/>
  <c r="BI531"/>
  <c r="BH531"/>
  <c r="BG531"/>
  <c r="BE531"/>
  <c r="T531"/>
  <c r="R531"/>
  <c r="P531"/>
  <c r="BI530"/>
  <c r="BH530"/>
  <c r="BG530"/>
  <c r="BE530"/>
  <c r="T530"/>
  <c r="R530"/>
  <c r="P530"/>
  <c r="BI529"/>
  <c r="BH529"/>
  <c r="BG529"/>
  <c r="BE529"/>
  <c r="T529"/>
  <c r="R529"/>
  <c r="P529"/>
  <c r="BI528"/>
  <c r="BH528"/>
  <c r="BG528"/>
  <c r="BE528"/>
  <c r="T528"/>
  <c r="R528"/>
  <c r="P528"/>
  <c r="BI527"/>
  <c r="BH527"/>
  <c r="BG527"/>
  <c r="BE527"/>
  <c r="T527"/>
  <c r="R527"/>
  <c r="P527"/>
  <c r="BI526"/>
  <c r="BH526"/>
  <c r="BG526"/>
  <c r="BE526"/>
  <c r="T526"/>
  <c r="R526"/>
  <c r="P526"/>
  <c r="BI525"/>
  <c r="BH525"/>
  <c r="BG525"/>
  <c r="BE525"/>
  <c r="T525"/>
  <c r="R525"/>
  <c r="P525"/>
  <c r="BI524"/>
  <c r="BH524"/>
  <c r="BG524"/>
  <c r="BE524"/>
  <c r="T524"/>
  <c r="R524"/>
  <c r="P524"/>
  <c r="BI523"/>
  <c r="BH523"/>
  <c r="BG523"/>
  <c r="BE523"/>
  <c r="T523"/>
  <c r="R523"/>
  <c r="P523"/>
  <c r="BI522"/>
  <c r="BH522"/>
  <c r="BG522"/>
  <c r="BE522"/>
  <c r="T522"/>
  <c r="R522"/>
  <c r="P522"/>
  <c r="BI521"/>
  <c r="BH521"/>
  <c r="BG521"/>
  <c r="BE521"/>
  <c r="T521"/>
  <c r="R521"/>
  <c r="P521"/>
  <c r="BI520"/>
  <c r="BH520"/>
  <c r="BG520"/>
  <c r="BE520"/>
  <c r="T520"/>
  <c r="R520"/>
  <c r="P520"/>
  <c r="BI519"/>
  <c r="BH519"/>
  <c r="BG519"/>
  <c r="BE519"/>
  <c r="T519"/>
  <c r="R519"/>
  <c r="P519"/>
  <c r="BI518"/>
  <c r="BH518"/>
  <c r="BG518"/>
  <c r="BE518"/>
  <c r="T518"/>
  <c r="R518"/>
  <c r="P518"/>
  <c r="BI517"/>
  <c r="BH517"/>
  <c r="BG517"/>
  <c r="BE517"/>
  <c r="T517"/>
  <c r="R517"/>
  <c r="P517"/>
  <c r="BI516"/>
  <c r="BH516"/>
  <c r="BG516"/>
  <c r="BE516"/>
  <c r="T516"/>
  <c r="R516"/>
  <c r="P516"/>
  <c r="BI515"/>
  <c r="BH515"/>
  <c r="BG515"/>
  <c r="BE515"/>
  <c r="T515"/>
  <c r="R515"/>
  <c r="P515"/>
  <c r="BI514"/>
  <c r="BH514"/>
  <c r="BG514"/>
  <c r="BE514"/>
  <c r="T514"/>
  <c r="R514"/>
  <c r="P514"/>
  <c r="BI513"/>
  <c r="BH513"/>
  <c r="BG513"/>
  <c r="BE513"/>
  <c r="T513"/>
  <c r="R513"/>
  <c r="P513"/>
  <c r="BI512"/>
  <c r="BH512"/>
  <c r="BG512"/>
  <c r="BE512"/>
  <c r="T512"/>
  <c r="R512"/>
  <c r="P512"/>
  <c r="BI511"/>
  <c r="BH511"/>
  <c r="BG511"/>
  <c r="BE511"/>
  <c r="T511"/>
  <c r="R511"/>
  <c r="P511"/>
  <c r="BI508"/>
  <c r="BH508"/>
  <c r="BG508"/>
  <c r="BE508"/>
  <c r="T508"/>
  <c r="R508"/>
  <c r="P508"/>
  <c r="BI507"/>
  <c r="BH507"/>
  <c r="BG507"/>
  <c r="BE507"/>
  <c r="T507"/>
  <c r="R507"/>
  <c r="P507"/>
  <c r="BI506"/>
  <c r="BH506"/>
  <c r="BG506"/>
  <c r="BE506"/>
  <c r="T506"/>
  <c r="R506"/>
  <c r="P506"/>
  <c r="BI504"/>
  <c r="BH504"/>
  <c r="BG504"/>
  <c r="BE504"/>
  <c r="T504"/>
  <c r="R504"/>
  <c r="P504"/>
  <c r="BI503"/>
  <c r="BH503"/>
  <c r="BG503"/>
  <c r="BE503"/>
  <c r="T503"/>
  <c r="R503"/>
  <c r="P503"/>
  <c r="BI502"/>
  <c r="BH502"/>
  <c r="BG502"/>
  <c r="BE502"/>
  <c r="T502"/>
  <c r="R502"/>
  <c r="P502"/>
  <c r="BI501"/>
  <c r="BH501"/>
  <c r="BG501"/>
  <c r="BE501"/>
  <c r="T501"/>
  <c r="R501"/>
  <c r="P501"/>
  <c r="BI499"/>
  <c r="BH499"/>
  <c r="BG499"/>
  <c r="BE499"/>
  <c r="T499"/>
  <c r="R499"/>
  <c r="P499"/>
  <c r="BI498"/>
  <c r="BH498"/>
  <c r="BG498"/>
  <c r="BE498"/>
  <c r="T498"/>
  <c r="R498"/>
  <c r="P498"/>
  <c r="BI497"/>
  <c r="BH497"/>
  <c r="BG497"/>
  <c r="BE497"/>
  <c r="T497"/>
  <c r="R497"/>
  <c r="P497"/>
  <c r="BI496"/>
  <c r="BH496"/>
  <c r="BG496"/>
  <c r="BE496"/>
  <c r="T496"/>
  <c r="R496"/>
  <c r="P496"/>
  <c r="BI494"/>
  <c r="BH494"/>
  <c r="BG494"/>
  <c r="BE494"/>
  <c r="T494"/>
  <c r="R494"/>
  <c r="P494"/>
  <c r="BI493"/>
  <c r="BH493"/>
  <c r="BG493"/>
  <c r="BE493"/>
  <c r="T493"/>
  <c r="R493"/>
  <c r="P493"/>
  <c r="BI492"/>
  <c r="BH492"/>
  <c r="BG492"/>
  <c r="BE492"/>
  <c r="T492"/>
  <c r="R492"/>
  <c r="P492"/>
  <c r="BI491"/>
  <c r="BH491"/>
  <c r="BG491"/>
  <c r="BE491"/>
  <c r="T491"/>
  <c r="R491"/>
  <c r="P491"/>
  <c r="BI490"/>
  <c r="BH490"/>
  <c r="BG490"/>
  <c r="BE490"/>
  <c r="T490"/>
  <c r="R490"/>
  <c r="P490"/>
  <c r="BI489"/>
  <c r="BH489"/>
  <c r="BG489"/>
  <c r="BE489"/>
  <c r="T489"/>
  <c r="R489"/>
  <c r="P489"/>
  <c r="BI488"/>
  <c r="BH488"/>
  <c r="BG488"/>
  <c r="BE488"/>
  <c r="T488"/>
  <c r="R488"/>
  <c r="P488"/>
  <c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83"/>
  <c r="BH483"/>
  <c r="BG483"/>
  <c r="BE483"/>
  <c r="T483"/>
  <c r="R483"/>
  <c r="P483"/>
  <c r="BI482"/>
  <c r="BH482"/>
  <c r="BG482"/>
  <c r="BE482"/>
  <c r="T482"/>
  <c r="R482"/>
  <c r="P482"/>
  <c r="BI481"/>
  <c r="BH481"/>
  <c r="BG481"/>
  <c r="BE481"/>
  <c r="T481"/>
  <c r="R481"/>
  <c r="P481"/>
  <c r="BI480"/>
  <c r="BH480"/>
  <c r="BG480"/>
  <c r="BE480"/>
  <c r="T480"/>
  <c r="R480"/>
  <c r="P480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5"/>
  <c r="BH225"/>
  <c r="BG225"/>
  <c r="BE225"/>
  <c r="T225"/>
  <c r="T224"/>
  <c r="R225"/>
  <c r="R224"/>
  <c r="P225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F152"/>
  <c r="F149"/>
  <c r="E147"/>
  <c r="J31"/>
  <c r="F92"/>
  <c r="F89"/>
  <c r="E87"/>
  <c r="J24"/>
  <c r="E24"/>
  <c r="J92"/>
  <c r="J23"/>
  <c r="J21"/>
  <c r="E21"/>
  <c r="J91"/>
  <c r="J20"/>
  <c r="J15"/>
  <c r="E15"/>
  <c r="F91"/>
  <c r="J14"/>
  <c r="J12"/>
  <c r="J89"/>
  <c r="E7"/>
  <c r="E85"/>
  <c i="1" r="L90"/>
  <c r="AM90"/>
  <c r="AM89"/>
  <c r="L89"/>
  <c r="AM87"/>
  <c r="L87"/>
  <c r="L85"/>
  <c r="L84"/>
  <c i="5" r="BK142"/>
  <c r="J132"/>
  <c r="J139"/>
  <c r="BK136"/>
  <c r="BK132"/>
  <c r="BK130"/>
  <c i="2" r="BK681"/>
  <c r="BK670"/>
  <c r="BK667"/>
  <c r="BK665"/>
  <c r="J664"/>
  <c r="BK663"/>
  <c r="J662"/>
  <c r="J660"/>
  <c r="BK658"/>
  <c r="J656"/>
  <c r="J649"/>
  <c r="BK644"/>
  <c r="J639"/>
  <c r="J635"/>
  <c r="J631"/>
  <c r="BK625"/>
  <c r="BK622"/>
  <c r="BK619"/>
  <c r="BK614"/>
  <c r="BK612"/>
  <c r="BK609"/>
  <c r="BK606"/>
  <c r="BK602"/>
  <c r="J594"/>
  <c r="J592"/>
  <c r="J591"/>
  <c r="BK589"/>
  <c r="BK586"/>
  <c r="J580"/>
  <c r="BK574"/>
  <c r="J569"/>
  <c r="J565"/>
  <c r="BK560"/>
  <c r="BK555"/>
  <c r="BK545"/>
  <c r="BK540"/>
  <c r="BK535"/>
  <c r="J531"/>
  <c r="BK527"/>
  <c r="BK522"/>
  <c r="BK519"/>
  <c r="BK516"/>
  <c r="J508"/>
  <c r="BK506"/>
  <c r="BK492"/>
  <c r="J485"/>
  <c r="J483"/>
  <c r="J478"/>
  <c r="J472"/>
  <c r="BK471"/>
  <c r="J461"/>
  <c r="J458"/>
  <c r="BK453"/>
  <c r="BK449"/>
  <c r="J443"/>
  <c r="BK440"/>
  <c r="J436"/>
  <c r="J426"/>
  <c r="BK424"/>
  <c r="BK417"/>
  <c r="J409"/>
  <c r="J406"/>
  <c r="BK402"/>
  <c r="BK399"/>
  <c r="J389"/>
  <c r="BK386"/>
  <c r="J365"/>
  <c r="BK361"/>
  <c r="J356"/>
  <c r="BK349"/>
  <c r="BK347"/>
  <c r="J340"/>
  <c r="J333"/>
  <c r="J328"/>
  <c r="BK324"/>
  <c r="BK318"/>
  <c r="BK315"/>
  <c r="BK308"/>
  <c r="BK306"/>
  <c r="BK304"/>
  <c r="J298"/>
  <c r="J289"/>
  <c r="BK280"/>
  <c r="J277"/>
  <c r="J275"/>
  <c r="J273"/>
  <c r="BK271"/>
  <c r="BK266"/>
  <c r="J264"/>
  <c r="BK258"/>
  <c r="J250"/>
  <c r="J248"/>
  <c r="BK247"/>
  <c r="J243"/>
  <c r="J219"/>
  <c r="J213"/>
  <c r="BK207"/>
  <c r="BK196"/>
  <c r="J189"/>
  <c r="J186"/>
  <c r="J177"/>
  <c r="J176"/>
  <c r="J172"/>
  <c r="J168"/>
  <c r="BK164"/>
  <c r="BK159"/>
  <c i="1" r="AS94"/>
  <c i="2" r="BK651"/>
  <c r="BK647"/>
  <c r="J645"/>
  <c r="BK643"/>
  <c r="BK641"/>
  <c r="J636"/>
  <c r="J634"/>
  <c r="J633"/>
  <c r="BK630"/>
  <c r="BK626"/>
  <c r="J621"/>
  <c r="J618"/>
  <c r="BK615"/>
  <c r="BK613"/>
  <c r="BK610"/>
  <c r="BK605"/>
  <c r="J602"/>
  <c r="BK601"/>
  <c r="J597"/>
  <c r="BK591"/>
  <c r="BK582"/>
  <c r="BK576"/>
  <c r="BK572"/>
  <c r="BK568"/>
  <c r="J567"/>
  <c r="BK564"/>
  <c r="J561"/>
  <c r="J557"/>
  <c r="J555"/>
  <c r="J551"/>
  <c r="J550"/>
  <c r="BK542"/>
  <c r="J538"/>
  <c r="J535"/>
  <c r="BK532"/>
  <c r="BK530"/>
  <c r="J527"/>
  <c r="J524"/>
  <c r="BK521"/>
  <c r="J514"/>
  <c r="BK503"/>
  <c r="BK501"/>
  <c r="BK496"/>
  <c r="J493"/>
  <c r="J491"/>
  <c r="J488"/>
  <c r="BK484"/>
  <c r="BK480"/>
  <c r="J473"/>
  <c r="BK469"/>
  <c r="J465"/>
  <c r="J462"/>
  <c r="J457"/>
  <c r="J455"/>
  <c r="J450"/>
  <c r="J445"/>
  <c r="BK442"/>
  <c r="BK438"/>
  <c r="J435"/>
  <c r="BK432"/>
  <c r="J428"/>
  <c r="BK426"/>
  <c r="BK422"/>
  <c r="J420"/>
  <c r="BK418"/>
  <c r="J416"/>
  <c r="BK412"/>
  <c r="BK408"/>
  <c r="BK405"/>
  <c r="J402"/>
  <c r="J400"/>
  <c r="BK397"/>
  <c r="BK393"/>
  <c r="J391"/>
  <c r="J390"/>
  <c r="BK384"/>
  <c r="J384"/>
  <c r="BK381"/>
  <c r="J377"/>
  <c r="BK376"/>
  <c r="BK368"/>
  <c r="BK356"/>
  <c r="J354"/>
  <c r="J353"/>
  <c r="J349"/>
  <c r="BK340"/>
  <c r="J337"/>
  <c r="J334"/>
  <c r="BK331"/>
  <c r="J326"/>
  <c r="BK322"/>
  <c r="J320"/>
  <c r="BK314"/>
  <c r="J307"/>
  <c r="BK301"/>
  <c r="J294"/>
  <c r="J292"/>
  <c r="BK287"/>
  <c r="BK285"/>
  <c r="BK282"/>
  <c r="BK276"/>
  <c r="J270"/>
  <c r="J269"/>
  <c r="J267"/>
  <c r="J265"/>
  <c r="J258"/>
  <c r="J253"/>
  <c r="J251"/>
  <c r="BK246"/>
  <c r="BK241"/>
  <c r="J239"/>
  <c r="BK234"/>
  <c r="BK231"/>
  <c r="BK229"/>
  <c r="J218"/>
  <c r="J216"/>
  <c r="J212"/>
  <c r="J209"/>
  <c r="J207"/>
  <c r="J205"/>
  <c r="J200"/>
  <c r="BK198"/>
  <c r="BK192"/>
  <c r="J190"/>
  <c r="J185"/>
  <c r="J183"/>
  <c r="J181"/>
  <c r="BK177"/>
  <c r="BK175"/>
  <c r="J173"/>
  <c r="BK166"/>
  <c r="BK162"/>
  <c r="J160"/>
  <c r="J680"/>
  <c r="J675"/>
  <c r="J673"/>
  <c r="BK662"/>
  <c r="BK660"/>
  <c r="J657"/>
  <c r="BK654"/>
  <c r="BK652"/>
  <c r="J651"/>
  <c r="J647"/>
  <c r="BK645"/>
  <c r="J642"/>
  <c r="J638"/>
  <c r="BK633"/>
  <c r="J630"/>
  <c r="BK629"/>
  <c r="J623"/>
  <c r="J620"/>
  <c r="BK617"/>
  <c r="J609"/>
  <c r="J606"/>
  <c r="J603"/>
  <c r="BK600"/>
  <c r="J598"/>
  <c r="BK596"/>
  <c r="BK583"/>
  <c r="J579"/>
  <c r="J574"/>
  <c r="J572"/>
  <c r="J568"/>
  <c r="J560"/>
  <c r="BK558"/>
  <c r="J554"/>
  <c r="J552"/>
  <c r="J549"/>
  <c r="BK548"/>
  <c r="J544"/>
  <c r="J542"/>
  <c r="J540"/>
  <c r="BK536"/>
  <c r="BK533"/>
  <c r="J530"/>
  <c r="BK526"/>
  <c r="J522"/>
  <c r="J519"/>
  <c r="BK511"/>
  <c r="BK502"/>
  <c r="J497"/>
  <c r="BK494"/>
  <c r="J489"/>
  <c r="BK483"/>
  <c r="BK477"/>
  <c r="J475"/>
  <c r="BK473"/>
  <c r="BK470"/>
  <c r="BK468"/>
  <c r="J464"/>
  <c r="BK458"/>
  <c r="BK451"/>
  <c r="J447"/>
  <c r="BK445"/>
  <c r="J442"/>
  <c r="J433"/>
  <c r="BK429"/>
  <c r="J427"/>
  <c r="J422"/>
  <c r="BK420"/>
  <c r="J410"/>
  <c r="J404"/>
  <c r="BK400"/>
  <c r="J395"/>
  <c r="BK389"/>
  <c r="BK387"/>
  <c r="J382"/>
  <c r="BK380"/>
  <c r="J375"/>
  <c r="BK373"/>
  <c r="BK370"/>
  <c r="J367"/>
  <c r="BK365"/>
  <c r="BK360"/>
  <c r="J355"/>
  <c r="BK353"/>
  <c r="BK351"/>
  <c r="J347"/>
  <c r="J345"/>
  <c r="J343"/>
  <c r="BK339"/>
  <c r="BK337"/>
  <c r="J330"/>
  <c r="BK329"/>
  <c r="J324"/>
  <c r="J322"/>
  <c r="BK320"/>
  <c r="J316"/>
  <c r="J312"/>
  <c r="J310"/>
  <c r="BK302"/>
  <c r="BK298"/>
  <c r="BK295"/>
  <c r="J293"/>
  <c r="BK290"/>
  <c r="BK288"/>
  <c r="J285"/>
  <c r="BK279"/>
  <c r="BK277"/>
  <c r="J271"/>
  <c r="BK264"/>
  <c r="J260"/>
  <c r="BK256"/>
  <c r="BK251"/>
  <c r="J240"/>
  <c r="J237"/>
  <c r="J234"/>
  <c r="J231"/>
  <c r="J228"/>
  <c r="J223"/>
  <c r="BK221"/>
  <c r="BK219"/>
  <c r="BK216"/>
  <c r="BK206"/>
  <c r="J201"/>
  <c r="J196"/>
  <c r="J192"/>
  <c r="BK190"/>
  <c r="BK679"/>
  <c r="BK678"/>
  <c r="BK673"/>
  <c r="J670"/>
  <c r="BK668"/>
  <c r="J637"/>
  <c r="J629"/>
  <c r="J626"/>
  <c r="J624"/>
  <c r="J616"/>
  <c r="J610"/>
  <c r="J605"/>
  <c r="BK598"/>
  <c r="BK594"/>
  <c r="BK592"/>
  <c r="J589"/>
  <c r="BK587"/>
  <c r="J586"/>
  <c r="J583"/>
  <c r="BK579"/>
  <c r="BK577"/>
  <c r="J575"/>
  <c r="J570"/>
  <c r="J566"/>
  <c r="J563"/>
  <c r="BK561"/>
  <c r="BK553"/>
  <c r="BK550"/>
  <c r="J547"/>
  <c r="J545"/>
  <c r="BK538"/>
  <c r="J528"/>
  <c r="BK525"/>
  <c r="J518"/>
  <c r="J515"/>
  <c r="J511"/>
  <c r="BK508"/>
  <c r="J506"/>
  <c r="J501"/>
  <c r="J498"/>
  <c r="BK491"/>
  <c r="J484"/>
  <c r="BK478"/>
  <c r="BK475"/>
  <c r="J470"/>
  <c r="BK466"/>
  <c r="BK465"/>
  <c r="BK462"/>
  <c r="BK457"/>
  <c r="J453"/>
  <c r="J451"/>
  <c r="BK447"/>
  <c r="BK443"/>
  <c r="BK437"/>
  <c r="BK435"/>
  <c r="BK433"/>
  <c r="J432"/>
  <c r="J431"/>
  <c r="BK414"/>
  <c r="J412"/>
  <c r="BK403"/>
  <c r="J398"/>
  <c r="BK394"/>
  <c r="BK392"/>
  <c r="BK390"/>
  <c r="BK385"/>
  <c r="BK378"/>
  <c r="BK369"/>
  <c r="J366"/>
  <c r="BK363"/>
  <c r="J360"/>
  <c r="BK358"/>
  <c r="BK346"/>
  <c r="BK344"/>
  <c r="BK342"/>
  <c r="BK336"/>
  <c r="BK334"/>
  <c r="J329"/>
  <c r="J327"/>
  <c r="J317"/>
  <c r="BK312"/>
  <c r="BK309"/>
  <c r="J306"/>
  <c r="J303"/>
  <c r="J301"/>
  <c r="BK299"/>
  <c r="BK292"/>
  <c r="J288"/>
  <c r="BK283"/>
  <c r="BK275"/>
  <c r="BK270"/>
  <c r="BK263"/>
  <c r="J261"/>
  <c r="J255"/>
  <c r="BK253"/>
  <c r="J246"/>
  <c r="BK244"/>
  <c r="J241"/>
  <c r="J238"/>
  <c r="J232"/>
  <c r="BK228"/>
  <c r="BK223"/>
  <c r="J221"/>
  <c r="BK214"/>
  <c r="BK211"/>
  <c r="J208"/>
  <c r="J202"/>
  <c r="J198"/>
  <c r="J195"/>
  <c r="BK189"/>
  <c r="BK186"/>
  <c r="J184"/>
  <c r="J182"/>
  <c r="BK180"/>
  <c r="BK176"/>
  <c r="BK173"/>
  <c r="J171"/>
  <c r="BK168"/>
  <c r="J165"/>
  <c r="BK163"/>
  <c r="J161"/>
  <c r="BK158"/>
  <c i="3" r="BK146"/>
  <c r="BK143"/>
  <c r="BK142"/>
  <c r="BK141"/>
  <c r="J140"/>
  <c r="BK139"/>
  <c r="BK138"/>
  <c r="J136"/>
  <c r="J135"/>
  <c r="J134"/>
  <c r="J130"/>
  <c r="BK129"/>
  <c r="BK128"/>
  <c r="J146"/>
  <c r="J144"/>
  <c r="J143"/>
  <c r="J141"/>
  <c r="BK140"/>
  <c r="J138"/>
  <c r="J137"/>
  <c r="BK136"/>
  <c r="J128"/>
  <c r="BK144"/>
  <c r="J139"/>
  <c r="BK135"/>
  <c r="BK132"/>
  <c r="J129"/>
  <c i="4" r="J156"/>
  <c r="J154"/>
  <c r="BK151"/>
  <c r="BK149"/>
  <c r="J145"/>
  <c r="BK142"/>
  <c r="J141"/>
  <c r="J140"/>
  <c r="BK137"/>
  <c r="J135"/>
  <c r="J134"/>
  <c r="BK133"/>
  <c r="BK131"/>
  <c r="BK129"/>
  <c r="J127"/>
  <c r="J159"/>
  <c r="BK158"/>
  <c r="BK157"/>
  <c r="J153"/>
  <c r="BK152"/>
  <c r="J151"/>
  <c r="J148"/>
  <c r="J147"/>
  <c r="J146"/>
  <c r="BK138"/>
  <c r="J136"/>
  <c r="J133"/>
  <c r="J132"/>
  <c r="BK130"/>
  <c r="J129"/>
  <c r="BK128"/>
  <c r="J126"/>
  <c r="BK159"/>
  <c r="J158"/>
  <c r="BK156"/>
  <c r="BK155"/>
  <c r="BK154"/>
  <c r="BK153"/>
  <c r="BK150"/>
  <c r="J149"/>
  <c r="BK147"/>
  <c r="BK146"/>
  <c r="BK145"/>
  <c r="J143"/>
  <c r="J142"/>
  <c r="BK141"/>
  <c r="BK140"/>
  <c r="J138"/>
  <c r="J137"/>
  <c r="BK136"/>
  <c r="BK135"/>
  <c r="BK134"/>
  <c r="BK132"/>
  <c r="J131"/>
  <c r="J130"/>
  <c r="J128"/>
  <c r="BK127"/>
  <c r="BK126"/>
  <c i="5" r="J142"/>
  <c r="BK139"/>
  <c r="J137"/>
  <c r="J134"/>
  <c r="J131"/>
  <c r="J129"/>
  <c r="J128"/>
  <c r="BK140"/>
  <c r="J136"/>
  <c r="BK135"/>
  <c r="J130"/>
  <c r="BK128"/>
  <c r="J140"/>
  <c r="BK137"/>
  <c r="J135"/>
  <c r="BK134"/>
  <c r="BK131"/>
  <c r="BK129"/>
  <c i="2" r="BK677"/>
  <c r="BK675"/>
  <c r="J669"/>
  <c r="J666"/>
  <c r="J665"/>
  <c r="BK664"/>
  <c r="J663"/>
  <c r="J661"/>
  <c r="BK659"/>
  <c r="BK657"/>
  <c r="J652"/>
  <c r="BK650"/>
  <c r="J648"/>
  <c r="BK640"/>
  <c r="BK636"/>
  <c r="BK634"/>
  <c r="BK623"/>
  <c r="BK621"/>
  <c r="BK620"/>
  <c r="BK616"/>
  <c r="J613"/>
  <c r="BK607"/>
  <c r="BK603"/>
  <c r="J600"/>
  <c r="BK593"/>
  <c r="J590"/>
  <c r="J588"/>
  <c r="BK584"/>
  <c r="J581"/>
  <c r="J577"/>
  <c r="BK571"/>
  <c r="BK566"/>
  <c r="BK559"/>
  <c r="J548"/>
  <c r="BK541"/>
  <c r="BK539"/>
  <c r="J537"/>
  <c r="J529"/>
  <c r="BK524"/>
  <c r="BK520"/>
  <c r="BK518"/>
  <c r="J512"/>
  <c r="BK507"/>
  <c r="BK498"/>
  <c r="J490"/>
  <c r="BK482"/>
  <c r="J481"/>
  <c r="J477"/>
  <c r="J463"/>
  <c r="BK459"/>
  <c r="J456"/>
  <c r="BK448"/>
  <c r="J446"/>
  <c r="BK441"/>
  <c r="J438"/>
  <c r="BK431"/>
  <c r="J419"/>
  <c r="BK416"/>
  <c r="J413"/>
  <c r="J408"/>
  <c r="BK401"/>
  <c r="J396"/>
  <c r="BK377"/>
  <c r="J364"/>
  <c r="J363"/>
  <c r="BK352"/>
  <c r="BK348"/>
  <c r="J342"/>
  <c r="J335"/>
  <c r="J332"/>
  <c r="BK325"/>
  <c r="BK323"/>
  <c r="BK316"/>
  <c r="BK310"/>
  <c r="BK307"/>
  <c r="J305"/>
  <c r="J302"/>
  <c r="J296"/>
  <c r="J287"/>
  <c r="J279"/>
  <c r="J276"/>
  <c r="BK274"/>
  <c r="BK272"/>
  <c r="BK267"/>
  <c r="BK265"/>
  <c r="J263"/>
  <c r="J259"/>
  <c r="BK255"/>
  <c r="J254"/>
  <c r="J249"/>
  <c r="J244"/>
  <c r="J242"/>
  <c r="J214"/>
  <c r="J211"/>
  <c r="BK203"/>
  <c r="BK202"/>
  <c r="BK195"/>
  <c r="J188"/>
  <c r="J178"/>
  <c r="J175"/>
  <c r="BK171"/>
  <c r="BK169"/>
  <c r="J167"/>
  <c r="J163"/>
  <c i="1" r="AK27"/>
  <c i="2" r="J681"/>
  <c r="BK674"/>
  <c r="J674"/>
  <c r="J668"/>
  <c r="J667"/>
  <c r="BK666"/>
  <c r="BK656"/>
  <c r="BK655"/>
  <c r="J654"/>
  <c r="J653"/>
  <c r="J650"/>
  <c r="BK649"/>
  <c r="J646"/>
  <c r="J644"/>
  <c r="BK642"/>
  <c r="BK638"/>
  <c r="BK635"/>
  <c r="BK632"/>
  <c r="J628"/>
  <c r="J627"/>
  <c r="BK624"/>
  <c r="J617"/>
  <c r="J614"/>
  <c r="BK611"/>
  <c r="BK608"/>
  <c r="J607"/>
  <c r="J604"/>
  <c r="BK599"/>
  <c r="BK595"/>
  <c r="J585"/>
  <c r="BK581"/>
  <c r="BK575"/>
  <c r="J571"/>
  <c r="BK569"/>
  <c r="BK565"/>
  <c r="BK563"/>
  <c r="J559"/>
  <c r="J558"/>
  <c r="J556"/>
  <c r="BK552"/>
  <c r="BK544"/>
  <c r="J539"/>
  <c r="J536"/>
  <c r="J534"/>
  <c r="BK531"/>
  <c r="BK529"/>
  <c r="J525"/>
  <c r="J523"/>
  <c r="BK515"/>
  <c r="BK513"/>
  <c r="J502"/>
  <c r="BK497"/>
  <c r="J494"/>
  <c r="J492"/>
  <c r="BK490"/>
  <c r="J486"/>
  <c r="J482"/>
  <c r="BK474"/>
  <c r="J471"/>
  <c r="J467"/>
  <c r="BK463"/>
  <c r="J460"/>
  <c r="BK456"/>
  <c r="J452"/>
  <c r="J449"/>
  <c r="J444"/>
  <c r="J440"/>
  <c r="J437"/>
  <c r="J434"/>
  <c r="BK430"/>
  <c r="J429"/>
  <c r="BK427"/>
  <c r="BK425"/>
  <c r="J421"/>
  <c r="BK419"/>
  <c r="J417"/>
  <c r="J414"/>
  <c r="BK409"/>
  <c r="BK406"/>
  <c r="BK404"/>
  <c r="J401"/>
  <c r="BK398"/>
  <c r="BK395"/>
  <c r="J392"/>
  <c r="BK388"/>
  <c r="J385"/>
  <c r="BK382"/>
  <c r="J380"/>
  <c r="J378"/>
  <c r="J373"/>
  <c r="J372"/>
  <c r="J358"/>
  <c r="BK355"/>
  <c r="J352"/>
  <c r="BK341"/>
  <c r="BK338"/>
  <c r="J336"/>
  <c r="BK332"/>
  <c r="BK330"/>
  <c r="J325"/>
  <c r="BK321"/>
  <c r="BK319"/>
  <c r="BK317"/>
  <c r="J309"/>
  <c r="BK305"/>
  <c r="J300"/>
  <c r="BK293"/>
  <c r="J290"/>
  <c r="BK286"/>
  <c r="J284"/>
  <c r="J280"/>
  <c r="BK278"/>
  <c r="J272"/>
  <c r="J268"/>
  <c r="J266"/>
  <c r="BK261"/>
  <c r="J256"/>
  <c r="BK252"/>
  <c r="BK249"/>
  <c r="BK242"/>
  <c r="BK240"/>
  <c r="BK236"/>
  <c r="J233"/>
  <c r="BK232"/>
  <c r="BK230"/>
  <c r="J220"/>
  <c r="BK215"/>
  <c r="BK213"/>
  <c r="J210"/>
  <c r="BK208"/>
  <c r="J206"/>
  <c r="BK201"/>
  <c r="BK199"/>
  <c r="BK197"/>
  <c r="J191"/>
  <c r="J187"/>
  <c r="BK184"/>
  <c r="BK182"/>
  <c r="J180"/>
  <c r="J174"/>
  <c r="BK167"/>
  <c r="BK165"/>
  <c r="BK161"/>
  <c r="J159"/>
  <c r="J158"/>
  <c r="J677"/>
  <c r="J672"/>
  <c r="BK661"/>
  <c r="J659"/>
  <c r="J658"/>
  <c r="J655"/>
  <c r="BK653"/>
  <c r="BK648"/>
  <c r="BK646"/>
  <c r="J643"/>
  <c r="J640"/>
  <c r="BK639"/>
  <c r="BK637"/>
  <c r="BK631"/>
  <c r="BK627"/>
  <c r="J622"/>
  <c r="BK618"/>
  <c r="J612"/>
  <c r="J611"/>
  <c r="BK604"/>
  <c r="J599"/>
  <c r="BK597"/>
  <c r="J595"/>
  <c r="J587"/>
  <c r="J582"/>
  <c r="BK578"/>
  <c r="J573"/>
  <c r="BK570"/>
  <c r="BK562"/>
  <c r="BK557"/>
  <c r="BK556"/>
  <c r="J553"/>
  <c r="BK551"/>
  <c r="BK547"/>
  <c r="J546"/>
  <c r="BK543"/>
  <c r="J541"/>
  <c r="BK537"/>
  <c r="BK534"/>
  <c r="J532"/>
  <c r="BK528"/>
  <c r="BK523"/>
  <c r="J520"/>
  <c r="BK517"/>
  <c r="J516"/>
  <c r="BK514"/>
  <c r="BK512"/>
  <c r="BK504"/>
  <c r="J503"/>
  <c r="BK499"/>
  <c r="BK493"/>
  <c r="BK486"/>
  <c r="BK485"/>
  <c r="BK481"/>
  <c r="J476"/>
  <c r="J474"/>
  <c r="BK472"/>
  <c r="J469"/>
  <c r="J466"/>
  <c r="BK461"/>
  <c r="BK455"/>
  <c r="J454"/>
  <c r="J448"/>
  <c r="BK444"/>
  <c r="J430"/>
  <c r="BK428"/>
  <c r="J425"/>
  <c r="BK421"/>
  <c r="J418"/>
  <c r="J405"/>
  <c r="J403"/>
  <c r="J397"/>
  <c r="J394"/>
  <c r="J388"/>
  <c r="J386"/>
  <c r="J381"/>
  <c r="J379"/>
  <c r="J376"/>
  <c r="BK372"/>
  <c r="J371"/>
  <c r="J369"/>
  <c r="BK366"/>
  <c r="BK364"/>
  <c r="BK359"/>
  <c r="BK354"/>
  <c r="J348"/>
  <c r="J346"/>
  <c r="J344"/>
  <c r="J341"/>
  <c r="J338"/>
  <c r="J331"/>
  <c r="BK327"/>
  <c r="BK326"/>
  <c r="J323"/>
  <c r="J321"/>
  <c r="J319"/>
  <c r="J315"/>
  <c r="J311"/>
  <c r="BK303"/>
  <c r="J299"/>
  <c r="BK296"/>
  <c r="BK294"/>
  <c r="J291"/>
  <c r="BK289"/>
  <c r="J286"/>
  <c r="J283"/>
  <c r="J278"/>
  <c r="J274"/>
  <c r="BK268"/>
  <c r="J262"/>
  <c r="BK259"/>
  <c r="J252"/>
  <c r="BK248"/>
  <c r="BK238"/>
  <c r="J236"/>
  <c r="BK233"/>
  <c r="J229"/>
  <c r="BK225"/>
  <c r="J222"/>
  <c r="BK220"/>
  <c r="BK218"/>
  <c r="BK210"/>
  <c r="BK205"/>
  <c r="J199"/>
  <c r="J194"/>
  <c r="BK191"/>
  <c r="BK188"/>
  <c r="BK680"/>
  <c r="J679"/>
  <c r="J678"/>
  <c r="BK672"/>
  <c r="BK669"/>
  <c r="J641"/>
  <c r="J632"/>
  <c r="BK628"/>
  <c r="J625"/>
  <c r="J619"/>
  <c r="J615"/>
  <c r="J608"/>
  <c r="J601"/>
  <c r="J596"/>
  <c r="J593"/>
  <c r="BK590"/>
  <c r="BK588"/>
  <c r="BK585"/>
  <c r="J584"/>
  <c r="BK580"/>
  <c r="J578"/>
  <c r="J576"/>
  <c r="BK573"/>
  <c r="BK567"/>
  <c r="J564"/>
  <c r="J562"/>
  <c r="BK554"/>
  <c r="BK549"/>
  <c r="BK546"/>
  <c r="J543"/>
  <c r="J533"/>
  <c r="J526"/>
  <c r="J521"/>
  <c r="J517"/>
  <c r="J513"/>
  <c r="J507"/>
  <c r="J504"/>
  <c r="J499"/>
  <c r="J496"/>
  <c r="BK489"/>
  <c r="BK488"/>
  <c r="J480"/>
  <c r="BK476"/>
  <c r="J468"/>
  <c r="BK467"/>
  <c r="BK464"/>
  <c r="BK460"/>
  <c r="J459"/>
  <c r="BK454"/>
  <c r="BK452"/>
  <c r="BK450"/>
  <c r="BK446"/>
  <c r="J441"/>
  <c r="BK436"/>
  <c r="BK434"/>
  <c r="J424"/>
  <c r="BK413"/>
  <c r="BK410"/>
  <c r="J399"/>
  <c r="BK396"/>
  <c r="J393"/>
  <c r="BK391"/>
  <c r="J387"/>
  <c r="BK379"/>
  <c r="BK375"/>
  <c r="BK371"/>
  <c r="J370"/>
  <c r="J368"/>
  <c r="BK367"/>
  <c r="J361"/>
  <c r="J359"/>
  <c r="J351"/>
  <c r="BK345"/>
  <c r="BK343"/>
  <c r="J339"/>
  <c r="BK335"/>
  <c r="BK333"/>
  <c r="BK328"/>
  <c r="J318"/>
  <c r="J314"/>
  <c r="BK311"/>
  <c r="J308"/>
  <c r="J304"/>
  <c r="BK300"/>
  <c r="J295"/>
  <c r="BK291"/>
  <c r="BK284"/>
  <c r="J282"/>
  <c r="BK273"/>
  <c r="BK269"/>
  <c r="BK262"/>
  <c r="BK260"/>
  <c r="BK254"/>
  <c r="BK250"/>
  <c r="J247"/>
  <c r="BK243"/>
  <c r="BK239"/>
  <c r="BK237"/>
  <c r="J230"/>
  <c r="J225"/>
  <c r="BK222"/>
  <c r="J215"/>
  <c r="BK212"/>
  <c r="BK209"/>
  <c r="J203"/>
  <c r="BK200"/>
  <c r="J197"/>
  <c r="BK194"/>
  <c r="BK187"/>
  <c r="BK185"/>
  <c r="BK183"/>
  <c r="BK181"/>
  <c r="BK178"/>
  <c r="BK174"/>
  <c r="BK172"/>
  <c r="J169"/>
  <c r="J166"/>
  <c r="J164"/>
  <c r="J162"/>
  <c r="BK160"/>
  <c i="3" r="F39"/>
  <c r="J132"/>
  <c r="J142"/>
  <c r="BK137"/>
  <c r="BK134"/>
  <c r="BK130"/>
  <c i="4" r="J157"/>
  <c r="J155"/>
  <c r="J152"/>
  <c r="J150"/>
  <c r="BK148"/>
  <c r="BK143"/>
  <c i="2" l="1" r="P157"/>
  <c r="T157"/>
  <c r="P170"/>
  <c r="BK179"/>
  <c r="J179"/>
  <c r="J100"/>
  <c r="R179"/>
  <c r="BK193"/>
  <c r="J193"/>
  <c r="J101"/>
  <c r="R193"/>
  <c r="P204"/>
  <c r="R204"/>
  <c r="BK217"/>
  <c r="J217"/>
  <c r="J103"/>
  <c r="T217"/>
  <c r="P227"/>
  <c r="R227"/>
  <c r="BK235"/>
  <c r="J235"/>
  <c r="J107"/>
  <c r="R235"/>
  <c r="BK245"/>
  <c r="J245"/>
  <c r="J108"/>
  <c r="R245"/>
  <c r="BK257"/>
  <c r="J257"/>
  <c r="J109"/>
  <c r="R257"/>
  <c r="BK281"/>
  <c r="J281"/>
  <c r="J110"/>
  <c r="T281"/>
  <c r="P297"/>
  <c r="BK313"/>
  <c r="J313"/>
  <c r="J112"/>
  <c r="T313"/>
  <c r="P350"/>
  <c r="T350"/>
  <c r="P357"/>
  <c r="T357"/>
  <c r="P362"/>
  <c r="R362"/>
  <c r="BK374"/>
  <c r="J374"/>
  <c r="J116"/>
  <c r="R374"/>
  <c r="BK383"/>
  <c r="J383"/>
  <c r="J117"/>
  <c r="T383"/>
  <c r="R407"/>
  <c r="BK411"/>
  <c r="J411"/>
  <c r="J119"/>
  <c r="R411"/>
  <c r="BK415"/>
  <c r="J415"/>
  <c r="J120"/>
  <c r="R415"/>
  <c r="BK423"/>
  <c r="J423"/>
  <c r="J121"/>
  <c r="T423"/>
  <c r="P439"/>
  <c r="T439"/>
  <c r="P479"/>
  <c r="T479"/>
  <c r="P487"/>
  <c r="T487"/>
  <c r="P495"/>
  <c r="T495"/>
  <c r="P500"/>
  <c r="T500"/>
  <c r="P505"/>
  <c r="T505"/>
  <c r="P510"/>
  <c r="P509"/>
  <c r="T510"/>
  <c r="T509"/>
  <c r="P671"/>
  <c r="T671"/>
  <c r="P676"/>
  <c r="T676"/>
  <c i="3" r="P127"/>
  <c r="T127"/>
  <c r="P133"/>
  <c r="T133"/>
  <c i="4" r="P125"/>
  <c r="T125"/>
  <c r="P144"/>
  <c r="R144"/>
  <c i="2" r="BK350"/>
  <c r="J350"/>
  <c r="J113"/>
  <c r="R350"/>
  <c r="BK357"/>
  <c r="J357"/>
  <c r="J114"/>
  <c r="R357"/>
  <c r="BK362"/>
  <c r="J362"/>
  <c r="J115"/>
  <c r="T362"/>
  <c r="P374"/>
  <c r="T374"/>
  <c r="P383"/>
  <c r="R383"/>
  <c r="BK407"/>
  <c r="J407"/>
  <c r="J118"/>
  <c r="P407"/>
  <c r="T407"/>
  <c r="P411"/>
  <c r="T411"/>
  <c r="P415"/>
  <c r="T415"/>
  <c r="P423"/>
  <c r="R423"/>
  <c r="BK439"/>
  <c r="J439"/>
  <c r="J122"/>
  <c r="R439"/>
  <c r="BK479"/>
  <c r="J479"/>
  <c r="J123"/>
  <c r="R479"/>
  <c r="BK487"/>
  <c r="J487"/>
  <c r="J124"/>
  <c r="R487"/>
  <c r="BK495"/>
  <c r="J495"/>
  <c r="J125"/>
  <c r="R495"/>
  <c r="BK500"/>
  <c r="J500"/>
  <c r="J126"/>
  <c r="R500"/>
  <c r="BK505"/>
  <c r="J505"/>
  <c r="J127"/>
  <c r="R505"/>
  <c r="BK510"/>
  <c r="J510"/>
  <c r="J129"/>
  <c r="R510"/>
  <c r="R509"/>
  <c r="BK671"/>
  <c r="J671"/>
  <c r="J130"/>
  <c r="R671"/>
  <c r="BK676"/>
  <c r="J676"/>
  <c r="J131"/>
  <c r="R676"/>
  <c i="3" r="BK127"/>
  <c r="J127"/>
  <c r="J98"/>
  <c r="R127"/>
  <c r="BK133"/>
  <c r="J133"/>
  <c r="J100"/>
  <c r="R133"/>
  <c i="4" r="BK125"/>
  <c r="R125"/>
  <c r="R124"/>
  <c r="R123"/>
  <c r="BK144"/>
  <c r="J144"/>
  <c r="J99"/>
  <c r="T144"/>
  <c i="2" r="BK157"/>
  <c r="J157"/>
  <c r="J98"/>
  <c r="R157"/>
  <c r="BK170"/>
  <c r="J170"/>
  <c r="J99"/>
  <c r="R170"/>
  <c r="T170"/>
  <c r="P179"/>
  <c r="T179"/>
  <c r="P193"/>
  <c r="T193"/>
  <c r="BK204"/>
  <c r="J204"/>
  <c r="J102"/>
  <c r="T204"/>
  <c r="P217"/>
  <c r="R217"/>
  <c r="BK227"/>
  <c r="J227"/>
  <c r="J106"/>
  <c r="T227"/>
  <c r="P235"/>
  <c r="T235"/>
  <c r="P245"/>
  <c r="T245"/>
  <c r="P257"/>
  <c r="T257"/>
  <c r="P281"/>
  <c r="R281"/>
  <c r="BK297"/>
  <c r="J297"/>
  <c r="J111"/>
  <c r="R297"/>
  <c r="T297"/>
  <c r="P313"/>
  <c i="5" r="BK127"/>
  <c r="J127"/>
  <c r="J98"/>
  <c r="P127"/>
  <c r="R127"/>
  <c r="T127"/>
  <c r="BK133"/>
  <c r="J133"/>
  <c r="J99"/>
  <c r="P133"/>
  <c r="R133"/>
  <c r="T133"/>
  <c r="BK138"/>
  <c r="J138"/>
  <c r="J100"/>
  <c r="P138"/>
  <c r="R138"/>
  <c r="T138"/>
  <c i="3" r="BK131"/>
  <c r="J131"/>
  <c r="J99"/>
  <c r="BK145"/>
  <c r="J145"/>
  <c r="J101"/>
  <c i="2" r="BK224"/>
  <c r="J224"/>
  <c r="J104"/>
  <c i="5" r="BK141"/>
  <c r="J141"/>
  <c r="J101"/>
  <c i="4" r="J125"/>
  <c r="J98"/>
  <c i="5" r="E85"/>
  <c r="J89"/>
  <c r="F121"/>
  <c r="J122"/>
  <c r="BF129"/>
  <c r="BF137"/>
  <c r="BF142"/>
  <c r="J91"/>
  <c r="BF130"/>
  <c r="BF131"/>
  <c r="BF135"/>
  <c r="BF136"/>
  <c r="BF139"/>
  <c r="BF140"/>
  <c r="BF128"/>
  <c r="BF132"/>
  <c r="BF134"/>
  <c i="4" r="E85"/>
  <c r="J89"/>
  <c r="J91"/>
  <c r="J92"/>
  <c r="F119"/>
  <c r="BF129"/>
  <c r="BF130"/>
  <c r="BF134"/>
  <c r="BF137"/>
  <c r="BF140"/>
  <c r="BF142"/>
  <c r="BF143"/>
  <c r="BF146"/>
  <c r="BF148"/>
  <c r="BF151"/>
  <c r="BF152"/>
  <c r="BF153"/>
  <c r="BF154"/>
  <c r="BF155"/>
  <c r="BF159"/>
  <c r="BF131"/>
  <c r="BF135"/>
  <c r="BF136"/>
  <c r="BF150"/>
  <c r="BF158"/>
  <c r="BF126"/>
  <c r="BF127"/>
  <c r="BF128"/>
  <c r="BF132"/>
  <c r="BF133"/>
  <c r="BF138"/>
  <c r="BF141"/>
  <c r="BF145"/>
  <c r="BF147"/>
  <c r="BF149"/>
  <c r="BF156"/>
  <c r="BF157"/>
  <c i="3" r="J92"/>
  <c r="F91"/>
  <c r="J91"/>
  <c r="E115"/>
  <c r="J119"/>
  <c r="BF130"/>
  <c r="BF135"/>
  <c r="BF139"/>
  <c r="BF140"/>
  <c r="BF144"/>
  <c r="BF128"/>
  <c r="BF129"/>
  <c r="BF134"/>
  <c r="BF138"/>
  <c r="BF141"/>
  <c r="BF146"/>
  <c r="BF132"/>
  <c r="BF136"/>
  <c r="BF137"/>
  <c r="BF142"/>
  <c r="BF143"/>
  <c i="1" r="BD96"/>
  <c i="2" r="F151"/>
  <c r="BF160"/>
  <c r="BF162"/>
  <c r="BF165"/>
  <c r="BF166"/>
  <c r="BF169"/>
  <c r="BF174"/>
  <c r="BF176"/>
  <c r="BF182"/>
  <c r="BF183"/>
  <c r="BF186"/>
  <c r="BF188"/>
  <c r="BF191"/>
  <c r="BF196"/>
  <c r="BF198"/>
  <c r="BF207"/>
  <c r="BF209"/>
  <c r="BF214"/>
  <c r="BF219"/>
  <c r="BF221"/>
  <c r="BF230"/>
  <c r="BF231"/>
  <c r="BF233"/>
  <c r="BF234"/>
  <c r="BF239"/>
  <c r="BF246"/>
  <c r="BF248"/>
  <c r="BF249"/>
  <c r="BF254"/>
  <c r="BF260"/>
  <c r="BF262"/>
  <c r="BF274"/>
  <c r="BF280"/>
  <c r="BF282"/>
  <c r="BF284"/>
  <c r="BF285"/>
  <c r="BF287"/>
  <c r="BF289"/>
  <c r="BF291"/>
  <c r="BF292"/>
  <c r="BF294"/>
  <c r="BF302"/>
  <c r="BF303"/>
  <c r="BF305"/>
  <c r="BF306"/>
  <c r="BF307"/>
  <c r="BF314"/>
  <c r="BF316"/>
  <c r="BF317"/>
  <c r="BF320"/>
  <c r="BF321"/>
  <c r="BF323"/>
  <c r="BF326"/>
  <c r="BF327"/>
  <c r="BF328"/>
  <c r="BF333"/>
  <c r="BF336"/>
  <c r="BF337"/>
  <c r="BF338"/>
  <c r="BF349"/>
  <c r="BF364"/>
  <c r="BF365"/>
  <c r="BF371"/>
  <c r="BF372"/>
  <c r="BF380"/>
  <c r="BF381"/>
  <c r="BF386"/>
  <c r="BF394"/>
  <c r="BF397"/>
  <c r="BF398"/>
  <c r="BF404"/>
  <c r="BF405"/>
  <c r="BF420"/>
  <c r="BF422"/>
  <c r="BF428"/>
  <c r="BF430"/>
  <c r="BF431"/>
  <c r="BF433"/>
  <c r="BF440"/>
  <c r="BF443"/>
  <c r="BF444"/>
  <c r="BF445"/>
  <c r="BF450"/>
  <c r="BF451"/>
  <c r="BF455"/>
  <c r="BF458"/>
  <c r="BF469"/>
  <c r="BF471"/>
  <c r="BF473"/>
  <c r="BF477"/>
  <c r="BF485"/>
  <c r="BF490"/>
  <c r="BF492"/>
  <c r="BF493"/>
  <c r="BF498"/>
  <c r="BF502"/>
  <c r="BF504"/>
  <c r="BF519"/>
  <c r="BF525"/>
  <c r="BF527"/>
  <c r="BF531"/>
  <c r="BF533"/>
  <c r="BF542"/>
  <c r="BF555"/>
  <c r="BF563"/>
  <c r="BF565"/>
  <c r="BF569"/>
  <c r="BF571"/>
  <c r="BF574"/>
  <c r="BF575"/>
  <c r="BF582"/>
  <c r="BF583"/>
  <c r="BF587"/>
  <c r="BF591"/>
  <c r="BF593"/>
  <c r="BF596"/>
  <c r="BF600"/>
  <c r="BF601"/>
  <c r="BF604"/>
  <c r="BF609"/>
  <c r="BF611"/>
  <c r="BF614"/>
  <c r="BF618"/>
  <c r="BF619"/>
  <c r="BF623"/>
  <c r="BF624"/>
  <c r="BF625"/>
  <c r="BF626"/>
  <c r="BF631"/>
  <c r="BF632"/>
  <c r="BF634"/>
  <c r="BF636"/>
  <c r="BF637"/>
  <c r="BF639"/>
  <c r="BF640"/>
  <c r="BF667"/>
  <c r="BF668"/>
  <c r="BF669"/>
  <c r="BF670"/>
  <c r="BF673"/>
  <c r="BF677"/>
  <c r="BF678"/>
  <c r="BF679"/>
  <c r="BF680"/>
  <c r="BF192"/>
  <c r="BF195"/>
  <c r="BF197"/>
  <c r="BF203"/>
  <c r="BF208"/>
  <c r="BF215"/>
  <c r="BF216"/>
  <c r="BF222"/>
  <c r="BF223"/>
  <c r="BF228"/>
  <c r="BF229"/>
  <c r="BF232"/>
  <c r="BF237"/>
  <c r="BF238"/>
  <c r="BF240"/>
  <c r="BF241"/>
  <c r="BF251"/>
  <c r="BF252"/>
  <c r="BF258"/>
  <c r="BF261"/>
  <c r="BF266"/>
  <c r="BF268"/>
  <c r="BF269"/>
  <c r="BF270"/>
  <c r="BF272"/>
  <c r="BF273"/>
  <c r="BF277"/>
  <c r="BF299"/>
  <c r="BF300"/>
  <c r="BF309"/>
  <c r="BF310"/>
  <c r="BF315"/>
  <c r="BF319"/>
  <c r="BF322"/>
  <c r="BF325"/>
  <c r="BF330"/>
  <c r="BF335"/>
  <c r="BF340"/>
  <c r="BF345"/>
  <c r="BF346"/>
  <c r="BF354"/>
  <c r="BF358"/>
  <c r="BF366"/>
  <c r="BF367"/>
  <c r="BF373"/>
  <c r="BF375"/>
  <c r="BF382"/>
  <c r="BF384"/>
  <c r="BF385"/>
  <c r="BF387"/>
  <c r="BF388"/>
  <c r="BF391"/>
  <c r="BF395"/>
  <c r="BF396"/>
  <c r="BF402"/>
  <c r="BF408"/>
  <c r="BF409"/>
  <c r="BF412"/>
  <c r="BF417"/>
  <c r="BF419"/>
  <c r="BF421"/>
  <c r="BF424"/>
  <c r="BF429"/>
  <c r="BF438"/>
  <c r="BF441"/>
  <c r="BF446"/>
  <c r="BF447"/>
  <c r="BF449"/>
  <c r="BF463"/>
  <c r="BF465"/>
  <c r="BF466"/>
  <c r="BF468"/>
  <c r="BF475"/>
  <c r="BF478"/>
  <c r="BF483"/>
  <c r="BF486"/>
  <c r="BF488"/>
  <c r="BF501"/>
  <c r="BF507"/>
  <c r="BF512"/>
  <c r="BF513"/>
  <c r="BF514"/>
  <c r="BF515"/>
  <c r="BF516"/>
  <c r="BF518"/>
  <c r="BF521"/>
  <c r="BF539"/>
  <c r="BF545"/>
  <c r="BF546"/>
  <c r="BF549"/>
  <c r="BF550"/>
  <c r="BF551"/>
  <c r="BF559"/>
  <c r="BF561"/>
  <c r="BF567"/>
  <c r="BF581"/>
  <c r="BF586"/>
  <c r="BF589"/>
  <c r="BF592"/>
  <c r="BF602"/>
  <c r="BF605"/>
  <c r="BF608"/>
  <c r="BF612"/>
  <c r="BF621"/>
  <c r="BF622"/>
  <c r="BF629"/>
  <c r="BF630"/>
  <c r="BF633"/>
  <c r="BF635"/>
  <c r="BF641"/>
  <c r="BF642"/>
  <c r="BF643"/>
  <c r="BF644"/>
  <c r="BF648"/>
  <c r="BF649"/>
  <c r="BF652"/>
  <c r="BF653"/>
  <c r="BF654"/>
  <c r="BF655"/>
  <c r="BF658"/>
  <c r="BF659"/>
  <c r="BF674"/>
  <c r="E145"/>
  <c r="J149"/>
  <c r="J151"/>
  <c r="J152"/>
  <c r="BF158"/>
  <c r="BF159"/>
  <c r="BF161"/>
  <c r="BF163"/>
  <c r="BF164"/>
  <c r="BF167"/>
  <c r="BF168"/>
  <c r="BF171"/>
  <c r="BF175"/>
  <c r="BF177"/>
  <c r="BF178"/>
  <c r="BF181"/>
  <c r="BF189"/>
  <c r="BF199"/>
  <c r="BF200"/>
  <c r="BF202"/>
  <c r="BF205"/>
  <c r="BF211"/>
  <c r="BF225"/>
  <c r="BF236"/>
  <c r="BF244"/>
  <c r="BF250"/>
  <c r="BF253"/>
  <c r="BF255"/>
  <c r="BF256"/>
  <c r="BF259"/>
  <c r="BF264"/>
  <c r="BF265"/>
  <c r="BF267"/>
  <c r="BF271"/>
  <c r="BF275"/>
  <c r="BF279"/>
  <c r="BF283"/>
  <c r="BF290"/>
  <c r="BF293"/>
  <c r="BF296"/>
  <c r="BF298"/>
  <c r="BF304"/>
  <c r="BF308"/>
  <c r="BF311"/>
  <c r="BF312"/>
  <c r="BF318"/>
  <c r="BF324"/>
  <c r="BF329"/>
  <c r="BF342"/>
  <c r="BF343"/>
  <c r="BF344"/>
  <c r="BF347"/>
  <c r="BF348"/>
  <c r="BF352"/>
  <c r="BF359"/>
  <c r="BF361"/>
  <c r="BF368"/>
  <c r="BF369"/>
  <c r="BF370"/>
  <c r="BF377"/>
  <c r="BF379"/>
  <c r="BF389"/>
  <c r="BF390"/>
  <c r="BF392"/>
  <c r="BF393"/>
  <c r="BF399"/>
  <c r="BF400"/>
  <c r="BF401"/>
  <c r="BF403"/>
  <c r="BF410"/>
  <c r="BF413"/>
  <c r="BF414"/>
  <c r="BF416"/>
  <c r="BF432"/>
  <c r="BF434"/>
  <c r="BF436"/>
  <c r="BF448"/>
  <c r="BF452"/>
  <c r="BF453"/>
  <c r="BF454"/>
  <c r="BF456"/>
  <c r="BF459"/>
  <c r="BF461"/>
  <c r="BF464"/>
  <c r="BF467"/>
  <c r="BF470"/>
  <c r="BF472"/>
  <c r="BF474"/>
  <c r="BF481"/>
  <c r="BF482"/>
  <c r="BF494"/>
  <c r="BF496"/>
  <c r="BF499"/>
  <c r="BF503"/>
  <c r="BF506"/>
  <c r="BF508"/>
  <c r="BF511"/>
  <c r="BF517"/>
  <c r="BF520"/>
  <c r="BF522"/>
  <c r="BF523"/>
  <c r="BF524"/>
  <c r="BF526"/>
  <c r="BF528"/>
  <c r="BF529"/>
  <c r="BF532"/>
  <c r="BF535"/>
  <c r="BF537"/>
  <c r="BF538"/>
  <c r="BF540"/>
  <c r="BF541"/>
  <c r="BF544"/>
  <c r="BF547"/>
  <c r="BF548"/>
  <c r="BF552"/>
  <c r="BF553"/>
  <c r="BF554"/>
  <c r="BF556"/>
  <c r="BF557"/>
  <c r="BF558"/>
  <c r="BF560"/>
  <c r="BF562"/>
  <c r="BF566"/>
  <c r="BF572"/>
  <c r="BF573"/>
  <c r="BF577"/>
  <c r="BF578"/>
  <c r="BF579"/>
  <c r="BF580"/>
  <c r="BF584"/>
  <c r="BF590"/>
  <c r="BF594"/>
  <c r="BF595"/>
  <c r="BF597"/>
  <c r="BF598"/>
  <c r="BF603"/>
  <c r="BF606"/>
  <c r="BF607"/>
  <c r="BF616"/>
  <c r="BF617"/>
  <c r="BF620"/>
  <c r="BF627"/>
  <c r="BF645"/>
  <c r="BF646"/>
  <c r="BF647"/>
  <c r="BF651"/>
  <c r="BF672"/>
  <c r="BF681"/>
  <c r="BF172"/>
  <c r="BF173"/>
  <c r="BF180"/>
  <c r="BF184"/>
  <c r="BF185"/>
  <c r="BF187"/>
  <c r="BF190"/>
  <c r="BF194"/>
  <c r="BF201"/>
  <c r="BF206"/>
  <c r="BF210"/>
  <c r="BF212"/>
  <c r="BF213"/>
  <c r="BF218"/>
  <c r="BF220"/>
  <c r="BF242"/>
  <c r="BF243"/>
  <c r="BF247"/>
  <c r="BF263"/>
  <c r="BF276"/>
  <c r="BF278"/>
  <c r="BF286"/>
  <c r="BF288"/>
  <c r="BF295"/>
  <c r="BF301"/>
  <c r="BF331"/>
  <c r="BF332"/>
  <c r="BF334"/>
  <c r="BF339"/>
  <c r="BF341"/>
  <c r="BF351"/>
  <c r="BF353"/>
  <c r="BF355"/>
  <c r="BF356"/>
  <c r="BF360"/>
  <c r="BF363"/>
  <c r="BF376"/>
  <c r="BF378"/>
  <c r="BF406"/>
  <c r="BF418"/>
  <c r="BF425"/>
  <c r="BF426"/>
  <c r="BF427"/>
  <c r="BF435"/>
  <c r="BF437"/>
  <c r="BF442"/>
  <c r="BF457"/>
  <c r="BF460"/>
  <c r="BF462"/>
  <c r="BF476"/>
  <c r="BF480"/>
  <c r="BF484"/>
  <c r="BF489"/>
  <c r="BF491"/>
  <c r="BF497"/>
  <c r="BF530"/>
  <c r="BF534"/>
  <c r="BF536"/>
  <c r="BF543"/>
  <c r="BF564"/>
  <c r="BF568"/>
  <c r="BF570"/>
  <c r="BF576"/>
  <c r="BF585"/>
  <c r="BF588"/>
  <c r="BF599"/>
  <c r="BF610"/>
  <c r="BF613"/>
  <c r="BF615"/>
  <c r="BF628"/>
  <c r="BF638"/>
  <c r="BF650"/>
  <c r="BF656"/>
  <c r="BF657"/>
  <c r="BF660"/>
  <c r="BF661"/>
  <c r="BF662"/>
  <c r="BF663"/>
  <c r="BF664"/>
  <c r="BF665"/>
  <c r="BF666"/>
  <c r="BF675"/>
  <c r="F35"/>
  <c i="1" r="AZ95"/>
  <c i="3" r="F37"/>
  <c i="1" r="BB96"/>
  <c i="4" r="F35"/>
  <c i="1" r="AZ97"/>
  <c i="4" r="J35"/>
  <c i="1" r="AV97"/>
  <c i="5" r="F38"/>
  <c i="1" r="BC98"/>
  <c i="5" r="F39"/>
  <c i="1" r="BD98"/>
  <c i="2" r="F39"/>
  <c i="1" r="BD95"/>
  <c i="2" r="J35"/>
  <c i="1" r="AV95"/>
  <c i="3" r="F38"/>
  <c i="1" r="BC96"/>
  <c i="4" r="F38"/>
  <c i="1" r="BC97"/>
  <c i="4" r="F37"/>
  <c i="1" r="BB97"/>
  <c i="5" r="J35"/>
  <c i="1" r="AV98"/>
  <c i="2" r="F38"/>
  <c i="1" r="BC95"/>
  <c i="2" r="F37"/>
  <c i="1" r="BB95"/>
  <c i="3" r="J35"/>
  <c i="1" r="AV96"/>
  <c i="3" r="F35"/>
  <c i="1" r="AZ96"/>
  <c i="4" r="F39"/>
  <c i="1" r="BD97"/>
  <c i="5" r="F35"/>
  <c i="1" r="AZ98"/>
  <c i="5" r="F37"/>
  <c i="1" r="BB98"/>
  <c i="5" l="1" r="R126"/>
  <c r="R125"/>
  <c r="P126"/>
  <c r="P125"/>
  <c i="1" r="AU98"/>
  <c i="2" r="R156"/>
  <c i="4" r="BK124"/>
  <c r="J124"/>
  <c r="J97"/>
  <c i="3" r="R126"/>
  <c r="R125"/>
  <c i="2" r="P226"/>
  <c r="T156"/>
  <c i="5" r="T126"/>
  <c r="T125"/>
  <c i="2" r="T226"/>
  <c i="4" r="T124"/>
  <c r="T123"/>
  <c r="P124"/>
  <c r="P123"/>
  <c i="1" r="AU97"/>
  <c i="3" r="T126"/>
  <c r="T125"/>
  <c r="P126"/>
  <c r="P125"/>
  <c i="1" r="AU96"/>
  <c i="2" r="R226"/>
  <c r="P156"/>
  <c r="P155"/>
  <c i="1" r="AU95"/>
  <c i="2" r="BK156"/>
  <c r="J156"/>
  <c r="J97"/>
  <c r="BK509"/>
  <c r="J509"/>
  <c r="J128"/>
  <c i="3" r="BK126"/>
  <c r="J126"/>
  <c r="J97"/>
  <c i="2" r="BK226"/>
  <c r="J226"/>
  <c r="J105"/>
  <c i="5" r="BK126"/>
  <c r="J126"/>
  <c r="J97"/>
  <c i="3" r="J36"/>
  <c i="1" r="AW96"/>
  <c r="AT96"/>
  <c i="3" r="F36"/>
  <c i="1" r="BA96"/>
  <c i="4" r="J36"/>
  <c i="1" r="AW97"/>
  <c r="AT97"/>
  <c i="4" r="F36"/>
  <c i="1" r="BA97"/>
  <c r="BD94"/>
  <c r="W36"/>
  <c i="5" r="J36"/>
  <c i="1" r="AW98"/>
  <c r="AT98"/>
  <c r="AZ94"/>
  <c r="W32"/>
  <c i="5" r="F36"/>
  <c i="1" r="BA98"/>
  <c r="BC94"/>
  <c r="W35"/>
  <c r="BB94"/>
  <c r="W34"/>
  <c i="2" r="J36"/>
  <c i="1" r="AW95"/>
  <c r="AT95"/>
  <c i="2" r="F36"/>
  <c i="1" r="BA95"/>
  <c i="2" l="1" r="T155"/>
  <c r="R155"/>
  <c r="BK155"/>
  <c r="J155"/>
  <c r="J96"/>
  <c i="3" r="BK125"/>
  <c r="J125"/>
  <c r="J96"/>
  <c i="4" r="BK123"/>
  <c r="J123"/>
  <c r="J96"/>
  <c i="5" r="BK125"/>
  <c r="J125"/>
  <c r="J96"/>
  <c r="J30"/>
  <c i="2" r="J136"/>
  <c i="3" r="J106"/>
  <c i="5" r="J32"/>
  <c i="1" r="AG98"/>
  <c r="AX94"/>
  <c r="AU94"/>
  <c i="4" r="J104"/>
  <c i="1" r="BA94"/>
  <c r="W33"/>
  <c r="AV94"/>
  <c r="AK32"/>
  <c r="AY94"/>
  <c i="5" l="1" r="J41"/>
  <c i="3" r="J30"/>
  <c i="2" r="J30"/>
  <c i="4" r="J30"/>
  <c i="1" r="AN98"/>
  <c i="3" r="J32"/>
  <c i="1" r="AG96"/>
  <c i="4" r="J32"/>
  <c i="1" r="AG97"/>
  <c r="AW94"/>
  <c r="AK33"/>
  <c i="2" r="J32"/>
  <c i="1" r="AG95"/>
  <c r="AN95"/>
  <c i="5" r="J106"/>
  <c i="1" l="1" r="AN97"/>
  <c i="4" r="J41"/>
  <c i="3" r="J41"/>
  <c i="2" r="J41"/>
  <c i="1" r="AN96"/>
  <c r="AG94"/>
  <c r="AK26"/>
  <c r="AK29"/>
  <c r="AK38"/>
  <c r="AT94"/>
  <c r="AN94"/>
  <c r="AN102"/>
  <c l="1" r="AG102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<sst xmlns="http://schemas.openxmlformats.org/spreadsheetml/2006/main">
  <si>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</si>
  <si>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</si>
  <si>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</si>
  <si>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</si>
  <si>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</si>
  <si>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{f8c8db95-28ef-4985-9517-d34153156869}</t>
  </si>
  <si>
    <t>0,01</t>
  </si>
  <si>
    <t>20</t>
  </si>
  <si>
    <t>REKAPITULÁCIA STAVBY</t>
  </si>
  <si>
    <t xml:space="preserve">v ---  nižšie sa nachádzajú doplnkové a pomocné údaje k zostavám  --- v</t>
  </si>
  <si>
    <t>0,001</t>
  </si>
  <si>
    <t>Kód:</t>
  </si>
  <si>
    <t>13-PONUKA</t>
  </si>
  <si>
    <t>Stavba:</t>
  </si>
  <si>
    <t>Rekonštrukcia objektu Ústavu anorganickej chémie SAV</t>
  </si>
  <si>
    <t>JKSO:</t>
  </si>
  <si>
    <t>KS:</t>
  </si>
  <si>
    <t>Miesto:</t>
  </si>
  <si>
    <t xml:space="preserve"> </t>
  </si>
  <si>
    <t>Dátum:</t>
  </si>
  <si>
    <t>16. 8. 2021</t>
  </si>
  <si>
    <t>Objednávateľ:</t>
  </si>
  <si>
    <t>IČO:</t>
  </si>
  <si>
    <t>IČ DPH:</t>
  </si>
  <si>
    <t>Zhotoviteľ:</t>
  </si>
  <si>
    <t>ROKO SLOVAKIA s.r.o.</t>
  </si>
  <si>
    <t>Projektant: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</si>
  <si>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</si>
  <si>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</si>
  <si>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</si>
  <si>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</si>
  <si>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</si>
  <si>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</si>
  <si>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</si>
  <si>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</si>
  <si>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</si>
  <si>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</si>
  <si>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</si>
  <si>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</si>
  <si>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</si>
  <si>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</si>
  <si>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</si>
  <si>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</si>
  <si>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</si>
  <si>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</si>
  <si>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</si>
  <si>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</si>
  <si>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</si>
  <si>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</si>
  <si>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</si>
  <si>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</si>
  <si>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</si>
  <si>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</si>
  <si>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</si>
  <si>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</si>
  <si>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</si>
  <si>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</si>
  <si>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</si>
  <si>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</si>
  <si>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</si>
  <si>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</si>
  <si>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</si>
  <si>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</si>
  <si>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</si>
  <si>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</si>
  <si>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</si>
  <si>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</si>
  <si>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</si>
  <si>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</si>
  <si>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</si>
  <si>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</si>
  <si>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</si>
  <si>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</si>
  <si>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</si>
  <si>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</si>
  <si>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</si>
  <si>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</si>
  <si>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</si>
  <si>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 xml:space="preserve">SO O1 Vlastna stavba </t>
  </si>
  <si>
    <t>STA</t>
  </si>
  <si>
    <t>{07d7c560-b001-42a3-ae71-67f54e76c99a}</t>
  </si>
  <si>
    <t>2</t>
  </si>
  <si>
    <t>SO O2,O3 Vodovod, kanalizácia</t>
  </si>
  <si>
    <t>{d7e0df34-57fe-464a-98c7-05baa5e4a506}</t>
  </si>
  <si>
    <t>3</t>
  </si>
  <si>
    <t>SO 05 Prípojka NN</t>
  </si>
  <si>
    <t>{53586bd0-9887-4dfc-b3ad-baa14d4dec39}</t>
  </si>
  <si>
    <t>4</t>
  </si>
  <si>
    <t xml:space="preserve">SO O6  Spevnene plochy</t>
  </si>
  <si>
    <t>{3655a833-7066-4461-99c1-8a17eb7db5f7}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</si>
  <si>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</si>
  <si>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</si>
  <si>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</si>
  <si>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</si>
  <si>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</si>
  <si>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</si>
  <si>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 xml:space="preserve">1 - SO O1 Vlastna stavba 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</si>
  <si>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</si>
  <si>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</si>
  <si>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</si>
  <si>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</si>
  <si>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</si>
  <si>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</si>
  <si>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</si>
  <si>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</si>
  <si>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</si>
  <si>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</si>
  <si>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</si>
  <si>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</si>
  <si>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</si>
  <si>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</si>
  <si>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</si>
  <si>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</si>
  <si>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</si>
  <si>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</si>
  <si>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</si>
  <si>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</si>
  <si>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</si>
  <si>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 xml:space="preserve">    723 - Zdravotechnika - vnútorný plynovod</t>
  </si>
  <si>
    <t xml:space="preserve">    725 - Zdravotechnika - zariaďovacie predmety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</si>
  <si>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</si>
  <si>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</si>
  <si>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</si>
  <si>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</si>
  <si>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</si>
  <si>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</si>
  <si>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</si>
  <si>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</si>
  <si>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</si>
  <si>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Montáže vzduchotechnických zariadení</t>
  </si>
  <si>
    <t xml:space="preserve">    771 - Podlahy z dlaždíc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</si>
  <si>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</si>
  <si>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</si>
  <si>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</si>
  <si>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</si>
  <si>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M - Práce a dodávky M</t>
  </si>
  <si>
    <t xml:space="preserve">    21-M - Elektromontáže</t>
  </si>
  <si>
    <t xml:space="preserve">    43-M - Montáž oceľových konštrukcií</t>
  </si>
  <si>
    <t xml:space="preserve">    46-M - Zemné práce vykonávané pri externých montážnych prácach</t>
  </si>
  <si>
    <t>2) Ostatné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</si>
  <si>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</si>
  <si>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</si>
  <si>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</si>
  <si>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</si>
  <si>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</si>
  <si>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</si>
  <si>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</si>
  <si>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</si>
  <si>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</si>
  <si>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</si>
  <si>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</si>
  <si>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</si>
  <si>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</si>
  <si>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</si>
  <si>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</si>
  <si>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</si>
  <si>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</si>
  <si>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111101101</t>
  </si>
  <si>
    <t>Odstránenie travín a trstia s príp. nutným premiestnením a s uložením na hromady do 50 m, pri celkovej ploche do 1000m2</t>
  </si>
  <si>
    <t>m2</t>
  </si>
  <si>
    <t>122201102</t>
  </si>
  <si>
    <t>Odkopávka a prekopávka nezapažená v hornine 3, nad 100 do 1000 m3</t>
  </si>
  <si>
    <t>m3</t>
  </si>
  <si>
    <t>132201101</t>
  </si>
  <si>
    <t>Výkop ryhy do šírky 600 mm v horn.3 do 100 m3</t>
  </si>
  <si>
    <t>6</t>
  </si>
  <si>
    <t>132201109</t>
  </si>
  <si>
    <t>Príplatok k cene za lepivost pri hlbení rýh šírky do 600 mm zapažených i nezapažených s urovnaním dna v hornine 3</t>
  </si>
  <si>
    <t>8</t>
  </si>
  <si>
    <t>5</t>
  </si>
  <si>
    <t>132201201</t>
  </si>
  <si>
    <t>Výkop ryhy šírky 600-2000mm horn.3 do 100m3</t>
  </si>
  <si>
    <t>10</t>
  </si>
  <si>
    <t>132201209</t>
  </si>
  <si>
    <t>Príplatok k cenám za lepivost pri hlbení rýh š. nad 600 do 2 000 mm zapaž. i nezapažených, s urovnaním dna v hornine 3</t>
  </si>
  <si>
    <t>12</t>
  </si>
  <si>
    <t>7</t>
  </si>
  <si>
    <t>162501102</t>
  </si>
  <si>
    <t xml:space="preserve">Vodorovné premiestnenie výkopku  po spevnenej ceste z  horniny tr.1-4, do 100 m3 na vzdialenosť do 3000 m</t>
  </si>
  <si>
    <t>14</t>
  </si>
  <si>
    <t>162501105</t>
  </si>
  <si>
    <t xml:space="preserve">Vodorovné premiestnenie výkopku  po spevnenej ceste z  horniny tr.1-4, do 100 m3, príplatok k cene za každých dalšich a začatých 1000 m</t>
  </si>
  <si>
    <t>16</t>
  </si>
  <si>
    <t>9</t>
  </si>
  <si>
    <t>171201202</t>
  </si>
  <si>
    <t>Uloženie sypaniny na skládky nad 100 do 1000 m3</t>
  </si>
  <si>
    <t>18</t>
  </si>
  <si>
    <t>171209002</t>
  </si>
  <si>
    <t>Poplatok za skladovanie - zemina a kamenivo (17 05) ostatné</t>
  </si>
  <si>
    <t>t</t>
  </si>
  <si>
    <t>11</t>
  </si>
  <si>
    <t>174101001</t>
  </si>
  <si>
    <t>Zásyp sypaninou so zhutnením jám, šachiet, rýh, zárezov alebo okolo objektov do 100 m3</t>
  </si>
  <si>
    <t>22</t>
  </si>
  <si>
    <t>M</t>
  </si>
  <si>
    <t>5833752900</t>
  </si>
  <si>
    <t>Štrkopiesok preddrvený 0-45 n</t>
  </si>
  <si>
    <t>24</t>
  </si>
  <si>
    <t>Zakladanie</t>
  </si>
  <si>
    <t>13</t>
  </si>
  <si>
    <t>271573001</t>
  </si>
  <si>
    <t xml:space="preserve">Násyp pod základové  konštrukcie so zhutnením zo štrkopiesku fr.0-32 mm</t>
  </si>
  <si>
    <t>26</t>
  </si>
  <si>
    <t>273321312</t>
  </si>
  <si>
    <t>Betón základových dosiek, železový (bez výstuže), tr. C 20/25</t>
  </si>
  <si>
    <t>28</t>
  </si>
  <si>
    <t>15</t>
  </si>
  <si>
    <t>273351215</t>
  </si>
  <si>
    <t>Debnenie stien základových dosiek, zhotovenie-dielce</t>
  </si>
  <si>
    <t>30</t>
  </si>
  <si>
    <t>273351216</t>
  </si>
  <si>
    <t>Debnenie stien základových dosiek, odstránenie-dielce</t>
  </si>
  <si>
    <t>32</t>
  </si>
  <si>
    <t>17</t>
  </si>
  <si>
    <t>273361411</t>
  </si>
  <si>
    <t>Výstuž základových dosiek zo zváraných sietí mostných konštrukcií</t>
  </si>
  <si>
    <t>34</t>
  </si>
  <si>
    <t>274313521</t>
  </si>
  <si>
    <t>Betón základových pásov, prostý tr. C 12/15</t>
  </si>
  <si>
    <t>36</t>
  </si>
  <si>
    <t>19</t>
  </si>
  <si>
    <t>274313612</t>
  </si>
  <si>
    <t>Betón základových pásov, prostý tr. C 20/25</t>
  </si>
  <si>
    <t>38</t>
  </si>
  <si>
    <t>279321411</t>
  </si>
  <si>
    <t>Betón základových múrov, železový (bez výstuže), tr. C 25/30</t>
  </si>
  <si>
    <t>40</t>
  </si>
  <si>
    <t>Zvislé a kompletné konštrukcie</t>
  </si>
  <si>
    <t>21</t>
  </si>
  <si>
    <t>311321411</t>
  </si>
  <si>
    <t>Betón nadzákladových múrov, železový (bez výstuže) tr. C 25/30</t>
  </si>
  <si>
    <t>42</t>
  </si>
  <si>
    <t>311351105</t>
  </si>
  <si>
    <t xml:space="preserve">Debnenie nadzákladových múrov  obojstranné zhotovenie-dielce</t>
  </si>
  <si>
    <t>44</t>
  </si>
  <si>
    <t>23</t>
  </si>
  <si>
    <t>311351106</t>
  </si>
  <si>
    <t xml:space="preserve">Debnenie nadzákladových múrov  obojstranné odstránenie-dielce</t>
  </si>
  <si>
    <t>46</t>
  </si>
  <si>
    <t>311361821</t>
  </si>
  <si>
    <t xml:space="preserve">Výstuž nadzákladových múrov  10505</t>
  </si>
  <si>
    <t>48</t>
  </si>
  <si>
    <t>25</t>
  </si>
  <si>
    <t>50</t>
  </si>
  <si>
    <t>312271303</t>
  </si>
  <si>
    <t>Murivo výplňové (m3) PREMAC 50x30x25 s betónovou výplňou hr. 30 cm alebo ekvivalent</t>
  </si>
  <si>
    <t>52</t>
  </si>
  <si>
    <t>27</t>
  </si>
  <si>
    <t>317165121</t>
  </si>
  <si>
    <t xml:space="preserve">Prekladový trámec YTONG šírky 150 mm, výšky 124 mm, dľžky 1150 mm  alebo ekvivalent</t>
  </si>
  <si>
    <t>ks</t>
  </si>
  <si>
    <t>54</t>
  </si>
  <si>
    <t>317165122</t>
  </si>
  <si>
    <t xml:space="preserve">Prekladový trámec YTONG šírky 150 mm, výšky 124 mm, dľžky 1300 mm  alebo ekvivalent</t>
  </si>
  <si>
    <t>56</t>
  </si>
  <si>
    <t>29</t>
  </si>
  <si>
    <t>317165124</t>
  </si>
  <si>
    <t xml:space="preserve">Prekladový trámec YTONG šírky 150 mm, výšky 124 mm, dľžky 1750 mm  alebo ekvivalent</t>
  </si>
  <si>
    <t>58</t>
  </si>
  <si>
    <t>317165300</t>
  </si>
  <si>
    <t xml:space="preserve">Nenosný preklad YTONG šírky 75 mm, výšky 249 mm, dľžky 1250 mm  alebo ekvivalent</t>
  </si>
  <si>
    <t>60</t>
  </si>
  <si>
    <t>31</t>
  </si>
  <si>
    <t>317166103</t>
  </si>
  <si>
    <t xml:space="preserve">Nosný preklad PORFIX, šírky 100 mm, výšky 250 mm, dľžky 1800 mm  alebo ekvivalent</t>
  </si>
  <si>
    <t>62</t>
  </si>
  <si>
    <t>342272102</t>
  </si>
  <si>
    <t xml:space="preserve">Priečky z tvárnic YTONG hr. 100 mm P2-500 hladkých, na MVC a maltu YTONG (100x249x599)  alebo ekvivalent</t>
  </si>
  <si>
    <t>64</t>
  </si>
  <si>
    <t>33</t>
  </si>
  <si>
    <t>342272104</t>
  </si>
  <si>
    <t xml:space="preserve">Priečky z tvárnic YTONG hr. 150 mm P2-500 hladkých, na MVC a maltu YTONG (150x249x599)  alebo ekvivalent</t>
  </si>
  <si>
    <t>66</t>
  </si>
  <si>
    <t>Vodorovné konštrukcie</t>
  </si>
  <si>
    <t>411321414</t>
  </si>
  <si>
    <t xml:space="preserve">Betón stropov doskových a trámových,  železový tr. C 25/30</t>
  </si>
  <si>
    <t>68</t>
  </si>
  <si>
    <t>35</t>
  </si>
  <si>
    <t>411354175</t>
  </si>
  <si>
    <t>Podporná konštrukcia stropov výšky do 4 m pre zataženie do 20 kPa zhotovenie</t>
  </si>
  <si>
    <t>70</t>
  </si>
  <si>
    <t>411354176</t>
  </si>
  <si>
    <t>Podporná konštrukcia stropov výšky do 4 m pre zataženie do 20 kPa odstránenie</t>
  </si>
  <si>
    <t>72</t>
  </si>
  <si>
    <t>37</t>
  </si>
  <si>
    <t>411354236</t>
  </si>
  <si>
    <t>Debnenie stropu, zabudované s plechom vlnitým lesklým, výšky vln do 50 mm hr. 1,0 mm</t>
  </si>
  <si>
    <t>74</t>
  </si>
  <si>
    <t>411362021</t>
  </si>
  <si>
    <t>Výstuž stropov doskových, trámových, vložkových,konzolových alebo balkónových, zo zváraných sietí KARI</t>
  </si>
  <si>
    <t>76</t>
  </si>
  <si>
    <t>39</t>
  </si>
  <si>
    <t>430321414</t>
  </si>
  <si>
    <t>Schodiskové konštrukcie, betón železový tr. C 25/30</t>
  </si>
  <si>
    <t>78</t>
  </si>
  <si>
    <t>430361821</t>
  </si>
  <si>
    <t>Výstuž schodiskových konštrukcií z betonárskej ocele 10505</t>
  </si>
  <si>
    <t>80</t>
  </si>
  <si>
    <t>41</t>
  </si>
  <si>
    <t>430362021</t>
  </si>
  <si>
    <t>Výstuž schodiskových konštrukcií zo zváraných sietí z drôtov typu KARI</t>
  </si>
  <si>
    <t>82</t>
  </si>
  <si>
    <t>431351121</t>
  </si>
  <si>
    <t>Debnenie do 4 m výšky - podest a podstupnových dosiek pôdorysne priamociarych zhotovenie</t>
  </si>
  <si>
    <t>84</t>
  </si>
  <si>
    <t>43</t>
  </si>
  <si>
    <t>431351122</t>
  </si>
  <si>
    <t>Debnenie do 4 m výšky - podest a podstupnových dosiek pôdorysne priamociarych odstránenie</t>
  </si>
  <si>
    <t>86</t>
  </si>
  <si>
    <t>Úpravy povrchov, podlahy, osadenie</t>
  </si>
  <si>
    <t>612473182</t>
  </si>
  <si>
    <t>Vnútorná omietka vápennocement. zo suchých zmesí i v schodisku, muriva druhu, štuková</t>
  </si>
  <si>
    <t>88</t>
  </si>
  <si>
    <t>45</t>
  </si>
  <si>
    <t>612473185</t>
  </si>
  <si>
    <t>Príplatok za zabudované omietniky v ploche stien (meria sa v m2 plochy)</t>
  </si>
  <si>
    <t>90</t>
  </si>
  <si>
    <t>622451158</t>
  </si>
  <si>
    <t>Vonkajšia omietka cementová stien alebo štítov hladká škrabaná, v stupni zložitosti I až II</t>
  </si>
  <si>
    <t>92</t>
  </si>
  <si>
    <t>47</t>
  </si>
  <si>
    <t>631312661</t>
  </si>
  <si>
    <t>Mazanina z betónu prostého (m3) tr. C 20/25 hr.nad 50 do 80 mm</t>
  </si>
  <si>
    <t>94</t>
  </si>
  <si>
    <t>631313611</t>
  </si>
  <si>
    <t>Mazanina z betónu prostého (m3) tr. C 16/20 hr.nad 80 do 120 mm</t>
  </si>
  <si>
    <t>96</t>
  </si>
  <si>
    <t>49</t>
  </si>
  <si>
    <t>631343721</t>
  </si>
  <si>
    <t>Mazanina z betónu lahkého (m3) hr.nad 80 do 120 mm</t>
  </si>
  <si>
    <t>98</t>
  </si>
  <si>
    <t>631362021</t>
  </si>
  <si>
    <t>Výstuž mazanín z betónov (z kameniva) a z lahkých betónov zo zváraných sietí z drôtov typu KARI</t>
  </si>
  <si>
    <t>100</t>
  </si>
  <si>
    <t>51</t>
  </si>
  <si>
    <t>631571010</t>
  </si>
  <si>
    <t xml:space="preserve">Násyp z kameniva taženého na plochých strechách vodorovný alebo v spáde, s utlacením  urovnaním povrchu</t>
  </si>
  <si>
    <t>102</t>
  </si>
  <si>
    <t>642942111</t>
  </si>
  <si>
    <t>Osadenie ocelovej dverovej zárubne alebo rámu, plochy otvoru do 2,5 m2</t>
  </si>
  <si>
    <t>104</t>
  </si>
  <si>
    <t>53</t>
  </si>
  <si>
    <t>5533108680</t>
  </si>
  <si>
    <t>Kovová zárubna šírky 300-1195 mm, výšky 500-1970 a 2100 mm, jednodielne zamurovacie</t>
  </si>
  <si>
    <t>106</t>
  </si>
  <si>
    <t>642942221</t>
  </si>
  <si>
    <t>Osadenie ocelovej dverovej zárubne alebo rámu, plochy otvoru nad 2,5 do 4,5 m2</t>
  </si>
  <si>
    <t>108</t>
  </si>
  <si>
    <t>55</t>
  </si>
  <si>
    <t>5533108690</t>
  </si>
  <si>
    <t>Kovová zárubna šírky 1200-2600 mm, výšky 500-1970 a 2100 mm, jednodielne zamurovacie</t>
  </si>
  <si>
    <t>110</t>
  </si>
  <si>
    <t>Ostatné konštrukcie a práce-búranie</t>
  </si>
  <si>
    <t>941941031</t>
  </si>
  <si>
    <t>Montáž lešenia ľahkého pracovného radového s podlahami šírky od 0,80 do 1,00 m, výšky do 10 m</t>
  </si>
  <si>
    <t>112</t>
  </si>
  <si>
    <t>57</t>
  </si>
  <si>
    <t>941941191</t>
  </si>
  <si>
    <t>Príplatok za prvý a každý další i začatý mesiac použitia lešenia lahkého pracovného radového s podlahami šírky od 0,80 do 1,00 m, výšky do 10 m</t>
  </si>
  <si>
    <t>114</t>
  </si>
  <si>
    <t>941941831</t>
  </si>
  <si>
    <t>Demontáž lešenia lahkého pracovného radového s podlahami šírky nad 0,80 do 1,00 m, výšky do 10 m</t>
  </si>
  <si>
    <t>116</t>
  </si>
  <si>
    <t>59</t>
  </si>
  <si>
    <t>941955002</t>
  </si>
  <si>
    <t>Lešenie lahké pracovné pomocné s výškou lešenovej podlahy nad 1,20 do 1,90 m</t>
  </si>
  <si>
    <t>118</t>
  </si>
  <si>
    <t>952901111</t>
  </si>
  <si>
    <t>Vyčistenie budov pri výške podlaží do 4m</t>
  </si>
  <si>
    <t>120</t>
  </si>
  <si>
    <t>61</t>
  </si>
  <si>
    <t>974082112</t>
  </si>
  <si>
    <t xml:space="preserve">Vysekanie rýh pre vodice v omietke stien, v š. do 50 mm,  -0,00200t</t>
  </si>
  <si>
    <t>m</t>
  </si>
  <si>
    <t>122</t>
  </si>
  <si>
    <t>99</t>
  </si>
  <si>
    <t>Presun hmôt HSV</t>
  </si>
  <si>
    <t>998011002</t>
  </si>
  <si>
    <t>Presun hmôt pre budovy (801, 803, 812), zvislá konštr. z tehál, tvárnic, z kovu výšky do 12 m</t>
  </si>
  <si>
    <t>124</t>
  </si>
  <si>
    <t>PSV</t>
  </si>
  <si>
    <t>Práce a dodávky PSV</t>
  </si>
  <si>
    <t>711</t>
  </si>
  <si>
    <t>Izolácie proti vode a vlhkosti</t>
  </si>
  <si>
    <t>63</t>
  </si>
  <si>
    <t>711111001</t>
  </si>
  <si>
    <t>Zhotovenie izolácie proti zemnej vlhkosti vodorovná náterom penetračným za studena</t>
  </si>
  <si>
    <t>126</t>
  </si>
  <si>
    <t>1116315000</t>
  </si>
  <si>
    <t xml:space="preserve">Lak asfaltový ALP-PENETRAL v sudoch  alebo ekvivalent</t>
  </si>
  <si>
    <t>128</t>
  </si>
  <si>
    <t>65</t>
  </si>
  <si>
    <t>711131103</t>
  </si>
  <si>
    <t xml:space="preserve">Zhotovenie  izolácie proti zemnej vlhkosti vodorovne, separačná fólia na sucho</t>
  </si>
  <si>
    <t>130</t>
  </si>
  <si>
    <t>2830010400</t>
  </si>
  <si>
    <t xml:space="preserve">Parozábrana - fólia PE hrúbka 0,2 mm  alebo ekvivalent</t>
  </si>
  <si>
    <t>132</t>
  </si>
  <si>
    <t>67</t>
  </si>
  <si>
    <t>711141559</t>
  </si>
  <si>
    <t xml:space="preserve">Zhotovenie  izolácie proti zemnej vlhkosti a tlakovej vode vodorovná NAIP pritavením</t>
  </si>
  <si>
    <t>134</t>
  </si>
  <si>
    <t>6283221000</t>
  </si>
  <si>
    <t xml:space="preserve">Asfaltovaný pás pre spodné vrstvy hydroizolačných systémov HYDROBIT V 60 S 35  alebo ekvivalent</t>
  </si>
  <si>
    <t>136</t>
  </si>
  <si>
    <t>69</t>
  </si>
  <si>
    <t>998711202</t>
  </si>
  <si>
    <t>Presun hmôt pre izoláciu proti vode v objektoch výšky nad 6 do 12 m</t>
  </si>
  <si>
    <t>%</t>
  </si>
  <si>
    <t>138</t>
  </si>
  <si>
    <t>712</t>
  </si>
  <si>
    <t>Izolácie striech, povlakové krytiny</t>
  </si>
  <si>
    <t>712311101</t>
  </si>
  <si>
    <t>Zhotovenie povlakovej krytiny striech plochých do 10° za studena náterom penetračným</t>
  </si>
  <si>
    <t>140</t>
  </si>
  <si>
    <t>71</t>
  </si>
  <si>
    <t>1116331020</t>
  </si>
  <si>
    <t>Penetračný náter DELTA-THENE 10l/nádoba alebo ekvivalent</t>
  </si>
  <si>
    <t>l</t>
  </si>
  <si>
    <t>142</t>
  </si>
  <si>
    <t>712331101</t>
  </si>
  <si>
    <t>Zhotovenie povlak. krytiny striech plochých do 10° pásmi na sucho AIP, NAIP alebo tkaniny</t>
  </si>
  <si>
    <t>144</t>
  </si>
  <si>
    <t>73</t>
  </si>
  <si>
    <t>2832208023</t>
  </si>
  <si>
    <t>Parozábrana JUTAFOL N 110 SPECIAL (1,5 x 50bm), množstvo v 1 role:75m2 alebo ekvivalent</t>
  </si>
  <si>
    <t>146</t>
  </si>
  <si>
    <t>712361701</t>
  </si>
  <si>
    <t>Zhotovenie povlakovej krytiny striech plochých do 10° gumami fóliou položenou volne</t>
  </si>
  <si>
    <t>148</t>
  </si>
  <si>
    <t>75</t>
  </si>
  <si>
    <t>2833000100</t>
  </si>
  <si>
    <t>FATRAFOL-S 804 hydroizolačná fólia hr.2,0 mm, š.1,2m šedá alebo ekvivalent</t>
  </si>
  <si>
    <t>150</t>
  </si>
  <si>
    <t>712990040</t>
  </si>
  <si>
    <t>Položenie geotextílie vodorovne alebo zvislo na strechy ploché do 10°</t>
  </si>
  <si>
    <t>152</t>
  </si>
  <si>
    <t>77</t>
  </si>
  <si>
    <t>6936651400</t>
  </si>
  <si>
    <t>Geotextília netkaná polypropylénová Tatratex PP 400 alebo ekvivalent</t>
  </si>
  <si>
    <t>154</t>
  </si>
  <si>
    <t>998712202</t>
  </si>
  <si>
    <t>Presun hmôt pre izoláciu povlakovej krytiny v objektoch výšky nad 6 do 12 m</t>
  </si>
  <si>
    <t>156</t>
  </si>
  <si>
    <t>713</t>
  </si>
  <si>
    <t>Izolácie tepelné</t>
  </si>
  <si>
    <t>79</t>
  </si>
  <si>
    <t>713111111</t>
  </si>
  <si>
    <t>Montáž tepelnej izolácie stropov minerálnou vlnou, vrchom kladenou voľne</t>
  </si>
  <si>
    <t>158</t>
  </si>
  <si>
    <t>6314150110</t>
  </si>
  <si>
    <t>Tepelná izolácia pre stropné podhlady a stropy NOBASIL MPN, čadicová minerálna izolácia - doska 200x600x1000 mm alebo ekvivalent</t>
  </si>
  <si>
    <t>160</t>
  </si>
  <si>
    <t>81</t>
  </si>
  <si>
    <t>713121111</t>
  </si>
  <si>
    <t>Montáž tepelnej izolácie podláh minerálnou vlnou, kladená volne v jednej vrstve</t>
  </si>
  <si>
    <t>162</t>
  </si>
  <si>
    <t>6314150660</t>
  </si>
  <si>
    <t>Tepelná izolácia podlahy NOBASIL PTS, čadicová minerálna izolácia - doska 40x600x1000 mm alebo ekvivalent</t>
  </si>
  <si>
    <t>164</t>
  </si>
  <si>
    <t>83</t>
  </si>
  <si>
    <t>2837653442</t>
  </si>
  <si>
    <t>EPS Roof 150S penový polystyrén hrúbka 100 mm alebo ekvivalent</t>
  </si>
  <si>
    <t>166</t>
  </si>
  <si>
    <t>713131121</t>
  </si>
  <si>
    <t>Montáž tepelnej izolácie stien minerálnou vlnou, s úpravou viazacím drôtom</t>
  </si>
  <si>
    <t>168</t>
  </si>
  <si>
    <t>85</t>
  </si>
  <si>
    <t>6314151110</t>
  </si>
  <si>
    <t>Tepelná izolácia pre prevetrávanú fasádu NOBASIL FRN, cadicová minerálna izolácia - doska 120x600x1000 mm alebo ekvivalent</t>
  </si>
  <si>
    <t>170</t>
  </si>
  <si>
    <t>713131133</t>
  </si>
  <si>
    <t>Montáž tepelnej izolácie stien minerálnou vlnou, bodovým prilepením</t>
  </si>
  <si>
    <t>172</t>
  </si>
  <si>
    <t>87</t>
  </si>
  <si>
    <t>2837650010</t>
  </si>
  <si>
    <t>Styrodur 2800 C extrudovaný polystyrén - XPS hrúbka 30 mm alebo ekvivalent</t>
  </si>
  <si>
    <t>174</t>
  </si>
  <si>
    <t>713482131</t>
  </si>
  <si>
    <t>Montáž trubíc z PE, hr.30 mm,vnút.priemer do 38 mm</t>
  </si>
  <si>
    <t>176</t>
  </si>
  <si>
    <t>89</t>
  </si>
  <si>
    <t>998713202</t>
  </si>
  <si>
    <t>Presun hmôt pre izolácie tepelné v objektoch výšky nad 6 m do 12 m</t>
  </si>
  <si>
    <t>178</t>
  </si>
  <si>
    <t>721</t>
  </si>
  <si>
    <t>Zdravotechnika - vnútorná kanalizácia</t>
  </si>
  <si>
    <t>721171109</t>
  </si>
  <si>
    <t>Potrubie z PVC - U odpadové ležaté hrdlové D 110x2, 2</t>
  </si>
  <si>
    <t>180</t>
  </si>
  <si>
    <t>91</t>
  </si>
  <si>
    <t>721171110</t>
  </si>
  <si>
    <t>Potrubie z PVC D125</t>
  </si>
  <si>
    <t>182</t>
  </si>
  <si>
    <t>721171111</t>
  </si>
  <si>
    <t>Potrubie z PVC - U odpadové ležaté hrdlové D 140x2, 8</t>
  </si>
  <si>
    <t>184</t>
  </si>
  <si>
    <t>93</t>
  </si>
  <si>
    <t>721171112</t>
  </si>
  <si>
    <t>Potrubie z PVC - U odpadové ležaté hrdlové D 160x3, 9</t>
  </si>
  <si>
    <t>186</t>
  </si>
  <si>
    <t>721172109</t>
  </si>
  <si>
    <t>Potrubie z PVC - U odpadové zvislé hrdlové D 110x2, 2</t>
  </si>
  <si>
    <t>188</t>
  </si>
  <si>
    <t>95</t>
  </si>
  <si>
    <t>721172111</t>
  </si>
  <si>
    <t>Potrubie z PVC - U odpadové zvislé hrdlové D 140x2, 8</t>
  </si>
  <si>
    <t>190</t>
  </si>
  <si>
    <t>721172112</t>
  </si>
  <si>
    <t>Potrubie z PVC - U odpadové zvislé hrdlové D 160x3, 9</t>
  </si>
  <si>
    <t>192</t>
  </si>
  <si>
    <t>97</t>
  </si>
  <si>
    <t>721173205</t>
  </si>
  <si>
    <t>Potrubie z PVC - U odpadné pripájacie D 50x1, 8</t>
  </si>
  <si>
    <t>194</t>
  </si>
  <si>
    <t>721173206</t>
  </si>
  <si>
    <t>Potrubie z PVC - U odpadné pripájacie D 63x1, 8</t>
  </si>
  <si>
    <t>196</t>
  </si>
  <si>
    <t>721194105</t>
  </si>
  <si>
    <t>Zriadenie prípojky na potrubí vyvedenie a upevnenie odpadových výpustiek D 50x1, 8</t>
  </si>
  <si>
    <t>198</t>
  </si>
  <si>
    <t>721194106</t>
  </si>
  <si>
    <t>Zriadenie prípojky na potrubí vyvedenie a upevnenie odpadových výpustiek D 63x1, 8</t>
  </si>
  <si>
    <t>200</t>
  </si>
  <si>
    <t>101</t>
  </si>
  <si>
    <t>721194109</t>
  </si>
  <si>
    <t>Zriadenie prípojky na potrubí vyvedenie a upevnenie odpadových výpustiek D 110x2, 3</t>
  </si>
  <si>
    <t>202</t>
  </si>
  <si>
    <t>721212401</t>
  </si>
  <si>
    <t>Montáž podlahového vpustu, s vodorovným odtokom z PVC DN 50</t>
  </si>
  <si>
    <t>204</t>
  </si>
  <si>
    <t>103</t>
  </si>
  <si>
    <t>2866100002</t>
  </si>
  <si>
    <t>Podlahový vpust s kolmým odtokom, 243x176x183 mm, lapac z PP, plast, sanitárny systém, GEBERIT alebo ekvivalent</t>
  </si>
  <si>
    <t>206</t>
  </si>
  <si>
    <t>721212403</t>
  </si>
  <si>
    <t>Montáž podlahového vpustu, s vodorovným odtokom z PVC DN 110</t>
  </si>
  <si>
    <t>208</t>
  </si>
  <si>
    <t>105</t>
  </si>
  <si>
    <t>2866100003</t>
  </si>
  <si>
    <t>Podlahový vpust v podlahe kolmý, 243x176x183 mm, lapac z PVC, plast, sanitárny systém, GEBERIT alebo ekvivalent</t>
  </si>
  <si>
    <t>210</t>
  </si>
  <si>
    <t>721233116</t>
  </si>
  <si>
    <t>Strešný vtok novodurový DN 125</t>
  </si>
  <si>
    <t>212</t>
  </si>
  <si>
    <t>107</t>
  </si>
  <si>
    <t>5623111100</t>
  </si>
  <si>
    <t>Vtok strešný pre ploché strechy HL 62.1/7, DN 75, PP, s izolacným tanierom a ohrevom (10-30W/230V)</t>
  </si>
  <si>
    <t>214</t>
  </si>
  <si>
    <t>721274112</t>
  </si>
  <si>
    <t>Montáž ventilacných hlavíc - iných typov DN 100</t>
  </si>
  <si>
    <t>216</t>
  </si>
  <si>
    <t>109</t>
  </si>
  <si>
    <t>5623121004</t>
  </si>
  <si>
    <t>Vetracia sada HL810, DN 110, PP</t>
  </si>
  <si>
    <t>218</t>
  </si>
  <si>
    <t>2864700121</t>
  </si>
  <si>
    <t>Cistiaci kus 90°, D 110, s vieckom, plast, sanitárny systém, GEBERIT alebo ekvivalent</t>
  </si>
  <si>
    <t>220</t>
  </si>
  <si>
    <t>111</t>
  </si>
  <si>
    <t>721290111</t>
  </si>
  <si>
    <t>Ostatné - skúška tesnosti kanalizácie v objektoch vodou do DN 125</t>
  </si>
  <si>
    <t>222</t>
  </si>
  <si>
    <t>998721201</t>
  </si>
  <si>
    <t>Presun hmôt pre vnútornú kanalizáciu v objektoch výšky do 6 m</t>
  </si>
  <si>
    <t>224</t>
  </si>
  <si>
    <t>722</t>
  </si>
  <si>
    <t>Zdravotechnika - vnútorný vodovod</t>
  </si>
  <si>
    <t>113</t>
  </si>
  <si>
    <t>722172110</t>
  </si>
  <si>
    <t>Potrubie z plastických rúr PP-R D16/2.2 - PN16, polyfúznym zváraním</t>
  </si>
  <si>
    <t>226</t>
  </si>
  <si>
    <t>722172111</t>
  </si>
  <si>
    <t>Potrubie z plastických rúr PP-R D20/2.8 - PN16, polyfúznym zváraním</t>
  </si>
  <si>
    <t>228</t>
  </si>
  <si>
    <t>115</t>
  </si>
  <si>
    <t>722172112</t>
  </si>
  <si>
    <t>Potrubie z plastických rúr PP-R D25/3.5 - PN16, polyfúznym zváraním</t>
  </si>
  <si>
    <t>230</t>
  </si>
  <si>
    <t>722172113</t>
  </si>
  <si>
    <t>Potrubie z plastických rúr PP-R D32/4.4 - PN16, polyfúznym zváraním</t>
  </si>
  <si>
    <t>232</t>
  </si>
  <si>
    <t>117</t>
  </si>
  <si>
    <t>722172115</t>
  </si>
  <si>
    <t>Potrubie z plastických rúr PP-R D50/6.9 - PN16, polyfúznym zváraním</t>
  </si>
  <si>
    <t>234</t>
  </si>
  <si>
    <t>722181131</t>
  </si>
  <si>
    <t>Ochrana potrubia gumovými vložkami do upevňovacích prvkov proti prenášaniu hluku do DN 25</t>
  </si>
  <si>
    <t>236</t>
  </si>
  <si>
    <t>119</t>
  </si>
  <si>
    <t>722181134</t>
  </si>
  <si>
    <t>Ochrana potrubia gumovými vložkami do upevňovacích prvkov proti prenášaniu hluku nad 25 do DN 50</t>
  </si>
  <si>
    <t>238</t>
  </si>
  <si>
    <t>722190401</t>
  </si>
  <si>
    <t>Vyvedenie a upevnenie výpustky DN 15</t>
  </si>
  <si>
    <t>240</t>
  </si>
  <si>
    <t>121</t>
  </si>
  <si>
    <t>722220121</t>
  </si>
  <si>
    <t>Montáž armatúry závitovej s jedným závitom, nástenka pre batériu G 1/2</t>
  </si>
  <si>
    <t>pár</t>
  </si>
  <si>
    <t>242</t>
  </si>
  <si>
    <t>722229101</t>
  </si>
  <si>
    <t>Montáž ventilu výtok., plavák.,vypúšt.,odvodnov.,kohút.plniaceho,vypúštacieho PN 0.6, ventilov G 1/2</t>
  </si>
  <si>
    <t>244</t>
  </si>
  <si>
    <t>123</t>
  </si>
  <si>
    <t>5511870000</t>
  </si>
  <si>
    <t>Gulový uzáver pre vodu PERFECTA, 1/2", FF pácka, niklovaná mosadz OT 58 IVAR alebo ekvivalent</t>
  </si>
  <si>
    <t>246</t>
  </si>
  <si>
    <t>5511870040</t>
  </si>
  <si>
    <t>Gulový uzáver pre vodu PERFECTA, 6/4", FF pácka, niklovaná mosadz OT 58 IVAR alebo ekvivalent</t>
  </si>
  <si>
    <t>248</t>
  </si>
  <si>
    <t>125</t>
  </si>
  <si>
    <t>722290226</t>
  </si>
  <si>
    <t>Tlaková skúška vodovodného potrubia závitového do DN 50</t>
  </si>
  <si>
    <t>250</t>
  </si>
  <si>
    <t>722290234</t>
  </si>
  <si>
    <t>Prepláchnutie a dezinfekcia vodovodného potrubia do DN 80</t>
  </si>
  <si>
    <t>252</t>
  </si>
  <si>
    <t>127</t>
  </si>
  <si>
    <t>998722201</t>
  </si>
  <si>
    <t>Presun hmôt pre vnútorný vodovod v objektoch výšky do 6 m</t>
  </si>
  <si>
    <t>254</t>
  </si>
  <si>
    <t>723</t>
  </si>
  <si>
    <t>Zdravotechnika - vnútorný plynovod</t>
  </si>
  <si>
    <t>723120202</t>
  </si>
  <si>
    <t>Potrubie z ocelových rúrok závitových čiernych spájaných zvarovaním - akosť 11 353.0 DN 15</t>
  </si>
  <si>
    <t>256</t>
  </si>
  <si>
    <t>129</t>
  </si>
  <si>
    <t>723120203</t>
  </si>
  <si>
    <t>Potrubie z ocelových rúrok závitových ciernych spájaných zvarovaním - akosť 11 353.0 DN 20</t>
  </si>
  <si>
    <t>258</t>
  </si>
  <si>
    <t>723120204</t>
  </si>
  <si>
    <t>Potrubie z ocelových rúrok závitových ciernych spájaných zvarovaním - akosť 11 353.0 DN 25</t>
  </si>
  <si>
    <t>260</t>
  </si>
  <si>
    <t>131</t>
  </si>
  <si>
    <t>723130252</t>
  </si>
  <si>
    <t xml:space="preserve">Potrubie plynové z ocelových bralenových rúrok  DN 32</t>
  </si>
  <si>
    <t>262</t>
  </si>
  <si>
    <t>723130256</t>
  </si>
  <si>
    <t xml:space="preserve">Potrubie plynové z ocelových bralenových rúrok  DN 80</t>
  </si>
  <si>
    <t>264</t>
  </si>
  <si>
    <t>133</t>
  </si>
  <si>
    <t>723190251</t>
  </si>
  <si>
    <t>Prípojka k strojom a zariadeniam vyvedenie a upevnenie plynov.výpustiek na potrubí DN15 s nástenkou</t>
  </si>
  <si>
    <t>266</t>
  </si>
  <si>
    <t>723190252</t>
  </si>
  <si>
    <t>Prípojka k strojom a zariadeniam vyvedenie a upevnenie plynov.výpustiek na potrubí DN 20 s nástenkou</t>
  </si>
  <si>
    <t>268</t>
  </si>
  <si>
    <t>135</t>
  </si>
  <si>
    <t>723230010</t>
  </si>
  <si>
    <t>Montáž guľového uzáveru priameho PN 5 G 1/2 FF s protipožiarnou armatúrou Firebag 2x vnútorný závit</t>
  </si>
  <si>
    <t>270</t>
  </si>
  <si>
    <t>5518000067</t>
  </si>
  <si>
    <t>Protipožiarna armatúra FIREBAG s guľovým uzáverom priamym, 1/2"F x 1/2"F, prevádzková poistka, niklovaná mosadz OT 58 IVAR alebo ekvivalent</t>
  </si>
  <si>
    <t>272</t>
  </si>
  <si>
    <t>137</t>
  </si>
  <si>
    <t>723230011</t>
  </si>
  <si>
    <t>Montáž guľového uzáveru priameho PN 5 G 3/4 FF s protipožiarnou armatúrou 2x vnútorný závit</t>
  </si>
  <si>
    <t>274</t>
  </si>
  <si>
    <t>5518000068</t>
  </si>
  <si>
    <t>Protipožiarna armatúra FIREBAG s gulovým uzáverom priamym, 3/4"F x 3/4"F, prevádzková poistka, niklovaná mosadz OT 58 IVAR alebo ekvivalent</t>
  </si>
  <si>
    <t>276</t>
  </si>
  <si>
    <t>139</t>
  </si>
  <si>
    <t>723230301</t>
  </si>
  <si>
    <t>Montáž Flexibilnej hadice pre plyn pre bajonetové uzávery</t>
  </si>
  <si>
    <t>278</t>
  </si>
  <si>
    <t>5517600035</t>
  </si>
  <si>
    <t>Flexibilná hadica dvojpláštová pre bajonetové uzávery na plyn, 1/2"F x RS, 1000 mm, nerez ocel AISI 316, c. R4TD1000 IVAR alebo ekvivalent</t>
  </si>
  <si>
    <t>280</t>
  </si>
  <si>
    <t>141</t>
  </si>
  <si>
    <t>723239209</t>
  </si>
  <si>
    <t>Revizia plynoinštalácie</t>
  </si>
  <si>
    <t>hod</t>
  </si>
  <si>
    <t>282</t>
  </si>
  <si>
    <t>998723201</t>
  </si>
  <si>
    <t>Presun hmôt pre vnútorný plynovod v objektoch výšky do 6 m</t>
  </si>
  <si>
    <t>284</t>
  </si>
  <si>
    <t>725</t>
  </si>
  <si>
    <t>Zdravotechnika - zariaďovacie predmety</t>
  </si>
  <si>
    <t>143</t>
  </si>
  <si>
    <t>725119108</t>
  </si>
  <si>
    <t>Montáž splachovacej nádržky keramickej so spodným napúštaním</t>
  </si>
  <si>
    <t>286</t>
  </si>
  <si>
    <t>725119307</t>
  </si>
  <si>
    <t>Montáž záchodovej misy kombinovanej s rovným odpadom</t>
  </si>
  <si>
    <t>súb.</t>
  </si>
  <si>
    <t>288</t>
  </si>
  <si>
    <t>145</t>
  </si>
  <si>
    <t>6420133890</t>
  </si>
  <si>
    <t>Misa kombinovaná stojacia ZETA biela alebo ekvivalent</t>
  </si>
  <si>
    <t>290</t>
  </si>
  <si>
    <t>6420143570</t>
  </si>
  <si>
    <t>Nádržka MIO, 175x425x390 mm, bočné napúštanie, keramika, biela alebo ekvivalent</t>
  </si>
  <si>
    <t>292</t>
  </si>
  <si>
    <t>147</t>
  </si>
  <si>
    <t>725139103</t>
  </si>
  <si>
    <t>Montáž pisoárového stojiska z bieleho diturvitu bez splach. zariad. nádrže</t>
  </si>
  <si>
    <t>294</t>
  </si>
  <si>
    <t>6425211400</t>
  </si>
  <si>
    <t>Pisoár biely 4410 V</t>
  </si>
  <si>
    <t>296</t>
  </si>
  <si>
    <t>149</t>
  </si>
  <si>
    <t>5514680018</t>
  </si>
  <si>
    <t>HyTouch ovládanie splachovania pisoárov, Sigma10, 130x130 mm, plast, biela/matná/matná, GEBERIT alebo ekvivalent</t>
  </si>
  <si>
    <t>298</t>
  </si>
  <si>
    <t>725329131</t>
  </si>
  <si>
    <t>Montáž kuchynských drezov, ostantných typov dvojitých, rohových,. bez výtok. armatúr</t>
  </si>
  <si>
    <t>300</t>
  </si>
  <si>
    <t>151</t>
  </si>
  <si>
    <t>5523400560</t>
  </si>
  <si>
    <t>Nerezový drez,laboratorny SANELA alebo ekvivalent</t>
  </si>
  <si>
    <t>302</t>
  </si>
  <si>
    <t>725219201</t>
  </si>
  <si>
    <t>Montáž umývadla na konzoly, bez výtokovej armatúry</t>
  </si>
  <si>
    <t>304</t>
  </si>
  <si>
    <t>153</t>
  </si>
  <si>
    <t>6420135940</t>
  </si>
  <si>
    <t>Umývadlo keramické MIO-60, 600x470x200 mm, biela alebo ekvivalent</t>
  </si>
  <si>
    <t>306</t>
  </si>
  <si>
    <t>725241142</t>
  </si>
  <si>
    <t>Montáž - vanicka sprchová akrylátová štvrtkruhová 900x900 mm</t>
  </si>
  <si>
    <t>308</t>
  </si>
  <si>
    <t>155</t>
  </si>
  <si>
    <t>5542303200</t>
  </si>
  <si>
    <t>Vanicka sprchová akrylátová LIBRA 90x90x15 cm biela</t>
  </si>
  <si>
    <t>310</t>
  </si>
  <si>
    <t>725245155</t>
  </si>
  <si>
    <t>Montáž - zástena sprchová zásuvná dvojdielna s jedním posuvným dílem do výšky 2000 mm šírky 900 mm ctvrtkruh</t>
  </si>
  <si>
    <t>312</t>
  </si>
  <si>
    <t>157</t>
  </si>
  <si>
    <t>5542350550</t>
  </si>
  <si>
    <t>sprchový kút komplet 90x90x200</t>
  </si>
  <si>
    <t>314</t>
  </si>
  <si>
    <t>725329103</t>
  </si>
  <si>
    <t>Montáž kuchynských drezov dvojitých, s dvoma drezmi, alebo okapovým drezom s rozmerom 1110 x 510, bez výtok. armatúr</t>
  </si>
  <si>
    <t>316</t>
  </si>
  <si>
    <t>159</t>
  </si>
  <si>
    <t>5523152400</t>
  </si>
  <si>
    <t>Kuchynský drez Alveus do dosky ELEGANT 40 nerez dekor 810x510-190,2xQ +.sifón alebo ekvivalent</t>
  </si>
  <si>
    <t>318</t>
  </si>
  <si>
    <t>725332320</t>
  </si>
  <si>
    <t>Montáž výlevky keramickej závesnej bez výtokovej armatúry</t>
  </si>
  <si>
    <t>320</t>
  </si>
  <si>
    <t>161</t>
  </si>
  <si>
    <t>6420144360</t>
  </si>
  <si>
    <t>Výlevka MIRA, 425x500x450 mm, keramika, plastová mreža, biela alebo ekvivalent</t>
  </si>
  <si>
    <t>322</t>
  </si>
  <si>
    <t>725819402</t>
  </si>
  <si>
    <t>Montáž ventilu bez pripojovacej rúrky G 1/2</t>
  </si>
  <si>
    <t>324</t>
  </si>
  <si>
    <t>163</t>
  </si>
  <si>
    <t>5514100500</t>
  </si>
  <si>
    <t>Ventil pre hygienické a zdravotnické zariadenia rohový mosadzný T 66 A 1/2" s vrškom T 13</t>
  </si>
  <si>
    <t>326</t>
  </si>
  <si>
    <t>725829601</t>
  </si>
  <si>
    <t>Montáž batérií umývadlových stojankových pákových alebo klasických</t>
  </si>
  <si>
    <t>328</t>
  </si>
  <si>
    <t>165</t>
  </si>
  <si>
    <t>5511875100</t>
  </si>
  <si>
    <t>Batéria stojánková umyvadlová s výpustou, 5/4", nerez flexi hadica G 3/8", pochrómovaná mosadz IVAR alebo ekvivalent</t>
  </si>
  <si>
    <t>330</t>
  </si>
  <si>
    <t>725849202</t>
  </si>
  <si>
    <t>Montáž batérie sprchovej nástennej termostatickej</t>
  </si>
  <si>
    <t>332</t>
  </si>
  <si>
    <t>167</t>
  </si>
  <si>
    <t>5514363100</t>
  </si>
  <si>
    <t>Sprchová termostatická jednopáková batéria</t>
  </si>
  <si>
    <t>334</t>
  </si>
  <si>
    <t>725869301</t>
  </si>
  <si>
    <t>Montáž zápachovej uzávierky pre zariadovacie predmety, umývadlová do D 40</t>
  </si>
  <si>
    <t>336</t>
  </si>
  <si>
    <t>169</t>
  </si>
  <si>
    <t>5514702500</t>
  </si>
  <si>
    <t>Uzávierka zápachová - sifón umývadlový ALCAPLAST DESIGN A401, DN32, celokovový, hranatý alebo ekvivalent</t>
  </si>
  <si>
    <t>338</t>
  </si>
  <si>
    <t>725869311</t>
  </si>
  <si>
    <t>Montáž zápachovej uzávierky pre zariadovacie predmety, drezová do D 50 (pre jeden drez)</t>
  </si>
  <si>
    <t>340</t>
  </si>
  <si>
    <t>171</t>
  </si>
  <si>
    <t>2863120185</t>
  </si>
  <si>
    <t>Drezový odtok jednodielny, D 50 úsporný, plast, sanitárny systém,</t>
  </si>
  <si>
    <t>342</t>
  </si>
  <si>
    <t>725869340</t>
  </si>
  <si>
    <t>Montáž zápachovej uzávierky pre zariadovacie predmety, sprchovej do D 50</t>
  </si>
  <si>
    <t>344</t>
  </si>
  <si>
    <t>173</t>
  </si>
  <si>
    <t>2863120234</t>
  </si>
  <si>
    <t>Odpadový komplet odtok, D 50/40, plast, sanitárny systém,</t>
  </si>
  <si>
    <t>346</t>
  </si>
  <si>
    <t>725869351</t>
  </si>
  <si>
    <t>Montáž zápachovej uzávierky pre zariadovacie predmety, výlevkovej do D 50</t>
  </si>
  <si>
    <t>348</t>
  </si>
  <si>
    <t>175</t>
  </si>
  <si>
    <t>2863120321</t>
  </si>
  <si>
    <t>Zápachová uzávierka, vodorovný vtok a výtok, d 50, 50/50 mm, plast, sanitárny systém, GEBERIT alebo ekvivalent</t>
  </si>
  <si>
    <t>350</t>
  </si>
  <si>
    <t>725869371</t>
  </si>
  <si>
    <t>Montáž zápachovej uzávierky pre zariadovacie predmety, pisoárovej do D 50</t>
  </si>
  <si>
    <t>352</t>
  </si>
  <si>
    <t>177</t>
  </si>
  <si>
    <t>5516172000</t>
  </si>
  <si>
    <t>Uzávierka zápachová pisoárová T 2422 2</t>
  </si>
  <si>
    <t>354</t>
  </si>
  <si>
    <t>998725201</t>
  </si>
  <si>
    <t>Presun hmôt pre zariadovacie predmety v objektoch výšky do 6 m</t>
  </si>
  <si>
    <t>356</t>
  </si>
  <si>
    <t>731</t>
  </si>
  <si>
    <t>Ústredné kúrenie - kotolne</t>
  </si>
  <si>
    <t>179</t>
  </si>
  <si>
    <t>731161005</t>
  </si>
  <si>
    <t>Montáž plynového kotla stacionárneho kondenzacného 25-40 kW</t>
  </si>
  <si>
    <t>358</t>
  </si>
  <si>
    <t>4844849111591</t>
  </si>
  <si>
    <t>VIESSMANN VITOCROSSAL 300-CM3-kondeznacny kotol 26-60 kw alebo ekvivalent</t>
  </si>
  <si>
    <t>360</t>
  </si>
  <si>
    <t>181</t>
  </si>
  <si>
    <t>4849106420</t>
  </si>
  <si>
    <t>Rýchlomontážna sada s 3- cestným zmiešavacom M32 DN32 Alpha2 60 - príslušenstvo vykurovania VIESSMANN alebo ekvivalent</t>
  </si>
  <si>
    <t>362</t>
  </si>
  <si>
    <t>731291030</t>
  </si>
  <si>
    <t>Montáž rýchlomontážnej sady bez zmiešavaca DN 32</t>
  </si>
  <si>
    <t>364</t>
  </si>
  <si>
    <t>183</t>
  </si>
  <si>
    <t>731361230</t>
  </si>
  <si>
    <t>Revizia,skúška</t>
  </si>
  <si>
    <t>366</t>
  </si>
  <si>
    <t>998731202</t>
  </si>
  <si>
    <t>Presun hmôt pre kotolne umiestnené vo výške (hlbke) nad 6 do 12 m</t>
  </si>
  <si>
    <t>368</t>
  </si>
  <si>
    <t>732</t>
  </si>
  <si>
    <t>Ústredné kúrenie - strojovne</t>
  </si>
  <si>
    <t>185</t>
  </si>
  <si>
    <t>732219210</t>
  </si>
  <si>
    <t>Montáž zásobníkového ohrievaca vody pre ohrev pitnej vody v spojení s kotlami objem 160-200 l</t>
  </si>
  <si>
    <t>370</t>
  </si>
  <si>
    <t>4847665810</t>
  </si>
  <si>
    <t>Zásobníkový ohrievac vody Vitocell-V 100 v spojení s vykurovacími kotlami, objem 160L, c. 3003702 VIESSMANN alebo ekvivalent</t>
  </si>
  <si>
    <t>372</t>
  </si>
  <si>
    <t>187</t>
  </si>
  <si>
    <t>732331514</t>
  </si>
  <si>
    <t>Nádoba expanzná tlaková s membránou typ Expanzomat I bez poistného ventilu objemu 35 l</t>
  </si>
  <si>
    <t>374</t>
  </si>
  <si>
    <t>998732202</t>
  </si>
  <si>
    <t>Presun hmôt pre strojovne v objektoch výšky nad 6 m do 12 m</t>
  </si>
  <si>
    <t>376</t>
  </si>
  <si>
    <t>733</t>
  </si>
  <si>
    <t>Ústredné kúrenie - rozvodné potrubie</t>
  </si>
  <si>
    <t>189</t>
  </si>
  <si>
    <t>733151045</t>
  </si>
  <si>
    <t>Potrubie z medených rúrok tvrdých spájaných mäkkou spájkou D 12/1,0 mm</t>
  </si>
  <si>
    <t>378</t>
  </si>
  <si>
    <t>733160054</t>
  </si>
  <si>
    <t>Montáž PP-R potrubia polyfúznym zváraním PN 20 D 16</t>
  </si>
  <si>
    <t>380</t>
  </si>
  <si>
    <t>191</t>
  </si>
  <si>
    <t>2861122151</t>
  </si>
  <si>
    <t>MeplaTherm rúrka na kúrenie, d 16, 6 mm izolácia, plasthliník, GEBERIT alebo ekvivalent</t>
  </si>
  <si>
    <t>382</t>
  </si>
  <si>
    <t>733160057</t>
  </si>
  <si>
    <t>Montáž PP-R potrubia polyfúznym zváraním PN 20 D 20</t>
  </si>
  <si>
    <t>384</t>
  </si>
  <si>
    <t>193</t>
  </si>
  <si>
    <t>2861122152</t>
  </si>
  <si>
    <t>MeplaTherm rúrka na kúrenie, d 20, 6 mm izolácia, plasthliník, GEBERIT alebo ekvivalent</t>
  </si>
  <si>
    <t>386</t>
  </si>
  <si>
    <t>733160060</t>
  </si>
  <si>
    <t>Montáž PP-R potrubia polyfúznym zváraním PN 20 D 25</t>
  </si>
  <si>
    <t>388</t>
  </si>
  <si>
    <t>195</t>
  </si>
  <si>
    <t>2861122154</t>
  </si>
  <si>
    <t>MeplaTherm rúrka na kúrenie na kúrenie, d 26, plasthliník, GEBERIT alebo ekvivalent</t>
  </si>
  <si>
    <t>390</t>
  </si>
  <si>
    <t>733160063</t>
  </si>
  <si>
    <t>Montáž PP-R potrubia polyfúznym zváraním PN 20 D 32</t>
  </si>
  <si>
    <t>392</t>
  </si>
  <si>
    <t>197</t>
  </si>
  <si>
    <t>2861122892</t>
  </si>
  <si>
    <t>Trojvrstvová rúra, voda, d 32, plasthlinník, 5 m tyce, GEBERIT alebo ekvivalent</t>
  </si>
  <si>
    <t>394</t>
  </si>
  <si>
    <t>733191301</t>
  </si>
  <si>
    <t>Tlaková skúška plastového potrubia do 32 mm</t>
  </si>
  <si>
    <t>396</t>
  </si>
  <si>
    <t>199</t>
  </si>
  <si>
    <t>998733203</t>
  </si>
  <si>
    <t>Presun hmôt pre rozvody potrubia v objektoch výšky nad 6 do 24 m</t>
  </si>
  <si>
    <t>398</t>
  </si>
  <si>
    <t>734</t>
  </si>
  <si>
    <t>Ústredné kúrenie - armatúry</t>
  </si>
  <si>
    <t>734209112</t>
  </si>
  <si>
    <t>Montáž závitovej armatúry s 2 závitmi do G 1/2</t>
  </si>
  <si>
    <t>400</t>
  </si>
  <si>
    <t>201</t>
  </si>
  <si>
    <t>5511870780</t>
  </si>
  <si>
    <t>Gulový uzáver pre vodu, 1/2", KK 51, niklovaná mosadz OT 58 IVAR alebo ekvivalent</t>
  </si>
  <si>
    <t>402</t>
  </si>
  <si>
    <t>5511130240</t>
  </si>
  <si>
    <t>Poistný ventil, 1/2”x6 bar, GIACOMINI alebo ekvivalent</t>
  </si>
  <si>
    <t>404</t>
  </si>
  <si>
    <t>203</t>
  </si>
  <si>
    <t>5511130400</t>
  </si>
  <si>
    <t>Spätný ventil pre sanitárne systémy, 1/2”, GIACOMINI alebo ekvivalent</t>
  </si>
  <si>
    <t>406</t>
  </si>
  <si>
    <t>5515518100028</t>
  </si>
  <si>
    <t>Termostaticka hlavica-DANFOSS-RAWK alebo ekvivalent</t>
  </si>
  <si>
    <t>408</t>
  </si>
  <si>
    <t>205</t>
  </si>
  <si>
    <t>5515518100030</t>
  </si>
  <si>
    <t>Spiatocka-DANFOSS-RLV-KS alebo ekvivalent</t>
  </si>
  <si>
    <t>KS</t>
  </si>
  <si>
    <t>410</t>
  </si>
  <si>
    <t>734211111</t>
  </si>
  <si>
    <t>Ventil odvzdušnovací závitový vykurovacích telies do G 3/8</t>
  </si>
  <si>
    <t>412</t>
  </si>
  <si>
    <t>207</t>
  </si>
  <si>
    <t>735154142</t>
  </si>
  <si>
    <t>Montáž vykurovacieho telesa panelového dvojradového výšky 600 mm/ dlžky 1000-1200 mm</t>
  </si>
  <si>
    <t>414</t>
  </si>
  <si>
    <t>735</t>
  </si>
  <si>
    <t>Ústredné kúrenie - vykurovacie telesá</t>
  </si>
  <si>
    <t>735154040</t>
  </si>
  <si>
    <t>Montáž vykurovacieho telesa panelového jednoradového 600 mm/ dlžky 400-600 mm</t>
  </si>
  <si>
    <t>416</t>
  </si>
  <si>
    <t>209</t>
  </si>
  <si>
    <t>4848952540</t>
  </si>
  <si>
    <t>Vykurovacie teleso KORADO doskové 1-radové ocelové 21VK 600x 500 Radik VK, c. KO21VK6/5 alebo ekvivalent</t>
  </si>
  <si>
    <t>418</t>
  </si>
  <si>
    <t>4848952550</t>
  </si>
  <si>
    <t>Vykurovacie teleso KORADO doskové 1-radové ocelové 21VK 600x 600 Radik VK, c. KO21VK6/6 alebo ekvivalent</t>
  </si>
  <si>
    <t>420</t>
  </si>
  <si>
    <t>211</t>
  </si>
  <si>
    <t>735154140</t>
  </si>
  <si>
    <t>Montáž vykurovacieho telesa panelového dvojradového výšky 600 mm/ dlžky 400-600 mm</t>
  </si>
  <si>
    <t>422</t>
  </si>
  <si>
    <t>4848953340</t>
  </si>
  <si>
    <t>Vykurovacie teleso KORADO doskové 2-radové ocelové 22VK 600x 500 Radik VK, c. KO22VK6/5 alebo ekvivalent</t>
  </si>
  <si>
    <t>424</t>
  </si>
  <si>
    <t>213</t>
  </si>
  <si>
    <t>735154141</t>
  </si>
  <si>
    <t>Montáž vykurovacieho telesa panelového dvojradového výšky 600 mm/ dlžky 700-900 mm</t>
  </si>
  <si>
    <t>426</t>
  </si>
  <si>
    <t>4848953360</t>
  </si>
  <si>
    <t>Vykurovacie teleso KORADO doskové 2-radové ocelové 22VK 600x 700 Radik VK, c. KO22VK6/7 alebo ekvivalent</t>
  </si>
  <si>
    <t>428</t>
  </si>
  <si>
    <t>215</t>
  </si>
  <si>
    <t>4848953370</t>
  </si>
  <si>
    <t>Vykurovacie teleso KORADO doskové 2-radové ocelové 22VK 600x 800 Radik VK, c. KO22VK6/8 alebo ekvivalent</t>
  </si>
  <si>
    <t>430</t>
  </si>
  <si>
    <t>4848953380</t>
  </si>
  <si>
    <t>Vykurovacie teleso KORADO doskové 2-radové ocelové 22VK 600x 900 Radik VK, c. KO22VK6/9 alebo ekvivalent</t>
  </si>
  <si>
    <t>432</t>
  </si>
  <si>
    <t>217</t>
  </si>
  <si>
    <t>434</t>
  </si>
  <si>
    <t>4848953390</t>
  </si>
  <si>
    <t>Vykurovacie teleso KORADO doskové 2-radové ocelové 22VK 600x1000 Radik VK, c. KO22VK6/10 alebo ekvivalent</t>
  </si>
  <si>
    <t>436</t>
  </si>
  <si>
    <t>219</t>
  </si>
  <si>
    <t>4848953410</t>
  </si>
  <si>
    <t>Vykurovacie teleso KORADO doskové 2-radové ocelové 22VK 600x1200 Radik VK, c. KO22VK6/12 alebo ekvivalent</t>
  </si>
  <si>
    <t>438</t>
  </si>
  <si>
    <t>4848953420</t>
  </si>
  <si>
    <t>Vykurovacie teleso KORADO doskové 2-radové ocelové 22VK 600x1400 Radik VK, c. KO22VK6/14 alebo ekvivalent</t>
  </si>
  <si>
    <t>440</t>
  </si>
  <si>
    <t>221</t>
  </si>
  <si>
    <t>735154143</t>
  </si>
  <si>
    <t>Montáž vykurovacieho telesa panelového dvojradového výšky 600 mm/ dlžky 1400-1800 mm</t>
  </si>
  <si>
    <t>442</t>
  </si>
  <si>
    <t>4848953430</t>
  </si>
  <si>
    <t>Vykurovacie teleso KORADO doskové 2-radové ocelové 22VK 600x1600 Radik VK, c. KO22VK6/16 alebo ekvivalent</t>
  </si>
  <si>
    <t>444</t>
  </si>
  <si>
    <t>223</t>
  </si>
  <si>
    <t>4848953440</t>
  </si>
  <si>
    <t>Vykurovacie teleso KORADO doskové 2-radové ocelové 22VK 600x1800 Radik VK, c. KO22VK6/18 alebo ekvivalent</t>
  </si>
  <si>
    <t>446</t>
  </si>
  <si>
    <t>735154144</t>
  </si>
  <si>
    <t>Montáž vykurovacieho telesa panelového dvojradového výšky 600 mm/ dlžky 2000-2600 mm</t>
  </si>
  <si>
    <t>448</t>
  </si>
  <si>
    <t>225</t>
  </si>
  <si>
    <t>4848953450</t>
  </si>
  <si>
    <t>Vykurovacie teleso KORADO doskové 2-radové ocelové 22VK 600x2000 Radik VK, c. KO22VK6/20 alebo ekvivalent</t>
  </si>
  <si>
    <t>450</t>
  </si>
  <si>
    <t>735154213</t>
  </si>
  <si>
    <t>Montáž vykurovacieho telesa panelového trojradového výšky 300 mm/ dlžky 1400-1800 mm</t>
  </si>
  <si>
    <t>452</t>
  </si>
  <si>
    <t>227</t>
  </si>
  <si>
    <t>4848953740</t>
  </si>
  <si>
    <t>Vykurovacie teleso KORADO doskové 3-radové ocelové 33VK 300x1400 Radik VK, c. KO33VK3/14 alebo ekvivalent</t>
  </si>
  <si>
    <t>454</t>
  </si>
  <si>
    <t>735154252</t>
  </si>
  <si>
    <t>Montáž vykurovacieho telesa panelového trojradového výšky 900 mm/ dlžky 1000-1200 mm</t>
  </si>
  <si>
    <t>456</t>
  </si>
  <si>
    <t>229</t>
  </si>
  <si>
    <t>4848954350</t>
  </si>
  <si>
    <t>Vykurovacie teleso KORADO doskové 3-radové ocelové 33VK 900x1000 Radik VK, c. KO33VK9/10 alebo ekvivalent</t>
  </si>
  <si>
    <t>458</t>
  </si>
  <si>
    <t>998735202</t>
  </si>
  <si>
    <t>Presun hmôt pre vykurovacie telesá v objektoch výšky nad 6 do 12 m</t>
  </si>
  <si>
    <t>460</t>
  </si>
  <si>
    <t>763</t>
  </si>
  <si>
    <t>Konštrukcie - drevostavby</t>
  </si>
  <si>
    <t>231</t>
  </si>
  <si>
    <t>763122131</t>
  </si>
  <si>
    <t>Predsadená SDK stena KNAUF W623, jednoduchá kca UD a CD dosky GKBI hr. 12,5 mm alebo ekvivalent</t>
  </si>
  <si>
    <t>462</t>
  </si>
  <si>
    <t>763138212</t>
  </si>
  <si>
    <t>Podhlad SDK Rigips RBI 12.5 mm závesný, jednoúrovnová ocelová podkonštrukcia CD alebo ekvivalent</t>
  </si>
  <si>
    <t>464</t>
  </si>
  <si>
    <t>233</t>
  </si>
  <si>
    <t>998763401</t>
  </si>
  <si>
    <t>Presun hmôt pre sádrokartónové konštrukcie v stavbách(objektoch )výšky do 7 m</t>
  </si>
  <si>
    <t>466</t>
  </si>
  <si>
    <t>764</t>
  </si>
  <si>
    <t>Konštrukcie klampiarske</t>
  </si>
  <si>
    <t>764314031</t>
  </si>
  <si>
    <t>Krytiny z lesklého titánzinkového TiZn plechu, z tabúl 2000 x 670 mm, sklon do 30° alebo ekvivalent</t>
  </si>
  <si>
    <t>468</t>
  </si>
  <si>
    <t>235</t>
  </si>
  <si>
    <t>764434004</t>
  </si>
  <si>
    <t>Oplechovanie muriva a atík z lesklého titánzinkového TiZn plechu, celoplošným lepením r.š. 500 mm alebo ekvivalent</t>
  </si>
  <si>
    <t>470</t>
  </si>
  <si>
    <t>998764202</t>
  </si>
  <si>
    <t>Presun hmôt pre konštrukcie klampiarske v objektoch výšky nad 6 do 12 m</t>
  </si>
  <si>
    <t>472</t>
  </si>
  <si>
    <t>766</t>
  </si>
  <si>
    <t>Konštrukcie stolárske</t>
  </si>
  <si>
    <t>237</t>
  </si>
  <si>
    <t>766662112</t>
  </si>
  <si>
    <t>Montáž dverového krídla otocného jednokrídlového poldrážkového, do existujúcej zárubne, vrátane kovania</t>
  </si>
  <si>
    <t>474</t>
  </si>
  <si>
    <t>6117103104</t>
  </si>
  <si>
    <t>Dvere vnútorné jednokrídlové, výpln papierová voština, povrch fólia M60, s preskleným pásom pri klučke, šírka 600-900 mm</t>
  </si>
  <si>
    <t>476</t>
  </si>
  <si>
    <t>239</t>
  </si>
  <si>
    <t>6116117103128</t>
  </si>
  <si>
    <t>Protipožiarne dvere 900/1970</t>
  </si>
  <si>
    <t>478</t>
  </si>
  <si>
    <t>766662132</t>
  </si>
  <si>
    <t>Montáž dverového krídla otočného dvojkrídlového poldrážkového, do existujúcej zárubne, vrátane kovania</t>
  </si>
  <si>
    <t>480</t>
  </si>
  <si>
    <t>241</t>
  </si>
  <si>
    <t>6116201860</t>
  </si>
  <si>
    <t>Dvere vnútorné dvojkrídlové, výpln DTD doska, povrch fólia M65, s preskleným pásom pri pántoch, šírka900-1800 mm</t>
  </si>
  <si>
    <t>482</t>
  </si>
  <si>
    <t>766669116</t>
  </si>
  <si>
    <t>Montáž samozatváraca pre dverné krídla s hmotnostou do 25 kg</t>
  </si>
  <si>
    <t>484</t>
  </si>
  <si>
    <t>243</t>
  </si>
  <si>
    <t>998766202</t>
  </si>
  <si>
    <t>Presun hmot pre konštrukcie stolárske v objektoch výšky nad 6 do 12 m</t>
  </si>
  <si>
    <t>486</t>
  </si>
  <si>
    <t>767</t>
  </si>
  <si>
    <t>Konštrukcie doplnkové kovové</t>
  </si>
  <si>
    <t>767612100</t>
  </si>
  <si>
    <t>Montáž okien hliníkových s hydroizolačnými ISO páskami (exteriérová a interiérová)</t>
  </si>
  <si>
    <t>488</t>
  </si>
  <si>
    <t>245</t>
  </si>
  <si>
    <t>553460941</t>
  </si>
  <si>
    <t>Dodavka hlinikovych okien-trojsklo</t>
  </si>
  <si>
    <t>490</t>
  </si>
  <si>
    <t>767640010</t>
  </si>
  <si>
    <t>Montáž zdvižno posuvných a sklopno posuvných hliníkových dverí s hydroizolačnými ISO páskami (exteriérová a interiérová)</t>
  </si>
  <si>
    <t>492</t>
  </si>
  <si>
    <t>247</t>
  </si>
  <si>
    <t>5534162071</t>
  </si>
  <si>
    <t>Dodavka hlinikovych dveri</t>
  </si>
  <si>
    <t>494</t>
  </si>
  <si>
    <t>767659003</t>
  </si>
  <si>
    <t>Montáž vrát garážových roletových a kazetových, zasúvatelných pod strop plochy nad 9 do 13 m2</t>
  </si>
  <si>
    <t>496</t>
  </si>
  <si>
    <t>249</t>
  </si>
  <si>
    <t>5534371458</t>
  </si>
  <si>
    <t>Garážové vráta HxB 2355x5000 vodorovne rebrovaná, resp. kazetová - RES X</t>
  </si>
  <si>
    <t>498</t>
  </si>
  <si>
    <t>767661500</t>
  </si>
  <si>
    <t>Montáž interierovej žalúzie hliníkovej lamelovej štandardnej</t>
  </si>
  <si>
    <t>500</t>
  </si>
  <si>
    <t>251</t>
  </si>
  <si>
    <t>5534313590</t>
  </si>
  <si>
    <t>Interierová žalúzia hliníková STANDART biela18/25 - bez vedenia alebo ekvivalent</t>
  </si>
  <si>
    <t>502</t>
  </si>
  <si>
    <t>5534313620</t>
  </si>
  <si>
    <t>Bočné vedenie pre žalúzie STANDARD - oceľové lanko alebo ekvivalent</t>
  </si>
  <si>
    <t>504</t>
  </si>
  <si>
    <t>253</t>
  </si>
  <si>
    <t>767735603</t>
  </si>
  <si>
    <t>D+M Vonkajšie opláštenie stien-DEKCASSETE LE alebo ekvivalent</t>
  </si>
  <si>
    <t>506</t>
  </si>
  <si>
    <t>767833100</t>
  </si>
  <si>
    <t>Montáž rebríkov do muriva s bočnicami z profilovej ocele, z rúrok alebo z tenkostenných profilov</t>
  </si>
  <si>
    <t>508</t>
  </si>
  <si>
    <t>255</t>
  </si>
  <si>
    <t>767833291</t>
  </si>
  <si>
    <t>Príplatok k cene za montáž rebríka na oceľovú konštrukciu</t>
  </si>
  <si>
    <t>510</t>
  </si>
  <si>
    <t>767834101</t>
  </si>
  <si>
    <t>Montáž ochranného koša skrutkovaním</t>
  </si>
  <si>
    <t>512</t>
  </si>
  <si>
    <t>257</t>
  </si>
  <si>
    <t>5535539545901</t>
  </si>
  <si>
    <t>Požiarny rebrik</t>
  </si>
  <si>
    <t>514</t>
  </si>
  <si>
    <t>998767202</t>
  </si>
  <si>
    <t>Presun hmôt pre kovové stavebné doplnkové konštrukcie v objektoch výšky nad 6 do 12 m</t>
  </si>
  <si>
    <t>516</t>
  </si>
  <si>
    <t>769</t>
  </si>
  <si>
    <t>Montáže vzduchotechnických zariadení</t>
  </si>
  <si>
    <t>259</t>
  </si>
  <si>
    <t>769011030</t>
  </si>
  <si>
    <t>Montáž ventilátora malého axiálneho nástenného do stropu veľkost: 100</t>
  </si>
  <si>
    <t>518</t>
  </si>
  <si>
    <t>4290013136</t>
  </si>
  <si>
    <t>Ventilátor Univer NT LP100 TC+Timer alebo ekvivalent</t>
  </si>
  <si>
    <t>520</t>
  </si>
  <si>
    <t>261</t>
  </si>
  <si>
    <t>769011705</t>
  </si>
  <si>
    <t>Montáž ventilátora strešného radiálneho velkosť: 160</t>
  </si>
  <si>
    <t>522</t>
  </si>
  <si>
    <t>4290015079</t>
  </si>
  <si>
    <t>SYSTEMAIR TFSK 160 strešný ventilátor alebo ekvivalent</t>
  </si>
  <si>
    <t>524</t>
  </si>
  <si>
    <t>263</t>
  </si>
  <si>
    <t>769011995</t>
  </si>
  <si>
    <t>Montáž ventilátora priemyselného radiálneho velkosť 400</t>
  </si>
  <si>
    <t>526</t>
  </si>
  <si>
    <t>4290017053</t>
  </si>
  <si>
    <t>Vetracia jedn, SYSTEMAIR VX 400E alebo ekvivalent</t>
  </si>
  <si>
    <t>528</t>
  </si>
  <si>
    <t>265</t>
  </si>
  <si>
    <t>769021006</t>
  </si>
  <si>
    <t>Montáž spiro potrubia DN 160-180</t>
  </si>
  <si>
    <t>530</t>
  </si>
  <si>
    <t>4290035029</t>
  </si>
  <si>
    <t>Spiro potrubie L=1000 mm DN 160</t>
  </si>
  <si>
    <t>532</t>
  </si>
  <si>
    <t>267</t>
  </si>
  <si>
    <t>769021015</t>
  </si>
  <si>
    <t>Montáž spiro potrubia DN 315-355</t>
  </si>
  <si>
    <t>534</t>
  </si>
  <si>
    <t>4290035035</t>
  </si>
  <si>
    <t>Spiro potrubie L=1000 mm DN 315</t>
  </si>
  <si>
    <t>536</t>
  </si>
  <si>
    <t>269</t>
  </si>
  <si>
    <t>769021340</t>
  </si>
  <si>
    <t>Montáž spojky na spiro potrubie DN 280-450</t>
  </si>
  <si>
    <t>538</t>
  </si>
  <si>
    <t>4290035160</t>
  </si>
  <si>
    <t>Spojka DN 315</t>
  </si>
  <si>
    <t>540</t>
  </si>
  <si>
    <t>271</t>
  </si>
  <si>
    <t>769021400</t>
  </si>
  <si>
    <t>Montáž T-kusu na spiro potrubie DN 160-250</t>
  </si>
  <si>
    <t>542</t>
  </si>
  <si>
    <t>4290035292</t>
  </si>
  <si>
    <t>T-kus DN 160</t>
  </si>
  <si>
    <t>544</t>
  </si>
  <si>
    <t>273</t>
  </si>
  <si>
    <t>769021475</t>
  </si>
  <si>
    <t>Montáž výfukového kusu priameho DN 150-200</t>
  </si>
  <si>
    <t>546</t>
  </si>
  <si>
    <t>4290035437</t>
  </si>
  <si>
    <t>Výfukový kus priamy DN 160</t>
  </si>
  <si>
    <t>548</t>
  </si>
  <si>
    <t>275</t>
  </si>
  <si>
    <t>769021478</t>
  </si>
  <si>
    <t>Montáž výfukového kusu priameho DN 225-315</t>
  </si>
  <si>
    <t>550</t>
  </si>
  <si>
    <t>4290035443</t>
  </si>
  <si>
    <t>Výfukový kus priamy DN 315</t>
  </si>
  <si>
    <t>552</t>
  </si>
  <si>
    <t>277</t>
  </si>
  <si>
    <t>769021595</t>
  </si>
  <si>
    <t>Montáž pružnej spojky so sponou priemeru 355-500 mm</t>
  </si>
  <si>
    <t>554</t>
  </si>
  <si>
    <t>4290021449</t>
  </si>
  <si>
    <t>KAA 400 pružná spojka so sponou ELEKTRODESIGN alebo ekvivalent</t>
  </si>
  <si>
    <t>556</t>
  </si>
  <si>
    <t>279</t>
  </si>
  <si>
    <t>769025030</t>
  </si>
  <si>
    <t>Montáž tlmica hluku pre strešné ventilátory 450 mm</t>
  </si>
  <si>
    <t>558</t>
  </si>
  <si>
    <t>769035018</t>
  </si>
  <si>
    <t>Montáž mriežky s pevnými lamelami prierezu 0.012-0.020 m2</t>
  </si>
  <si>
    <t>560</t>
  </si>
  <si>
    <t>281</t>
  </si>
  <si>
    <t>4290049042</t>
  </si>
  <si>
    <t>Hliníková mriežka s pevnými lamelami NOVA-L-1-1-525x225-H-1-12.5-O IMOS alebo ekvivalent</t>
  </si>
  <si>
    <t>562</t>
  </si>
  <si>
    <t>769037033</t>
  </si>
  <si>
    <t>Montáž tanierového ventilu kovového priemeru 160 mm</t>
  </si>
  <si>
    <t>564</t>
  </si>
  <si>
    <t>283</t>
  </si>
  <si>
    <t>4290024541</t>
  </si>
  <si>
    <t>Priechodný stenový ventil KKC 160 tanierový ventil nerez odvodný ELEKTRODESIGN alebo ekvivalent</t>
  </si>
  <si>
    <t>566</t>
  </si>
  <si>
    <t>4290024551</t>
  </si>
  <si>
    <t>Priechodný stenový ventil KE 160 tanierový ventil prívodný ELEKTRODESIGN alebo ekvivalent</t>
  </si>
  <si>
    <t>568</t>
  </si>
  <si>
    <t>285</t>
  </si>
  <si>
    <t>769038003</t>
  </si>
  <si>
    <t>Montáž malého kuchynského digestora velkosť 900</t>
  </si>
  <si>
    <t>570</t>
  </si>
  <si>
    <t>4290018687</t>
  </si>
  <si>
    <t>HA 900 digestor - biela ELEKTRODESIGN alebo ekvivalent</t>
  </si>
  <si>
    <t>572</t>
  </si>
  <si>
    <t>287</t>
  </si>
  <si>
    <t>769060000</t>
  </si>
  <si>
    <t>Montáž klimatizačnej jednotky vnútornej nástennej pre objem miestnosti 35 m3</t>
  </si>
  <si>
    <t>574</t>
  </si>
  <si>
    <t>4290055017</t>
  </si>
  <si>
    <t>Klimatizačná jednotka vnútorná nástenná Midea M22 G/N1 alebo ekvivalent</t>
  </si>
  <si>
    <t>576</t>
  </si>
  <si>
    <t>289</t>
  </si>
  <si>
    <t>769060110</t>
  </si>
  <si>
    <t>Montáž klimatizačnej jednotky vnútornej podstropnej pre objem miestnosti 140 m3</t>
  </si>
  <si>
    <t>578</t>
  </si>
  <si>
    <t>4290055080</t>
  </si>
  <si>
    <t>Klimatizačná jednotka vnútorná Midea MDV D 22Q 4/BN1 alebo ekvivalent</t>
  </si>
  <si>
    <t>580</t>
  </si>
  <si>
    <t>291</t>
  </si>
  <si>
    <t>4290055081</t>
  </si>
  <si>
    <t xml:space="preserve">Klimatizačná jednotka vnútorná  Midea MDV D 36Q4/BN1 alebo ekvivalent</t>
  </si>
  <si>
    <t>582</t>
  </si>
  <si>
    <t>4290055082</t>
  </si>
  <si>
    <t>Klimatizačná jednotka vnútorná Midea MDV D 45Q4/BN1 alebo ekvivalent</t>
  </si>
  <si>
    <t>584</t>
  </si>
  <si>
    <t>293</t>
  </si>
  <si>
    <t>769060245</t>
  </si>
  <si>
    <t>Montáž klimatizačnej jednotky vonkajšej jednofázové napájanie (max. 5 vnút. jednotiek)</t>
  </si>
  <si>
    <t>586</t>
  </si>
  <si>
    <t>4290055094</t>
  </si>
  <si>
    <t xml:space="preserve">Klimatizačná jednotka vonkajšia  Midea MDV D140W   alebo ekvivalent</t>
  </si>
  <si>
    <t>588</t>
  </si>
  <si>
    <t>295</t>
  </si>
  <si>
    <t>4290055092</t>
  </si>
  <si>
    <t>Klimatizačná jednotka vonkajšia Midea MDV 100W alebo ekvivalent</t>
  </si>
  <si>
    <t>590</t>
  </si>
  <si>
    <t>4290055093</t>
  </si>
  <si>
    <t>Klimatizačná jednotka vonkajšia Midea MDV-D 120W alebo ekvivalent</t>
  </si>
  <si>
    <t>592</t>
  </si>
  <si>
    <t>297</t>
  </si>
  <si>
    <t>769071289</t>
  </si>
  <si>
    <t>Zhotovenie závesu pre kruhové a štvorhranné vzduchot. potrubia na montáži z dodaného materiálu</t>
  </si>
  <si>
    <t>kg</t>
  </si>
  <si>
    <t>594</t>
  </si>
  <si>
    <t>771</t>
  </si>
  <si>
    <t>Podlahy z dlaždíc</t>
  </si>
  <si>
    <t>771275107</t>
  </si>
  <si>
    <t>Montáž obkladov schodiskových stupňov dlaždicami do tmelu vel. 300 x 300 mm</t>
  </si>
  <si>
    <t>596</t>
  </si>
  <si>
    <t>299</t>
  </si>
  <si>
    <t>5976498320</t>
  </si>
  <si>
    <t>Dlaždice keramické Taunus - gres Mackenzie 300x300 alebo ekvivalent</t>
  </si>
  <si>
    <t>598</t>
  </si>
  <si>
    <t>771575107</t>
  </si>
  <si>
    <t>Montáž podláh z dlaždíc keramických do tmelu vel. 200 x 200 mm</t>
  </si>
  <si>
    <t>600</t>
  </si>
  <si>
    <t>301</t>
  </si>
  <si>
    <t>5978651355</t>
  </si>
  <si>
    <t>TAURUS COLOR dlaždice, rozmer 198x198x9 mm, farba 07 S Dark Grey alebo ekvivalent</t>
  </si>
  <si>
    <t>602</t>
  </si>
  <si>
    <t>771576107</t>
  </si>
  <si>
    <t>Montáž podláh z dlaždíc keramických do tmelu flexibilného mrazuvzdorného vel. 200 x 200 mm</t>
  </si>
  <si>
    <t>604</t>
  </si>
  <si>
    <t>303</t>
  </si>
  <si>
    <t>5978651170</t>
  </si>
  <si>
    <t>SIENA dlaždice - kalibrované, rozmer 221x221x10 mm, farba svetlo - béžová alebo ekvivalent</t>
  </si>
  <si>
    <t>606</t>
  </si>
  <si>
    <t>998771202</t>
  </si>
  <si>
    <t>Presun hmôt pre podlahy z dlaždíc v objektoch výšky nad 6 do 12 m</t>
  </si>
  <si>
    <t>608</t>
  </si>
  <si>
    <t>776</t>
  </si>
  <si>
    <t>Podlahy povlakové</t>
  </si>
  <si>
    <t>305</t>
  </si>
  <si>
    <t>776420010</t>
  </si>
  <si>
    <t>Lepenie podlahových soklov z PVC</t>
  </si>
  <si>
    <t>610</t>
  </si>
  <si>
    <t>2841305040</t>
  </si>
  <si>
    <t>Podlaha PVC homogénna Standard Plus PUR - základná trieda alebo ekvivalent</t>
  </si>
  <si>
    <t>612</t>
  </si>
  <si>
    <t>307</t>
  </si>
  <si>
    <t>776521100</t>
  </si>
  <si>
    <t>Lepenie povlakových podláh z PVC homogénnych pásov</t>
  </si>
  <si>
    <t>614</t>
  </si>
  <si>
    <t>2841301110</t>
  </si>
  <si>
    <t>PVC podlaha homogénna Spoltex Medintone PUR , 2mm , 1,83m tr. 43 alebo ekvivalent</t>
  </si>
  <si>
    <t>616</t>
  </si>
  <si>
    <t>309</t>
  </si>
  <si>
    <t>776572310</t>
  </si>
  <si>
    <t>Lepenie textilných podláh - kobercov z pásov</t>
  </si>
  <si>
    <t>618</t>
  </si>
  <si>
    <t>6970005210</t>
  </si>
  <si>
    <t>Koberec všívaný Gloss , trieda zátaže 32 alebo ekvivalent</t>
  </si>
  <si>
    <t>620</t>
  </si>
  <si>
    <t>311</t>
  </si>
  <si>
    <t>998776202</t>
  </si>
  <si>
    <t>Presun hmôt pre podlahy povlakové v objektoch výšky nad 6 do 12 m</t>
  </si>
  <si>
    <t>622</t>
  </si>
  <si>
    <t>781</t>
  </si>
  <si>
    <t>Obklady</t>
  </si>
  <si>
    <t>781445013</t>
  </si>
  <si>
    <t>Montáž obkladov vnútor. stien z obkladačiek kladených do tmelu vel. 200x100 mm</t>
  </si>
  <si>
    <t>624</t>
  </si>
  <si>
    <t>313</t>
  </si>
  <si>
    <t>5978167000</t>
  </si>
  <si>
    <t>Obkladačky pórovinové jednofarebné hladké glazúra špeciálna A 200x100 Ia</t>
  </si>
  <si>
    <t>626</t>
  </si>
  <si>
    <t>781491111</t>
  </si>
  <si>
    <t>Montáž plastových profilov pre obklad do tmelu - roh steny</t>
  </si>
  <si>
    <t>628</t>
  </si>
  <si>
    <t>315</t>
  </si>
  <si>
    <t>998781202</t>
  </si>
  <si>
    <t>Presun hmôt pre obklady keramické v objektoch výšky nad 6 do 12 m</t>
  </si>
  <si>
    <t>630</t>
  </si>
  <si>
    <t>783</t>
  </si>
  <si>
    <t>Nátery</t>
  </si>
  <si>
    <t>783125530</t>
  </si>
  <si>
    <t>Nátery ocel.konštr. syntetické lahkých C, velmi lahkých CC dvojnás. 1x s emailovaním - 105µm</t>
  </si>
  <si>
    <t>632</t>
  </si>
  <si>
    <t>317</t>
  </si>
  <si>
    <t>783125730</t>
  </si>
  <si>
    <t>Nátery ocel.konštr. syntetické lahkých C alebo velmi lahkých CC základné - 35µm</t>
  </si>
  <si>
    <t>634</t>
  </si>
  <si>
    <t>783225100</t>
  </si>
  <si>
    <t>Nátery kov.stav.doplnk.konštr. syntetické na vzduchu schnúce dvojnás. 1x s emailov. - 105µm</t>
  </si>
  <si>
    <t>636</t>
  </si>
  <si>
    <t>319</t>
  </si>
  <si>
    <t>783226100</t>
  </si>
  <si>
    <t>Nátery kov.stav.doplnk.konštr. syntetické na vzduchu schnúce základný - 35µm</t>
  </si>
  <si>
    <t>638</t>
  </si>
  <si>
    <t>784</t>
  </si>
  <si>
    <t>Maľby</t>
  </si>
  <si>
    <t>784410100</t>
  </si>
  <si>
    <t>Penetrovanie jednonásobné jemnozrnných podkladov výšky do 3, 80 m</t>
  </si>
  <si>
    <t>640</t>
  </si>
  <si>
    <t>321</t>
  </si>
  <si>
    <t>784430010</t>
  </si>
  <si>
    <t>Maľby akrylátové základné dvojnásobné, ručne nanášané na jemnozrnný podklad výšky do 3, 80 m</t>
  </si>
  <si>
    <t>642</t>
  </si>
  <si>
    <t>784430210</t>
  </si>
  <si>
    <t>Vyhladenie akrylátovým tmelom jednonásobné na jemnozrnný podklad do výšky 3, 80 m</t>
  </si>
  <si>
    <t>644</t>
  </si>
  <si>
    <t>Práce a dodávky M</t>
  </si>
  <si>
    <t>21-M</t>
  </si>
  <si>
    <t>Elektromontáže</t>
  </si>
  <si>
    <t>323</t>
  </si>
  <si>
    <t>210010002</t>
  </si>
  <si>
    <t>Rúrka ohybná elektroinštalačná typ 23-16, uložená pod omietkou</t>
  </si>
  <si>
    <t>646</t>
  </si>
  <si>
    <t>3450705500</t>
  </si>
  <si>
    <t>I-Rúrka FXP 20</t>
  </si>
  <si>
    <t>648</t>
  </si>
  <si>
    <t>325</t>
  </si>
  <si>
    <t>210010005</t>
  </si>
  <si>
    <t>Rúrka ohybná elektroinštalačná typ 23-36, uložená pod omietkou</t>
  </si>
  <si>
    <t>650</t>
  </si>
  <si>
    <t>3450705700</t>
  </si>
  <si>
    <t>I-Rúrka FXP 32</t>
  </si>
  <si>
    <t>652</t>
  </si>
  <si>
    <t>327</t>
  </si>
  <si>
    <t>210010059</t>
  </si>
  <si>
    <t>Rúrka tuhá elektroinštalačná z PVC typ 1525, uložená pevne</t>
  </si>
  <si>
    <t>654</t>
  </si>
  <si>
    <t>3450709200</t>
  </si>
  <si>
    <t>I-Rúrka VRM 25 svetlošedá</t>
  </si>
  <si>
    <t>656</t>
  </si>
  <si>
    <t>329</t>
  </si>
  <si>
    <t>3451100200</t>
  </si>
  <si>
    <t>I-Príchytka CL 25 šedá</t>
  </si>
  <si>
    <t>658</t>
  </si>
  <si>
    <t>210010060</t>
  </si>
  <si>
    <t>Rúrka tuhá elektroinštalačná z PVC typ 1532, uložená pevne</t>
  </si>
  <si>
    <t>660</t>
  </si>
  <si>
    <t>331</t>
  </si>
  <si>
    <t>3450709300</t>
  </si>
  <si>
    <t>I-Rúrka VRM 32 svetlošedá</t>
  </si>
  <si>
    <t>662</t>
  </si>
  <si>
    <t>3451100400</t>
  </si>
  <si>
    <t>I-Príchytka CL 40 bledošedá</t>
  </si>
  <si>
    <t>664</t>
  </si>
  <si>
    <t>333</t>
  </si>
  <si>
    <t>210010116</t>
  </si>
  <si>
    <t>Lišta elektroinštalačná z PVC 180x60, uložená pevne, vkladacia</t>
  </si>
  <si>
    <t>666</t>
  </si>
  <si>
    <t>3451308900</t>
  </si>
  <si>
    <t>Žlab 80/25 LP L=2m 9003</t>
  </si>
  <si>
    <t>668</t>
  </si>
  <si>
    <t>335</t>
  </si>
  <si>
    <t>210010146</t>
  </si>
  <si>
    <t>Elektroinštalácia</t>
  </si>
  <si>
    <t>670</t>
  </si>
  <si>
    <t>210010301</t>
  </si>
  <si>
    <t>Krabica prístrojová bez zapojenia (1901, KP 68, KZ 3)</t>
  </si>
  <si>
    <t>672</t>
  </si>
  <si>
    <t>337</t>
  </si>
  <si>
    <t>3450906510</t>
  </si>
  <si>
    <t>Krabica KU 68-1901</t>
  </si>
  <si>
    <t>674</t>
  </si>
  <si>
    <t>3450915000</t>
  </si>
  <si>
    <t>Krabica univerzálna typ: KU 68 LA/1 111001027</t>
  </si>
  <si>
    <t>676</t>
  </si>
  <si>
    <t>339</t>
  </si>
  <si>
    <t>210020306</t>
  </si>
  <si>
    <t>Káblový žlab Mars, pozink. vrátane príslušenstva, 125/100 mm bez veka vrátane podpery alebo ekvivalent</t>
  </si>
  <si>
    <t>678</t>
  </si>
  <si>
    <t>210010321</t>
  </si>
  <si>
    <t>Krabica (1903, KR 68) odbocná s vieckom, svorkovnicou vrátane zapojenia, kruhová</t>
  </si>
  <si>
    <t>680</t>
  </si>
  <si>
    <t>341</t>
  </si>
  <si>
    <t>3450907510</t>
  </si>
  <si>
    <t>Krabica KU 68-1903</t>
  </si>
  <si>
    <t>682</t>
  </si>
  <si>
    <t>210010352</t>
  </si>
  <si>
    <t>Krabicová rozvodka z lisovaného izolantu vrátane ukončenia káblov a zapojenia vodičov typ 6455-26 do 6 m</t>
  </si>
  <si>
    <t>684</t>
  </si>
  <si>
    <t>343</t>
  </si>
  <si>
    <t>3450901600</t>
  </si>
  <si>
    <t>I-Krabica PKG 100 MP svetlošedá</t>
  </si>
  <si>
    <t>686</t>
  </si>
  <si>
    <t>3453450901601</t>
  </si>
  <si>
    <t>Krabica nehorlava WK2</t>
  </si>
  <si>
    <t>688</t>
  </si>
  <si>
    <t>345</t>
  </si>
  <si>
    <t>210011310</t>
  </si>
  <si>
    <t>Osadenie polyamidovej príchytky HM 8 do tvrdého kamena, jednoduchého betónu a železobetónu</t>
  </si>
  <si>
    <t>690</t>
  </si>
  <si>
    <t>2830403500</t>
  </si>
  <si>
    <t>Hmoždinka klasická 8 mm T8 typ: T8-PA</t>
  </si>
  <si>
    <t>692</t>
  </si>
  <si>
    <t>347</t>
  </si>
  <si>
    <t>210020133</t>
  </si>
  <si>
    <t>Káblový rošt šírky 400 mm, pre volné i pevné uloženie káblov</t>
  </si>
  <si>
    <t>694</t>
  </si>
  <si>
    <t>3453454309001</t>
  </si>
  <si>
    <t>Kablovy rebrik DSH 300H80/3</t>
  </si>
  <si>
    <t>696</t>
  </si>
  <si>
    <t>349</t>
  </si>
  <si>
    <t>3450600018</t>
  </si>
  <si>
    <t>Káblový žlab 125/100 elektroinštalačný materiál, obj.c. 1112582</t>
  </si>
  <si>
    <t>698</t>
  </si>
  <si>
    <t>3450600031</t>
  </si>
  <si>
    <t>Kryt žlabu 125 elektroinštalačný materiál, obj.č. 1512562</t>
  </si>
  <si>
    <t>700</t>
  </si>
  <si>
    <t>351</t>
  </si>
  <si>
    <t>210110001</t>
  </si>
  <si>
    <t>Jednopólový spínač - radenie 1, nástenný pre prostredie obycajné alebo vlhké vrátane zapojenia</t>
  </si>
  <si>
    <t>702</t>
  </si>
  <si>
    <t>3450201320</t>
  </si>
  <si>
    <t>Spínač 1 do vlhka 3553-01629</t>
  </si>
  <si>
    <t>704</t>
  </si>
  <si>
    <t>353</t>
  </si>
  <si>
    <t>210110003</t>
  </si>
  <si>
    <t xml:space="preserve">Sériový spínač (prepínač) -  radenie 5, nástenný pre prostredie obyčajné alebo vlhké vrátane zapojenia</t>
  </si>
  <si>
    <t>706</t>
  </si>
  <si>
    <t>3450201480</t>
  </si>
  <si>
    <t>Prepínač 5 do vlhka 3553-05629</t>
  </si>
  <si>
    <t>708</t>
  </si>
  <si>
    <t>355</t>
  </si>
  <si>
    <t>210110021</t>
  </si>
  <si>
    <t>Spínač nástenný pre prostredie vonkajšie a mokré, vrátane zapojenia jednopólový - radenie 1</t>
  </si>
  <si>
    <t>710</t>
  </si>
  <si>
    <t>3453450201261</t>
  </si>
  <si>
    <t>Central stop tlačitko-STN EN 60947 5-1</t>
  </si>
  <si>
    <t>357</t>
  </si>
  <si>
    <t>3453450201262</t>
  </si>
  <si>
    <t>Total stop tlačitko-STN EN 60947 5-1</t>
  </si>
  <si>
    <t>714</t>
  </si>
  <si>
    <t>3453450201263</t>
  </si>
  <si>
    <t>Havarijne stop tlačitko</t>
  </si>
  <si>
    <t>716</t>
  </si>
  <si>
    <t>359</t>
  </si>
  <si>
    <t>210110041</t>
  </si>
  <si>
    <t>Spínače polozapustené a zapustené vrátane zapojenia jednopólový - radenie 1</t>
  </si>
  <si>
    <t>718</t>
  </si>
  <si>
    <t>3450201270</t>
  </si>
  <si>
    <t>Spínač 1 3553-01289 B1 lesklý biely</t>
  </si>
  <si>
    <t>720</t>
  </si>
  <si>
    <t>361</t>
  </si>
  <si>
    <t>210110043</t>
  </si>
  <si>
    <t>Spínač polozapustený a zapustený vrátane zapojenia sériový prep.stried. - radenie 5 A</t>
  </si>
  <si>
    <t>3450202940</t>
  </si>
  <si>
    <t>Prístroj prepínača 3558-A51340 6+1</t>
  </si>
  <si>
    <t>724</t>
  </si>
  <si>
    <t>363</t>
  </si>
  <si>
    <t>3450204730</t>
  </si>
  <si>
    <t>Kryt kolísky delený 3558C-A652 B1 lesklý biely</t>
  </si>
  <si>
    <t>726</t>
  </si>
  <si>
    <t>3450204890</t>
  </si>
  <si>
    <t>Jednorámček 3901A-B10 B biely</t>
  </si>
  <si>
    <t>728</t>
  </si>
  <si>
    <t>365</t>
  </si>
  <si>
    <t>210110047</t>
  </si>
  <si>
    <t>Spínač polozapustený a zapustený vrátane zapojenia jednopólový so sig.tlejivkou - radenie 1 S</t>
  </si>
  <si>
    <t>730</t>
  </si>
  <si>
    <t>3450201710</t>
  </si>
  <si>
    <t>Spínač 1S 3553-21289 B1 lesklý biely</t>
  </si>
  <si>
    <t>367</t>
  </si>
  <si>
    <t>210110082</t>
  </si>
  <si>
    <t>Sporáková prípojka typ 39563 - 23C, pre zapustenú montáž vrátane tlejivky</t>
  </si>
  <si>
    <t>3450663620</t>
  </si>
  <si>
    <t>Šporáková prípojka 39563-23 do steny</t>
  </si>
  <si>
    <t>736</t>
  </si>
  <si>
    <t>369</t>
  </si>
  <si>
    <t>210110501</t>
  </si>
  <si>
    <t>Vypínač vačkový S 25V 01 - PO-Pl</t>
  </si>
  <si>
    <t>738</t>
  </si>
  <si>
    <t>3580260000</t>
  </si>
  <si>
    <t>Spínač S 25 V 01 P1</t>
  </si>
  <si>
    <t>740</t>
  </si>
  <si>
    <t>371</t>
  </si>
  <si>
    <t>210110502</t>
  </si>
  <si>
    <t>Prepínač smeru vačkový S 25V 02 - PO-Pl</t>
  </si>
  <si>
    <t>742</t>
  </si>
  <si>
    <t>3580260300</t>
  </si>
  <si>
    <t>Spínač S 25 V 02 P0</t>
  </si>
  <si>
    <t>744</t>
  </si>
  <si>
    <t>373</t>
  </si>
  <si>
    <t>210110507</t>
  </si>
  <si>
    <t>Prepínač vačkový S 63V 01, 02 - PO-Pl</t>
  </si>
  <si>
    <t>746</t>
  </si>
  <si>
    <t>3580277100</t>
  </si>
  <si>
    <t>Spínač S 63 V 01 P1</t>
  </si>
  <si>
    <t>748</t>
  </si>
  <si>
    <t>375</t>
  </si>
  <si>
    <t>210110508</t>
  </si>
  <si>
    <t>Prepínač vačkový S 63V 03, 04,05,06 - PO-Pl</t>
  </si>
  <si>
    <t>750</t>
  </si>
  <si>
    <t>3580277800</t>
  </si>
  <si>
    <t>Spínač S 63 V 03 P1</t>
  </si>
  <si>
    <t>752</t>
  </si>
  <si>
    <t>377</t>
  </si>
  <si>
    <t>210111011</t>
  </si>
  <si>
    <t>Domová zásuvka polozapustená alebo zapustená vrátane zapojenia 10/16 A 250 V 2P + Z</t>
  </si>
  <si>
    <t>754</t>
  </si>
  <si>
    <t>3450317700</t>
  </si>
  <si>
    <t>Zásuvka 4FN 15037 BM jednoduchá</t>
  </si>
  <si>
    <t>756</t>
  </si>
  <si>
    <t>379</t>
  </si>
  <si>
    <t>210111021</t>
  </si>
  <si>
    <t>Domová zásuvka v krabici obyc. alebo do vlhka, vrátane zapojenia 10/16 A 250 V 2P + Z</t>
  </si>
  <si>
    <t>758</t>
  </si>
  <si>
    <t>3450329900</t>
  </si>
  <si>
    <t>Zásuvka 5517-2610</t>
  </si>
  <si>
    <t>760</t>
  </si>
  <si>
    <t>381</t>
  </si>
  <si>
    <t>210111217</t>
  </si>
  <si>
    <t>Zásuvka mnohopólová 250 V vrátane zapojenia, typ ZSV 20, 20 pól.</t>
  </si>
  <si>
    <t>762</t>
  </si>
  <si>
    <t>3570329901</t>
  </si>
  <si>
    <t>Zásuvkova skriňa</t>
  </si>
  <si>
    <t>383</t>
  </si>
  <si>
    <t>210190003</t>
  </si>
  <si>
    <t>Montáž oceloplechovej rozvodnice do váhy 100 kg</t>
  </si>
  <si>
    <t>210190053</t>
  </si>
  <si>
    <t>Montáž rozvádzača skriňového, panelového za l pole - delený rozvádzač do váhy 400 kg</t>
  </si>
  <si>
    <t>768</t>
  </si>
  <si>
    <t>385</t>
  </si>
  <si>
    <t>3570151501</t>
  </si>
  <si>
    <t>Rozvádzač RH1</t>
  </si>
  <si>
    <t>770</t>
  </si>
  <si>
    <t>3570151502</t>
  </si>
  <si>
    <t>Rozvádzač Rza/3</t>
  </si>
  <si>
    <t>772</t>
  </si>
  <si>
    <t>387</t>
  </si>
  <si>
    <t>3570151503</t>
  </si>
  <si>
    <t xml:space="preserve">Rozvádzač  RS2</t>
  </si>
  <si>
    <t>774</t>
  </si>
  <si>
    <t>3570151504</t>
  </si>
  <si>
    <t>Rozvádzač RS 4</t>
  </si>
  <si>
    <t>389</t>
  </si>
  <si>
    <t>3570151505</t>
  </si>
  <si>
    <t>Rozvádzač Rb5</t>
  </si>
  <si>
    <t>778</t>
  </si>
  <si>
    <t>3570151506</t>
  </si>
  <si>
    <t>Rozvádzač Rb6</t>
  </si>
  <si>
    <t>780</t>
  </si>
  <si>
    <t>391</t>
  </si>
  <si>
    <t>210192551</t>
  </si>
  <si>
    <t>Stupačková svorkovnica vrátane zapojenia typ 6320 - 45 - 150 mm2</t>
  </si>
  <si>
    <t>782</t>
  </si>
  <si>
    <t>3450613400</t>
  </si>
  <si>
    <t>Svorka 6320-45</t>
  </si>
  <si>
    <t>393</t>
  </si>
  <si>
    <t>210201226</t>
  </si>
  <si>
    <t>Zapojenie svietidla IP44, 2x svetelný zdroj, zabudovatelné so žiarovkou</t>
  </si>
  <si>
    <t>786</t>
  </si>
  <si>
    <t>395</t>
  </si>
  <si>
    <t>3480223101</t>
  </si>
  <si>
    <t>Do podhladu-1X TL5-54W</t>
  </si>
  <si>
    <t>788</t>
  </si>
  <si>
    <t>3480,223102</t>
  </si>
  <si>
    <t>Svietidlo do podhladu 4X TL5 14W</t>
  </si>
  <si>
    <t>790</t>
  </si>
  <si>
    <t>397</t>
  </si>
  <si>
    <t>3480223103</t>
  </si>
  <si>
    <t>Svietidlo do podhladu 2X PL-C/2P 26W</t>
  </si>
  <si>
    <t>792</t>
  </si>
  <si>
    <t>3480223104</t>
  </si>
  <si>
    <t>Svietodlo do podhladu 2x PL-C/2P 18W</t>
  </si>
  <si>
    <t>794</t>
  </si>
  <si>
    <t>399</t>
  </si>
  <si>
    <t>3480223105</t>
  </si>
  <si>
    <t>Svitidlo prisad,-2X TL5-54W</t>
  </si>
  <si>
    <t>796</t>
  </si>
  <si>
    <t>3480223106</t>
  </si>
  <si>
    <t>Svietidlo prisad, 2X PL-C/2P 18W</t>
  </si>
  <si>
    <t>798</t>
  </si>
  <si>
    <t>401</t>
  </si>
  <si>
    <t>3480223107</t>
  </si>
  <si>
    <t>Svietidlo nast,1X TL5 35W</t>
  </si>
  <si>
    <t>800</t>
  </si>
  <si>
    <t>210205106</t>
  </si>
  <si>
    <t>Piktogram nástenný PN (56, 3x56,3x12 cm) svetelný zdroj neónová trubica</t>
  </si>
  <si>
    <t>802</t>
  </si>
  <si>
    <t>403</t>
  </si>
  <si>
    <t>3480571631</t>
  </si>
  <si>
    <t xml:space="preserve">Svietidlo  NP1-5X LED S PIKTOGRAMOM</t>
  </si>
  <si>
    <t>804</t>
  </si>
  <si>
    <t>210220021</t>
  </si>
  <si>
    <t>Uzemnovacie vedenie v zemi FeZn vrátane izolácie spojov O 10mm</t>
  </si>
  <si>
    <t>806</t>
  </si>
  <si>
    <t>405</t>
  </si>
  <si>
    <t>3544112000</t>
  </si>
  <si>
    <t>Páska uzemnovacia 30x4 mm</t>
  </si>
  <si>
    <t>808</t>
  </si>
  <si>
    <t>210220101</t>
  </si>
  <si>
    <t>Podpery vedenia FeZn na plochú strechu PV21</t>
  </si>
  <si>
    <t>810</t>
  </si>
  <si>
    <t>407</t>
  </si>
  <si>
    <t>1561523500</t>
  </si>
  <si>
    <t>Drôt tahaný D 10.00mm mäkký nepatentovaný z neušlachtilých ocelí pozinkovaný ozn. 11 343 (EN S195T)</t>
  </si>
  <si>
    <t>812</t>
  </si>
  <si>
    <t>210220202</t>
  </si>
  <si>
    <t>Zachytávacia tyč FeZn 1-2m závit JD10a-20a a podstavcom</t>
  </si>
  <si>
    <t>814</t>
  </si>
  <si>
    <t>409</t>
  </si>
  <si>
    <t>3544215300</t>
  </si>
  <si>
    <t>Zachytávacia tyč k ocelovému podstavcu ocelová žiarovo zinkovaná oznacenie JD 20 a</t>
  </si>
  <si>
    <t>816</t>
  </si>
  <si>
    <t>3544216100</t>
  </si>
  <si>
    <t>Ocelový podstavec k zachytávacej tyči ocelový žiarovo zinkovaný oznacenie podstavec k JD fí 200</t>
  </si>
  <si>
    <t>818</t>
  </si>
  <si>
    <t>411</t>
  </si>
  <si>
    <t>210220230</t>
  </si>
  <si>
    <t>Ochranná strieška FeZn</t>
  </si>
  <si>
    <t>820</t>
  </si>
  <si>
    <t>210220260</t>
  </si>
  <si>
    <t xml:space="preserve">Ochranný uholník FeZn   OU</t>
  </si>
  <si>
    <t>822</t>
  </si>
  <si>
    <t>413</t>
  </si>
  <si>
    <t>3544221600</t>
  </si>
  <si>
    <t>Ochraný uholník ocelový žiarovo zinkovaný označenie OU 1,7 m</t>
  </si>
  <si>
    <t>824</t>
  </si>
  <si>
    <t>210220261</t>
  </si>
  <si>
    <t xml:space="preserve">Držiak ochranného uholníka FeZn   DU-Z,D a DOU</t>
  </si>
  <si>
    <t>826</t>
  </si>
  <si>
    <t>415</t>
  </si>
  <si>
    <t>210220263</t>
  </si>
  <si>
    <t xml:space="preserve">Držiak ochrannej trubky FeZn  DOT</t>
  </si>
  <si>
    <t>828</t>
  </si>
  <si>
    <t>3544222200</t>
  </si>
  <si>
    <t>Držiak ochrannéj trubky ocelový žiarovo zinkovaný označenie DOT</t>
  </si>
  <si>
    <t>830</t>
  </si>
  <si>
    <t>417</t>
  </si>
  <si>
    <t>210220301</t>
  </si>
  <si>
    <t>Ochranné pospájanie v práčovniach, kúpelniach, pevne uložené Cu 4-16mm2</t>
  </si>
  <si>
    <t>832</t>
  </si>
  <si>
    <t>3410350192</t>
  </si>
  <si>
    <t>CY 4 Kábel pre pevné uloženie, medený STN</t>
  </si>
  <si>
    <t>834</t>
  </si>
  <si>
    <t>419</t>
  </si>
  <si>
    <t>3410350193</t>
  </si>
  <si>
    <t>CY 6 Kábel pre pevné uloženie, medený STN</t>
  </si>
  <si>
    <t>836</t>
  </si>
  <si>
    <t>210220400</t>
  </si>
  <si>
    <t>Podpery vedenia ECu 57F25 na plochú strechu PV21</t>
  </si>
  <si>
    <t>838</t>
  </si>
  <si>
    <t>421</t>
  </si>
  <si>
    <t>3544217900</t>
  </si>
  <si>
    <t>Podložka k podpere vedenia plastová označenie podložka k PV 21</t>
  </si>
  <si>
    <t>840</t>
  </si>
  <si>
    <t>210220403</t>
  </si>
  <si>
    <t>Podpery vedenia ECu 57F25 na plechové strechy PV23-24</t>
  </si>
  <si>
    <t>842</t>
  </si>
  <si>
    <t>423</t>
  </si>
  <si>
    <t>3544227550</t>
  </si>
  <si>
    <t>Podpera vedenia na plechové strechy med ECu 57F25 označenie PV 23 Cu</t>
  </si>
  <si>
    <t>844</t>
  </si>
  <si>
    <t>210220433</t>
  </si>
  <si>
    <t>Svorka ECu 57F25 spojovacia SS</t>
  </si>
  <si>
    <t>846</t>
  </si>
  <si>
    <t>425</t>
  </si>
  <si>
    <t>3544228700</t>
  </si>
  <si>
    <t>Svorka spojovacia med ECu 57F25 označenie SS s p. 2 skr Cu</t>
  </si>
  <si>
    <t>848</t>
  </si>
  <si>
    <t>210220435</t>
  </si>
  <si>
    <t>Svorka ECu 57F25 pripojovacia SP</t>
  </si>
  <si>
    <t>850</t>
  </si>
  <si>
    <t>427</t>
  </si>
  <si>
    <t>3544229050</t>
  </si>
  <si>
    <t>Svorka pripojovacia pre spojenie kovových súčiastok meď ECu 57F25 označenie SP 1 Cu</t>
  </si>
  <si>
    <t>852</t>
  </si>
  <si>
    <t>210220436</t>
  </si>
  <si>
    <t>Svorka ECu 57F25 na odkvapový žľab SO</t>
  </si>
  <si>
    <t>854</t>
  </si>
  <si>
    <t>429</t>
  </si>
  <si>
    <t>3544229150</t>
  </si>
  <si>
    <t>Svorka okapová meď ECu 57F25 označenie SO Cu</t>
  </si>
  <si>
    <t>856</t>
  </si>
  <si>
    <t>210220437</t>
  </si>
  <si>
    <t>Svorka ECu 57F25 skúšobná SZ</t>
  </si>
  <si>
    <t>858</t>
  </si>
  <si>
    <t>431</t>
  </si>
  <si>
    <t>3544229200</t>
  </si>
  <si>
    <t>Svorka skúšobná meď ECu 57F25 označenie SZ Cu</t>
  </si>
  <si>
    <t>860</t>
  </si>
  <si>
    <t>210220442</t>
  </si>
  <si>
    <t>Svorka ECu 57F25 odbočovacia spojovacia SR01-02</t>
  </si>
  <si>
    <t>862</t>
  </si>
  <si>
    <t>433</t>
  </si>
  <si>
    <t>3544230200</t>
  </si>
  <si>
    <t>Svorka odbočná spojovacia meď ECu 57F25 označenie SR 01 Cu</t>
  </si>
  <si>
    <t>864</t>
  </si>
  <si>
    <t>3544230300</t>
  </si>
  <si>
    <t>Svorka odbočná spojovacia meď ECu 57F25 označenie SR 02 (M8) Cu</t>
  </si>
  <si>
    <t>866</t>
  </si>
  <si>
    <t>435</t>
  </si>
  <si>
    <t>210220443</t>
  </si>
  <si>
    <t>Svorka ECu 57F25 uzemňovacia SR03</t>
  </si>
  <si>
    <t>868</t>
  </si>
  <si>
    <t>210220800</t>
  </si>
  <si>
    <t xml:space="preserve">Uzemňovacie vedenie na povrchu  AlMgSi  O 8-10</t>
  </si>
  <si>
    <t>870</t>
  </si>
  <si>
    <t>437</t>
  </si>
  <si>
    <t>3544245350</t>
  </si>
  <si>
    <t>Územňovací vodič zliatina AlMgSi označenie O 8 Al</t>
  </si>
  <si>
    <t>872</t>
  </si>
  <si>
    <t>210220810</t>
  </si>
  <si>
    <t>Podpery vedenia zliatina AlMgSi na plochú strechu PV21</t>
  </si>
  <si>
    <t>874</t>
  </si>
  <si>
    <t>439</t>
  </si>
  <si>
    <t>3544216250</t>
  </si>
  <si>
    <t>Horná ochranná strieška ocelová žiarovo zinkovaná označenie OS 02</t>
  </si>
  <si>
    <t>876</t>
  </si>
  <si>
    <t>3544217950</t>
  </si>
  <si>
    <t>Podpera vedenia na ploché strechy plastová označenie PV 21 plast</t>
  </si>
  <si>
    <t>878</t>
  </si>
  <si>
    <t>441</t>
  </si>
  <si>
    <t>210220814</t>
  </si>
  <si>
    <t>Podpery vedenia zliatina AlMgSi do muriva PV01-03</t>
  </si>
  <si>
    <t>880</t>
  </si>
  <si>
    <t>3544240900</t>
  </si>
  <si>
    <t>Podpera vedenia do muriva zliatina AlMgSi označenie PV 01</t>
  </si>
  <si>
    <t>882</t>
  </si>
  <si>
    <t>443</t>
  </si>
  <si>
    <t>210290741</t>
  </si>
  <si>
    <t>Montáž motorického spotrebiča, elektromotora (s prenesením do vzdialenosti 5 m) do 1 kW</t>
  </si>
  <si>
    <t>884</t>
  </si>
  <si>
    <t>210290751</t>
  </si>
  <si>
    <t>Montáž motorického spotrebiča, ventilátora do 1.5 kW</t>
  </si>
  <si>
    <t>886</t>
  </si>
  <si>
    <t>445</t>
  </si>
  <si>
    <t>210800146</t>
  </si>
  <si>
    <t>Kábel medený uložený pevne CYKY 450/750 V 3x1,5</t>
  </si>
  <si>
    <t>888</t>
  </si>
  <si>
    <t>3410350085</t>
  </si>
  <si>
    <t>CYKY 3x1,5 Kábel pre pevné uloženie, medený STN</t>
  </si>
  <si>
    <t>890</t>
  </si>
  <si>
    <t>447</t>
  </si>
  <si>
    <t>210800147</t>
  </si>
  <si>
    <t>Kábel medený uložený pevne CYKY 450/750 V 3x2,5</t>
  </si>
  <si>
    <t>892</t>
  </si>
  <si>
    <t>3410350086</t>
  </si>
  <si>
    <t>CYKY 3x2,5 Kábel pre pevné uloženie, medený STN</t>
  </si>
  <si>
    <t>894</t>
  </si>
  <si>
    <t>449</t>
  </si>
  <si>
    <t>210800149</t>
  </si>
  <si>
    <t>Kábel medený uložený pevne CYKY 450/750 V 3x6</t>
  </si>
  <si>
    <t>896</t>
  </si>
  <si>
    <t>3410350088</t>
  </si>
  <si>
    <t>CYKY 3x6 Kábel pre pevné uloženie, medený STN</t>
  </si>
  <si>
    <t>898</t>
  </si>
  <si>
    <t>451</t>
  </si>
  <si>
    <t>210800158</t>
  </si>
  <si>
    <t>Kábel medený uložený pevne CYKY 450/750 V 5x1,5</t>
  </si>
  <si>
    <t>900</t>
  </si>
  <si>
    <t>3410350097</t>
  </si>
  <si>
    <t>CYKY 5x1,5 Kábel pre pevné uloženie, medený STN</t>
  </si>
  <si>
    <t>902</t>
  </si>
  <si>
    <t>453</t>
  </si>
  <si>
    <t>210800159</t>
  </si>
  <si>
    <t>Kábel medený uložený pevne CYKY 450/750 V 5x2,5</t>
  </si>
  <si>
    <t>904</t>
  </si>
  <si>
    <t>3410350098</t>
  </si>
  <si>
    <t>CYKY 5x2,5 Kábel pre pevné uloženie, medený STN</t>
  </si>
  <si>
    <t>906</t>
  </si>
  <si>
    <t>455</t>
  </si>
  <si>
    <t>210812169</t>
  </si>
  <si>
    <t>Kábel medený silový uložený pevne NYY 0,6/1 kV 5x120</t>
  </si>
  <si>
    <t>908</t>
  </si>
  <si>
    <t>210800161</t>
  </si>
  <si>
    <t>Kábel medený uložený pevne CYKY 450/750 V 5x6</t>
  </si>
  <si>
    <t>910</t>
  </si>
  <si>
    <t>457</t>
  </si>
  <si>
    <t>3410350100</t>
  </si>
  <si>
    <t>CYKY 5x6 Kábel pre pevné uloženie, medený STN</t>
  </si>
  <si>
    <t>912</t>
  </si>
  <si>
    <t>210800162</t>
  </si>
  <si>
    <t>Kábel medený uložený pevne CYKY 450/750 V 5x10</t>
  </si>
  <si>
    <t>914</t>
  </si>
  <si>
    <t>459</t>
  </si>
  <si>
    <t>3410350101</t>
  </si>
  <si>
    <t>CYKY 5x10 Kábel pre pevné uloženie, medený STN</t>
  </si>
  <si>
    <t>916</t>
  </si>
  <si>
    <t>210800163</t>
  </si>
  <si>
    <t>Kábel medený uložený pevne CYKY 450/750 V 5x16</t>
  </si>
  <si>
    <t>918</t>
  </si>
  <si>
    <t>461</t>
  </si>
  <si>
    <t>3410350102</t>
  </si>
  <si>
    <t>CYKY 5x16 Kábel pre pevné uloženie, medený STN</t>
  </si>
  <si>
    <t>920</t>
  </si>
  <si>
    <t>210800631</t>
  </si>
  <si>
    <t xml:space="preserve">Vodic medený uložený pevne H07V-K (CYA)  450/750 V 25</t>
  </si>
  <si>
    <t>922</t>
  </si>
  <si>
    <t>463</t>
  </si>
  <si>
    <t>3410350557</t>
  </si>
  <si>
    <t>H07V-K 25 Flexibilný kábel harmonizovaný</t>
  </si>
  <si>
    <t>924</t>
  </si>
  <si>
    <t>210810064</t>
  </si>
  <si>
    <t>Kábel medený silový uložený pevne 1-CYKY 0,6/1 kV 5x25</t>
  </si>
  <si>
    <t>926</t>
  </si>
  <si>
    <t>465</t>
  </si>
  <si>
    <t>3410350143</t>
  </si>
  <si>
    <t>1-CYKY 5x25 Kábel pre pevné uloženie, medený STN</t>
  </si>
  <si>
    <t>928</t>
  </si>
  <si>
    <t>210810065</t>
  </si>
  <si>
    <t>Kábel medený silový uložený pevne 1-CYKY 0,6/1 kV 5x35</t>
  </si>
  <si>
    <t>930</t>
  </si>
  <si>
    <t>467</t>
  </si>
  <si>
    <t>3410350144</t>
  </si>
  <si>
    <t>1-CYKY 5x35 Kábel pre pevné uloženie, medený STN</t>
  </si>
  <si>
    <t>932</t>
  </si>
  <si>
    <t>210812168</t>
  </si>
  <si>
    <t>Kábel medený silový uložený pevne NYY 0,6/1 kV 5x95</t>
  </si>
  <si>
    <t>934</t>
  </si>
  <si>
    <t>469</t>
  </si>
  <si>
    <t>3410350272</t>
  </si>
  <si>
    <t>NYY 5x95 Kábel pre pevné uloženie, medený VDE</t>
  </si>
  <si>
    <t>936</t>
  </si>
  <si>
    <t>3410350273</t>
  </si>
  <si>
    <t>NYY 5x150 Kábel pre pevné uloženie, medený VDE</t>
  </si>
  <si>
    <t>938</t>
  </si>
  <si>
    <t>471</t>
  </si>
  <si>
    <t>210872120</t>
  </si>
  <si>
    <t>Vodic signálny uložený pevne JYTY 250 V 2x1</t>
  </si>
  <si>
    <t>940</t>
  </si>
  <si>
    <t>769021337</t>
  </si>
  <si>
    <t>Montáž spojky na spiro potrubie DN 160-250</t>
  </si>
  <si>
    <t>942</t>
  </si>
  <si>
    <t>473</t>
  </si>
  <si>
    <t>4290035154</t>
  </si>
  <si>
    <t>Spojka DN 160</t>
  </si>
  <si>
    <t>944</t>
  </si>
  <si>
    <t>3412150400</t>
  </si>
  <si>
    <t>Signálny kábel JYTY 2x1</t>
  </si>
  <si>
    <t>946</t>
  </si>
  <si>
    <t>475</t>
  </si>
  <si>
    <t>210872122</t>
  </si>
  <si>
    <t>Vodič signálny uložený pevne JYTY 250 V 4x1</t>
  </si>
  <si>
    <t>948</t>
  </si>
  <si>
    <t>3412150420</t>
  </si>
  <si>
    <t>Signálny kábel JYTY 4x1</t>
  </si>
  <si>
    <t>950</t>
  </si>
  <si>
    <t>477</t>
  </si>
  <si>
    <t>210881332</t>
  </si>
  <si>
    <t xml:space="preserve">Kábel bezhalogénový, medený uložený pevne NHXH-FE 180/E30 0,6/1,0 kV  3x1,5</t>
  </si>
  <si>
    <t>952</t>
  </si>
  <si>
    <t>3410350978</t>
  </si>
  <si>
    <t>NHXH 3x1,5 FE180/E30 Nehorlavý kábel s funkčnosťou VDE</t>
  </si>
  <si>
    <t>954</t>
  </si>
  <si>
    <t>479</t>
  </si>
  <si>
    <t>MD</t>
  </si>
  <si>
    <t>Mimostavenisková doprava</t>
  </si>
  <si>
    <t>956</t>
  </si>
  <si>
    <t>MV</t>
  </si>
  <si>
    <t>Murárske výpomoci</t>
  </si>
  <si>
    <t>958</t>
  </si>
  <si>
    <t>481</t>
  </si>
  <si>
    <t>SK</t>
  </si>
  <si>
    <t>Štruktúrovaná kabeláž v podoknennom žľabe</t>
  </si>
  <si>
    <t>kpl</t>
  </si>
  <si>
    <t>960</t>
  </si>
  <si>
    <t>PM</t>
  </si>
  <si>
    <t>Podružný materiál</t>
  </si>
  <si>
    <t>962</t>
  </si>
  <si>
    <t>483</t>
  </si>
  <si>
    <t>PPV</t>
  </si>
  <si>
    <t>Podiel pridružených výkonov</t>
  </si>
  <si>
    <t>964</t>
  </si>
  <si>
    <t>43-M</t>
  </si>
  <si>
    <t>Montáž oceľových konštrukcií</t>
  </si>
  <si>
    <t>430861011</t>
  </si>
  <si>
    <t>D+M Ocelovej konštrukcie</t>
  </si>
  <si>
    <t>966</t>
  </si>
  <si>
    <t>485</t>
  </si>
  <si>
    <t>998734203</t>
  </si>
  <si>
    <t>Presun hmôt pre armatúry v objektoch výšky nad 6 do 24 m</t>
  </si>
  <si>
    <t>968</t>
  </si>
  <si>
    <t>970</t>
  </si>
  <si>
    <t>487</t>
  </si>
  <si>
    <t>972</t>
  </si>
  <si>
    <t>46-M</t>
  </si>
  <si>
    <t>Zemné práce vykonávané pri externých montážnych prácach</t>
  </si>
  <si>
    <t>460200153</t>
  </si>
  <si>
    <t>Hľbenie káblovej ryhy ručne 35 cm širokej a 70 cm hlbokej, v zemine triedy 3</t>
  </si>
  <si>
    <t>974</t>
  </si>
  <si>
    <t>489</t>
  </si>
  <si>
    <t>460300006</t>
  </si>
  <si>
    <t>Zhutnenie zeminy po vrstvách pri zahrnutí rýh strojom, vrstva zeminy 20 cm</t>
  </si>
  <si>
    <t>976</t>
  </si>
  <si>
    <t>460560153</t>
  </si>
  <si>
    <t>Ručný zásyp nezap. káblovej ryhy bez zhutn. zeminy, 35 cm širokej, 70 cm hlbokej v zemine tr. 3</t>
  </si>
  <si>
    <t>978</t>
  </si>
  <si>
    <t>491</t>
  </si>
  <si>
    <t>460620013</t>
  </si>
  <si>
    <t>Proviz. úprava terénu v zemine tr. 3, aby nerovnosti terénu neboli väcšie ako 2 cm od vodor.hladiny</t>
  </si>
  <si>
    <t>980</t>
  </si>
  <si>
    <t>982</t>
  </si>
  <si>
    <t>2 - SO O2,O3 Vodovod, kanalizácia</t>
  </si>
  <si>
    <t xml:space="preserve">    8 - Rúrové vedenie</t>
  </si>
  <si>
    <t>166101101</t>
  </si>
  <si>
    <t>Prehodenie neulahnutého výkopku z horniny 1 až 4</t>
  </si>
  <si>
    <t>451573111</t>
  </si>
  <si>
    <t>Lôžko pod potrubie, stoky a drobné objekty, v otvorenom výkope z piesku a štrkopiesku do 63 mm</t>
  </si>
  <si>
    <t>Rúrové vedenie</t>
  </si>
  <si>
    <t>871211121</t>
  </si>
  <si>
    <t>Montáž potrubia z tlakových rúrok polyetylénových vonkajšieho priemeru 63 mm</t>
  </si>
  <si>
    <t>2860017850</t>
  </si>
  <si>
    <t>HDPE rúra PE100 rúra 63x3,8/100m PN10 (SDR17)-pre tlakový rozvod pitnej vody PIPELIFE alebo ekvivalent</t>
  </si>
  <si>
    <t>871311111</t>
  </si>
  <si>
    <t xml:space="preserve">Montáž potrubia z tlakových rúrok z tvrdého PVC tesnených gumovým krúžkom vonkajšieho priemeru  160 mm</t>
  </si>
  <si>
    <t>2860015530</t>
  </si>
  <si>
    <t>PVC-U rúry 160x6,2/6m -tlakový kanalizacný systém PN10 PIPELIFE alebo ekvivalent</t>
  </si>
  <si>
    <t>871351111</t>
  </si>
  <si>
    <t>Montáž potrubia z tlakových rúrok z tvrdého PVC tesnených gumovým krúžkom vonkajšieho priemeru 225 mm</t>
  </si>
  <si>
    <t>2860015540</t>
  </si>
  <si>
    <t>PVC-U rúry 225x8,6/6m -tlakový kanalizacný systém PN10 PIPELIFE alebo ekvivalent</t>
  </si>
  <si>
    <t>894411111</t>
  </si>
  <si>
    <t>Zhotovenie šachty kanaliz. z betónových dielcov s obložením dna betónom tr. C 25/30, potrubie DN do 200 mm</t>
  </si>
  <si>
    <t>5922432000</t>
  </si>
  <si>
    <t>Prefabrikát betónový-vstupná šachta TBS 2-60 Ms 60/v.100</t>
  </si>
  <si>
    <t>5922441000</t>
  </si>
  <si>
    <t>Prefabrikát betónový-prstenec vyrovnávací TBS 13-100 Ms 100x100x9</t>
  </si>
  <si>
    <t>5922465000</t>
  </si>
  <si>
    <t>Prefabrikát betónový-kónus TBS 1-57 Ms 57,6xv.100/60xhr.steny 9</t>
  </si>
  <si>
    <t>5534004000</t>
  </si>
  <si>
    <t>Poklop ocelový vodotesný 60x60</t>
  </si>
  <si>
    <t>998276101</t>
  </si>
  <si>
    <t>Presun hmôt pre rúrové vedenie hlbené z rúr z plast., hmôt alebo sklolamin. v otvorenom výkope</t>
  </si>
  <si>
    <t>3 - SO 05 Prípojka NN</t>
  </si>
  <si>
    <t xml:space="preserve">    46-M - Zemné práce pri extr.mont.prácach   </t>
  </si>
  <si>
    <t>Elektroinstalacia</t>
  </si>
  <si>
    <t>210100012</t>
  </si>
  <si>
    <t>Ukončenie vodičov v rozvádzač. vrátane zapojenia a vodičovej koncovky do 240 mm2</t>
  </si>
  <si>
    <t>3452115800</t>
  </si>
  <si>
    <t>G-Káblové oko CU 240x10 KU</t>
  </si>
  <si>
    <t>3452121000</t>
  </si>
  <si>
    <t>Káblové oko 240 Al 617210</t>
  </si>
  <si>
    <t>210220020</t>
  </si>
  <si>
    <t>Uzemňovacie vedenie v zemi FeZn vrátane izolácie spojov</t>
  </si>
  <si>
    <t>3544223850</t>
  </si>
  <si>
    <t>Územňovacia pásovina ocelová žiarovo zinkovaná označenie 30 x 4 mm</t>
  </si>
  <si>
    <t>210902113</t>
  </si>
  <si>
    <t>Kábel hliníkový silový uložený pevne 1-AYKY 0,6/1 kV 3x240+120</t>
  </si>
  <si>
    <t>3410350072</t>
  </si>
  <si>
    <t>NAYY 4x240 SM Kábel pre pevné uloženie, hliníkový STN</t>
  </si>
  <si>
    <t>P</t>
  </si>
  <si>
    <t>Poznámka k položke:_x000d_
Ekvivalent 1-AYKY</t>
  </si>
  <si>
    <t>210950204</t>
  </si>
  <si>
    <t>Príplatok na zaťahovanie káblov, váha kábla do 6 kg</t>
  </si>
  <si>
    <t xml:space="preserve">Zemné práce pri extr.mont.prácach   </t>
  </si>
  <si>
    <t>460030006</t>
  </si>
  <si>
    <t>Zobratie ornice ručne s odhod. do 3m alebo nalož. na dopr. prost., zemina tr. 2 vrstva do 15 cm</t>
  </si>
  <si>
    <t>460200633</t>
  </si>
  <si>
    <t>Hĺbenie káblovej ryhy ručne 65 cm širokej a 70 cm hlbokej, v zemine triedy 3</t>
  </si>
  <si>
    <t>460200683</t>
  </si>
  <si>
    <t>Hĺbenie káblovej ryhy ručne 65 cm širokej a 120 cm hlbokej, v zemine triedy 3</t>
  </si>
  <si>
    <t>460420321</t>
  </si>
  <si>
    <t>Zriadenie kábl. lôžka z preos. zem. so zakrytím bet. dosk. 50x15x4 cm kladenými v smere kábla</t>
  </si>
  <si>
    <t>5833110300</t>
  </si>
  <si>
    <t>Kamenivo ťažené drobné 0-1 n</t>
  </si>
  <si>
    <t>5922763000</t>
  </si>
  <si>
    <t>Tvárnica betónová doska obklad. TBM 2-50 50x50x10</t>
  </si>
  <si>
    <t>5924531000</t>
  </si>
  <si>
    <t>Dlaždice betónové HBB 1-104 30x30x4cm</t>
  </si>
  <si>
    <t>460490012</t>
  </si>
  <si>
    <t>Rozvinutie a uloženie výstražnej fólie z PVC do ryhy, šírka 33 cm</t>
  </si>
  <si>
    <t>2830002000</t>
  </si>
  <si>
    <t>Fólia červená v m</t>
  </si>
  <si>
    <t>460510001</t>
  </si>
  <si>
    <t>Úplné zriadenie a osadenie káblového priestupu z betónovej rúry svetlosti do 15 cm bez zemných prác</t>
  </si>
  <si>
    <t>3450704900</t>
  </si>
  <si>
    <t>I-Rúrka FXKV 160</t>
  </si>
  <si>
    <t>460560633</t>
  </si>
  <si>
    <t>Ručný zásyp nezap. káblovej ryhy bez zhutn. zeminy, 65 cm širokej, 70 cm hlbokej v zemine tr. 3</t>
  </si>
  <si>
    <t>460560683</t>
  </si>
  <si>
    <t>Ručný zásyp nezap. káblovej ryhy bez zhutn. zeminy, 65 cm širokej, 120 cm hlbokej v zemine tr. 3</t>
  </si>
  <si>
    <t>Proviz. úprava terénu v zemine tr. 3, aby nerovnosti terénu neboli väčšie ako 2 cm od vodor.hladiny</t>
  </si>
  <si>
    <t xml:space="preserve">4 - SO O6  Spevnene plochy</t>
  </si>
  <si>
    <t xml:space="preserve">    5 - Komunikácie</t>
  </si>
  <si>
    <t>122201101</t>
  </si>
  <si>
    <t>Odkopávka a prekopávka nezapažená v hornine 3, do 100 m3</t>
  </si>
  <si>
    <t xml:space="preserve">Vodorovné premiestnenie výkopku  po spevnenej ceste z  horniny tr.1-4, do 100 m3 na vzdialenost do 3000 m</t>
  </si>
  <si>
    <t xml:space="preserve">Vodorovné premiestnenie výkopku  po spevnenej ceste z  horniny tr.1-4, do 100 m3, príplatok k cene za každých dalšich a zacatých 1000 m</t>
  </si>
  <si>
    <t>171201201</t>
  </si>
  <si>
    <t>Uloženie sypaniny na skládky do 100 m3</t>
  </si>
  <si>
    <t>Komunikácie</t>
  </si>
  <si>
    <t>564751111</t>
  </si>
  <si>
    <t>Podklad alebo kryt z kameniva hrubého drveného vel. 32-63 mm s rozprestretím a zhutn.hr. 150 mm</t>
  </si>
  <si>
    <t>567114311</t>
  </si>
  <si>
    <t>Podklad z podkladového betónu PB III tr. C 12/15 hr. 100 mm</t>
  </si>
  <si>
    <t>596911112</t>
  </si>
  <si>
    <t xml:space="preserve">Kladenie zámkovej dlažby  hr. 6 cm pre peších nad 20 m2 so zriadením lôžka z kameniva hr. 4 cm</t>
  </si>
  <si>
    <t>5922901380</t>
  </si>
  <si>
    <t>SEMMELROCK PASTELLA dlažba 6 cm, svetlosivá (10/10, 10/20, 20/20, 30/20, 30/30) alebo ekvivalent</t>
  </si>
  <si>
    <t>917862112</t>
  </si>
  <si>
    <t>Osadenie chodník. obrubníka betónového stojatého do lôžka z betónu prosteho tr. C 16/20 s bocnou oporou</t>
  </si>
  <si>
    <t>5922903030</t>
  </si>
  <si>
    <t>SEMMELROCK Obrubník rovný 100/20/10 cm, sivá alebo ekvivalent</t>
  </si>
  <si>
    <t>998223011</t>
  </si>
  <si>
    <t>Presun hmôt pre pozemné komunikácie s krytom dláždeným (822 2.3, 822 5.3) akejkolvek dlžky objektu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</si>
</sst>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2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164" fontId="14" fillId="0" borderId="0" xfId="0" applyNumberFormat="1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4" fillId="0" borderId="3" xfId="0" applyFont="1" applyBorder="1" applyAlignment="1">
      <alignment vertical="center"/>
    </xf>
    <xf numFmtId="0" fontId="14" fillId="0" borderId="0" xfId="0" applyFont="1" applyAlignment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right" vertical="center"/>
    </xf>
    <xf numFmtId="0" fontId="20" fillId="3" borderId="8" xfId="0" applyFont="1" applyFill="1" applyBorder="1" applyAlignment="1" applyProtection="1">
      <alignment horizontal="left"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22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20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0" borderId="23" xfId="0" applyNumberFormat="1" applyFont="1" applyBorder="1" applyAlignment="1" applyProtection="1">
      <alignment vertical="center"/>
    </xf>
    <xf numFmtId="0" fontId="33" fillId="0" borderId="23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21" fillId="0" borderId="19" xfId="0" applyFont="1" applyBorder="1" applyAlignment="1" applyProtection="1">
      <alignment horizontal="left" vertical="center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S4" s="14" t="s">
        <v>10</v>
      </c>
    </row>
    <row r="5" s="1" customFormat="1" ht="12" customHeight="1">
      <c r="B5" s="18"/>
      <c r="C5" s="19"/>
      <c r="D5" s="22" t="s">
        <v>11</v>
      </c>
      <c r="E5" s="19"/>
      <c r="F5" s="19"/>
      <c r="G5" s="19"/>
      <c r="H5" s="19"/>
      <c r="I5" s="19"/>
      <c r="J5" s="19"/>
      <c r="K5" s="23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13</v>
      </c>
      <c r="E6" s="19"/>
      <c r="F6" s="19"/>
      <c r="G6" s="19"/>
      <c r="H6" s="19"/>
      <c r="I6" s="19"/>
      <c r="J6" s="19"/>
      <c r="K6" s="25" t="s">
        <v>14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15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16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17</v>
      </c>
      <c r="E8" s="19"/>
      <c r="F8" s="19"/>
      <c r="G8" s="19"/>
      <c r="H8" s="19"/>
      <c r="I8" s="19"/>
      <c r="J8" s="19"/>
      <c r="K8" s="23" t="s">
        <v>18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19</v>
      </c>
      <c r="AL8" s="19"/>
      <c r="AM8" s="19"/>
      <c r="AN8" s="23" t="s">
        <v>20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21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22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18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23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24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22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25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23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22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18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23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27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28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22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18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23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27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29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1" customFormat="1" ht="14.4" customHeight="1">
      <c r="B26" s="18"/>
      <c r="C26" s="19"/>
      <c r="D26" s="29" t="s">
        <v>30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0">
        <f>ROUND(AG94,2)</f>
        <v>1219219.79</v>
      </c>
      <c r="AL26" s="19"/>
      <c r="AM26" s="19"/>
      <c r="AN26" s="19"/>
      <c r="AO26" s="19"/>
      <c r="AP26" s="19"/>
      <c r="AQ26" s="19"/>
      <c r="AR26" s="17"/>
    </row>
    <row r="27" s="1" customFormat="1" ht="14.4" customHeight="1">
      <c r="B27" s="18"/>
      <c r="C27" s="19"/>
      <c r="D27" s="29" t="s">
        <v>31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0">
        <f>ROUND(AG100, 2)</f>
        <v>0</v>
      </c>
      <c r="AL27" s="30"/>
      <c r="AM27" s="30"/>
      <c r="AN27" s="30"/>
      <c r="AO27" s="30"/>
      <c r="AP27" s="19"/>
      <c r="AQ27" s="19"/>
      <c r="AR27" s="17"/>
    </row>
    <row r="28" s="2" customFormat="1" ht="6.96" customHeigh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4"/>
      <c r="BE28" s="31"/>
    </row>
    <row r="29" s="2" customFormat="1" ht="25.92" customHeight="1">
      <c r="A29" s="31"/>
      <c r="B29" s="32"/>
      <c r="C29" s="33"/>
      <c r="D29" s="35" t="s">
        <v>32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7">
        <f>ROUND(AK26 + AK27, 2)</f>
        <v>1219219.79</v>
      </c>
      <c r="AL29" s="36"/>
      <c r="AM29" s="36"/>
      <c r="AN29" s="36"/>
      <c r="AO29" s="36"/>
      <c r="AP29" s="33"/>
      <c r="AQ29" s="33"/>
      <c r="AR29" s="34"/>
      <c r="BE29" s="31"/>
    </row>
    <row r="30" s="2" customFormat="1" ht="6.96" customHeight="1">
      <c r="A30" s="31"/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4"/>
      <c r="BE30" s="31"/>
    </row>
    <row r="31" s="2" customFormat="1">
      <c r="A31" s="31"/>
      <c r="B31" s="32"/>
      <c r="C31" s="33"/>
      <c r="D31" s="33"/>
      <c r="E31" s="33"/>
      <c r="F31" s="33"/>
      <c r="G31" s="33"/>
      <c r="H31" s="33"/>
      <c r="I31" s="33"/>
      <c r="J31" s="33"/>
      <c r="K31" s="33"/>
      <c r="L31" s="38" t="s">
        <v>33</v>
      </c>
      <c r="M31" s="38"/>
      <c r="N31" s="38"/>
      <c r="O31" s="38"/>
      <c r="P31" s="38"/>
      <c r="Q31" s="33"/>
      <c r="R31" s="33"/>
      <c r="S31" s="33"/>
      <c r="T31" s="33"/>
      <c r="U31" s="33"/>
      <c r="V31" s="33"/>
      <c r="W31" s="38" t="s">
        <v>34</v>
      </c>
      <c r="X31" s="38"/>
      <c r="Y31" s="38"/>
      <c r="Z31" s="38"/>
      <c r="AA31" s="38"/>
      <c r="AB31" s="38"/>
      <c r="AC31" s="38"/>
      <c r="AD31" s="38"/>
      <c r="AE31" s="38"/>
      <c r="AF31" s="33"/>
      <c r="AG31" s="33"/>
      <c r="AH31" s="33"/>
      <c r="AI31" s="33"/>
      <c r="AJ31" s="33"/>
      <c r="AK31" s="38" t="s">
        <v>35</v>
      </c>
      <c r="AL31" s="38"/>
      <c r="AM31" s="38"/>
      <c r="AN31" s="38"/>
      <c r="AO31" s="38"/>
      <c r="AP31" s="33"/>
      <c r="AQ31" s="33"/>
      <c r="AR31" s="34"/>
      <c r="BE31" s="31"/>
    </row>
    <row r="32" s="3" customFormat="1" ht="14.4" customHeight="1">
      <c r="A32" s="3"/>
      <c r="B32" s="39"/>
      <c r="C32" s="40"/>
      <c r="D32" s="26" t="s">
        <v>36</v>
      </c>
      <c r="E32" s="40"/>
      <c r="F32" s="41" t="s">
        <v>37</v>
      </c>
      <c r="G32" s="40"/>
      <c r="H32" s="40"/>
      <c r="I32" s="40"/>
      <c r="J32" s="40"/>
      <c r="K32" s="40"/>
      <c r="L32" s="42">
        <v>0.20000000000000001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4">
        <f>ROUND(AZ94 + SUM(CD100),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4">
        <f>ROUND(AV94 + SUM(BY100), 2)</f>
        <v>0</v>
      </c>
      <c r="AL32" s="43"/>
      <c r="AM32" s="43"/>
      <c r="AN32" s="43"/>
      <c r="AO32" s="43"/>
      <c r="AP32" s="43"/>
      <c r="AQ32" s="43"/>
      <c r="AR32" s="45"/>
      <c r="AS32" s="46"/>
      <c r="AT32" s="46"/>
      <c r="AU32" s="46"/>
      <c r="AV32" s="46"/>
      <c r="AW32" s="46"/>
      <c r="AX32" s="46"/>
      <c r="AY32" s="46"/>
      <c r="AZ32" s="46"/>
      <c r="BE32" s="3"/>
    </row>
    <row r="33" s="3" customFormat="1" ht="14.4" customHeight="1">
      <c r="A33" s="3"/>
      <c r="B33" s="39"/>
      <c r="C33" s="40"/>
      <c r="D33" s="40"/>
      <c r="E33" s="40"/>
      <c r="F33" s="41" t="s">
        <v>38</v>
      </c>
      <c r="G33" s="40"/>
      <c r="H33" s="40"/>
      <c r="I33" s="40"/>
      <c r="J33" s="40"/>
      <c r="K33" s="40"/>
      <c r="L33" s="47">
        <v>0.20000000000000001</v>
      </c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8">
        <f>ROUND(BA94 + SUM(CE100), 2)</f>
        <v>1219219.79</v>
      </c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8">
        <f>ROUND(AW94 + SUM(BZ100), 2)</f>
        <v>243843.95999999999</v>
      </c>
      <c r="AL33" s="40"/>
      <c r="AM33" s="40"/>
      <c r="AN33" s="40"/>
      <c r="AO33" s="40"/>
      <c r="AP33" s="40"/>
      <c r="AQ33" s="40"/>
      <c r="AR33" s="49"/>
      <c r="BE33" s="3"/>
    </row>
    <row r="34" hidden="1" s="3" customFormat="1" ht="14.4" customHeight="1">
      <c r="A34" s="3"/>
      <c r="B34" s="39"/>
      <c r="C34" s="40"/>
      <c r="D34" s="40"/>
      <c r="E34" s="40"/>
      <c r="F34" s="26" t="s">
        <v>39</v>
      </c>
      <c r="G34" s="40"/>
      <c r="H34" s="40"/>
      <c r="I34" s="40"/>
      <c r="J34" s="40"/>
      <c r="K34" s="40"/>
      <c r="L34" s="47">
        <v>0.20000000000000001</v>
      </c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8">
        <f>ROUND(BB94 + SUM(CF100), 2)</f>
        <v>0</v>
      </c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8">
        <v>0</v>
      </c>
      <c r="AL34" s="40"/>
      <c r="AM34" s="40"/>
      <c r="AN34" s="40"/>
      <c r="AO34" s="40"/>
      <c r="AP34" s="40"/>
      <c r="AQ34" s="40"/>
      <c r="AR34" s="49"/>
      <c r="BE34" s="3"/>
    </row>
    <row r="35" hidden="1" s="3" customFormat="1" ht="14.4" customHeight="1">
      <c r="A35" s="3"/>
      <c r="B35" s="39"/>
      <c r="C35" s="40"/>
      <c r="D35" s="40"/>
      <c r="E35" s="40"/>
      <c r="F35" s="26" t="s">
        <v>40</v>
      </c>
      <c r="G35" s="40"/>
      <c r="H35" s="40"/>
      <c r="I35" s="40"/>
      <c r="J35" s="40"/>
      <c r="K35" s="40"/>
      <c r="L35" s="47">
        <v>0.20000000000000001</v>
      </c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8">
        <f>ROUND(BC94 + SUM(CG100), 2)</f>
        <v>0</v>
      </c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8">
        <v>0</v>
      </c>
      <c r="AL35" s="40"/>
      <c r="AM35" s="40"/>
      <c r="AN35" s="40"/>
      <c r="AO35" s="40"/>
      <c r="AP35" s="40"/>
      <c r="AQ35" s="40"/>
      <c r="AR35" s="49"/>
      <c r="BE35" s="3"/>
    </row>
    <row r="36" hidden="1" s="3" customFormat="1" ht="14.4" customHeight="1">
      <c r="A36" s="3"/>
      <c r="B36" s="39"/>
      <c r="C36" s="40"/>
      <c r="D36" s="40"/>
      <c r="E36" s="40"/>
      <c r="F36" s="41" t="s">
        <v>41</v>
      </c>
      <c r="G36" s="40"/>
      <c r="H36" s="40"/>
      <c r="I36" s="40"/>
      <c r="J36" s="40"/>
      <c r="K36" s="40"/>
      <c r="L36" s="42">
        <v>0</v>
      </c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4">
        <f>ROUND(BD94 + SUM(CH100), 2)</f>
        <v>0</v>
      </c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4">
        <v>0</v>
      </c>
      <c r="AL36" s="43"/>
      <c r="AM36" s="43"/>
      <c r="AN36" s="43"/>
      <c r="AO36" s="43"/>
      <c r="AP36" s="43"/>
      <c r="AQ36" s="43"/>
      <c r="AR36" s="45"/>
      <c r="AS36" s="46"/>
      <c r="AT36" s="46"/>
      <c r="AU36" s="46"/>
      <c r="AV36" s="46"/>
      <c r="AW36" s="46"/>
      <c r="AX36" s="46"/>
      <c r="AY36" s="46"/>
      <c r="AZ36" s="46"/>
      <c r="BE36" s="3"/>
    </row>
    <row r="37" s="2" customFormat="1" ht="6.96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1"/>
    </row>
    <row r="38" s="2" customFormat="1" ht="25.92" customHeight="1">
      <c r="A38" s="31"/>
      <c r="B38" s="32"/>
      <c r="C38" s="50"/>
      <c r="D38" s="51" t="s">
        <v>42</v>
      </c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3" t="s">
        <v>43</v>
      </c>
      <c r="U38" s="52"/>
      <c r="V38" s="52"/>
      <c r="W38" s="52"/>
      <c r="X38" s="54" t="s">
        <v>44</v>
      </c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5">
        <f>SUM(AK29:AK36)</f>
        <v>1463063.75</v>
      </c>
      <c r="AL38" s="52"/>
      <c r="AM38" s="52"/>
      <c r="AN38" s="52"/>
      <c r="AO38" s="56"/>
      <c r="AP38" s="50"/>
      <c r="AQ38" s="50"/>
      <c r="AR38" s="34"/>
      <c r="BE38" s="31"/>
    </row>
    <row r="39" s="2" customFormat="1" ht="6.96" customHeight="1">
      <c r="A39" s="31"/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4"/>
      <c r="BE39" s="31"/>
    </row>
    <row r="40" s="2" customFormat="1" ht="14.4" customHeight="1">
      <c r="A40" s="31"/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4"/>
      <c r="BE40" s="31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7"/>
      <c r="C49" s="58"/>
      <c r="D49" s="59" t="s">
        <v>45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46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1"/>
      <c r="B60" s="32"/>
      <c r="C60" s="33"/>
      <c r="D60" s="62" t="s">
        <v>47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62" t="s">
        <v>48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62" t="s">
        <v>47</v>
      </c>
      <c r="AI60" s="36"/>
      <c r="AJ60" s="36"/>
      <c r="AK60" s="36"/>
      <c r="AL60" s="36"/>
      <c r="AM60" s="62" t="s">
        <v>48</v>
      </c>
      <c r="AN60" s="36"/>
      <c r="AO60" s="36"/>
      <c r="AP60" s="33"/>
      <c r="AQ60" s="33"/>
      <c r="AR60" s="34"/>
      <c r="BE60" s="31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1"/>
      <c r="B64" s="32"/>
      <c r="C64" s="33"/>
      <c r="D64" s="59" t="s">
        <v>49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50</v>
      </c>
      <c r="AI64" s="63"/>
      <c r="AJ64" s="63"/>
      <c r="AK64" s="63"/>
      <c r="AL64" s="63"/>
      <c r="AM64" s="63"/>
      <c r="AN64" s="63"/>
      <c r="AO64" s="63"/>
      <c r="AP64" s="33"/>
      <c r="AQ64" s="33"/>
      <c r="AR64" s="34"/>
      <c r="BE64" s="31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1"/>
      <c r="B75" s="32"/>
      <c r="C75" s="33"/>
      <c r="D75" s="62" t="s">
        <v>47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62" t="s">
        <v>48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62" t="s">
        <v>47</v>
      </c>
      <c r="AI75" s="36"/>
      <c r="AJ75" s="36"/>
      <c r="AK75" s="36"/>
      <c r="AL75" s="36"/>
      <c r="AM75" s="62" t="s">
        <v>48</v>
      </c>
      <c r="AN75" s="36"/>
      <c r="AO75" s="36"/>
      <c r="AP75" s="33"/>
      <c r="AQ75" s="33"/>
      <c r="AR75" s="34"/>
      <c r="BE75" s="31"/>
    </row>
    <row r="76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1"/>
    </row>
    <row r="77" s="2" customFormat="1" ht="6.96" customHeight="1">
      <c r="A77" s="31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34"/>
      <c r="BE77" s="31"/>
    </row>
    <row r="81" s="2" customFormat="1" ht="6.96" customHeight="1">
      <c r="A81" s="31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34"/>
      <c r="BE81" s="31"/>
    </row>
    <row r="82" s="2" customFormat="1" ht="24.96" customHeight="1">
      <c r="A82" s="31"/>
      <c r="B82" s="32"/>
      <c r="C82" s="20" t="s">
        <v>51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1"/>
    </row>
    <row r="83" s="2" customFormat="1" ht="6.96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1"/>
    </row>
    <row r="84" s="4" customFormat="1" ht="12" customHeight="1">
      <c r="A84" s="4"/>
      <c r="B84" s="68"/>
      <c r="C84" s="26" t="s">
        <v>11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13-PONUKA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13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Rekonštrukcia objektu Ústavu anorganickej chémie SAV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1"/>
    </row>
    <row r="87" s="2" customFormat="1" ht="12" customHeight="1">
      <c r="A87" s="31"/>
      <c r="B87" s="32"/>
      <c r="C87" s="26" t="s">
        <v>17</v>
      </c>
      <c r="D87" s="33"/>
      <c r="E87" s="33"/>
      <c r="F87" s="33"/>
      <c r="G87" s="33"/>
      <c r="H87" s="33"/>
      <c r="I87" s="33"/>
      <c r="J87" s="33"/>
      <c r="K87" s="33"/>
      <c r="L87" s="76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19</v>
      </c>
      <c r="AJ87" s="33"/>
      <c r="AK87" s="33"/>
      <c r="AL87" s="33"/>
      <c r="AM87" s="77" t="str">
        <f>IF(AN8= "","",AN8)</f>
        <v>16. 8. 2021</v>
      </c>
      <c r="AN87" s="77"/>
      <c r="AO87" s="33"/>
      <c r="AP87" s="33"/>
      <c r="AQ87" s="33"/>
      <c r="AR87" s="34"/>
      <c r="BE87" s="31"/>
    </row>
    <row r="88" s="2" customFormat="1" ht="6.96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1"/>
    </row>
    <row r="89" s="2" customFormat="1" ht="15.15" customHeight="1">
      <c r="A89" s="31"/>
      <c r="B89" s="32"/>
      <c r="C89" s="26" t="s">
        <v>21</v>
      </c>
      <c r="D89" s="33"/>
      <c r="E89" s="33"/>
      <c r="F89" s="33"/>
      <c r="G89" s="33"/>
      <c r="H89" s="33"/>
      <c r="I89" s="33"/>
      <c r="J89" s="33"/>
      <c r="K89" s="33"/>
      <c r="L89" s="69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26</v>
      </c>
      <c r="AJ89" s="33"/>
      <c r="AK89" s="33"/>
      <c r="AL89" s="33"/>
      <c r="AM89" s="78" t="str">
        <f>IF(E17="","",E17)</f>
        <v xml:space="preserve"> </v>
      </c>
      <c r="AN89" s="69"/>
      <c r="AO89" s="69"/>
      <c r="AP89" s="69"/>
      <c r="AQ89" s="33"/>
      <c r="AR89" s="34"/>
      <c r="AS89" s="79" t="s">
        <v>52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1"/>
    </row>
    <row r="90" s="2" customFormat="1" ht="15.15" customHeight="1">
      <c r="A90" s="31"/>
      <c r="B90" s="32"/>
      <c r="C90" s="26" t="s">
        <v>24</v>
      </c>
      <c r="D90" s="33"/>
      <c r="E90" s="33"/>
      <c r="F90" s="33"/>
      <c r="G90" s="33"/>
      <c r="H90" s="33"/>
      <c r="I90" s="33"/>
      <c r="J90" s="33"/>
      <c r="K90" s="33"/>
      <c r="L90" s="69" t="str">
        <f>IF(E14="","",E14)</f>
        <v>ROKO SLOVAKIA s.r.o.</v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28</v>
      </c>
      <c r="AJ90" s="33"/>
      <c r="AK90" s="33"/>
      <c r="AL90" s="33"/>
      <c r="AM90" s="78" t="str">
        <f>IF(E20="","",E20)</f>
        <v xml:space="preserve"> </v>
      </c>
      <c r="AN90" s="69"/>
      <c r="AO90" s="69"/>
      <c r="AP90" s="69"/>
      <c r="AQ90" s="33"/>
      <c r="AR90" s="34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1"/>
    </row>
    <row r="91" s="2" customFormat="1" ht="10.8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1"/>
    </row>
    <row r="92" s="2" customFormat="1" ht="29.28" customHeight="1">
      <c r="A92" s="31"/>
      <c r="B92" s="32"/>
      <c r="C92" s="91" t="s">
        <v>53</v>
      </c>
      <c r="D92" s="92"/>
      <c r="E92" s="92"/>
      <c r="F92" s="92"/>
      <c r="G92" s="92"/>
      <c r="H92" s="93"/>
      <c r="I92" s="94" t="s">
        <v>54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55</v>
      </c>
      <c r="AH92" s="92"/>
      <c r="AI92" s="92"/>
      <c r="AJ92" s="92"/>
      <c r="AK92" s="92"/>
      <c r="AL92" s="92"/>
      <c r="AM92" s="92"/>
      <c r="AN92" s="94" t="s">
        <v>56</v>
      </c>
      <c r="AO92" s="92"/>
      <c r="AP92" s="96"/>
      <c r="AQ92" s="97" t="s">
        <v>57</v>
      </c>
      <c r="AR92" s="34"/>
      <c r="AS92" s="98" t="s">
        <v>58</v>
      </c>
      <c r="AT92" s="99" t="s">
        <v>59</v>
      </c>
      <c r="AU92" s="99" t="s">
        <v>60</v>
      </c>
      <c r="AV92" s="99" t="s">
        <v>61</v>
      </c>
      <c r="AW92" s="99" t="s">
        <v>62</v>
      </c>
      <c r="AX92" s="99" t="s">
        <v>63</v>
      </c>
      <c r="AY92" s="99" t="s">
        <v>64</v>
      </c>
      <c r="AZ92" s="99" t="s">
        <v>65</v>
      </c>
      <c r="BA92" s="99" t="s">
        <v>66</v>
      </c>
      <c r="BB92" s="99" t="s">
        <v>67</v>
      </c>
      <c r="BC92" s="99" t="s">
        <v>68</v>
      </c>
      <c r="BD92" s="100" t="s">
        <v>69</v>
      </c>
      <c r="BE92" s="31"/>
    </row>
    <row r="93" s="2" customFormat="1" ht="10.8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1"/>
    </row>
    <row r="94" s="6" customFormat="1" ht="32.4" customHeight="1">
      <c r="A94" s="6"/>
      <c r="B94" s="104"/>
      <c r="C94" s="105" t="s">
        <v>70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ROUND(SUM(AG95:AG98),2)</f>
        <v>1219219.79</v>
      </c>
      <c r="AH94" s="107"/>
      <c r="AI94" s="107"/>
      <c r="AJ94" s="107"/>
      <c r="AK94" s="107"/>
      <c r="AL94" s="107"/>
      <c r="AM94" s="107"/>
      <c r="AN94" s="108">
        <f>SUM(AG94,AT94)</f>
        <v>1463063.75</v>
      </c>
      <c r="AO94" s="108"/>
      <c r="AP94" s="108"/>
      <c r="AQ94" s="109" t="s">
        <v>1</v>
      </c>
      <c r="AR94" s="110"/>
      <c r="AS94" s="111">
        <f>ROUND(SUM(AS95:AS98),2)</f>
        <v>0</v>
      </c>
      <c r="AT94" s="112">
        <f>ROUND(SUM(AV94:AW94),2)</f>
        <v>243843.95999999999</v>
      </c>
      <c r="AU94" s="113">
        <f>ROUND(SUM(AU95:AU98),5)</f>
        <v>13834.04963</v>
      </c>
      <c r="AV94" s="112">
        <f>ROUND(AZ94*L32,2)</f>
        <v>0</v>
      </c>
      <c r="AW94" s="112">
        <f>ROUND(BA94*L33,2)</f>
        <v>243843.95999999999</v>
      </c>
      <c r="AX94" s="112">
        <f>ROUND(BB94*L32,2)</f>
        <v>0</v>
      </c>
      <c r="AY94" s="112">
        <f>ROUND(BC94*L33,2)</f>
        <v>0</v>
      </c>
      <c r="AZ94" s="112">
        <f>ROUND(SUM(AZ95:AZ98),2)</f>
        <v>0</v>
      </c>
      <c r="BA94" s="112">
        <f>ROUND(SUM(BA95:BA98),2)</f>
        <v>1219219.79</v>
      </c>
      <c r="BB94" s="112">
        <f>ROUND(SUM(BB95:BB98),2)</f>
        <v>0</v>
      </c>
      <c r="BC94" s="112">
        <f>ROUND(SUM(BC95:BC98),2)</f>
        <v>0</v>
      </c>
      <c r="BD94" s="114">
        <f>ROUND(SUM(BD95:BD98),2)</f>
        <v>0</v>
      </c>
      <c r="BE94" s="6"/>
      <c r="BS94" s="115" t="s">
        <v>71</v>
      </c>
      <c r="BT94" s="115" t="s">
        <v>72</v>
      </c>
      <c r="BU94" s="116" t="s">
        <v>73</v>
      </c>
      <c r="BV94" s="115" t="s">
        <v>74</v>
      </c>
      <c r="BW94" s="115" t="s">
        <v>5</v>
      </c>
      <c r="BX94" s="115" t="s">
        <v>75</v>
      </c>
      <c r="CL94" s="115" t="s">
        <v>1</v>
      </c>
    </row>
    <row r="95" s="7" customFormat="1" ht="16.5" customHeight="1">
      <c r="A95" s="117" t="s">
        <v>76</v>
      </c>
      <c r="B95" s="118"/>
      <c r="C95" s="119"/>
      <c r="D95" s="120" t="s">
        <v>77</v>
      </c>
      <c r="E95" s="120"/>
      <c r="F95" s="120"/>
      <c r="G95" s="120"/>
      <c r="H95" s="120"/>
      <c r="I95" s="121"/>
      <c r="J95" s="120" t="s">
        <v>78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'1 - SO O1 Vlastna stavba '!J32</f>
        <v>1192982.8100000001</v>
      </c>
      <c r="AH95" s="121"/>
      <c r="AI95" s="121"/>
      <c r="AJ95" s="121"/>
      <c r="AK95" s="121"/>
      <c r="AL95" s="121"/>
      <c r="AM95" s="121"/>
      <c r="AN95" s="122">
        <f>SUM(AG95,AT95)</f>
        <v>1431579.3700000001</v>
      </c>
      <c r="AO95" s="121"/>
      <c r="AP95" s="121"/>
      <c r="AQ95" s="123" t="s">
        <v>79</v>
      </c>
      <c r="AR95" s="124"/>
      <c r="AS95" s="125">
        <v>0</v>
      </c>
      <c r="AT95" s="126">
        <f>ROUND(SUM(AV95:AW95),2)</f>
        <v>238596.56</v>
      </c>
      <c r="AU95" s="127">
        <f>'1 - SO O1 Vlastna stavba '!P155</f>
        <v>13241.395766649999</v>
      </c>
      <c r="AV95" s="126">
        <f>'1 - SO O1 Vlastna stavba '!J35</f>
        <v>0</v>
      </c>
      <c r="AW95" s="126">
        <f>'1 - SO O1 Vlastna stavba '!J36</f>
        <v>238596.56</v>
      </c>
      <c r="AX95" s="126">
        <f>'1 - SO O1 Vlastna stavba '!J37</f>
        <v>0</v>
      </c>
      <c r="AY95" s="126">
        <f>'1 - SO O1 Vlastna stavba '!J38</f>
        <v>0</v>
      </c>
      <c r="AZ95" s="126">
        <f>'1 - SO O1 Vlastna stavba '!F35</f>
        <v>0</v>
      </c>
      <c r="BA95" s="126">
        <f>'1 - SO O1 Vlastna stavba '!F36</f>
        <v>1192982.8100000001</v>
      </c>
      <c r="BB95" s="126">
        <f>'1 - SO O1 Vlastna stavba '!F37</f>
        <v>0</v>
      </c>
      <c r="BC95" s="126">
        <f>'1 - SO O1 Vlastna stavba '!F38</f>
        <v>0</v>
      </c>
      <c r="BD95" s="128">
        <f>'1 - SO O1 Vlastna stavba '!F39</f>
        <v>0</v>
      </c>
      <c r="BE95" s="7"/>
      <c r="BT95" s="129" t="s">
        <v>77</v>
      </c>
      <c r="BV95" s="129" t="s">
        <v>74</v>
      </c>
      <c r="BW95" s="129" t="s">
        <v>80</v>
      </c>
      <c r="BX95" s="129" t="s">
        <v>5</v>
      </c>
      <c r="CL95" s="129" t="s">
        <v>1</v>
      </c>
      <c r="CM95" s="129" t="s">
        <v>72</v>
      </c>
    </row>
    <row r="96" s="7" customFormat="1" ht="16.5" customHeight="1">
      <c r="A96" s="117" t="s">
        <v>76</v>
      </c>
      <c r="B96" s="118"/>
      <c r="C96" s="119"/>
      <c r="D96" s="120" t="s">
        <v>81</v>
      </c>
      <c r="E96" s="120"/>
      <c r="F96" s="120"/>
      <c r="G96" s="120"/>
      <c r="H96" s="120"/>
      <c r="I96" s="121"/>
      <c r="J96" s="120" t="s">
        <v>82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'2 - SO O2,O3 Vodovod, kan...'!J32</f>
        <v>6676.8299999999999</v>
      </c>
      <c r="AH96" s="121"/>
      <c r="AI96" s="121"/>
      <c r="AJ96" s="121"/>
      <c r="AK96" s="121"/>
      <c r="AL96" s="121"/>
      <c r="AM96" s="121"/>
      <c r="AN96" s="122">
        <f>SUM(AG96,AT96)</f>
        <v>8012.1999999999998</v>
      </c>
      <c r="AO96" s="121"/>
      <c r="AP96" s="121"/>
      <c r="AQ96" s="123" t="s">
        <v>79</v>
      </c>
      <c r="AR96" s="124"/>
      <c r="AS96" s="125">
        <v>0</v>
      </c>
      <c r="AT96" s="126">
        <f>ROUND(SUM(AV96:AW96),2)</f>
        <v>1335.3699999999999</v>
      </c>
      <c r="AU96" s="127">
        <f>'2 - SO O2,O3 Vodovod, kan...'!P125</f>
        <v>182.90970799999997</v>
      </c>
      <c r="AV96" s="126">
        <f>'2 - SO O2,O3 Vodovod, kan...'!J35</f>
        <v>0</v>
      </c>
      <c r="AW96" s="126">
        <f>'2 - SO O2,O3 Vodovod, kan...'!J36</f>
        <v>1335.3699999999999</v>
      </c>
      <c r="AX96" s="126">
        <f>'2 - SO O2,O3 Vodovod, kan...'!J37</f>
        <v>0</v>
      </c>
      <c r="AY96" s="126">
        <f>'2 - SO O2,O3 Vodovod, kan...'!J38</f>
        <v>0</v>
      </c>
      <c r="AZ96" s="126">
        <f>'2 - SO O2,O3 Vodovod, kan...'!F35</f>
        <v>0</v>
      </c>
      <c r="BA96" s="126">
        <f>'2 - SO O2,O3 Vodovod, kan...'!F36</f>
        <v>6676.8299999999999</v>
      </c>
      <c r="BB96" s="126">
        <f>'2 - SO O2,O3 Vodovod, kan...'!F37</f>
        <v>0</v>
      </c>
      <c r="BC96" s="126">
        <f>'2 - SO O2,O3 Vodovod, kan...'!F38</f>
        <v>0</v>
      </c>
      <c r="BD96" s="128">
        <f>'2 - SO O2,O3 Vodovod, kan...'!F39</f>
        <v>0</v>
      </c>
      <c r="BE96" s="7"/>
      <c r="BT96" s="129" t="s">
        <v>77</v>
      </c>
      <c r="BV96" s="129" t="s">
        <v>74</v>
      </c>
      <c r="BW96" s="129" t="s">
        <v>83</v>
      </c>
      <c r="BX96" s="129" t="s">
        <v>5</v>
      </c>
      <c r="CL96" s="129" t="s">
        <v>1</v>
      </c>
      <c r="CM96" s="129" t="s">
        <v>72</v>
      </c>
    </row>
    <row r="97" s="7" customFormat="1" ht="16.5" customHeight="1">
      <c r="A97" s="117" t="s">
        <v>76</v>
      </c>
      <c r="B97" s="118"/>
      <c r="C97" s="119"/>
      <c r="D97" s="120" t="s">
        <v>84</v>
      </c>
      <c r="E97" s="120"/>
      <c r="F97" s="120"/>
      <c r="G97" s="120"/>
      <c r="H97" s="120"/>
      <c r="I97" s="121"/>
      <c r="J97" s="120" t="s">
        <v>85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'3 - SO 05 Prípojka NN'!J32</f>
        <v>11245.41</v>
      </c>
      <c r="AH97" s="121"/>
      <c r="AI97" s="121"/>
      <c r="AJ97" s="121"/>
      <c r="AK97" s="121"/>
      <c r="AL97" s="121"/>
      <c r="AM97" s="121"/>
      <c r="AN97" s="122">
        <f>SUM(AG97,AT97)</f>
        <v>13494.49</v>
      </c>
      <c r="AO97" s="121"/>
      <c r="AP97" s="121"/>
      <c r="AQ97" s="123" t="s">
        <v>79</v>
      </c>
      <c r="AR97" s="124"/>
      <c r="AS97" s="125">
        <v>0</v>
      </c>
      <c r="AT97" s="126">
        <f>ROUND(SUM(AV97:AW97),2)</f>
        <v>2249.0799999999999</v>
      </c>
      <c r="AU97" s="127">
        <f>'3 - SO 05 Prípojka NN'!P123</f>
        <v>218.94406999999995</v>
      </c>
      <c r="AV97" s="126">
        <f>'3 - SO 05 Prípojka NN'!J35</f>
        <v>0</v>
      </c>
      <c r="AW97" s="126">
        <f>'3 - SO 05 Prípojka NN'!J36</f>
        <v>2249.0799999999999</v>
      </c>
      <c r="AX97" s="126">
        <f>'3 - SO 05 Prípojka NN'!J37</f>
        <v>0</v>
      </c>
      <c r="AY97" s="126">
        <f>'3 - SO 05 Prípojka NN'!J38</f>
        <v>0</v>
      </c>
      <c r="AZ97" s="126">
        <f>'3 - SO 05 Prípojka NN'!F35</f>
        <v>0</v>
      </c>
      <c r="BA97" s="126">
        <f>'3 - SO 05 Prípojka NN'!F36</f>
        <v>11245.41</v>
      </c>
      <c r="BB97" s="126">
        <f>'3 - SO 05 Prípojka NN'!F37</f>
        <v>0</v>
      </c>
      <c r="BC97" s="126">
        <f>'3 - SO 05 Prípojka NN'!F38</f>
        <v>0</v>
      </c>
      <c r="BD97" s="128">
        <f>'3 - SO 05 Prípojka NN'!F39</f>
        <v>0</v>
      </c>
      <c r="BE97" s="7"/>
      <c r="BT97" s="129" t="s">
        <v>77</v>
      </c>
      <c r="BV97" s="129" t="s">
        <v>74</v>
      </c>
      <c r="BW97" s="129" t="s">
        <v>86</v>
      </c>
      <c r="BX97" s="129" t="s">
        <v>5</v>
      </c>
      <c r="CL97" s="129" t="s">
        <v>1</v>
      </c>
      <c r="CM97" s="129" t="s">
        <v>72</v>
      </c>
    </row>
    <row r="98" s="7" customFormat="1" ht="16.5" customHeight="1">
      <c r="A98" s="117" t="s">
        <v>76</v>
      </c>
      <c r="B98" s="118"/>
      <c r="C98" s="119"/>
      <c r="D98" s="120" t="s">
        <v>87</v>
      </c>
      <c r="E98" s="120"/>
      <c r="F98" s="120"/>
      <c r="G98" s="120"/>
      <c r="H98" s="120"/>
      <c r="I98" s="121"/>
      <c r="J98" s="120" t="s">
        <v>88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2">
        <f>'4 - SO O6  Spevnene plochy'!J32</f>
        <v>8314.7399999999998</v>
      </c>
      <c r="AH98" s="121"/>
      <c r="AI98" s="121"/>
      <c r="AJ98" s="121"/>
      <c r="AK98" s="121"/>
      <c r="AL98" s="121"/>
      <c r="AM98" s="121"/>
      <c r="AN98" s="122">
        <f>SUM(AG98,AT98)</f>
        <v>9977.6900000000005</v>
      </c>
      <c r="AO98" s="121"/>
      <c r="AP98" s="121"/>
      <c r="AQ98" s="123" t="s">
        <v>79</v>
      </c>
      <c r="AR98" s="124"/>
      <c r="AS98" s="130">
        <v>0</v>
      </c>
      <c r="AT98" s="131">
        <f>ROUND(SUM(AV98:AW98),2)</f>
        <v>1662.9500000000001</v>
      </c>
      <c r="AU98" s="132">
        <f>'4 - SO O6  Spevnene plochy'!P125</f>
        <v>190.80008799999999</v>
      </c>
      <c r="AV98" s="131">
        <f>'4 - SO O6  Spevnene plochy'!J35</f>
        <v>0</v>
      </c>
      <c r="AW98" s="131">
        <f>'4 - SO O6  Spevnene plochy'!J36</f>
        <v>1662.9500000000001</v>
      </c>
      <c r="AX98" s="131">
        <f>'4 - SO O6  Spevnene plochy'!J37</f>
        <v>0</v>
      </c>
      <c r="AY98" s="131">
        <f>'4 - SO O6  Spevnene plochy'!J38</f>
        <v>0</v>
      </c>
      <c r="AZ98" s="131">
        <f>'4 - SO O6  Spevnene plochy'!F35</f>
        <v>0</v>
      </c>
      <c r="BA98" s="131">
        <f>'4 - SO O6  Spevnene plochy'!F36</f>
        <v>8314.7399999999998</v>
      </c>
      <c r="BB98" s="131">
        <f>'4 - SO O6  Spevnene plochy'!F37</f>
        <v>0</v>
      </c>
      <c r="BC98" s="131">
        <f>'4 - SO O6  Spevnene plochy'!F38</f>
        <v>0</v>
      </c>
      <c r="BD98" s="133">
        <f>'4 - SO O6  Spevnene plochy'!F39</f>
        <v>0</v>
      </c>
      <c r="BE98" s="7"/>
      <c r="BT98" s="129" t="s">
        <v>77</v>
      </c>
      <c r="BV98" s="129" t="s">
        <v>74</v>
      </c>
      <c r="BW98" s="129" t="s">
        <v>89</v>
      </c>
      <c r="BX98" s="129" t="s">
        <v>5</v>
      </c>
      <c r="CL98" s="129" t="s">
        <v>1</v>
      </c>
      <c r="CM98" s="129" t="s">
        <v>72</v>
      </c>
    </row>
    <row r="99">
      <c r="B99" s="18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7"/>
    </row>
    <row r="100" s="2" customFormat="1" ht="30" customHeight="1">
      <c r="A100" s="31"/>
      <c r="B100" s="32"/>
      <c r="C100" s="105" t="s">
        <v>90</v>
      </c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108">
        <v>0</v>
      </c>
      <c r="AH100" s="108"/>
      <c r="AI100" s="108"/>
      <c r="AJ100" s="108"/>
      <c r="AK100" s="108"/>
      <c r="AL100" s="108"/>
      <c r="AM100" s="108"/>
      <c r="AN100" s="108">
        <v>0</v>
      </c>
      <c r="AO100" s="108"/>
      <c r="AP100" s="108"/>
      <c r="AQ100" s="134"/>
      <c r="AR100" s="34"/>
      <c r="AS100" s="98" t="s">
        <v>91</v>
      </c>
      <c r="AT100" s="99" t="s">
        <v>92</v>
      </c>
      <c r="AU100" s="99" t="s">
        <v>36</v>
      </c>
      <c r="AV100" s="100" t="s">
        <v>59</v>
      </c>
      <c r="AW100" s="31"/>
      <c r="AX100" s="31"/>
      <c r="AY100" s="31"/>
      <c r="AZ100" s="31"/>
      <c r="BA100" s="31"/>
      <c r="BB100" s="31"/>
      <c r="BC100" s="31"/>
      <c r="BD100" s="31"/>
      <c r="BE100" s="31"/>
    </row>
    <row r="101" s="2" customFormat="1" ht="10.8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4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  <row r="102" s="2" customFormat="1" ht="30" customHeight="1">
      <c r="A102" s="31"/>
      <c r="B102" s="32"/>
      <c r="C102" s="135" t="s">
        <v>93</v>
      </c>
      <c r="D102" s="136"/>
      <c r="E102" s="136"/>
      <c r="F102" s="136"/>
      <c r="G102" s="136"/>
      <c r="H102" s="136"/>
      <c r="I102" s="136"/>
      <c r="J102" s="136"/>
      <c r="K102" s="136"/>
      <c r="L102" s="136"/>
      <c r="M102" s="136"/>
      <c r="N102" s="136"/>
      <c r="O102" s="136"/>
      <c r="P102" s="136"/>
      <c r="Q102" s="136"/>
      <c r="R102" s="136"/>
      <c r="S102" s="136"/>
      <c r="T102" s="136"/>
      <c r="U102" s="136"/>
      <c r="V102" s="136"/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7">
        <f>ROUND(AG94 + AG100, 2)</f>
        <v>1219219.79</v>
      </c>
      <c r="AH102" s="137"/>
      <c r="AI102" s="137"/>
      <c r="AJ102" s="137"/>
      <c r="AK102" s="137"/>
      <c r="AL102" s="137"/>
      <c r="AM102" s="137"/>
      <c r="AN102" s="137">
        <f>ROUND(AN94 + AN100, 2)</f>
        <v>1463063.75</v>
      </c>
      <c r="AO102" s="137"/>
      <c r="AP102" s="137"/>
      <c r="AQ102" s="136"/>
      <c r="AR102" s="34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</row>
    <row r="103" s="2" customFormat="1" ht="6.96" customHeight="1">
      <c r="A103" s="31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  <c r="AA103" s="65"/>
      <c r="AB103" s="65"/>
      <c r="AC103" s="65"/>
      <c r="AD103" s="65"/>
      <c r="AE103" s="65"/>
      <c r="AF103" s="65"/>
      <c r="AG103" s="65"/>
      <c r="AH103" s="65"/>
      <c r="AI103" s="65"/>
      <c r="AJ103" s="65"/>
      <c r="AK103" s="65"/>
      <c r="AL103" s="65"/>
      <c r="AM103" s="65"/>
      <c r="AN103" s="65"/>
      <c r="AO103" s="65"/>
      <c r="AP103" s="65"/>
      <c r="AQ103" s="65"/>
      <c r="AR103" s="34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</row>
  </sheetData>
  <sheetProtection sheet="1" formatColumns="0" formatRows="0" objects="1" scenarios="1" spinCount="100000" saltValue="7fBYGuuKxBd6wGK+MJnbi0Cx79mly01/M7WYh1SWfO+O4K65Y5RBa4in+rs1bv4MmREJ0HxPMtt3NKTNVNMWJQ==" hashValue="Q3uKE6EUR6K0bQYniEfY93sStRVwZT4aCtdaNwaalOm/PIQs1vjRqTwFaHefU+MUSkchErq1nXTivLpZ/PWd8Q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D96:H96"/>
    <mergeCell ref="J96:AF96"/>
    <mergeCell ref="AG96:AM96"/>
    <mergeCell ref="J97:AF97"/>
    <mergeCell ref="AN97:AP97"/>
    <mergeCell ref="D97:H97"/>
    <mergeCell ref="AG97:AM97"/>
    <mergeCell ref="AG98:AM98"/>
    <mergeCell ref="AN98:AP98"/>
    <mergeCell ref="D98:H98"/>
    <mergeCell ref="J98:AF98"/>
    <mergeCell ref="AG94:AM94"/>
    <mergeCell ref="AN94:AP94"/>
    <mergeCell ref="AG100:AM100"/>
    <mergeCell ref="AN100:AP100"/>
    <mergeCell ref="AG102:AM102"/>
    <mergeCell ref="AN102:AP102"/>
    <mergeCell ref="K5:AO5"/>
    <mergeCell ref="K6:AO6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W32:AE32"/>
    <mergeCell ref="L32:P32"/>
    <mergeCell ref="L33:P33"/>
    <mergeCell ref="AK33:AO33"/>
    <mergeCell ref="W33:AE33"/>
    <mergeCell ref="W34:AE34"/>
    <mergeCell ref="AK34:AO34"/>
    <mergeCell ref="L34:P34"/>
    <mergeCell ref="L35:P35"/>
    <mergeCell ref="W35:AE35"/>
    <mergeCell ref="AK35:AO35"/>
    <mergeCell ref="L36:P36"/>
    <mergeCell ref="W36:AE36"/>
    <mergeCell ref="AK36:AO36"/>
    <mergeCell ref="AK38:AO38"/>
    <mergeCell ref="X38:AB38"/>
    <mergeCell ref="AR2:BE2"/>
  </mergeCells>
  <hyperlinks>
    <hyperlink ref="A95" location="'1 - SO O1 Vlastna stavba '!C2" display="/"/>
    <hyperlink ref="A96" location="'2 - SO O2,O3 Vodovod, kan...'!C2" display="/"/>
    <hyperlink ref="A97" location="'3 - SO 05 Prípojka NN'!C2" display="/"/>
    <hyperlink ref="A98" location="'4 - SO O6  Spevnene ploch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7"/>
      <c r="AT3" s="14" t="s">
        <v>72</v>
      </c>
    </row>
    <row r="4" s="1" customFormat="1" ht="24.96" customHeight="1">
      <c r="B4" s="17"/>
      <c r="D4" s="140" t="s">
        <v>94</v>
      </c>
      <c r="L4" s="17"/>
      <c r="M4" s="141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2" t="s">
        <v>13</v>
      </c>
      <c r="L6" s="17"/>
    </row>
    <row r="7" s="1" customFormat="1" ht="16.5" customHeight="1">
      <c r="B7" s="17"/>
      <c r="E7" s="143" t="str">
        <f>'Rekapitulácia stavby'!K6</f>
        <v>Rekonštrukcia objektu Ústavu anorganickej chémie SAV</v>
      </c>
      <c r="F7" s="142"/>
      <c r="G7" s="142"/>
      <c r="H7" s="142"/>
      <c r="L7" s="17"/>
    </row>
    <row r="8" s="2" customFormat="1" ht="12" customHeight="1">
      <c r="A8" s="31"/>
      <c r="B8" s="34"/>
      <c r="C8" s="31"/>
      <c r="D8" s="142" t="s">
        <v>95</v>
      </c>
      <c r="E8" s="31"/>
      <c r="F8" s="31"/>
      <c r="G8" s="31"/>
      <c r="H8" s="31"/>
      <c r="I8" s="31"/>
      <c r="J8" s="31"/>
      <c r="K8" s="31"/>
      <c r="L8" s="6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6.5" customHeight="1">
      <c r="A9" s="31"/>
      <c r="B9" s="34"/>
      <c r="C9" s="31"/>
      <c r="D9" s="31"/>
      <c r="E9" s="144" t="s">
        <v>96</v>
      </c>
      <c r="F9" s="31"/>
      <c r="G9" s="31"/>
      <c r="H9" s="31"/>
      <c r="I9" s="31"/>
      <c r="J9" s="31"/>
      <c r="K9" s="31"/>
      <c r="L9" s="6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>
      <c r="A10" s="31"/>
      <c r="B10" s="34"/>
      <c r="C10" s="31"/>
      <c r="D10" s="31"/>
      <c r="E10" s="31"/>
      <c r="F10" s="31"/>
      <c r="G10" s="31"/>
      <c r="H10" s="31"/>
      <c r="I10" s="31"/>
      <c r="J10" s="31"/>
      <c r="K10" s="31"/>
      <c r="L10" s="6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2" customHeight="1">
      <c r="A11" s="31"/>
      <c r="B11" s="34"/>
      <c r="C11" s="31"/>
      <c r="D11" s="142" t="s">
        <v>15</v>
      </c>
      <c r="E11" s="31"/>
      <c r="F11" s="145" t="s">
        <v>1</v>
      </c>
      <c r="G11" s="31"/>
      <c r="H11" s="31"/>
      <c r="I11" s="142" t="s">
        <v>16</v>
      </c>
      <c r="J11" s="145" t="s">
        <v>1</v>
      </c>
      <c r="K11" s="31"/>
      <c r="L11" s="6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4"/>
      <c r="C12" s="31"/>
      <c r="D12" s="142" t="s">
        <v>17</v>
      </c>
      <c r="E12" s="31"/>
      <c r="F12" s="145" t="s">
        <v>18</v>
      </c>
      <c r="G12" s="31"/>
      <c r="H12" s="31"/>
      <c r="I12" s="142" t="s">
        <v>19</v>
      </c>
      <c r="J12" s="146" t="str">
        <f>'Rekapitulácia stavby'!AN8</f>
        <v>16. 8. 2021</v>
      </c>
      <c r="K12" s="31"/>
      <c r="L12" s="6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4"/>
      <c r="C13" s="31"/>
      <c r="D13" s="31"/>
      <c r="E13" s="31"/>
      <c r="F13" s="31"/>
      <c r="G13" s="31"/>
      <c r="H13" s="31"/>
      <c r="I13" s="31"/>
      <c r="J13" s="31"/>
      <c r="K13" s="31"/>
      <c r="L13" s="6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4"/>
      <c r="C14" s="31"/>
      <c r="D14" s="142" t="s">
        <v>21</v>
      </c>
      <c r="E14" s="31"/>
      <c r="F14" s="31"/>
      <c r="G14" s="31"/>
      <c r="H14" s="31"/>
      <c r="I14" s="142" t="s">
        <v>22</v>
      </c>
      <c r="J14" s="145" t="str">
        <f>IF('Rekapitulácia stavby'!AN10="","",'Rekapitulácia stavby'!AN10)</f>
        <v/>
      </c>
      <c r="K14" s="31"/>
      <c r="L14" s="6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4"/>
      <c r="C15" s="31"/>
      <c r="D15" s="31"/>
      <c r="E15" s="145" t="str">
        <f>IF('Rekapitulácia stavby'!E11="","",'Rekapitulácia stavby'!E11)</f>
        <v xml:space="preserve"> </v>
      </c>
      <c r="F15" s="31"/>
      <c r="G15" s="31"/>
      <c r="H15" s="31"/>
      <c r="I15" s="142" t="s">
        <v>23</v>
      </c>
      <c r="J15" s="145" t="str">
        <f>IF('Rekapitulácia stavby'!AN11="","",'Rekapitulácia stavby'!AN11)</f>
        <v/>
      </c>
      <c r="K15" s="31"/>
      <c r="L15" s="6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4"/>
      <c r="C16" s="31"/>
      <c r="D16" s="31"/>
      <c r="E16" s="31"/>
      <c r="F16" s="31"/>
      <c r="G16" s="31"/>
      <c r="H16" s="31"/>
      <c r="I16" s="31"/>
      <c r="J16" s="31"/>
      <c r="K16" s="31"/>
      <c r="L16" s="6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4"/>
      <c r="C17" s="31"/>
      <c r="D17" s="142" t="s">
        <v>24</v>
      </c>
      <c r="E17" s="31"/>
      <c r="F17" s="31"/>
      <c r="G17" s="31"/>
      <c r="H17" s="31"/>
      <c r="I17" s="142" t="s">
        <v>22</v>
      </c>
      <c r="J17" s="145" t="s">
        <v>1</v>
      </c>
      <c r="K17" s="31"/>
      <c r="L17" s="6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4"/>
      <c r="C18" s="31"/>
      <c r="D18" s="31"/>
      <c r="E18" s="145" t="s">
        <v>25</v>
      </c>
      <c r="F18" s="31"/>
      <c r="G18" s="31"/>
      <c r="H18" s="31"/>
      <c r="I18" s="142" t="s">
        <v>23</v>
      </c>
      <c r="J18" s="145" t="s">
        <v>1</v>
      </c>
      <c r="K18" s="31"/>
      <c r="L18" s="6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4"/>
      <c r="C19" s="31"/>
      <c r="D19" s="31"/>
      <c r="E19" s="31"/>
      <c r="F19" s="31"/>
      <c r="G19" s="31"/>
      <c r="H19" s="31"/>
      <c r="I19" s="31"/>
      <c r="J19" s="31"/>
      <c r="K19" s="31"/>
      <c r="L19" s="6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4"/>
      <c r="C20" s="31"/>
      <c r="D20" s="142" t="s">
        <v>26</v>
      </c>
      <c r="E20" s="31"/>
      <c r="F20" s="31"/>
      <c r="G20" s="31"/>
      <c r="H20" s="31"/>
      <c r="I20" s="142" t="s">
        <v>22</v>
      </c>
      <c r="J20" s="145" t="str">
        <f>IF('Rekapitulácia stavby'!AN16="","",'Rekapitulácia stavby'!AN16)</f>
        <v/>
      </c>
      <c r="K20" s="31"/>
      <c r="L20" s="6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4"/>
      <c r="C21" s="31"/>
      <c r="D21" s="31"/>
      <c r="E21" s="145" t="str">
        <f>IF('Rekapitulácia stavby'!E17="","",'Rekapitulácia stavby'!E17)</f>
        <v xml:space="preserve"> </v>
      </c>
      <c r="F21" s="31"/>
      <c r="G21" s="31"/>
      <c r="H21" s="31"/>
      <c r="I21" s="142" t="s">
        <v>23</v>
      </c>
      <c r="J21" s="145" t="str">
        <f>IF('Rekapitulácia stavby'!AN17="","",'Rekapitulácia stavby'!AN17)</f>
        <v/>
      </c>
      <c r="K21" s="31"/>
      <c r="L21" s="6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4"/>
      <c r="C22" s="31"/>
      <c r="D22" s="31"/>
      <c r="E22" s="31"/>
      <c r="F22" s="31"/>
      <c r="G22" s="31"/>
      <c r="H22" s="31"/>
      <c r="I22" s="31"/>
      <c r="J22" s="31"/>
      <c r="K22" s="31"/>
      <c r="L22" s="6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4"/>
      <c r="C23" s="31"/>
      <c r="D23" s="142" t="s">
        <v>28</v>
      </c>
      <c r="E23" s="31"/>
      <c r="F23" s="31"/>
      <c r="G23" s="31"/>
      <c r="H23" s="31"/>
      <c r="I23" s="142" t="s">
        <v>22</v>
      </c>
      <c r="J23" s="145" t="str">
        <f>IF('Rekapitulácia stavby'!AN19="","",'Rekapitulácia stavby'!AN19)</f>
        <v/>
      </c>
      <c r="K23" s="31"/>
      <c r="L23" s="6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4"/>
      <c r="C24" s="31"/>
      <c r="D24" s="31"/>
      <c r="E24" s="145" t="str">
        <f>IF('Rekapitulácia stavby'!E20="","",'Rekapitulácia stavby'!E20)</f>
        <v xml:space="preserve"> </v>
      </c>
      <c r="F24" s="31"/>
      <c r="G24" s="31"/>
      <c r="H24" s="31"/>
      <c r="I24" s="142" t="s">
        <v>23</v>
      </c>
      <c r="J24" s="145" t="str">
        <f>IF('Rekapitulácia stavby'!AN20="","",'Rekapitulácia stavby'!AN20)</f>
        <v/>
      </c>
      <c r="K24" s="31"/>
      <c r="L24" s="6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4"/>
      <c r="C25" s="31"/>
      <c r="D25" s="31"/>
      <c r="E25" s="31"/>
      <c r="F25" s="31"/>
      <c r="G25" s="31"/>
      <c r="H25" s="31"/>
      <c r="I25" s="31"/>
      <c r="J25" s="31"/>
      <c r="K25" s="31"/>
      <c r="L25" s="6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4"/>
      <c r="C26" s="31"/>
      <c r="D26" s="142" t="s">
        <v>29</v>
      </c>
      <c r="E26" s="31"/>
      <c r="F26" s="31"/>
      <c r="G26" s="31"/>
      <c r="H26" s="31"/>
      <c r="I26" s="31"/>
      <c r="J26" s="31"/>
      <c r="K26" s="31"/>
      <c r="L26" s="6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1"/>
      <c r="B28" s="34"/>
      <c r="C28" s="31"/>
      <c r="D28" s="31"/>
      <c r="E28" s="31"/>
      <c r="F28" s="31"/>
      <c r="G28" s="31"/>
      <c r="H28" s="31"/>
      <c r="I28" s="31"/>
      <c r="J28" s="31"/>
      <c r="K28" s="31"/>
      <c r="L28" s="6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4"/>
      <c r="C29" s="31"/>
      <c r="D29" s="151"/>
      <c r="E29" s="151"/>
      <c r="F29" s="151"/>
      <c r="G29" s="151"/>
      <c r="H29" s="151"/>
      <c r="I29" s="151"/>
      <c r="J29" s="151"/>
      <c r="K29" s="151"/>
      <c r="L29" s="6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14.4" customHeight="1">
      <c r="A30" s="31"/>
      <c r="B30" s="34"/>
      <c r="C30" s="31"/>
      <c r="D30" s="145" t="s">
        <v>97</v>
      </c>
      <c r="E30" s="31"/>
      <c r="F30" s="31"/>
      <c r="G30" s="31"/>
      <c r="H30" s="31"/>
      <c r="I30" s="31"/>
      <c r="J30" s="152">
        <f>J96</f>
        <v>1192982.8100000001</v>
      </c>
      <c r="K30" s="31"/>
      <c r="L30" s="6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14.4" customHeight="1">
      <c r="A31" s="31"/>
      <c r="B31" s="34"/>
      <c r="C31" s="31"/>
      <c r="D31" s="153" t="s">
        <v>98</v>
      </c>
      <c r="E31" s="31"/>
      <c r="F31" s="31"/>
      <c r="G31" s="31"/>
      <c r="H31" s="31"/>
      <c r="I31" s="31"/>
      <c r="J31" s="152">
        <f>J134</f>
        <v>0</v>
      </c>
      <c r="K31" s="31"/>
      <c r="L31" s="6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4"/>
      <c r="C32" s="31"/>
      <c r="D32" s="154" t="s">
        <v>32</v>
      </c>
      <c r="E32" s="31"/>
      <c r="F32" s="31"/>
      <c r="G32" s="31"/>
      <c r="H32" s="31"/>
      <c r="I32" s="31"/>
      <c r="J32" s="155">
        <f>ROUND(J30 + J31, 2)</f>
        <v>1192982.8100000001</v>
      </c>
      <c r="K32" s="31"/>
      <c r="L32" s="6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4"/>
      <c r="C33" s="31"/>
      <c r="D33" s="151"/>
      <c r="E33" s="151"/>
      <c r="F33" s="151"/>
      <c r="G33" s="151"/>
      <c r="H33" s="151"/>
      <c r="I33" s="151"/>
      <c r="J33" s="151"/>
      <c r="K33" s="151"/>
      <c r="L33" s="6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4"/>
      <c r="C34" s="31"/>
      <c r="D34" s="31"/>
      <c r="E34" s="31"/>
      <c r="F34" s="156" t="s">
        <v>34</v>
      </c>
      <c r="G34" s="31"/>
      <c r="H34" s="31"/>
      <c r="I34" s="156" t="s">
        <v>33</v>
      </c>
      <c r="J34" s="156" t="s">
        <v>35</v>
      </c>
      <c r="K34" s="31"/>
      <c r="L34" s="6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4"/>
      <c r="C35" s="31"/>
      <c r="D35" s="157" t="s">
        <v>36</v>
      </c>
      <c r="E35" s="158" t="s">
        <v>37</v>
      </c>
      <c r="F35" s="159">
        <f>ROUND((SUM(BE134:BE135) + SUM(BE155:BE681)),  2)</f>
        <v>0</v>
      </c>
      <c r="G35" s="160"/>
      <c r="H35" s="160"/>
      <c r="I35" s="161">
        <v>0.20000000000000001</v>
      </c>
      <c r="J35" s="159">
        <f>ROUND(((SUM(BE134:BE135) + SUM(BE155:BE681))*I35),  2)</f>
        <v>0</v>
      </c>
      <c r="K35" s="31"/>
      <c r="L35" s="6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4"/>
      <c r="C36" s="31"/>
      <c r="D36" s="31"/>
      <c r="E36" s="158" t="s">
        <v>38</v>
      </c>
      <c r="F36" s="162">
        <f>ROUND((SUM(BF134:BF135) + SUM(BF155:BF681)),  2)</f>
        <v>1192982.8100000001</v>
      </c>
      <c r="G36" s="31"/>
      <c r="H36" s="31"/>
      <c r="I36" s="163">
        <v>0.20000000000000001</v>
      </c>
      <c r="J36" s="162">
        <f>ROUND(((SUM(BF134:BF135) + SUM(BF155:BF681))*I36),  2)</f>
        <v>238596.56</v>
      </c>
      <c r="K36" s="31"/>
      <c r="L36" s="6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4"/>
      <c r="C37" s="31"/>
      <c r="D37" s="31"/>
      <c r="E37" s="142" t="s">
        <v>39</v>
      </c>
      <c r="F37" s="162">
        <f>ROUND((SUM(BG134:BG135) + SUM(BG155:BG681)),  2)</f>
        <v>0</v>
      </c>
      <c r="G37" s="31"/>
      <c r="H37" s="31"/>
      <c r="I37" s="163">
        <v>0.20000000000000001</v>
      </c>
      <c r="J37" s="162">
        <f>0</f>
        <v>0</v>
      </c>
      <c r="K37" s="31"/>
      <c r="L37" s="6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4"/>
      <c r="C38" s="31"/>
      <c r="D38" s="31"/>
      <c r="E38" s="142" t="s">
        <v>40</v>
      </c>
      <c r="F38" s="162">
        <f>ROUND((SUM(BH134:BH135) + SUM(BH155:BH681)),  2)</f>
        <v>0</v>
      </c>
      <c r="G38" s="31"/>
      <c r="H38" s="31"/>
      <c r="I38" s="163">
        <v>0.20000000000000001</v>
      </c>
      <c r="J38" s="162">
        <f>0</f>
        <v>0</v>
      </c>
      <c r="K38" s="31"/>
      <c r="L38" s="6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4"/>
      <c r="C39" s="31"/>
      <c r="D39" s="31"/>
      <c r="E39" s="158" t="s">
        <v>41</v>
      </c>
      <c r="F39" s="159">
        <f>ROUND((SUM(BI134:BI135) + SUM(BI155:BI681)),  2)</f>
        <v>0</v>
      </c>
      <c r="G39" s="160"/>
      <c r="H39" s="160"/>
      <c r="I39" s="161">
        <v>0</v>
      </c>
      <c r="J39" s="159">
        <f>0</f>
        <v>0</v>
      </c>
      <c r="K39" s="31"/>
      <c r="L39" s="6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4"/>
      <c r="C40" s="31"/>
      <c r="D40" s="31"/>
      <c r="E40" s="31"/>
      <c r="F40" s="31"/>
      <c r="G40" s="31"/>
      <c r="H40" s="31"/>
      <c r="I40" s="31"/>
      <c r="J40" s="31"/>
      <c r="K40" s="31"/>
      <c r="L40" s="6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4"/>
      <c r="C41" s="164"/>
      <c r="D41" s="165" t="s">
        <v>42</v>
      </c>
      <c r="E41" s="166"/>
      <c r="F41" s="166"/>
      <c r="G41" s="167" t="s">
        <v>43</v>
      </c>
      <c r="H41" s="168" t="s">
        <v>44</v>
      </c>
      <c r="I41" s="166"/>
      <c r="J41" s="169">
        <f>SUM(J32:J39)</f>
        <v>1431579.3700000001</v>
      </c>
      <c r="K41" s="170"/>
      <c r="L41" s="6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4"/>
      <c r="C42" s="31"/>
      <c r="D42" s="31"/>
      <c r="E42" s="31"/>
      <c r="F42" s="31"/>
      <c r="G42" s="31"/>
      <c r="H42" s="31"/>
      <c r="I42" s="31"/>
      <c r="J42" s="31"/>
      <c r="K42" s="31"/>
      <c r="L42" s="6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71" t="s">
        <v>45</v>
      </c>
      <c r="E50" s="172"/>
      <c r="F50" s="172"/>
      <c r="G50" s="171" t="s">
        <v>46</v>
      </c>
      <c r="H50" s="172"/>
      <c r="I50" s="172"/>
      <c r="J50" s="172"/>
      <c r="K50" s="172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1"/>
      <c r="B61" s="34"/>
      <c r="C61" s="31"/>
      <c r="D61" s="173" t="s">
        <v>47</v>
      </c>
      <c r="E61" s="174"/>
      <c r="F61" s="175" t="s">
        <v>48</v>
      </c>
      <c r="G61" s="173" t="s">
        <v>47</v>
      </c>
      <c r="H61" s="174"/>
      <c r="I61" s="174"/>
      <c r="J61" s="176" t="s">
        <v>48</v>
      </c>
      <c r="K61" s="174"/>
      <c r="L61" s="6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1"/>
      <c r="B65" s="34"/>
      <c r="C65" s="31"/>
      <c r="D65" s="171" t="s">
        <v>49</v>
      </c>
      <c r="E65" s="177"/>
      <c r="F65" s="177"/>
      <c r="G65" s="171" t="s">
        <v>50</v>
      </c>
      <c r="H65" s="177"/>
      <c r="I65" s="177"/>
      <c r="J65" s="177"/>
      <c r="K65" s="177"/>
      <c r="L65" s="6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1"/>
      <c r="B76" s="34"/>
      <c r="C76" s="31"/>
      <c r="D76" s="173" t="s">
        <v>47</v>
      </c>
      <c r="E76" s="174"/>
      <c r="F76" s="175" t="s">
        <v>48</v>
      </c>
      <c r="G76" s="173" t="s">
        <v>47</v>
      </c>
      <c r="H76" s="174"/>
      <c r="I76" s="174"/>
      <c r="J76" s="176" t="s">
        <v>48</v>
      </c>
      <c r="K76" s="174"/>
      <c r="L76" s="6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33"/>
      <c r="J82" s="33"/>
      <c r="K82" s="33"/>
      <c r="L82" s="6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6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6" t="s">
        <v>13</v>
      </c>
      <c r="D84" s="33"/>
      <c r="E84" s="33"/>
      <c r="F84" s="33"/>
      <c r="G84" s="33"/>
      <c r="H84" s="33"/>
      <c r="I84" s="33"/>
      <c r="J84" s="33"/>
      <c r="K84" s="33"/>
      <c r="L84" s="6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3"/>
      <c r="D85" s="33"/>
      <c r="E85" s="182" t="str">
        <f>E7</f>
        <v>Rekonštrukcia objektu Ústavu anorganickej chémie SAV</v>
      </c>
      <c r="F85" s="26"/>
      <c r="G85" s="26"/>
      <c r="H85" s="26"/>
      <c r="I85" s="33"/>
      <c r="J85" s="33"/>
      <c r="K85" s="33"/>
      <c r="L85" s="6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2" customFormat="1" ht="12" customHeight="1">
      <c r="A86" s="31"/>
      <c r="B86" s="32"/>
      <c r="C86" s="26" t="s">
        <v>95</v>
      </c>
      <c r="D86" s="33"/>
      <c r="E86" s="33"/>
      <c r="F86" s="33"/>
      <c r="G86" s="33"/>
      <c r="H86" s="33"/>
      <c r="I86" s="33"/>
      <c r="J86" s="33"/>
      <c r="K86" s="33"/>
      <c r="L86" s="6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="2" customFormat="1" ht="16.5" customHeight="1">
      <c r="A87" s="31"/>
      <c r="B87" s="32"/>
      <c r="C87" s="33"/>
      <c r="D87" s="33"/>
      <c r="E87" s="74" t="str">
        <f>E9</f>
        <v xml:space="preserve">1 - SO O1 Vlastna stavba </v>
      </c>
      <c r="F87" s="33"/>
      <c r="G87" s="33"/>
      <c r="H87" s="33"/>
      <c r="I87" s="33"/>
      <c r="J87" s="33"/>
      <c r="K87" s="33"/>
      <c r="L87" s="6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6.96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6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2" customHeight="1">
      <c r="A89" s="31"/>
      <c r="B89" s="32"/>
      <c r="C89" s="26" t="s">
        <v>17</v>
      </c>
      <c r="D89" s="33"/>
      <c r="E89" s="33"/>
      <c r="F89" s="23" t="str">
        <f>F12</f>
        <v xml:space="preserve"> </v>
      </c>
      <c r="G89" s="33"/>
      <c r="H89" s="33"/>
      <c r="I89" s="26" t="s">
        <v>19</v>
      </c>
      <c r="J89" s="77" t="str">
        <f>IF(J12="","",J12)</f>
        <v>16. 8. 2021</v>
      </c>
      <c r="K89" s="33"/>
      <c r="L89" s="6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6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5.15" customHeight="1">
      <c r="A91" s="31"/>
      <c r="B91" s="32"/>
      <c r="C91" s="26" t="s">
        <v>21</v>
      </c>
      <c r="D91" s="33"/>
      <c r="E91" s="33"/>
      <c r="F91" s="23" t="str">
        <f>E15</f>
        <v xml:space="preserve"> </v>
      </c>
      <c r="G91" s="33"/>
      <c r="H91" s="33"/>
      <c r="I91" s="26" t="s">
        <v>26</v>
      </c>
      <c r="J91" s="27" t="str">
        <f>E21</f>
        <v xml:space="preserve"> </v>
      </c>
      <c r="K91" s="33"/>
      <c r="L91" s="6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15.15" customHeight="1">
      <c r="A92" s="31"/>
      <c r="B92" s="32"/>
      <c r="C92" s="26" t="s">
        <v>24</v>
      </c>
      <c r="D92" s="33"/>
      <c r="E92" s="33"/>
      <c r="F92" s="23" t="str">
        <f>IF(E18="","",E18)</f>
        <v>ROKO SLOVAKIA s.r.o.</v>
      </c>
      <c r="G92" s="33"/>
      <c r="H92" s="33"/>
      <c r="I92" s="26" t="s">
        <v>28</v>
      </c>
      <c r="J92" s="27" t="str">
        <f>E24</f>
        <v xml:space="preserve"> </v>
      </c>
      <c r="K92" s="33"/>
      <c r="L92" s="6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0.32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6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29.28" customHeight="1">
      <c r="A94" s="31"/>
      <c r="B94" s="32"/>
      <c r="C94" s="183" t="s">
        <v>100</v>
      </c>
      <c r="D94" s="136"/>
      <c r="E94" s="136"/>
      <c r="F94" s="136"/>
      <c r="G94" s="136"/>
      <c r="H94" s="136"/>
      <c r="I94" s="136"/>
      <c r="J94" s="184" t="s">
        <v>101</v>
      </c>
      <c r="K94" s="136"/>
      <c r="L94" s="6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6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2.8" customHeight="1">
      <c r="A96" s="31"/>
      <c r="B96" s="32"/>
      <c r="C96" s="185" t="s">
        <v>102</v>
      </c>
      <c r="D96" s="33"/>
      <c r="E96" s="33"/>
      <c r="F96" s="33"/>
      <c r="G96" s="33"/>
      <c r="H96" s="33"/>
      <c r="I96" s="33"/>
      <c r="J96" s="108">
        <f>J155</f>
        <v>1192982.8100000001</v>
      </c>
      <c r="K96" s="33"/>
      <c r="L96" s="6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103</v>
      </c>
    </row>
    <row r="97" s="9" customFormat="1" ht="24.96" customHeight="1">
      <c r="A97" s="9"/>
      <c r="B97" s="186"/>
      <c r="C97" s="187"/>
      <c r="D97" s="188" t="s">
        <v>104</v>
      </c>
      <c r="E97" s="189"/>
      <c r="F97" s="189"/>
      <c r="G97" s="189"/>
      <c r="H97" s="189"/>
      <c r="I97" s="189"/>
      <c r="J97" s="190">
        <f>J156</f>
        <v>248172.48000000001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105</v>
      </c>
      <c r="E98" s="195"/>
      <c r="F98" s="195"/>
      <c r="G98" s="195"/>
      <c r="H98" s="195"/>
      <c r="I98" s="195"/>
      <c r="J98" s="196">
        <f>J157</f>
        <v>11824.08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106</v>
      </c>
      <c r="E99" s="195"/>
      <c r="F99" s="195"/>
      <c r="G99" s="195"/>
      <c r="H99" s="195"/>
      <c r="I99" s="195"/>
      <c r="J99" s="196">
        <f>J170</f>
        <v>33109.480000000003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107</v>
      </c>
      <c r="E100" s="195"/>
      <c r="F100" s="195"/>
      <c r="G100" s="195"/>
      <c r="H100" s="195"/>
      <c r="I100" s="195"/>
      <c r="J100" s="196">
        <f>J179</f>
        <v>49962.510000000002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108</v>
      </c>
      <c r="E101" s="195"/>
      <c r="F101" s="195"/>
      <c r="G101" s="195"/>
      <c r="H101" s="195"/>
      <c r="I101" s="195"/>
      <c r="J101" s="196">
        <f>J193</f>
        <v>64720.769999999997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109</v>
      </c>
      <c r="E102" s="195"/>
      <c r="F102" s="195"/>
      <c r="G102" s="195"/>
      <c r="H102" s="195"/>
      <c r="I102" s="195"/>
      <c r="J102" s="196">
        <f>J204</f>
        <v>57686.12000000001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110</v>
      </c>
      <c r="E103" s="195"/>
      <c r="F103" s="195"/>
      <c r="G103" s="195"/>
      <c r="H103" s="195"/>
      <c r="I103" s="195"/>
      <c r="J103" s="196">
        <f>J217</f>
        <v>18712.239999999998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111</v>
      </c>
      <c r="E104" s="195"/>
      <c r="F104" s="195"/>
      <c r="G104" s="195"/>
      <c r="H104" s="195"/>
      <c r="I104" s="195"/>
      <c r="J104" s="196">
        <f>J224</f>
        <v>12157.280000000001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6"/>
      <c r="C105" s="187"/>
      <c r="D105" s="188" t="s">
        <v>112</v>
      </c>
      <c r="E105" s="189"/>
      <c r="F105" s="189"/>
      <c r="G105" s="189"/>
      <c r="H105" s="189"/>
      <c r="I105" s="189"/>
      <c r="J105" s="190">
        <f>J226</f>
        <v>586921.5</v>
      </c>
      <c r="K105" s="187"/>
      <c r="L105" s="19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2"/>
      <c r="C106" s="193"/>
      <c r="D106" s="194" t="s">
        <v>113</v>
      </c>
      <c r="E106" s="195"/>
      <c r="F106" s="195"/>
      <c r="G106" s="195"/>
      <c r="H106" s="195"/>
      <c r="I106" s="195"/>
      <c r="J106" s="196">
        <f>J227</f>
        <v>11339.07</v>
      </c>
      <c r="K106" s="193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2"/>
      <c r="C107" s="193"/>
      <c r="D107" s="194" t="s">
        <v>114</v>
      </c>
      <c r="E107" s="195"/>
      <c r="F107" s="195"/>
      <c r="G107" s="195"/>
      <c r="H107" s="195"/>
      <c r="I107" s="195"/>
      <c r="J107" s="196">
        <f>J235</f>
        <v>14520.709999999999</v>
      </c>
      <c r="K107" s="193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2"/>
      <c r="C108" s="193"/>
      <c r="D108" s="194" t="s">
        <v>115</v>
      </c>
      <c r="E108" s="195"/>
      <c r="F108" s="195"/>
      <c r="G108" s="195"/>
      <c r="H108" s="195"/>
      <c r="I108" s="195"/>
      <c r="J108" s="196">
        <f>J245</f>
        <v>26303.539999999997</v>
      </c>
      <c r="K108" s="193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2"/>
      <c r="C109" s="193"/>
      <c r="D109" s="194" t="s">
        <v>116</v>
      </c>
      <c r="E109" s="195"/>
      <c r="F109" s="195"/>
      <c r="G109" s="195"/>
      <c r="H109" s="195"/>
      <c r="I109" s="195"/>
      <c r="J109" s="196">
        <f>J257</f>
        <v>8707.5599999999995</v>
      </c>
      <c r="K109" s="193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2"/>
      <c r="C110" s="193"/>
      <c r="D110" s="194" t="s">
        <v>117</v>
      </c>
      <c r="E110" s="195"/>
      <c r="F110" s="195"/>
      <c r="G110" s="195"/>
      <c r="H110" s="195"/>
      <c r="I110" s="195"/>
      <c r="J110" s="196">
        <f>J281</f>
        <v>5852.2300000000005</v>
      </c>
      <c r="K110" s="193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2"/>
      <c r="C111" s="193"/>
      <c r="D111" s="194" t="s">
        <v>118</v>
      </c>
      <c r="E111" s="195"/>
      <c r="F111" s="195"/>
      <c r="G111" s="195"/>
      <c r="H111" s="195"/>
      <c r="I111" s="195"/>
      <c r="J111" s="196">
        <f>J297</f>
        <v>1749.8800000000001</v>
      </c>
      <c r="K111" s="193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2"/>
      <c r="C112" s="193"/>
      <c r="D112" s="194" t="s">
        <v>119</v>
      </c>
      <c r="E112" s="195"/>
      <c r="F112" s="195"/>
      <c r="G112" s="195"/>
      <c r="H112" s="195"/>
      <c r="I112" s="195"/>
      <c r="J112" s="196">
        <f>J313</f>
        <v>13198.24</v>
      </c>
      <c r="K112" s="193"/>
      <c r="L112" s="19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2"/>
      <c r="C113" s="193"/>
      <c r="D113" s="194" t="s">
        <v>120</v>
      </c>
      <c r="E113" s="195"/>
      <c r="F113" s="195"/>
      <c r="G113" s="195"/>
      <c r="H113" s="195"/>
      <c r="I113" s="195"/>
      <c r="J113" s="196">
        <f>J350</f>
        <v>20107.889999999999</v>
      </c>
      <c r="K113" s="193"/>
      <c r="L113" s="19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2"/>
      <c r="C114" s="193"/>
      <c r="D114" s="194" t="s">
        <v>121</v>
      </c>
      <c r="E114" s="195"/>
      <c r="F114" s="195"/>
      <c r="G114" s="195"/>
      <c r="H114" s="195"/>
      <c r="I114" s="195"/>
      <c r="J114" s="196">
        <f>J357</f>
        <v>2280.6399999999999</v>
      </c>
      <c r="K114" s="193"/>
      <c r="L114" s="19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2"/>
      <c r="C115" s="193"/>
      <c r="D115" s="194" t="s">
        <v>122</v>
      </c>
      <c r="E115" s="195"/>
      <c r="F115" s="195"/>
      <c r="G115" s="195"/>
      <c r="H115" s="195"/>
      <c r="I115" s="195"/>
      <c r="J115" s="196">
        <f>J362</f>
        <v>19626.5</v>
      </c>
      <c r="K115" s="193"/>
      <c r="L115" s="19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2"/>
      <c r="C116" s="193"/>
      <c r="D116" s="194" t="s">
        <v>123</v>
      </c>
      <c r="E116" s="195"/>
      <c r="F116" s="195"/>
      <c r="G116" s="195"/>
      <c r="H116" s="195"/>
      <c r="I116" s="195"/>
      <c r="J116" s="196">
        <f>J374</f>
        <v>2157.9899999999998</v>
      </c>
      <c r="K116" s="193"/>
      <c r="L116" s="19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2"/>
      <c r="C117" s="193"/>
      <c r="D117" s="194" t="s">
        <v>124</v>
      </c>
      <c r="E117" s="195"/>
      <c r="F117" s="195"/>
      <c r="G117" s="195"/>
      <c r="H117" s="195"/>
      <c r="I117" s="195"/>
      <c r="J117" s="196">
        <f>J383</f>
        <v>10785.280000000001</v>
      </c>
      <c r="K117" s="193"/>
      <c r="L117" s="19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2"/>
      <c r="C118" s="193"/>
      <c r="D118" s="194" t="s">
        <v>125</v>
      </c>
      <c r="E118" s="195"/>
      <c r="F118" s="195"/>
      <c r="G118" s="195"/>
      <c r="H118" s="195"/>
      <c r="I118" s="195"/>
      <c r="J118" s="196">
        <f>J407</f>
        <v>41097.459999999999</v>
      </c>
      <c r="K118" s="193"/>
      <c r="L118" s="19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2"/>
      <c r="C119" s="193"/>
      <c r="D119" s="194" t="s">
        <v>126</v>
      </c>
      <c r="E119" s="195"/>
      <c r="F119" s="195"/>
      <c r="G119" s="195"/>
      <c r="H119" s="195"/>
      <c r="I119" s="195"/>
      <c r="J119" s="196">
        <f>J411</f>
        <v>7394.4499999999998</v>
      </c>
      <c r="K119" s="193"/>
      <c r="L119" s="19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2"/>
      <c r="C120" s="193"/>
      <c r="D120" s="194" t="s">
        <v>127</v>
      </c>
      <c r="E120" s="195"/>
      <c r="F120" s="195"/>
      <c r="G120" s="195"/>
      <c r="H120" s="195"/>
      <c r="I120" s="195"/>
      <c r="J120" s="196">
        <f>J415</f>
        <v>18172.34</v>
      </c>
      <c r="K120" s="193"/>
      <c r="L120" s="19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2"/>
      <c r="C121" s="193"/>
      <c r="D121" s="194" t="s">
        <v>128</v>
      </c>
      <c r="E121" s="195"/>
      <c r="F121" s="195"/>
      <c r="G121" s="195"/>
      <c r="H121" s="195"/>
      <c r="I121" s="195"/>
      <c r="J121" s="196">
        <f>J423</f>
        <v>170345.51000000001</v>
      </c>
      <c r="K121" s="193"/>
      <c r="L121" s="19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2"/>
      <c r="C122" s="193"/>
      <c r="D122" s="194" t="s">
        <v>129</v>
      </c>
      <c r="E122" s="195"/>
      <c r="F122" s="195"/>
      <c r="G122" s="195"/>
      <c r="H122" s="195"/>
      <c r="I122" s="195"/>
      <c r="J122" s="196">
        <f>J439</f>
        <v>78478.740000000005</v>
      </c>
      <c r="K122" s="193"/>
      <c r="L122" s="19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2"/>
      <c r="C123" s="193"/>
      <c r="D123" s="194" t="s">
        <v>130</v>
      </c>
      <c r="E123" s="195"/>
      <c r="F123" s="195"/>
      <c r="G123" s="195"/>
      <c r="H123" s="195"/>
      <c r="I123" s="195"/>
      <c r="J123" s="196">
        <f>J479</f>
        <v>22402.040000000005</v>
      </c>
      <c r="K123" s="193"/>
      <c r="L123" s="197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2"/>
      <c r="C124" s="193"/>
      <c r="D124" s="194" t="s">
        <v>131</v>
      </c>
      <c r="E124" s="195"/>
      <c r="F124" s="195"/>
      <c r="G124" s="195"/>
      <c r="H124" s="195"/>
      <c r="I124" s="195"/>
      <c r="J124" s="196">
        <f>J487</f>
        <v>10258.6</v>
      </c>
      <c r="K124" s="193"/>
      <c r="L124" s="197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92"/>
      <c r="C125" s="193"/>
      <c r="D125" s="194" t="s">
        <v>132</v>
      </c>
      <c r="E125" s="195"/>
      <c r="F125" s="195"/>
      <c r="G125" s="195"/>
      <c r="H125" s="195"/>
      <c r="I125" s="195"/>
      <c r="J125" s="196">
        <f>J495</f>
        <v>19197.470000000001</v>
      </c>
      <c r="K125" s="193"/>
      <c r="L125" s="197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92"/>
      <c r="C126" s="193"/>
      <c r="D126" s="194" t="s">
        <v>133</v>
      </c>
      <c r="E126" s="195"/>
      <c r="F126" s="195"/>
      <c r="G126" s="195"/>
      <c r="H126" s="195"/>
      <c r="I126" s="195"/>
      <c r="J126" s="196">
        <f>J500</f>
        <v>59861.899999999994</v>
      </c>
      <c r="K126" s="193"/>
      <c r="L126" s="197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92"/>
      <c r="C127" s="193"/>
      <c r="D127" s="194" t="s">
        <v>134</v>
      </c>
      <c r="E127" s="195"/>
      <c r="F127" s="195"/>
      <c r="G127" s="195"/>
      <c r="H127" s="195"/>
      <c r="I127" s="195"/>
      <c r="J127" s="196">
        <f>J505</f>
        <v>23083.459999999999</v>
      </c>
      <c r="K127" s="193"/>
      <c r="L127" s="197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9" customFormat="1" ht="24.96" customHeight="1">
      <c r="A128" s="9"/>
      <c r="B128" s="186"/>
      <c r="C128" s="187"/>
      <c r="D128" s="188" t="s">
        <v>135</v>
      </c>
      <c r="E128" s="189"/>
      <c r="F128" s="189"/>
      <c r="G128" s="189"/>
      <c r="H128" s="189"/>
      <c r="I128" s="189"/>
      <c r="J128" s="190">
        <f>J509</f>
        <v>357888.83000000002</v>
      </c>
      <c r="K128" s="187"/>
      <c r="L128" s="191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</row>
    <row r="129" s="10" customFormat="1" ht="19.92" customHeight="1">
      <c r="A129" s="10"/>
      <c r="B129" s="192"/>
      <c r="C129" s="193"/>
      <c r="D129" s="194" t="s">
        <v>136</v>
      </c>
      <c r="E129" s="195"/>
      <c r="F129" s="195"/>
      <c r="G129" s="195"/>
      <c r="H129" s="195"/>
      <c r="I129" s="195"/>
      <c r="J129" s="196">
        <f>J510</f>
        <v>99276.889999999999</v>
      </c>
      <c r="K129" s="193"/>
      <c r="L129" s="197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92"/>
      <c r="C130" s="193"/>
      <c r="D130" s="194" t="s">
        <v>137</v>
      </c>
      <c r="E130" s="195"/>
      <c r="F130" s="195"/>
      <c r="G130" s="195"/>
      <c r="H130" s="195"/>
      <c r="I130" s="195"/>
      <c r="J130" s="196">
        <f>J671</f>
        <v>257036.5</v>
      </c>
      <c r="K130" s="193"/>
      <c r="L130" s="197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92"/>
      <c r="C131" s="193"/>
      <c r="D131" s="194" t="s">
        <v>138</v>
      </c>
      <c r="E131" s="195"/>
      <c r="F131" s="195"/>
      <c r="G131" s="195"/>
      <c r="H131" s="195"/>
      <c r="I131" s="195"/>
      <c r="J131" s="196">
        <f>J676</f>
        <v>1575.4400000000001</v>
      </c>
      <c r="K131" s="193"/>
      <c r="L131" s="197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2" customFormat="1" ht="21.84" customHeight="1">
      <c r="A132" s="31"/>
      <c r="B132" s="32"/>
      <c r="C132" s="33"/>
      <c r="D132" s="33"/>
      <c r="E132" s="33"/>
      <c r="F132" s="33"/>
      <c r="G132" s="33"/>
      <c r="H132" s="33"/>
      <c r="I132" s="33"/>
      <c r="J132" s="33"/>
      <c r="K132" s="33"/>
      <c r="L132" s="6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="2" customFormat="1" ht="6.96" customHeight="1">
      <c r="A133" s="31"/>
      <c r="B133" s="32"/>
      <c r="C133" s="33"/>
      <c r="D133" s="33"/>
      <c r="E133" s="33"/>
      <c r="F133" s="33"/>
      <c r="G133" s="33"/>
      <c r="H133" s="33"/>
      <c r="I133" s="33"/>
      <c r="J133" s="33"/>
      <c r="K133" s="33"/>
      <c r="L133" s="6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="2" customFormat="1" ht="29.28" customHeight="1">
      <c r="A134" s="31"/>
      <c r="B134" s="32"/>
      <c r="C134" s="185" t="s">
        <v>139</v>
      </c>
      <c r="D134" s="33"/>
      <c r="E134" s="33"/>
      <c r="F134" s="33"/>
      <c r="G134" s="33"/>
      <c r="H134" s="33"/>
      <c r="I134" s="33"/>
      <c r="J134" s="198">
        <v>0</v>
      </c>
      <c r="K134" s="33"/>
      <c r="L134" s="61"/>
      <c r="N134" s="199" t="s">
        <v>36</v>
      </c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="2" customFormat="1" ht="18" customHeight="1">
      <c r="A135" s="31"/>
      <c r="B135" s="32"/>
      <c r="C135" s="33"/>
      <c r="D135" s="33"/>
      <c r="E135" s="33"/>
      <c r="F135" s="33"/>
      <c r="G135" s="33"/>
      <c r="H135" s="33"/>
      <c r="I135" s="33"/>
      <c r="J135" s="33"/>
      <c r="K135" s="33"/>
      <c r="L135" s="6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="2" customFormat="1" ht="29.28" customHeight="1">
      <c r="A136" s="31"/>
      <c r="B136" s="32"/>
      <c r="C136" s="135" t="s">
        <v>93</v>
      </c>
      <c r="D136" s="136"/>
      <c r="E136" s="136"/>
      <c r="F136" s="136"/>
      <c r="G136" s="136"/>
      <c r="H136" s="136"/>
      <c r="I136" s="136"/>
      <c r="J136" s="137">
        <f>ROUND(J96+J134,2)</f>
        <v>1192982.8100000001</v>
      </c>
      <c r="K136" s="136"/>
      <c r="L136" s="6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="2" customFormat="1" ht="6.96" customHeight="1">
      <c r="A137" s="31"/>
      <c r="B137" s="64"/>
      <c r="C137" s="65"/>
      <c r="D137" s="65"/>
      <c r="E137" s="65"/>
      <c r="F137" s="65"/>
      <c r="G137" s="65"/>
      <c r="H137" s="65"/>
      <c r="I137" s="65"/>
      <c r="J137" s="65"/>
      <c r="K137" s="65"/>
      <c r="L137" s="6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41" s="2" customFormat="1" ht="6.96" customHeight="1">
      <c r="A141" s="31"/>
      <c r="B141" s="66"/>
      <c r="C141" s="67"/>
      <c r="D141" s="67"/>
      <c r="E141" s="67"/>
      <c r="F141" s="67"/>
      <c r="G141" s="67"/>
      <c r="H141" s="67"/>
      <c r="I141" s="67"/>
      <c r="J141" s="67"/>
      <c r="K141" s="67"/>
      <c r="L141" s="6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</row>
    <row r="142" s="2" customFormat="1" ht="24.96" customHeight="1">
      <c r="A142" s="31"/>
      <c r="B142" s="32"/>
      <c r="C142" s="20" t="s">
        <v>140</v>
      </c>
      <c r="D142" s="33"/>
      <c r="E142" s="33"/>
      <c r="F142" s="33"/>
      <c r="G142" s="33"/>
      <c r="H142" s="33"/>
      <c r="I142" s="33"/>
      <c r="J142" s="33"/>
      <c r="K142" s="33"/>
      <c r="L142" s="6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</row>
    <row r="143" s="2" customFormat="1" ht="6.96" customHeight="1">
      <c r="A143" s="31"/>
      <c r="B143" s="32"/>
      <c r="C143" s="33"/>
      <c r="D143" s="33"/>
      <c r="E143" s="33"/>
      <c r="F143" s="33"/>
      <c r="G143" s="33"/>
      <c r="H143" s="33"/>
      <c r="I143" s="33"/>
      <c r="J143" s="33"/>
      <c r="K143" s="33"/>
      <c r="L143" s="6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</row>
    <row r="144" s="2" customFormat="1" ht="12" customHeight="1">
      <c r="A144" s="31"/>
      <c r="B144" s="32"/>
      <c r="C144" s="26" t="s">
        <v>13</v>
      </c>
      <c r="D144" s="33"/>
      <c r="E144" s="33"/>
      <c r="F144" s="33"/>
      <c r="G144" s="33"/>
      <c r="H144" s="33"/>
      <c r="I144" s="33"/>
      <c r="J144" s="33"/>
      <c r="K144" s="33"/>
      <c r="L144" s="6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</row>
    <row r="145" s="2" customFormat="1" ht="16.5" customHeight="1">
      <c r="A145" s="31"/>
      <c r="B145" s="32"/>
      <c r="C145" s="33"/>
      <c r="D145" s="33"/>
      <c r="E145" s="182" t="str">
        <f>E7</f>
        <v>Rekonštrukcia objektu Ústavu anorganickej chémie SAV</v>
      </c>
      <c r="F145" s="26"/>
      <c r="G145" s="26"/>
      <c r="H145" s="26"/>
      <c r="I145" s="33"/>
      <c r="J145" s="33"/>
      <c r="K145" s="33"/>
      <c r="L145" s="6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</row>
    <row r="146" s="2" customFormat="1" ht="12" customHeight="1">
      <c r="A146" s="31"/>
      <c r="B146" s="32"/>
      <c r="C146" s="26" t="s">
        <v>95</v>
      </c>
      <c r="D146" s="33"/>
      <c r="E146" s="33"/>
      <c r="F146" s="33"/>
      <c r="G146" s="33"/>
      <c r="H146" s="33"/>
      <c r="I146" s="33"/>
      <c r="J146" s="33"/>
      <c r="K146" s="33"/>
      <c r="L146" s="6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</row>
    <row r="147" s="2" customFormat="1" ht="16.5" customHeight="1">
      <c r="A147" s="31"/>
      <c r="B147" s="32"/>
      <c r="C147" s="33"/>
      <c r="D147" s="33"/>
      <c r="E147" s="74" t="str">
        <f>E9</f>
        <v xml:space="preserve">1 - SO O1 Vlastna stavba </v>
      </c>
      <c r="F147" s="33"/>
      <c r="G147" s="33"/>
      <c r="H147" s="33"/>
      <c r="I147" s="33"/>
      <c r="J147" s="33"/>
      <c r="K147" s="33"/>
      <c r="L147" s="6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</row>
    <row r="148" s="2" customFormat="1" ht="6.96" customHeight="1">
      <c r="A148" s="31"/>
      <c r="B148" s="32"/>
      <c r="C148" s="33"/>
      <c r="D148" s="33"/>
      <c r="E148" s="33"/>
      <c r="F148" s="33"/>
      <c r="G148" s="33"/>
      <c r="H148" s="33"/>
      <c r="I148" s="33"/>
      <c r="J148" s="33"/>
      <c r="K148" s="33"/>
      <c r="L148" s="6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</row>
    <row r="149" s="2" customFormat="1" ht="12" customHeight="1">
      <c r="A149" s="31"/>
      <c r="B149" s="32"/>
      <c r="C149" s="26" t="s">
        <v>17</v>
      </c>
      <c r="D149" s="33"/>
      <c r="E149" s="33"/>
      <c r="F149" s="23" t="str">
        <f>F12</f>
        <v xml:space="preserve"> </v>
      </c>
      <c r="G149" s="33"/>
      <c r="H149" s="33"/>
      <c r="I149" s="26" t="s">
        <v>19</v>
      </c>
      <c r="J149" s="77" t="str">
        <f>IF(J12="","",J12)</f>
        <v>16. 8. 2021</v>
      </c>
      <c r="K149" s="33"/>
      <c r="L149" s="6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</row>
    <row r="150" s="2" customFormat="1" ht="6.96" customHeight="1">
      <c r="A150" s="31"/>
      <c r="B150" s="32"/>
      <c r="C150" s="33"/>
      <c r="D150" s="33"/>
      <c r="E150" s="33"/>
      <c r="F150" s="33"/>
      <c r="G150" s="33"/>
      <c r="H150" s="33"/>
      <c r="I150" s="33"/>
      <c r="J150" s="33"/>
      <c r="K150" s="33"/>
      <c r="L150" s="6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</row>
    <row r="151" s="2" customFormat="1" ht="15.15" customHeight="1">
      <c r="A151" s="31"/>
      <c r="B151" s="32"/>
      <c r="C151" s="26" t="s">
        <v>21</v>
      </c>
      <c r="D151" s="33"/>
      <c r="E151" s="33"/>
      <c r="F151" s="23" t="str">
        <f>E15</f>
        <v xml:space="preserve"> </v>
      </c>
      <c r="G151" s="33"/>
      <c r="H151" s="33"/>
      <c r="I151" s="26" t="s">
        <v>26</v>
      </c>
      <c r="J151" s="27" t="str">
        <f>E21</f>
        <v xml:space="preserve"> </v>
      </c>
      <c r="K151" s="33"/>
      <c r="L151" s="6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</row>
    <row r="152" s="2" customFormat="1" ht="15.15" customHeight="1">
      <c r="A152" s="31"/>
      <c r="B152" s="32"/>
      <c r="C152" s="26" t="s">
        <v>24</v>
      </c>
      <c r="D152" s="33"/>
      <c r="E152" s="33"/>
      <c r="F152" s="23" t="str">
        <f>IF(E18="","",E18)</f>
        <v>ROKO SLOVAKIA s.r.o.</v>
      </c>
      <c r="G152" s="33"/>
      <c r="H152" s="33"/>
      <c r="I152" s="26" t="s">
        <v>28</v>
      </c>
      <c r="J152" s="27" t="str">
        <f>E24</f>
        <v xml:space="preserve"> </v>
      </c>
      <c r="K152" s="33"/>
      <c r="L152" s="6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</row>
    <row r="153" s="2" customFormat="1" ht="10.32" customHeight="1">
      <c r="A153" s="31"/>
      <c r="B153" s="32"/>
      <c r="C153" s="33"/>
      <c r="D153" s="33"/>
      <c r="E153" s="33"/>
      <c r="F153" s="33"/>
      <c r="G153" s="33"/>
      <c r="H153" s="33"/>
      <c r="I153" s="33"/>
      <c r="J153" s="33"/>
      <c r="K153" s="33"/>
      <c r="L153" s="6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</row>
    <row r="154" s="11" customFormat="1" ht="29.28" customHeight="1">
      <c r="A154" s="200"/>
      <c r="B154" s="201"/>
      <c r="C154" s="202" t="s">
        <v>141</v>
      </c>
      <c r="D154" s="203" t="s">
        <v>57</v>
      </c>
      <c r="E154" s="203" t="s">
        <v>53</v>
      </c>
      <c r="F154" s="203" t="s">
        <v>54</v>
      </c>
      <c r="G154" s="203" t="s">
        <v>142</v>
      </c>
      <c r="H154" s="203" t="s">
        <v>143</v>
      </c>
      <c r="I154" s="203" t="s">
        <v>144</v>
      </c>
      <c r="J154" s="204" t="s">
        <v>101</v>
      </c>
      <c r="K154" s="205" t="s">
        <v>145</v>
      </c>
      <c r="L154" s="206"/>
      <c r="M154" s="98" t="s">
        <v>1</v>
      </c>
      <c r="N154" s="99" t="s">
        <v>36</v>
      </c>
      <c r="O154" s="99" t="s">
        <v>146</v>
      </c>
      <c r="P154" s="99" t="s">
        <v>147</v>
      </c>
      <c r="Q154" s="99" t="s">
        <v>148</v>
      </c>
      <c r="R154" s="99" t="s">
        <v>149</v>
      </c>
      <c r="S154" s="99" t="s">
        <v>150</v>
      </c>
      <c r="T154" s="100" t="s">
        <v>151</v>
      </c>
      <c r="U154" s="200"/>
      <c r="V154" s="200"/>
      <c r="W154" s="200"/>
      <c r="X154" s="200"/>
      <c r="Y154" s="200"/>
      <c r="Z154" s="200"/>
      <c r="AA154" s="200"/>
      <c r="AB154" s="200"/>
      <c r="AC154" s="200"/>
      <c r="AD154" s="200"/>
      <c r="AE154" s="200"/>
    </row>
    <row r="155" s="2" customFormat="1" ht="22.8" customHeight="1">
      <c r="A155" s="31"/>
      <c r="B155" s="32"/>
      <c r="C155" s="105" t="s">
        <v>97</v>
      </c>
      <c r="D155" s="33"/>
      <c r="E155" s="33"/>
      <c r="F155" s="33"/>
      <c r="G155" s="33"/>
      <c r="H155" s="33"/>
      <c r="I155" s="33"/>
      <c r="J155" s="207">
        <f>BK155</f>
        <v>1192982.8100000001</v>
      </c>
      <c r="K155" s="33"/>
      <c r="L155" s="34"/>
      <c r="M155" s="101"/>
      <c r="N155" s="208"/>
      <c r="O155" s="102"/>
      <c r="P155" s="209">
        <f>P156+P226+P509</f>
        <v>13241.395766649999</v>
      </c>
      <c r="Q155" s="102"/>
      <c r="R155" s="209">
        <f>R156+R226+R509</f>
        <v>1427.0843937605712</v>
      </c>
      <c r="S155" s="102"/>
      <c r="T155" s="210">
        <f>T156+T226+T509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71</v>
      </c>
      <c r="AU155" s="14" t="s">
        <v>103</v>
      </c>
      <c r="BK155" s="211">
        <f>BK156+BK226+BK509</f>
        <v>1192982.8100000001</v>
      </c>
    </row>
    <row r="156" s="12" customFormat="1" ht="25.92" customHeight="1">
      <c r="A156" s="12"/>
      <c r="B156" s="212"/>
      <c r="C156" s="213"/>
      <c r="D156" s="214" t="s">
        <v>71</v>
      </c>
      <c r="E156" s="215" t="s">
        <v>152</v>
      </c>
      <c r="F156" s="215" t="s">
        <v>153</v>
      </c>
      <c r="G156" s="213"/>
      <c r="H156" s="213"/>
      <c r="I156" s="213"/>
      <c r="J156" s="216">
        <f>BK156</f>
        <v>248172.48000000001</v>
      </c>
      <c r="K156" s="213"/>
      <c r="L156" s="217"/>
      <c r="M156" s="218"/>
      <c r="N156" s="219"/>
      <c r="O156" s="219"/>
      <c r="P156" s="220">
        <f>P157+P170+P179+P193+P204+P217+P224</f>
        <v>5168.2702491399996</v>
      </c>
      <c r="Q156" s="219"/>
      <c r="R156" s="220">
        <f>R157+R170+R179+R193+R204+R217+R224</f>
        <v>1398.1972927306313</v>
      </c>
      <c r="S156" s="219"/>
      <c r="T156" s="221">
        <f>T157+T170+T179+T193+T204+T217+T224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2" t="s">
        <v>77</v>
      </c>
      <c r="AT156" s="223" t="s">
        <v>71</v>
      </c>
      <c r="AU156" s="223" t="s">
        <v>72</v>
      </c>
      <c r="AY156" s="222" t="s">
        <v>154</v>
      </c>
      <c r="BK156" s="224">
        <f>BK157+BK170+BK179+BK193+BK204+BK217+BK224</f>
        <v>248172.48000000001</v>
      </c>
    </row>
    <row r="157" s="12" customFormat="1" ht="22.8" customHeight="1">
      <c r="A157" s="12"/>
      <c r="B157" s="212"/>
      <c r="C157" s="213"/>
      <c r="D157" s="214" t="s">
        <v>71</v>
      </c>
      <c r="E157" s="225" t="s">
        <v>77</v>
      </c>
      <c r="F157" s="225" t="s">
        <v>155</v>
      </c>
      <c r="G157" s="213"/>
      <c r="H157" s="213"/>
      <c r="I157" s="213"/>
      <c r="J157" s="226">
        <f>BK157</f>
        <v>11824.08</v>
      </c>
      <c r="K157" s="213"/>
      <c r="L157" s="217"/>
      <c r="M157" s="218"/>
      <c r="N157" s="219"/>
      <c r="O157" s="219"/>
      <c r="P157" s="220">
        <f>SUM(P158:P169)</f>
        <v>390.90863663999994</v>
      </c>
      <c r="Q157" s="219"/>
      <c r="R157" s="220">
        <f>SUM(R158:R169)</f>
        <v>0</v>
      </c>
      <c r="S157" s="219"/>
      <c r="T157" s="221">
        <f>SUM(T158:T169)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2" t="s">
        <v>77</v>
      </c>
      <c r="AT157" s="223" t="s">
        <v>71</v>
      </c>
      <c r="AU157" s="223" t="s">
        <v>77</v>
      </c>
      <c r="AY157" s="222" t="s">
        <v>154</v>
      </c>
      <c r="BK157" s="224">
        <f>SUM(BK158:BK169)</f>
        <v>11824.08</v>
      </c>
    </row>
    <row r="158" s="2" customFormat="1" ht="37.8" customHeight="1">
      <c r="A158" s="31"/>
      <c r="B158" s="32"/>
      <c r="C158" s="227" t="s">
        <v>77</v>
      </c>
      <c r="D158" s="227" t="s">
        <v>156</v>
      </c>
      <c r="E158" s="228" t="s">
        <v>157</v>
      </c>
      <c r="F158" s="229" t="s">
        <v>158</v>
      </c>
      <c r="G158" s="230" t="s">
        <v>159</v>
      </c>
      <c r="H158" s="231">
        <v>675</v>
      </c>
      <c r="I158" s="232">
        <v>0.14999999999999999</v>
      </c>
      <c r="J158" s="232">
        <f>ROUND(I158*H158,2)</f>
        <v>101.25</v>
      </c>
      <c r="K158" s="233"/>
      <c r="L158" s="34"/>
      <c r="M158" s="234" t="s">
        <v>1</v>
      </c>
      <c r="N158" s="235" t="s">
        <v>38</v>
      </c>
      <c r="O158" s="236">
        <v>0.01</v>
      </c>
      <c r="P158" s="236">
        <f>O158*H158</f>
        <v>6.75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38" t="s">
        <v>87</v>
      </c>
      <c r="AT158" s="238" t="s">
        <v>156</v>
      </c>
      <c r="AU158" s="238" t="s">
        <v>81</v>
      </c>
      <c r="AY158" s="14" t="s">
        <v>154</v>
      </c>
      <c r="BE158" s="239">
        <f>IF(N158="základná",J158,0)</f>
        <v>0</v>
      </c>
      <c r="BF158" s="239">
        <f>IF(N158="znížená",J158,0)</f>
        <v>101.25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81</v>
      </c>
      <c r="BK158" s="239">
        <f>ROUND(I158*H158,2)</f>
        <v>101.25</v>
      </c>
      <c r="BL158" s="14" t="s">
        <v>87</v>
      </c>
      <c r="BM158" s="238" t="s">
        <v>81</v>
      </c>
    </row>
    <row r="159" s="2" customFormat="1" ht="24.15" customHeight="1">
      <c r="A159" s="31"/>
      <c r="B159" s="32"/>
      <c r="C159" s="227" t="s">
        <v>81</v>
      </c>
      <c r="D159" s="227" t="s">
        <v>156</v>
      </c>
      <c r="E159" s="228" t="s">
        <v>160</v>
      </c>
      <c r="F159" s="229" t="s">
        <v>161</v>
      </c>
      <c r="G159" s="230" t="s">
        <v>162</v>
      </c>
      <c r="H159" s="231">
        <v>135</v>
      </c>
      <c r="I159" s="232">
        <v>4.4299999999999997</v>
      </c>
      <c r="J159" s="232">
        <f>ROUND(I159*H159,2)</f>
        <v>598.04999999999995</v>
      </c>
      <c r="K159" s="233"/>
      <c r="L159" s="34"/>
      <c r="M159" s="234" t="s">
        <v>1</v>
      </c>
      <c r="N159" s="235" t="s">
        <v>38</v>
      </c>
      <c r="O159" s="236">
        <v>0.24299999999999999</v>
      </c>
      <c r="P159" s="236">
        <f>O159*H159</f>
        <v>32.805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38" t="s">
        <v>87</v>
      </c>
      <c r="AT159" s="238" t="s">
        <v>156</v>
      </c>
      <c r="AU159" s="238" t="s">
        <v>81</v>
      </c>
      <c r="AY159" s="14" t="s">
        <v>154</v>
      </c>
      <c r="BE159" s="239">
        <f>IF(N159="základná",J159,0)</f>
        <v>0</v>
      </c>
      <c r="BF159" s="239">
        <f>IF(N159="znížená",J159,0)</f>
        <v>598.04999999999995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81</v>
      </c>
      <c r="BK159" s="239">
        <f>ROUND(I159*H159,2)</f>
        <v>598.04999999999995</v>
      </c>
      <c r="BL159" s="14" t="s">
        <v>87</v>
      </c>
      <c r="BM159" s="238" t="s">
        <v>87</v>
      </c>
    </row>
    <row r="160" s="2" customFormat="1" ht="21.75" customHeight="1">
      <c r="A160" s="31"/>
      <c r="B160" s="32"/>
      <c r="C160" s="227" t="s">
        <v>84</v>
      </c>
      <c r="D160" s="227" t="s">
        <v>156</v>
      </c>
      <c r="E160" s="228" t="s">
        <v>163</v>
      </c>
      <c r="F160" s="229" t="s">
        <v>164</v>
      </c>
      <c r="G160" s="230" t="s">
        <v>162</v>
      </c>
      <c r="H160" s="231">
        <v>55.948</v>
      </c>
      <c r="I160" s="232">
        <v>36.82</v>
      </c>
      <c r="J160" s="232">
        <f>ROUND(I160*H160,2)</f>
        <v>2060.0100000000002</v>
      </c>
      <c r="K160" s="233"/>
      <c r="L160" s="34"/>
      <c r="M160" s="234" t="s">
        <v>1</v>
      </c>
      <c r="N160" s="235" t="s">
        <v>38</v>
      </c>
      <c r="O160" s="236">
        <v>2.5139999999999998</v>
      </c>
      <c r="P160" s="236">
        <f>O160*H160</f>
        <v>140.65327199999999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38" t="s">
        <v>87</v>
      </c>
      <c r="AT160" s="238" t="s">
        <v>156</v>
      </c>
      <c r="AU160" s="238" t="s">
        <v>81</v>
      </c>
      <c r="AY160" s="14" t="s">
        <v>154</v>
      </c>
      <c r="BE160" s="239">
        <f>IF(N160="základná",J160,0)</f>
        <v>0</v>
      </c>
      <c r="BF160" s="239">
        <f>IF(N160="znížená",J160,0)</f>
        <v>2060.0100000000002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81</v>
      </c>
      <c r="BK160" s="239">
        <f>ROUND(I160*H160,2)</f>
        <v>2060.0100000000002</v>
      </c>
      <c r="BL160" s="14" t="s">
        <v>87</v>
      </c>
      <c r="BM160" s="238" t="s">
        <v>165</v>
      </c>
    </row>
    <row r="161" s="2" customFormat="1" ht="37.8" customHeight="1">
      <c r="A161" s="31"/>
      <c r="B161" s="32"/>
      <c r="C161" s="227" t="s">
        <v>87</v>
      </c>
      <c r="D161" s="227" t="s">
        <v>156</v>
      </c>
      <c r="E161" s="228" t="s">
        <v>166</v>
      </c>
      <c r="F161" s="229" t="s">
        <v>167</v>
      </c>
      <c r="G161" s="230" t="s">
        <v>162</v>
      </c>
      <c r="H161" s="231">
        <v>55.948</v>
      </c>
      <c r="I161" s="232">
        <v>10.41</v>
      </c>
      <c r="J161" s="232">
        <f>ROUND(I161*H161,2)</f>
        <v>582.41999999999996</v>
      </c>
      <c r="K161" s="233"/>
      <c r="L161" s="34"/>
      <c r="M161" s="234" t="s">
        <v>1</v>
      </c>
      <c r="N161" s="235" t="s">
        <v>38</v>
      </c>
      <c r="O161" s="236">
        <v>0.61299999999999999</v>
      </c>
      <c r="P161" s="236">
        <f>O161*H161</f>
        <v>34.296123999999999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38" t="s">
        <v>87</v>
      </c>
      <c r="AT161" s="238" t="s">
        <v>156</v>
      </c>
      <c r="AU161" s="238" t="s">
        <v>81</v>
      </c>
      <c r="AY161" s="14" t="s">
        <v>154</v>
      </c>
      <c r="BE161" s="239">
        <f>IF(N161="základná",J161,0)</f>
        <v>0</v>
      </c>
      <c r="BF161" s="239">
        <f>IF(N161="znížená",J161,0)</f>
        <v>582.41999999999996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81</v>
      </c>
      <c r="BK161" s="239">
        <f>ROUND(I161*H161,2)</f>
        <v>582.41999999999996</v>
      </c>
      <c r="BL161" s="14" t="s">
        <v>87</v>
      </c>
      <c r="BM161" s="238" t="s">
        <v>168</v>
      </c>
    </row>
    <row r="162" s="2" customFormat="1" ht="16.5" customHeight="1">
      <c r="A162" s="31"/>
      <c r="B162" s="32"/>
      <c r="C162" s="227" t="s">
        <v>169</v>
      </c>
      <c r="D162" s="227" t="s">
        <v>156</v>
      </c>
      <c r="E162" s="228" t="s">
        <v>170</v>
      </c>
      <c r="F162" s="229" t="s">
        <v>171</v>
      </c>
      <c r="G162" s="230" t="s">
        <v>162</v>
      </c>
      <c r="H162" s="231">
        <v>78.829999999999998</v>
      </c>
      <c r="I162" s="232">
        <v>22.52</v>
      </c>
      <c r="J162" s="232">
        <f>ROUND(I162*H162,2)</f>
        <v>1775.25</v>
      </c>
      <c r="K162" s="233"/>
      <c r="L162" s="34"/>
      <c r="M162" s="234" t="s">
        <v>1</v>
      </c>
      <c r="N162" s="235" t="s">
        <v>38</v>
      </c>
      <c r="O162" s="236">
        <v>1.5089999999999999</v>
      </c>
      <c r="P162" s="236">
        <f>O162*H162</f>
        <v>118.95446999999999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38" t="s">
        <v>87</v>
      </c>
      <c r="AT162" s="238" t="s">
        <v>156</v>
      </c>
      <c r="AU162" s="238" t="s">
        <v>81</v>
      </c>
      <c r="AY162" s="14" t="s">
        <v>154</v>
      </c>
      <c r="BE162" s="239">
        <f>IF(N162="základná",J162,0)</f>
        <v>0</v>
      </c>
      <c r="BF162" s="239">
        <f>IF(N162="znížená",J162,0)</f>
        <v>1775.25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81</v>
      </c>
      <c r="BK162" s="239">
        <f>ROUND(I162*H162,2)</f>
        <v>1775.25</v>
      </c>
      <c r="BL162" s="14" t="s">
        <v>87</v>
      </c>
      <c r="BM162" s="238" t="s">
        <v>172</v>
      </c>
    </row>
    <row r="163" s="2" customFormat="1" ht="37.8" customHeight="1">
      <c r="A163" s="31"/>
      <c r="B163" s="32"/>
      <c r="C163" s="227" t="s">
        <v>165</v>
      </c>
      <c r="D163" s="227" t="s">
        <v>156</v>
      </c>
      <c r="E163" s="228" t="s">
        <v>173</v>
      </c>
      <c r="F163" s="229" t="s">
        <v>174</v>
      </c>
      <c r="G163" s="230" t="s">
        <v>162</v>
      </c>
      <c r="H163" s="231">
        <v>78.829999999999998</v>
      </c>
      <c r="I163" s="232">
        <v>1.25</v>
      </c>
      <c r="J163" s="232">
        <f>ROUND(I163*H163,2)</f>
        <v>98.540000000000006</v>
      </c>
      <c r="K163" s="233"/>
      <c r="L163" s="34"/>
      <c r="M163" s="234" t="s">
        <v>1</v>
      </c>
      <c r="N163" s="235" t="s">
        <v>38</v>
      </c>
      <c r="O163" s="236">
        <v>0.080000000000000002</v>
      </c>
      <c r="P163" s="236">
        <f>O163*H163</f>
        <v>6.3064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38" t="s">
        <v>87</v>
      </c>
      <c r="AT163" s="238" t="s">
        <v>156</v>
      </c>
      <c r="AU163" s="238" t="s">
        <v>81</v>
      </c>
      <c r="AY163" s="14" t="s">
        <v>154</v>
      </c>
      <c r="BE163" s="239">
        <f>IF(N163="základná",J163,0)</f>
        <v>0</v>
      </c>
      <c r="BF163" s="239">
        <f>IF(N163="znížená",J163,0)</f>
        <v>98.540000000000006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81</v>
      </c>
      <c r="BK163" s="239">
        <f>ROUND(I163*H163,2)</f>
        <v>98.540000000000006</v>
      </c>
      <c r="BL163" s="14" t="s">
        <v>87</v>
      </c>
      <c r="BM163" s="238" t="s">
        <v>175</v>
      </c>
    </row>
    <row r="164" s="2" customFormat="1" ht="33" customHeight="1">
      <c r="A164" s="31"/>
      <c r="B164" s="32"/>
      <c r="C164" s="227" t="s">
        <v>176</v>
      </c>
      <c r="D164" s="227" t="s">
        <v>156</v>
      </c>
      <c r="E164" s="228" t="s">
        <v>177</v>
      </c>
      <c r="F164" s="229" t="s">
        <v>178</v>
      </c>
      <c r="G164" s="230" t="s">
        <v>162</v>
      </c>
      <c r="H164" s="231">
        <v>134.77799999999999</v>
      </c>
      <c r="I164" s="232">
        <v>4.8899999999999997</v>
      </c>
      <c r="J164" s="232">
        <f>ROUND(I164*H164,2)</f>
        <v>659.05999999999995</v>
      </c>
      <c r="K164" s="233"/>
      <c r="L164" s="34"/>
      <c r="M164" s="234" t="s">
        <v>1</v>
      </c>
      <c r="N164" s="235" t="s">
        <v>38</v>
      </c>
      <c r="O164" s="236">
        <v>0.070999999999999994</v>
      </c>
      <c r="P164" s="236">
        <f>O164*H164</f>
        <v>9.5692379999999986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38" t="s">
        <v>87</v>
      </c>
      <c r="AT164" s="238" t="s">
        <v>156</v>
      </c>
      <c r="AU164" s="238" t="s">
        <v>81</v>
      </c>
      <c r="AY164" s="14" t="s">
        <v>154</v>
      </c>
      <c r="BE164" s="239">
        <f>IF(N164="základná",J164,0)</f>
        <v>0</v>
      </c>
      <c r="BF164" s="239">
        <f>IF(N164="znížená",J164,0)</f>
        <v>659.05999999999995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81</v>
      </c>
      <c r="BK164" s="239">
        <f>ROUND(I164*H164,2)</f>
        <v>659.05999999999995</v>
      </c>
      <c r="BL164" s="14" t="s">
        <v>87</v>
      </c>
      <c r="BM164" s="238" t="s">
        <v>179</v>
      </c>
    </row>
    <row r="165" s="2" customFormat="1" ht="37.8" customHeight="1">
      <c r="A165" s="31"/>
      <c r="B165" s="32"/>
      <c r="C165" s="227" t="s">
        <v>168</v>
      </c>
      <c r="D165" s="227" t="s">
        <v>156</v>
      </c>
      <c r="E165" s="228" t="s">
        <v>180</v>
      </c>
      <c r="F165" s="229" t="s">
        <v>181</v>
      </c>
      <c r="G165" s="230" t="s">
        <v>162</v>
      </c>
      <c r="H165" s="231">
        <v>3234.672</v>
      </c>
      <c r="I165" s="232">
        <v>0.48999999999999999</v>
      </c>
      <c r="J165" s="232">
        <f>ROUND(I165*H165,2)</f>
        <v>1584.99</v>
      </c>
      <c r="K165" s="233"/>
      <c r="L165" s="34"/>
      <c r="M165" s="234" t="s">
        <v>1</v>
      </c>
      <c r="N165" s="235" t="s">
        <v>38</v>
      </c>
      <c r="O165" s="236">
        <v>0.0073699999999999998</v>
      </c>
      <c r="P165" s="236">
        <f>O165*H165</f>
        <v>23.839532639999998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38" t="s">
        <v>87</v>
      </c>
      <c r="AT165" s="238" t="s">
        <v>156</v>
      </c>
      <c r="AU165" s="238" t="s">
        <v>81</v>
      </c>
      <c r="AY165" s="14" t="s">
        <v>154</v>
      </c>
      <c r="BE165" s="239">
        <f>IF(N165="základná",J165,0)</f>
        <v>0</v>
      </c>
      <c r="BF165" s="239">
        <f>IF(N165="znížená",J165,0)</f>
        <v>1584.99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81</v>
      </c>
      <c r="BK165" s="239">
        <f>ROUND(I165*H165,2)</f>
        <v>1584.99</v>
      </c>
      <c r="BL165" s="14" t="s">
        <v>87</v>
      </c>
      <c r="BM165" s="238" t="s">
        <v>182</v>
      </c>
    </row>
    <row r="166" s="2" customFormat="1" ht="21.75" customHeight="1">
      <c r="A166" s="31"/>
      <c r="B166" s="32"/>
      <c r="C166" s="227" t="s">
        <v>183</v>
      </c>
      <c r="D166" s="227" t="s">
        <v>156</v>
      </c>
      <c r="E166" s="228" t="s">
        <v>184</v>
      </c>
      <c r="F166" s="229" t="s">
        <v>185</v>
      </c>
      <c r="G166" s="230" t="s">
        <v>162</v>
      </c>
      <c r="H166" s="231">
        <v>134.77799999999999</v>
      </c>
      <c r="I166" s="232">
        <v>0.78000000000000003</v>
      </c>
      <c r="J166" s="232">
        <f>ROUND(I166*H166,2)</f>
        <v>105.13</v>
      </c>
      <c r="K166" s="233"/>
      <c r="L166" s="34"/>
      <c r="M166" s="234" t="s">
        <v>1</v>
      </c>
      <c r="N166" s="235" t="s">
        <v>38</v>
      </c>
      <c r="O166" s="236">
        <v>0.0080000000000000002</v>
      </c>
      <c r="P166" s="236">
        <f>O166*H166</f>
        <v>1.0782239999999999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38" t="s">
        <v>87</v>
      </c>
      <c r="AT166" s="238" t="s">
        <v>156</v>
      </c>
      <c r="AU166" s="238" t="s">
        <v>81</v>
      </c>
      <c r="AY166" s="14" t="s">
        <v>154</v>
      </c>
      <c r="BE166" s="239">
        <f>IF(N166="základná",J166,0)</f>
        <v>0</v>
      </c>
      <c r="BF166" s="239">
        <f>IF(N166="znížená",J166,0)</f>
        <v>105.13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81</v>
      </c>
      <c r="BK166" s="239">
        <f>ROUND(I166*H166,2)</f>
        <v>105.13</v>
      </c>
      <c r="BL166" s="14" t="s">
        <v>87</v>
      </c>
      <c r="BM166" s="238" t="s">
        <v>186</v>
      </c>
    </row>
    <row r="167" s="2" customFormat="1" ht="24.15" customHeight="1">
      <c r="A167" s="31"/>
      <c r="B167" s="32"/>
      <c r="C167" s="227" t="s">
        <v>172</v>
      </c>
      <c r="D167" s="227" t="s">
        <v>156</v>
      </c>
      <c r="E167" s="228" t="s">
        <v>187</v>
      </c>
      <c r="F167" s="229" t="s">
        <v>188</v>
      </c>
      <c r="G167" s="230" t="s">
        <v>189</v>
      </c>
      <c r="H167" s="231">
        <v>134.77799999999999</v>
      </c>
      <c r="I167" s="232">
        <v>12.810000000000001</v>
      </c>
      <c r="J167" s="232">
        <f>ROUND(I167*H167,2)</f>
        <v>1726.51</v>
      </c>
      <c r="K167" s="233"/>
      <c r="L167" s="34"/>
      <c r="M167" s="234" t="s">
        <v>1</v>
      </c>
      <c r="N167" s="235" t="s">
        <v>38</v>
      </c>
      <c r="O167" s="236">
        <v>0</v>
      </c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38" t="s">
        <v>87</v>
      </c>
      <c r="AT167" s="238" t="s">
        <v>156</v>
      </c>
      <c r="AU167" s="238" t="s">
        <v>81</v>
      </c>
      <c r="AY167" s="14" t="s">
        <v>154</v>
      </c>
      <c r="BE167" s="239">
        <f>IF(N167="základná",J167,0)</f>
        <v>0</v>
      </c>
      <c r="BF167" s="239">
        <f>IF(N167="znížená",J167,0)</f>
        <v>1726.51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81</v>
      </c>
      <c r="BK167" s="239">
        <f>ROUND(I167*H167,2)</f>
        <v>1726.51</v>
      </c>
      <c r="BL167" s="14" t="s">
        <v>87</v>
      </c>
      <c r="BM167" s="238" t="s">
        <v>7</v>
      </c>
    </row>
    <row r="168" s="2" customFormat="1" ht="24.15" customHeight="1">
      <c r="A168" s="31"/>
      <c r="B168" s="32"/>
      <c r="C168" s="227" t="s">
        <v>190</v>
      </c>
      <c r="D168" s="227" t="s">
        <v>156</v>
      </c>
      <c r="E168" s="228" t="s">
        <v>191</v>
      </c>
      <c r="F168" s="229" t="s">
        <v>192</v>
      </c>
      <c r="G168" s="230" t="s">
        <v>162</v>
      </c>
      <c r="H168" s="231">
        <v>68.828000000000003</v>
      </c>
      <c r="I168" s="232">
        <v>4.1799999999999997</v>
      </c>
      <c r="J168" s="232">
        <f>ROUND(I168*H168,2)</f>
        <v>287.69999999999999</v>
      </c>
      <c r="K168" s="233"/>
      <c r="L168" s="34"/>
      <c r="M168" s="234" t="s">
        <v>1</v>
      </c>
      <c r="N168" s="235" t="s">
        <v>38</v>
      </c>
      <c r="O168" s="236">
        <v>0.24199999999999999</v>
      </c>
      <c r="P168" s="236">
        <f>O168*H168</f>
        <v>16.656376000000002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38" t="s">
        <v>87</v>
      </c>
      <c r="AT168" s="238" t="s">
        <v>156</v>
      </c>
      <c r="AU168" s="238" t="s">
        <v>81</v>
      </c>
      <c r="AY168" s="14" t="s">
        <v>154</v>
      </c>
      <c r="BE168" s="239">
        <f>IF(N168="základná",J168,0)</f>
        <v>0</v>
      </c>
      <c r="BF168" s="239">
        <f>IF(N168="znížená",J168,0)</f>
        <v>287.69999999999999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81</v>
      </c>
      <c r="BK168" s="239">
        <f>ROUND(I168*H168,2)</f>
        <v>287.69999999999999</v>
      </c>
      <c r="BL168" s="14" t="s">
        <v>87</v>
      </c>
      <c r="BM168" s="238" t="s">
        <v>193</v>
      </c>
    </row>
    <row r="169" s="2" customFormat="1" ht="16.5" customHeight="1">
      <c r="A169" s="31"/>
      <c r="B169" s="32"/>
      <c r="C169" s="240" t="s">
        <v>175</v>
      </c>
      <c r="D169" s="240" t="s">
        <v>194</v>
      </c>
      <c r="E169" s="241" t="s">
        <v>195</v>
      </c>
      <c r="F169" s="242" t="s">
        <v>196</v>
      </c>
      <c r="G169" s="243" t="s">
        <v>162</v>
      </c>
      <c r="H169" s="244">
        <v>68.828000000000003</v>
      </c>
      <c r="I169" s="245">
        <v>32.619999999999997</v>
      </c>
      <c r="J169" s="245">
        <f>ROUND(I169*H169,2)</f>
        <v>2245.1700000000001</v>
      </c>
      <c r="K169" s="246"/>
      <c r="L169" s="247"/>
      <c r="M169" s="248" t="s">
        <v>1</v>
      </c>
      <c r="N169" s="249" t="s">
        <v>38</v>
      </c>
      <c r="O169" s="236">
        <v>0</v>
      </c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38" t="s">
        <v>168</v>
      </c>
      <c r="AT169" s="238" t="s">
        <v>194</v>
      </c>
      <c r="AU169" s="238" t="s">
        <v>81</v>
      </c>
      <c r="AY169" s="14" t="s">
        <v>154</v>
      </c>
      <c r="BE169" s="239">
        <f>IF(N169="základná",J169,0)</f>
        <v>0</v>
      </c>
      <c r="BF169" s="239">
        <f>IF(N169="znížená",J169,0)</f>
        <v>2245.1700000000001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81</v>
      </c>
      <c r="BK169" s="239">
        <f>ROUND(I169*H169,2)</f>
        <v>2245.1700000000001</v>
      </c>
      <c r="BL169" s="14" t="s">
        <v>87</v>
      </c>
      <c r="BM169" s="238" t="s">
        <v>197</v>
      </c>
    </row>
    <row r="170" s="12" customFormat="1" ht="22.8" customHeight="1">
      <c r="A170" s="12"/>
      <c r="B170" s="212"/>
      <c r="C170" s="213"/>
      <c r="D170" s="214" t="s">
        <v>71</v>
      </c>
      <c r="E170" s="225" t="s">
        <v>81</v>
      </c>
      <c r="F170" s="225" t="s">
        <v>198</v>
      </c>
      <c r="G170" s="213"/>
      <c r="H170" s="213"/>
      <c r="I170" s="213"/>
      <c r="J170" s="226">
        <f>BK170</f>
        <v>33109.480000000003</v>
      </c>
      <c r="K170" s="213"/>
      <c r="L170" s="217"/>
      <c r="M170" s="218"/>
      <c r="N170" s="219"/>
      <c r="O170" s="219"/>
      <c r="P170" s="220">
        <f>SUM(P171:P178)</f>
        <v>252.54401794</v>
      </c>
      <c r="Q170" s="219"/>
      <c r="R170" s="220">
        <f>SUM(R171:R178)</f>
        <v>593.86910468555209</v>
      </c>
      <c r="S170" s="219"/>
      <c r="T170" s="221">
        <f>SUM(T171:T178)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2" t="s">
        <v>77</v>
      </c>
      <c r="AT170" s="223" t="s">
        <v>71</v>
      </c>
      <c r="AU170" s="223" t="s">
        <v>77</v>
      </c>
      <c r="AY170" s="222" t="s">
        <v>154</v>
      </c>
      <c r="BK170" s="224">
        <f>SUM(BK171:BK178)</f>
        <v>33109.480000000003</v>
      </c>
    </row>
    <row r="171" s="2" customFormat="1" ht="24.15" customHeight="1">
      <c r="A171" s="31"/>
      <c r="B171" s="32"/>
      <c r="C171" s="227" t="s">
        <v>199</v>
      </c>
      <c r="D171" s="227" t="s">
        <v>156</v>
      </c>
      <c r="E171" s="228" t="s">
        <v>200</v>
      </c>
      <c r="F171" s="229" t="s">
        <v>201</v>
      </c>
      <c r="G171" s="230" t="s">
        <v>162</v>
      </c>
      <c r="H171" s="231">
        <v>66.180000000000007</v>
      </c>
      <c r="I171" s="232">
        <v>51.060000000000002</v>
      </c>
      <c r="J171" s="232">
        <f>ROUND(I171*H171,2)</f>
        <v>3379.1500000000001</v>
      </c>
      <c r="K171" s="233"/>
      <c r="L171" s="34"/>
      <c r="M171" s="234" t="s">
        <v>1</v>
      </c>
      <c r="N171" s="235" t="s">
        <v>38</v>
      </c>
      <c r="O171" s="236">
        <v>1.0968</v>
      </c>
      <c r="P171" s="236">
        <f>O171*H171</f>
        <v>72.586224000000001</v>
      </c>
      <c r="Q171" s="236">
        <v>2.0699999999999998</v>
      </c>
      <c r="R171" s="236">
        <f>Q171*H171</f>
        <v>136.99260000000001</v>
      </c>
      <c r="S171" s="236">
        <v>0</v>
      </c>
      <c r="T171" s="237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38" t="s">
        <v>87</v>
      </c>
      <c r="AT171" s="238" t="s">
        <v>156</v>
      </c>
      <c r="AU171" s="238" t="s">
        <v>81</v>
      </c>
      <c r="AY171" s="14" t="s">
        <v>154</v>
      </c>
      <c r="BE171" s="239">
        <f>IF(N171="základná",J171,0)</f>
        <v>0</v>
      </c>
      <c r="BF171" s="239">
        <f>IF(N171="znížená",J171,0)</f>
        <v>3379.1500000000001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81</v>
      </c>
      <c r="BK171" s="239">
        <f>ROUND(I171*H171,2)</f>
        <v>3379.1500000000001</v>
      </c>
      <c r="BL171" s="14" t="s">
        <v>87</v>
      </c>
      <c r="BM171" s="238" t="s">
        <v>202</v>
      </c>
    </row>
    <row r="172" s="2" customFormat="1" ht="24.15" customHeight="1">
      <c r="A172" s="31"/>
      <c r="B172" s="32"/>
      <c r="C172" s="227" t="s">
        <v>179</v>
      </c>
      <c r="D172" s="227" t="s">
        <v>156</v>
      </c>
      <c r="E172" s="228" t="s">
        <v>203</v>
      </c>
      <c r="F172" s="229" t="s">
        <v>204</v>
      </c>
      <c r="G172" s="230" t="s">
        <v>162</v>
      </c>
      <c r="H172" s="231">
        <v>77.638999999999996</v>
      </c>
      <c r="I172" s="232">
        <v>120.18000000000001</v>
      </c>
      <c r="J172" s="232">
        <f>ROUND(I172*H172,2)</f>
        <v>9330.6599999999999</v>
      </c>
      <c r="K172" s="233"/>
      <c r="L172" s="34"/>
      <c r="M172" s="234" t="s">
        <v>1</v>
      </c>
      <c r="N172" s="235" t="s">
        <v>38</v>
      </c>
      <c r="O172" s="236">
        <v>0.61890999999999996</v>
      </c>
      <c r="P172" s="236">
        <f>O172*H172</f>
        <v>48.051553489999996</v>
      </c>
      <c r="Q172" s="236">
        <v>2.2151342039999999</v>
      </c>
      <c r="R172" s="236">
        <f>Q172*H172</f>
        <v>171.980804464356</v>
      </c>
      <c r="S172" s="236">
        <v>0</v>
      </c>
      <c r="T172" s="237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38" t="s">
        <v>87</v>
      </c>
      <c r="AT172" s="238" t="s">
        <v>156</v>
      </c>
      <c r="AU172" s="238" t="s">
        <v>81</v>
      </c>
      <c r="AY172" s="14" t="s">
        <v>154</v>
      </c>
      <c r="BE172" s="239">
        <f>IF(N172="základná",J172,0)</f>
        <v>0</v>
      </c>
      <c r="BF172" s="239">
        <f>IF(N172="znížená",J172,0)</f>
        <v>9330.6599999999999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81</v>
      </c>
      <c r="BK172" s="239">
        <f>ROUND(I172*H172,2)</f>
        <v>9330.6599999999999</v>
      </c>
      <c r="BL172" s="14" t="s">
        <v>87</v>
      </c>
      <c r="BM172" s="238" t="s">
        <v>205</v>
      </c>
    </row>
    <row r="173" s="2" customFormat="1" ht="21.75" customHeight="1">
      <c r="A173" s="31"/>
      <c r="B173" s="32"/>
      <c r="C173" s="227" t="s">
        <v>206</v>
      </c>
      <c r="D173" s="227" t="s">
        <v>156</v>
      </c>
      <c r="E173" s="228" t="s">
        <v>207</v>
      </c>
      <c r="F173" s="229" t="s">
        <v>208</v>
      </c>
      <c r="G173" s="230" t="s">
        <v>159</v>
      </c>
      <c r="H173" s="231">
        <v>26.399999999999999</v>
      </c>
      <c r="I173" s="232">
        <v>15.4</v>
      </c>
      <c r="J173" s="232">
        <f>ROUND(I173*H173,2)</f>
        <v>406.56</v>
      </c>
      <c r="K173" s="233"/>
      <c r="L173" s="34"/>
      <c r="M173" s="234" t="s">
        <v>1</v>
      </c>
      <c r="N173" s="235" t="s">
        <v>38</v>
      </c>
      <c r="O173" s="236">
        <v>0.35799999999999998</v>
      </c>
      <c r="P173" s="236">
        <f>O173*H173</f>
        <v>9.4511999999999983</v>
      </c>
      <c r="Q173" s="236">
        <v>0.011492455</v>
      </c>
      <c r="R173" s="236">
        <f>Q173*H173</f>
        <v>0.30340081200000002</v>
      </c>
      <c r="S173" s="236">
        <v>0</v>
      </c>
      <c r="T173" s="237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38" t="s">
        <v>87</v>
      </c>
      <c r="AT173" s="238" t="s">
        <v>156</v>
      </c>
      <c r="AU173" s="238" t="s">
        <v>81</v>
      </c>
      <c r="AY173" s="14" t="s">
        <v>154</v>
      </c>
      <c r="BE173" s="239">
        <f>IF(N173="základná",J173,0)</f>
        <v>0</v>
      </c>
      <c r="BF173" s="239">
        <f>IF(N173="znížená",J173,0)</f>
        <v>406.56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81</v>
      </c>
      <c r="BK173" s="239">
        <f>ROUND(I173*H173,2)</f>
        <v>406.56</v>
      </c>
      <c r="BL173" s="14" t="s">
        <v>87</v>
      </c>
      <c r="BM173" s="238" t="s">
        <v>209</v>
      </c>
    </row>
    <row r="174" s="2" customFormat="1" ht="21.75" customHeight="1">
      <c r="A174" s="31"/>
      <c r="B174" s="32"/>
      <c r="C174" s="227" t="s">
        <v>182</v>
      </c>
      <c r="D174" s="227" t="s">
        <v>156</v>
      </c>
      <c r="E174" s="228" t="s">
        <v>210</v>
      </c>
      <c r="F174" s="229" t="s">
        <v>211</v>
      </c>
      <c r="G174" s="230" t="s">
        <v>159</v>
      </c>
      <c r="H174" s="231">
        <v>26.399999999999999</v>
      </c>
      <c r="I174" s="232">
        <v>3.3900000000000001</v>
      </c>
      <c r="J174" s="232">
        <f>ROUND(I174*H174,2)</f>
        <v>89.5</v>
      </c>
      <c r="K174" s="233"/>
      <c r="L174" s="34"/>
      <c r="M174" s="234" t="s">
        <v>1</v>
      </c>
      <c r="N174" s="235" t="s">
        <v>38</v>
      </c>
      <c r="O174" s="236">
        <v>0.19900000000000001</v>
      </c>
      <c r="P174" s="236">
        <f>O174*H174</f>
        <v>5.2535999999999996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38" t="s">
        <v>87</v>
      </c>
      <c r="AT174" s="238" t="s">
        <v>156</v>
      </c>
      <c r="AU174" s="238" t="s">
        <v>81</v>
      </c>
      <c r="AY174" s="14" t="s">
        <v>154</v>
      </c>
      <c r="BE174" s="239">
        <f>IF(N174="základná",J174,0)</f>
        <v>0</v>
      </c>
      <c r="BF174" s="239">
        <f>IF(N174="znížená",J174,0)</f>
        <v>89.5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81</v>
      </c>
      <c r="BK174" s="239">
        <f>ROUND(I174*H174,2)</f>
        <v>89.5</v>
      </c>
      <c r="BL174" s="14" t="s">
        <v>87</v>
      </c>
      <c r="BM174" s="238" t="s">
        <v>212</v>
      </c>
    </row>
    <row r="175" s="2" customFormat="1" ht="24.15" customHeight="1">
      <c r="A175" s="31"/>
      <c r="B175" s="32"/>
      <c r="C175" s="227" t="s">
        <v>213</v>
      </c>
      <c r="D175" s="227" t="s">
        <v>156</v>
      </c>
      <c r="E175" s="228" t="s">
        <v>214</v>
      </c>
      <c r="F175" s="229" t="s">
        <v>215</v>
      </c>
      <c r="G175" s="230" t="s">
        <v>189</v>
      </c>
      <c r="H175" s="231">
        <v>3.23</v>
      </c>
      <c r="I175" s="232">
        <v>1587.75</v>
      </c>
      <c r="J175" s="232">
        <f>ROUND(I175*H175,2)</f>
        <v>5128.4300000000003</v>
      </c>
      <c r="K175" s="233"/>
      <c r="L175" s="34"/>
      <c r="M175" s="234" t="s">
        <v>1</v>
      </c>
      <c r="N175" s="235" t="s">
        <v>38</v>
      </c>
      <c r="O175" s="236">
        <v>13.542999999999999</v>
      </c>
      <c r="P175" s="236">
        <f>O175*H175</f>
        <v>43.74389</v>
      </c>
      <c r="Q175" s="236">
        <v>1.0505999720000001</v>
      </c>
      <c r="R175" s="236">
        <f>Q175*H175</f>
        <v>3.3934379095600002</v>
      </c>
      <c r="S175" s="236">
        <v>0</v>
      </c>
      <c r="T175" s="237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38" t="s">
        <v>87</v>
      </c>
      <c r="AT175" s="238" t="s">
        <v>156</v>
      </c>
      <c r="AU175" s="238" t="s">
        <v>81</v>
      </c>
      <c r="AY175" s="14" t="s">
        <v>154</v>
      </c>
      <c r="BE175" s="239">
        <f>IF(N175="základná",J175,0)</f>
        <v>0</v>
      </c>
      <c r="BF175" s="239">
        <f>IF(N175="znížená",J175,0)</f>
        <v>5128.4300000000003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81</v>
      </c>
      <c r="BK175" s="239">
        <f>ROUND(I175*H175,2)</f>
        <v>5128.4300000000003</v>
      </c>
      <c r="BL175" s="14" t="s">
        <v>87</v>
      </c>
      <c r="BM175" s="238" t="s">
        <v>216</v>
      </c>
    </row>
    <row r="176" s="2" customFormat="1" ht="16.5" customHeight="1">
      <c r="A176" s="31"/>
      <c r="B176" s="32"/>
      <c r="C176" s="227" t="s">
        <v>186</v>
      </c>
      <c r="D176" s="227" t="s">
        <v>156</v>
      </c>
      <c r="E176" s="228" t="s">
        <v>217</v>
      </c>
      <c r="F176" s="229" t="s">
        <v>218</v>
      </c>
      <c r="G176" s="230" t="s">
        <v>162</v>
      </c>
      <c r="H176" s="231">
        <v>13.836</v>
      </c>
      <c r="I176" s="232">
        <v>101.59999999999999</v>
      </c>
      <c r="J176" s="232">
        <f>ROUND(I176*H176,2)</f>
        <v>1405.74</v>
      </c>
      <c r="K176" s="233"/>
      <c r="L176" s="34"/>
      <c r="M176" s="234" t="s">
        <v>1</v>
      </c>
      <c r="N176" s="235" t="s">
        <v>38</v>
      </c>
      <c r="O176" s="236">
        <v>0.58055000000000001</v>
      </c>
      <c r="P176" s="236">
        <f>O176*H176</f>
        <v>8.0324898000000005</v>
      </c>
      <c r="Q176" s="236">
        <v>2.2354352039999998</v>
      </c>
      <c r="R176" s="236">
        <f>Q176*H176</f>
        <v>30.929481482543999</v>
      </c>
      <c r="S176" s="236">
        <v>0</v>
      </c>
      <c r="T176" s="237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38" t="s">
        <v>87</v>
      </c>
      <c r="AT176" s="238" t="s">
        <v>156</v>
      </c>
      <c r="AU176" s="238" t="s">
        <v>81</v>
      </c>
      <c r="AY176" s="14" t="s">
        <v>154</v>
      </c>
      <c r="BE176" s="239">
        <f>IF(N176="základná",J176,0)</f>
        <v>0</v>
      </c>
      <c r="BF176" s="239">
        <f>IF(N176="znížená",J176,0)</f>
        <v>1405.74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81</v>
      </c>
      <c r="BK176" s="239">
        <f>ROUND(I176*H176,2)</f>
        <v>1405.74</v>
      </c>
      <c r="BL176" s="14" t="s">
        <v>87</v>
      </c>
      <c r="BM176" s="238" t="s">
        <v>219</v>
      </c>
    </row>
    <row r="177" s="2" customFormat="1" ht="16.5" customHeight="1">
      <c r="A177" s="31"/>
      <c r="B177" s="32"/>
      <c r="C177" s="227" t="s">
        <v>220</v>
      </c>
      <c r="D177" s="227" t="s">
        <v>156</v>
      </c>
      <c r="E177" s="228" t="s">
        <v>221</v>
      </c>
      <c r="F177" s="229" t="s">
        <v>222</v>
      </c>
      <c r="G177" s="230" t="s">
        <v>162</v>
      </c>
      <c r="H177" s="231">
        <v>108.663</v>
      </c>
      <c r="I177" s="232">
        <v>118.53</v>
      </c>
      <c r="J177" s="232">
        <f>ROUND(I177*H177,2)</f>
        <v>12879.83</v>
      </c>
      <c r="K177" s="233"/>
      <c r="L177" s="34"/>
      <c r="M177" s="234" t="s">
        <v>1</v>
      </c>
      <c r="N177" s="235" t="s">
        <v>38</v>
      </c>
      <c r="O177" s="236">
        <v>0.58055000000000001</v>
      </c>
      <c r="P177" s="236">
        <f>O177*H177</f>
        <v>63.08430465</v>
      </c>
      <c r="Q177" s="236">
        <v>2.2151342039999999</v>
      </c>
      <c r="R177" s="236">
        <f>Q177*H177</f>
        <v>240.703128009252</v>
      </c>
      <c r="S177" s="236">
        <v>0</v>
      </c>
      <c r="T177" s="237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38" t="s">
        <v>87</v>
      </c>
      <c r="AT177" s="238" t="s">
        <v>156</v>
      </c>
      <c r="AU177" s="238" t="s">
        <v>81</v>
      </c>
      <c r="AY177" s="14" t="s">
        <v>154</v>
      </c>
      <c r="BE177" s="239">
        <f>IF(N177="základná",J177,0)</f>
        <v>0</v>
      </c>
      <c r="BF177" s="239">
        <f>IF(N177="znížená",J177,0)</f>
        <v>12879.83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81</v>
      </c>
      <c r="BK177" s="239">
        <f>ROUND(I177*H177,2)</f>
        <v>12879.83</v>
      </c>
      <c r="BL177" s="14" t="s">
        <v>87</v>
      </c>
      <c r="BM177" s="238" t="s">
        <v>223</v>
      </c>
    </row>
    <row r="178" s="2" customFormat="1" ht="24.15" customHeight="1">
      <c r="A178" s="31"/>
      <c r="B178" s="32"/>
      <c r="C178" s="227" t="s">
        <v>7</v>
      </c>
      <c r="D178" s="227" t="s">
        <v>156</v>
      </c>
      <c r="E178" s="228" t="s">
        <v>224</v>
      </c>
      <c r="F178" s="229" t="s">
        <v>225</v>
      </c>
      <c r="G178" s="230" t="s">
        <v>162</v>
      </c>
      <c r="H178" s="231">
        <v>3.96</v>
      </c>
      <c r="I178" s="232">
        <v>123.64</v>
      </c>
      <c r="J178" s="232">
        <f>ROUND(I178*H178,2)</f>
        <v>489.61000000000001</v>
      </c>
      <c r="K178" s="233"/>
      <c r="L178" s="34"/>
      <c r="M178" s="234" t="s">
        <v>1</v>
      </c>
      <c r="N178" s="235" t="s">
        <v>38</v>
      </c>
      <c r="O178" s="236">
        <v>0.59109999999999996</v>
      </c>
      <c r="P178" s="236">
        <f>O178*H178</f>
        <v>2.3407559999999998</v>
      </c>
      <c r="Q178" s="236">
        <v>2.4157202039999999</v>
      </c>
      <c r="R178" s="236">
        <f>Q178*H178</f>
        <v>9.5662520078399993</v>
      </c>
      <c r="S178" s="236">
        <v>0</v>
      </c>
      <c r="T178" s="237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38" t="s">
        <v>87</v>
      </c>
      <c r="AT178" s="238" t="s">
        <v>156</v>
      </c>
      <c r="AU178" s="238" t="s">
        <v>81</v>
      </c>
      <c r="AY178" s="14" t="s">
        <v>154</v>
      </c>
      <c r="BE178" s="239">
        <f>IF(N178="základná",J178,0)</f>
        <v>0</v>
      </c>
      <c r="BF178" s="239">
        <f>IF(N178="znížená",J178,0)</f>
        <v>489.61000000000001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81</v>
      </c>
      <c r="BK178" s="239">
        <f>ROUND(I178*H178,2)</f>
        <v>489.61000000000001</v>
      </c>
      <c r="BL178" s="14" t="s">
        <v>87</v>
      </c>
      <c r="BM178" s="238" t="s">
        <v>226</v>
      </c>
    </row>
    <row r="179" s="12" customFormat="1" ht="22.8" customHeight="1">
      <c r="A179" s="12"/>
      <c r="B179" s="212"/>
      <c r="C179" s="213"/>
      <c r="D179" s="214" t="s">
        <v>71</v>
      </c>
      <c r="E179" s="225" t="s">
        <v>84</v>
      </c>
      <c r="F179" s="225" t="s">
        <v>227</v>
      </c>
      <c r="G179" s="213"/>
      <c r="H179" s="213"/>
      <c r="I179" s="213"/>
      <c r="J179" s="226">
        <f>BK179</f>
        <v>49962.510000000002</v>
      </c>
      <c r="K179" s="213"/>
      <c r="L179" s="217"/>
      <c r="M179" s="218"/>
      <c r="N179" s="219"/>
      <c r="O179" s="219"/>
      <c r="P179" s="220">
        <f>SUM(P180:P192)</f>
        <v>709.15276254999992</v>
      </c>
      <c r="Q179" s="219"/>
      <c r="R179" s="220">
        <f>SUM(R180:R192)</f>
        <v>148.51006920193899</v>
      </c>
      <c r="S179" s="219"/>
      <c r="T179" s="221">
        <f>SUM(T180:T192)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2" t="s">
        <v>77</v>
      </c>
      <c r="AT179" s="223" t="s">
        <v>71</v>
      </c>
      <c r="AU179" s="223" t="s">
        <v>77</v>
      </c>
      <c r="AY179" s="222" t="s">
        <v>154</v>
      </c>
      <c r="BK179" s="224">
        <f>SUM(BK180:BK192)</f>
        <v>49962.510000000002</v>
      </c>
    </row>
    <row r="180" s="2" customFormat="1" ht="24.15" customHeight="1">
      <c r="A180" s="31"/>
      <c r="B180" s="32"/>
      <c r="C180" s="227" t="s">
        <v>228</v>
      </c>
      <c r="D180" s="227" t="s">
        <v>156</v>
      </c>
      <c r="E180" s="228" t="s">
        <v>229</v>
      </c>
      <c r="F180" s="229" t="s">
        <v>230</v>
      </c>
      <c r="G180" s="230" t="s">
        <v>162</v>
      </c>
      <c r="H180" s="231">
        <v>5.8300000000000001</v>
      </c>
      <c r="I180" s="232">
        <v>129.38999999999999</v>
      </c>
      <c r="J180" s="232">
        <f>ROUND(I180*H180,2)</f>
        <v>754.34000000000003</v>
      </c>
      <c r="K180" s="233"/>
      <c r="L180" s="34"/>
      <c r="M180" s="234" t="s">
        <v>1</v>
      </c>
      <c r="N180" s="235" t="s">
        <v>38</v>
      </c>
      <c r="O180" s="236">
        <v>1.0155799999999999</v>
      </c>
      <c r="P180" s="236">
        <f>O180*H180</f>
        <v>5.9208314</v>
      </c>
      <c r="Q180" s="236">
        <v>2.416023204</v>
      </c>
      <c r="R180" s="236">
        <f>Q180*H180</f>
        <v>14.085415279320001</v>
      </c>
      <c r="S180" s="236">
        <v>0</v>
      </c>
      <c r="T180" s="237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38" t="s">
        <v>87</v>
      </c>
      <c r="AT180" s="238" t="s">
        <v>156</v>
      </c>
      <c r="AU180" s="238" t="s">
        <v>81</v>
      </c>
      <c r="AY180" s="14" t="s">
        <v>154</v>
      </c>
      <c r="BE180" s="239">
        <f>IF(N180="základná",J180,0)</f>
        <v>0</v>
      </c>
      <c r="BF180" s="239">
        <f>IF(N180="znížená",J180,0)</f>
        <v>754.34000000000003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81</v>
      </c>
      <c r="BK180" s="239">
        <f>ROUND(I180*H180,2)</f>
        <v>754.34000000000003</v>
      </c>
      <c r="BL180" s="14" t="s">
        <v>87</v>
      </c>
      <c r="BM180" s="238" t="s">
        <v>231</v>
      </c>
    </row>
    <row r="181" s="2" customFormat="1" ht="24.15" customHeight="1">
      <c r="A181" s="31"/>
      <c r="B181" s="32"/>
      <c r="C181" s="227" t="s">
        <v>193</v>
      </c>
      <c r="D181" s="227" t="s">
        <v>156</v>
      </c>
      <c r="E181" s="228" t="s">
        <v>232</v>
      </c>
      <c r="F181" s="229" t="s">
        <v>233</v>
      </c>
      <c r="G181" s="230" t="s">
        <v>159</v>
      </c>
      <c r="H181" s="231">
        <v>116.59999999999999</v>
      </c>
      <c r="I181" s="232">
        <v>20.510000000000002</v>
      </c>
      <c r="J181" s="232">
        <f>ROUND(I181*H181,2)</f>
        <v>2391.4699999999998</v>
      </c>
      <c r="K181" s="233"/>
      <c r="L181" s="34"/>
      <c r="M181" s="234" t="s">
        <v>1</v>
      </c>
      <c r="N181" s="235" t="s">
        <v>38</v>
      </c>
      <c r="O181" s="236">
        <v>0.44329000000000002</v>
      </c>
      <c r="P181" s="236">
        <f>O181*H181</f>
        <v>51.687613999999996</v>
      </c>
      <c r="Q181" s="236">
        <v>0.013369944999999999</v>
      </c>
      <c r="R181" s="236">
        <f>Q181*H181</f>
        <v>1.5589355869999999</v>
      </c>
      <c r="S181" s="236">
        <v>0</v>
      </c>
      <c r="T181" s="237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38" t="s">
        <v>87</v>
      </c>
      <c r="AT181" s="238" t="s">
        <v>156</v>
      </c>
      <c r="AU181" s="238" t="s">
        <v>81</v>
      </c>
      <c r="AY181" s="14" t="s">
        <v>154</v>
      </c>
      <c r="BE181" s="239">
        <f>IF(N181="základná",J181,0)</f>
        <v>0</v>
      </c>
      <c r="BF181" s="239">
        <f>IF(N181="znížená",J181,0)</f>
        <v>2391.4699999999998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81</v>
      </c>
      <c r="BK181" s="239">
        <f>ROUND(I181*H181,2)</f>
        <v>2391.4699999999998</v>
      </c>
      <c r="BL181" s="14" t="s">
        <v>87</v>
      </c>
      <c r="BM181" s="238" t="s">
        <v>234</v>
      </c>
    </row>
    <row r="182" s="2" customFormat="1" ht="24.15" customHeight="1">
      <c r="A182" s="31"/>
      <c r="B182" s="32"/>
      <c r="C182" s="227" t="s">
        <v>235</v>
      </c>
      <c r="D182" s="227" t="s">
        <v>156</v>
      </c>
      <c r="E182" s="228" t="s">
        <v>236</v>
      </c>
      <c r="F182" s="229" t="s">
        <v>237</v>
      </c>
      <c r="G182" s="230" t="s">
        <v>159</v>
      </c>
      <c r="H182" s="231">
        <v>116.59999999999999</v>
      </c>
      <c r="I182" s="232">
        <v>6.3600000000000003</v>
      </c>
      <c r="J182" s="232">
        <f>ROUND(I182*H182,2)</f>
        <v>741.58000000000004</v>
      </c>
      <c r="K182" s="233"/>
      <c r="L182" s="34"/>
      <c r="M182" s="234" t="s">
        <v>1</v>
      </c>
      <c r="N182" s="235" t="s">
        <v>38</v>
      </c>
      <c r="O182" s="236">
        <v>0.30845</v>
      </c>
      <c r="P182" s="236">
        <f>O182*H182</f>
        <v>35.965269999999997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38" t="s">
        <v>87</v>
      </c>
      <c r="AT182" s="238" t="s">
        <v>156</v>
      </c>
      <c r="AU182" s="238" t="s">
        <v>81</v>
      </c>
      <c r="AY182" s="14" t="s">
        <v>154</v>
      </c>
      <c r="BE182" s="239">
        <f>IF(N182="základná",J182,0)</f>
        <v>0</v>
      </c>
      <c r="BF182" s="239">
        <f>IF(N182="znížená",J182,0)</f>
        <v>741.58000000000004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81</v>
      </c>
      <c r="BK182" s="239">
        <f>ROUND(I182*H182,2)</f>
        <v>741.58000000000004</v>
      </c>
      <c r="BL182" s="14" t="s">
        <v>87</v>
      </c>
      <c r="BM182" s="238" t="s">
        <v>238</v>
      </c>
    </row>
    <row r="183" s="2" customFormat="1" ht="16.5" customHeight="1">
      <c r="A183" s="31"/>
      <c r="B183" s="32"/>
      <c r="C183" s="227" t="s">
        <v>197</v>
      </c>
      <c r="D183" s="227" t="s">
        <v>156</v>
      </c>
      <c r="E183" s="228" t="s">
        <v>239</v>
      </c>
      <c r="F183" s="229" t="s">
        <v>240</v>
      </c>
      <c r="G183" s="230" t="s">
        <v>189</v>
      </c>
      <c r="H183" s="231">
        <v>0.749</v>
      </c>
      <c r="I183" s="232">
        <v>2597.4699999999998</v>
      </c>
      <c r="J183" s="232">
        <f>ROUND(I183*H183,2)</f>
        <v>1945.51</v>
      </c>
      <c r="K183" s="233"/>
      <c r="L183" s="34"/>
      <c r="M183" s="234" t="s">
        <v>1</v>
      </c>
      <c r="N183" s="235" t="s">
        <v>38</v>
      </c>
      <c r="O183" s="236">
        <v>35.799489999999999</v>
      </c>
      <c r="P183" s="236">
        <f>O183*H183</f>
        <v>26.813818009999999</v>
      </c>
      <c r="Q183" s="236">
        <v>1.015203949</v>
      </c>
      <c r="R183" s="236">
        <f>Q183*H183</f>
        <v>0.76038775780099999</v>
      </c>
      <c r="S183" s="236">
        <v>0</v>
      </c>
      <c r="T183" s="237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38" t="s">
        <v>87</v>
      </c>
      <c r="AT183" s="238" t="s">
        <v>156</v>
      </c>
      <c r="AU183" s="238" t="s">
        <v>81</v>
      </c>
      <c r="AY183" s="14" t="s">
        <v>154</v>
      </c>
      <c r="BE183" s="239">
        <f>IF(N183="základná",J183,0)</f>
        <v>0</v>
      </c>
      <c r="BF183" s="239">
        <f>IF(N183="znížená",J183,0)</f>
        <v>1945.51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81</v>
      </c>
      <c r="BK183" s="239">
        <f>ROUND(I183*H183,2)</f>
        <v>1945.51</v>
      </c>
      <c r="BL183" s="14" t="s">
        <v>87</v>
      </c>
      <c r="BM183" s="238" t="s">
        <v>241</v>
      </c>
    </row>
    <row r="184" s="2" customFormat="1" ht="16.5" customHeight="1">
      <c r="A184" s="31"/>
      <c r="B184" s="32"/>
      <c r="C184" s="227" t="s">
        <v>242</v>
      </c>
      <c r="D184" s="227" t="s">
        <v>156</v>
      </c>
      <c r="E184" s="228" t="s">
        <v>239</v>
      </c>
      <c r="F184" s="229" t="s">
        <v>240</v>
      </c>
      <c r="G184" s="230" t="s">
        <v>189</v>
      </c>
      <c r="H184" s="231">
        <v>0.46600000000000003</v>
      </c>
      <c r="I184" s="232">
        <v>2597.4699999999998</v>
      </c>
      <c r="J184" s="232">
        <f>ROUND(I184*H184,2)</f>
        <v>1210.4200000000001</v>
      </c>
      <c r="K184" s="233"/>
      <c r="L184" s="34"/>
      <c r="M184" s="234" t="s">
        <v>1</v>
      </c>
      <c r="N184" s="235" t="s">
        <v>38</v>
      </c>
      <c r="O184" s="236">
        <v>35.799489999999999</v>
      </c>
      <c r="P184" s="236">
        <f>O184*H184</f>
        <v>16.68256234</v>
      </c>
      <c r="Q184" s="236">
        <v>1.015203949</v>
      </c>
      <c r="R184" s="236">
        <f>Q184*H184</f>
        <v>0.473085040234</v>
      </c>
      <c r="S184" s="236">
        <v>0</v>
      </c>
      <c r="T184" s="237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38" t="s">
        <v>87</v>
      </c>
      <c r="AT184" s="238" t="s">
        <v>156</v>
      </c>
      <c r="AU184" s="238" t="s">
        <v>81</v>
      </c>
      <c r="AY184" s="14" t="s">
        <v>154</v>
      </c>
      <c r="BE184" s="239">
        <f>IF(N184="základná",J184,0)</f>
        <v>0</v>
      </c>
      <c r="BF184" s="239">
        <f>IF(N184="znížená",J184,0)</f>
        <v>1210.4200000000001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81</v>
      </c>
      <c r="BK184" s="239">
        <f>ROUND(I184*H184,2)</f>
        <v>1210.4200000000001</v>
      </c>
      <c r="BL184" s="14" t="s">
        <v>87</v>
      </c>
      <c r="BM184" s="238" t="s">
        <v>243</v>
      </c>
    </row>
    <row r="185" s="2" customFormat="1" ht="24.15" customHeight="1">
      <c r="A185" s="31"/>
      <c r="B185" s="32"/>
      <c r="C185" s="227" t="s">
        <v>202</v>
      </c>
      <c r="D185" s="227" t="s">
        <v>156</v>
      </c>
      <c r="E185" s="228" t="s">
        <v>244</v>
      </c>
      <c r="F185" s="229" t="s">
        <v>245</v>
      </c>
      <c r="G185" s="230" t="s">
        <v>162</v>
      </c>
      <c r="H185" s="231">
        <v>33.506</v>
      </c>
      <c r="I185" s="232">
        <v>225</v>
      </c>
      <c r="J185" s="232">
        <f>ROUND(I185*H185,2)</f>
        <v>7538.8500000000004</v>
      </c>
      <c r="K185" s="233"/>
      <c r="L185" s="34"/>
      <c r="M185" s="234" t="s">
        <v>1</v>
      </c>
      <c r="N185" s="235" t="s">
        <v>38</v>
      </c>
      <c r="O185" s="236">
        <v>4.0221600000000004</v>
      </c>
      <c r="P185" s="236">
        <f>O185*H185</f>
        <v>134.76649296000002</v>
      </c>
      <c r="Q185" s="236">
        <v>2.1170907639999998</v>
      </c>
      <c r="R185" s="236">
        <f>Q185*H185</f>
        <v>70.935243138583999</v>
      </c>
      <c r="S185" s="236">
        <v>0</v>
      </c>
      <c r="T185" s="237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38" t="s">
        <v>87</v>
      </c>
      <c r="AT185" s="238" t="s">
        <v>156</v>
      </c>
      <c r="AU185" s="238" t="s">
        <v>81</v>
      </c>
      <c r="AY185" s="14" t="s">
        <v>154</v>
      </c>
      <c r="BE185" s="239">
        <f>IF(N185="základná",J185,0)</f>
        <v>0</v>
      </c>
      <c r="BF185" s="239">
        <f>IF(N185="znížená",J185,0)</f>
        <v>7538.8500000000004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81</v>
      </c>
      <c r="BK185" s="239">
        <f>ROUND(I185*H185,2)</f>
        <v>7538.8500000000004</v>
      </c>
      <c r="BL185" s="14" t="s">
        <v>87</v>
      </c>
      <c r="BM185" s="238" t="s">
        <v>246</v>
      </c>
    </row>
    <row r="186" s="2" customFormat="1" ht="24.15" customHeight="1">
      <c r="A186" s="31"/>
      <c r="B186" s="32"/>
      <c r="C186" s="227" t="s">
        <v>247</v>
      </c>
      <c r="D186" s="227" t="s">
        <v>156</v>
      </c>
      <c r="E186" s="228" t="s">
        <v>248</v>
      </c>
      <c r="F186" s="229" t="s">
        <v>249</v>
      </c>
      <c r="G186" s="230" t="s">
        <v>250</v>
      </c>
      <c r="H186" s="231">
        <v>17</v>
      </c>
      <c r="I186" s="232">
        <v>33.369999999999997</v>
      </c>
      <c r="J186" s="232">
        <f>ROUND(I186*H186,2)</f>
        <v>567.28999999999996</v>
      </c>
      <c r="K186" s="233"/>
      <c r="L186" s="34"/>
      <c r="M186" s="234" t="s">
        <v>1</v>
      </c>
      <c r="N186" s="235" t="s">
        <v>38</v>
      </c>
      <c r="O186" s="236">
        <v>0.17499000000000001</v>
      </c>
      <c r="P186" s="236">
        <f>O186*H186</f>
        <v>2.9748300000000003</v>
      </c>
      <c r="Q186" s="236">
        <v>0.020049999999999998</v>
      </c>
      <c r="R186" s="236">
        <f>Q186*H186</f>
        <v>0.34084999999999999</v>
      </c>
      <c r="S186" s="236">
        <v>0</v>
      </c>
      <c r="T186" s="237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38" t="s">
        <v>87</v>
      </c>
      <c r="AT186" s="238" t="s">
        <v>156</v>
      </c>
      <c r="AU186" s="238" t="s">
        <v>81</v>
      </c>
      <c r="AY186" s="14" t="s">
        <v>154</v>
      </c>
      <c r="BE186" s="239">
        <f>IF(N186="základná",J186,0)</f>
        <v>0</v>
      </c>
      <c r="BF186" s="239">
        <f>IF(N186="znížená",J186,0)</f>
        <v>567.28999999999996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4" t="s">
        <v>81</v>
      </c>
      <c r="BK186" s="239">
        <f>ROUND(I186*H186,2)</f>
        <v>567.28999999999996</v>
      </c>
      <c r="BL186" s="14" t="s">
        <v>87</v>
      </c>
      <c r="BM186" s="238" t="s">
        <v>251</v>
      </c>
    </row>
    <row r="187" s="2" customFormat="1" ht="24.15" customHeight="1">
      <c r="A187" s="31"/>
      <c r="B187" s="32"/>
      <c r="C187" s="227" t="s">
        <v>205</v>
      </c>
      <c r="D187" s="227" t="s">
        <v>156</v>
      </c>
      <c r="E187" s="228" t="s">
        <v>252</v>
      </c>
      <c r="F187" s="229" t="s">
        <v>253</v>
      </c>
      <c r="G187" s="230" t="s">
        <v>250</v>
      </c>
      <c r="H187" s="231">
        <v>4</v>
      </c>
      <c r="I187" s="232">
        <v>40.200000000000003</v>
      </c>
      <c r="J187" s="232">
        <f>ROUND(I187*H187,2)</f>
        <v>160.80000000000001</v>
      </c>
      <c r="K187" s="233"/>
      <c r="L187" s="34"/>
      <c r="M187" s="234" t="s">
        <v>1</v>
      </c>
      <c r="N187" s="235" t="s">
        <v>38</v>
      </c>
      <c r="O187" s="236">
        <v>0.19441</v>
      </c>
      <c r="P187" s="236">
        <f>O187*H187</f>
        <v>0.77764</v>
      </c>
      <c r="Q187" s="236">
        <v>0.024209999999999999</v>
      </c>
      <c r="R187" s="236">
        <f>Q187*H187</f>
        <v>0.096839999999999996</v>
      </c>
      <c r="S187" s="236">
        <v>0</v>
      </c>
      <c r="T187" s="237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38" t="s">
        <v>87</v>
      </c>
      <c r="AT187" s="238" t="s">
        <v>156</v>
      </c>
      <c r="AU187" s="238" t="s">
        <v>81</v>
      </c>
      <c r="AY187" s="14" t="s">
        <v>154</v>
      </c>
      <c r="BE187" s="239">
        <f>IF(N187="základná",J187,0)</f>
        <v>0</v>
      </c>
      <c r="BF187" s="239">
        <f>IF(N187="znížená",J187,0)</f>
        <v>160.80000000000001</v>
      </c>
      <c r="BG187" s="239">
        <f>IF(N187="zákl. prenesená",J187,0)</f>
        <v>0</v>
      </c>
      <c r="BH187" s="239">
        <f>IF(N187="zníž. prenesená",J187,0)</f>
        <v>0</v>
      </c>
      <c r="BI187" s="239">
        <f>IF(N187="nulová",J187,0)</f>
        <v>0</v>
      </c>
      <c r="BJ187" s="14" t="s">
        <v>81</v>
      </c>
      <c r="BK187" s="239">
        <f>ROUND(I187*H187,2)</f>
        <v>160.80000000000001</v>
      </c>
      <c r="BL187" s="14" t="s">
        <v>87</v>
      </c>
      <c r="BM187" s="238" t="s">
        <v>254</v>
      </c>
    </row>
    <row r="188" s="2" customFormat="1" ht="24.15" customHeight="1">
      <c r="A188" s="31"/>
      <c r="B188" s="32"/>
      <c r="C188" s="227" t="s">
        <v>255</v>
      </c>
      <c r="D188" s="227" t="s">
        <v>156</v>
      </c>
      <c r="E188" s="228" t="s">
        <v>256</v>
      </c>
      <c r="F188" s="229" t="s">
        <v>257</v>
      </c>
      <c r="G188" s="230" t="s">
        <v>250</v>
      </c>
      <c r="H188" s="231">
        <v>10</v>
      </c>
      <c r="I188" s="232">
        <v>53.829999999999998</v>
      </c>
      <c r="J188" s="232">
        <f>ROUND(I188*H188,2)</f>
        <v>538.29999999999995</v>
      </c>
      <c r="K188" s="233"/>
      <c r="L188" s="34"/>
      <c r="M188" s="234" t="s">
        <v>1</v>
      </c>
      <c r="N188" s="235" t="s">
        <v>38</v>
      </c>
      <c r="O188" s="236">
        <v>0.22774</v>
      </c>
      <c r="P188" s="236">
        <f>O188*H188</f>
        <v>2.2774000000000001</v>
      </c>
      <c r="Q188" s="236">
        <v>0.034139999999999997</v>
      </c>
      <c r="R188" s="236">
        <f>Q188*H188</f>
        <v>0.34139999999999998</v>
      </c>
      <c r="S188" s="236">
        <v>0</v>
      </c>
      <c r="T188" s="237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38" t="s">
        <v>87</v>
      </c>
      <c r="AT188" s="238" t="s">
        <v>156</v>
      </c>
      <c r="AU188" s="238" t="s">
        <v>81</v>
      </c>
      <c r="AY188" s="14" t="s">
        <v>154</v>
      </c>
      <c r="BE188" s="239">
        <f>IF(N188="základná",J188,0)</f>
        <v>0</v>
      </c>
      <c r="BF188" s="239">
        <f>IF(N188="znížená",J188,0)</f>
        <v>538.29999999999995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4" t="s">
        <v>81</v>
      </c>
      <c r="BK188" s="239">
        <f>ROUND(I188*H188,2)</f>
        <v>538.29999999999995</v>
      </c>
      <c r="BL188" s="14" t="s">
        <v>87</v>
      </c>
      <c r="BM188" s="238" t="s">
        <v>258</v>
      </c>
    </row>
    <row r="189" s="2" customFormat="1" ht="24.15" customHeight="1">
      <c r="A189" s="31"/>
      <c r="B189" s="32"/>
      <c r="C189" s="227" t="s">
        <v>209</v>
      </c>
      <c r="D189" s="227" t="s">
        <v>156</v>
      </c>
      <c r="E189" s="228" t="s">
        <v>259</v>
      </c>
      <c r="F189" s="229" t="s">
        <v>260</v>
      </c>
      <c r="G189" s="230" t="s">
        <v>250</v>
      </c>
      <c r="H189" s="231">
        <v>8</v>
      </c>
      <c r="I189" s="232">
        <v>23.550000000000001</v>
      </c>
      <c r="J189" s="232">
        <f>ROUND(I189*H189,2)</f>
        <v>188.40000000000001</v>
      </c>
      <c r="K189" s="233"/>
      <c r="L189" s="34"/>
      <c r="M189" s="234" t="s">
        <v>1</v>
      </c>
      <c r="N189" s="235" t="s">
        <v>38</v>
      </c>
      <c r="O189" s="236">
        <v>0.16170999999999999</v>
      </c>
      <c r="P189" s="236">
        <f>O189*H189</f>
        <v>1.2936799999999999</v>
      </c>
      <c r="Q189" s="236">
        <v>0.020449999999999999</v>
      </c>
      <c r="R189" s="236">
        <f>Q189*H189</f>
        <v>0.1636</v>
      </c>
      <c r="S189" s="236">
        <v>0</v>
      </c>
      <c r="T189" s="237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38" t="s">
        <v>87</v>
      </c>
      <c r="AT189" s="238" t="s">
        <v>156</v>
      </c>
      <c r="AU189" s="238" t="s">
        <v>81</v>
      </c>
      <c r="AY189" s="14" t="s">
        <v>154</v>
      </c>
      <c r="BE189" s="239">
        <f>IF(N189="základná",J189,0)</f>
        <v>0</v>
      </c>
      <c r="BF189" s="239">
        <f>IF(N189="znížená",J189,0)</f>
        <v>188.40000000000001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81</v>
      </c>
      <c r="BK189" s="239">
        <f>ROUND(I189*H189,2)</f>
        <v>188.40000000000001</v>
      </c>
      <c r="BL189" s="14" t="s">
        <v>87</v>
      </c>
      <c r="BM189" s="238" t="s">
        <v>261</v>
      </c>
    </row>
    <row r="190" s="2" customFormat="1" ht="24.15" customHeight="1">
      <c r="A190" s="31"/>
      <c r="B190" s="32"/>
      <c r="C190" s="227" t="s">
        <v>262</v>
      </c>
      <c r="D190" s="227" t="s">
        <v>156</v>
      </c>
      <c r="E190" s="228" t="s">
        <v>263</v>
      </c>
      <c r="F190" s="229" t="s">
        <v>264</v>
      </c>
      <c r="G190" s="230" t="s">
        <v>250</v>
      </c>
      <c r="H190" s="231">
        <v>4</v>
      </c>
      <c r="I190" s="232">
        <v>39.100000000000001</v>
      </c>
      <c r="J190" s="232">
        <f>ROUND(I190*H190,2)</f>
        <v>156.40000000000001</v>
      </c>
      <c r="K190" s="233"/>
      <c r="L190" s="34"/>
      <c r="M190" s="234" t="s">
        <v>1</v>
      </c>
      <c r="N190" s="235" t="s">
        <v>38</v>
      </c>
      <c r="O190" s="236">
        <v>0.31406000000000001</v>
      </c>
      <c r="P190" s="236">
        <f>O190*H190</f>
        <v>1.25624</v>
      </c>
      <c r="Q190" s="236">
        <v>0.082620159999999998</v>
      </c>
      <c r="R190" s="236">
        <f>Q190*H190</f>
        <v>0.33048063999999999</v>
      </c>
      <c r="S190" s="236">
        <v>0</v>
      </c>
      <c r="T190" s="237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38" t="s">
        <v>87</v>
      </c>
      <c r="AT190" s="238" t="s">
        <v>156</v>
      </c>
      <c r="AU190" s="238" t="s">
        <v>81</v>
      </c>
      <c r="AY190" s="14" t="s">
        <v>154</v>
      </c>
      <c r="BE190" s="239">
        <f>IF(N190="základná",J190,0)</f>
        <v>0</v>
      </c>
      <c r="BF190" s="239">
        <f>IF(N190="znížená",J190,0)</f>
        <v>156.40000000000001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81</v>
      </c>
      <c r="BK190" s="239">
        <f>ROUND(I190*H190,2)</f>
        <v>156.40000000000001</v>
      </c>
      <c r="BL190" s="14" t="s">
        <v>87</v>
      </c>
      <c r="BM190" s="238" t="s">
        <v>265</v>
      </c>
    </row>
    <row r="191" s="2" customFormat="1" ht="37.8" customHeight="1">
      <c r="A191" s="31"/>
      <c r="B191" s="32"/>
      <c r="C191" s="227" t="s">
        <v>212</v>
      </c>
      <c r="D191" s="227" t="s">
        <v>156</v>
      </c>
      <c r="E191" s="228" t="s">
        <v>266</v>
      </c>
      <c r="F191" s="229" t="s">
        <v>267</v>
      </c>
      <c r="G191" s="230" t="s">
        <v>159</v>
      </c>
      <c r="H191" s="231">
        <v>452.60300000000001</v>
      </c>
      <c r="I191" s="232">
        <v>29.879999999999999</v>
      </c>
      <c r="J191" s="232">
        <f>ROUND(I191*H191,2)</f>
        <v>13523.780000000001</v>
      </c>
      <c r="K191" s="233"/>
      <c r="L191" s="34"/>
      <c r="M191" s="234" t="s">
        <v>1</v>
      </c>
      <c r="N191" s="235" t="s">
        <v>38</v>
      </c>
      <c r="O191" s="236">
        <v>0.42427999999999999</v>
      </c>
      <c r="P191" s="236">
        <f>O191*H191</f>
        <v>192.03040084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38" t="s">
        <v>87</v>
      </c>
      <c r="AT191" s="238" t="s">
        <v>156</v>
      </c>
      <c r="AU191" s="238" t="s">
        <v>81</v>
      </c>
      <c r="AY191" s="14" t="s">
        <v>154</v>
      </c>
      <c r="BE191" s="239">
        <f>IF(N191="základná",J191,0)</f>
        <v>0</v>
      </c>
      <c r="BF191" s="239">
        <f>IF(N191="znížená",J191,0)</f>
        <v>13523.780000000001</v>
      </c>
      <c r="BG191" s="239">
        <f>IF(N191="zákl. prenesená",J191,0)</f>
        <v>0</v>
      </c>
      <c r="BH191" s="239">
        <f>IF(N191="zníž. prenesená",J191,0)</f>
        <v>0</v>
      </c>
      <c r="BI191" s="239">
        <f>IF(N191="nulová",J191,0)</f>
        <v>0</v>
      </c>
      <c r="BJ191" s="14" t="s">
        <v>81</v>
      </c>
      <c r="BK191" s="239">
        <f>ROUND(I191*H191,2)</f>
        <v>13523.780000000001</v>
      </c>
      <c r="BL191" s="14" t="s">
        <v>87</v>
      </c>
      <c r="BM191" s="238" t="s">
        <v>268</v>
      </c>
    </row>
    <row r="192" s="2" customFormat="1" ht="37.8" customHeight="1">
      <c r="A192" s="31"/>
      <c r="B192" s="32"/>
      <c r="C192" s="227" t="s">
        <v>269</v>
      </c>
      <c r="D192" s="227" t="s">
        <v>156</v>
      </c>
      <c r="E192" s="228" t="s">
        <v>270</v>
      </c>
      <c r="F192" s="229" t="s">
        <v>271</v>
      </c>
      <c r="G192" s="230" t="s">
        <v>159</v>
      </c>
      <c r="H192" s="231">
        <v>536.87</v>
      </c>
      <c r="I192" s="232">
        <v>37.710000000000001</v>
      </c>
      <c r="J192" s="232">
        <f>ROUND(I192*H192,2)</f>
        <v>20245.369999999999</v>
      </c>
      <c r="K192" s="233"/>
      <c r="L192" s="34"/>
      <c r="M192" s="234" t="s">
        <v>1</v>
      </c>
      <c r="N192" s="235" t="s">
        <v>38</v>
      </c>
      <c r="O192" s="236">
        <v>0.44090000000000001</v>
      </c>
      <c r="P192" s="236">
        <f>O192*H192</f>
        <v>236.705983</v>
      </c>
      <c r="Q192" s="236">
        <v>0.1106857</v>
      </c>
      <c r="R192" s="236">
        <f>Q192*H192</f>
        <v>59.423831759000002</v>
      </c>
      <c r="S192" s="236">
        <v>0</v>
      </c>
      <c r="T192" s="237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38" t="s">
        <v>87</v>
      </c>
      <c r="AT192" s="238" t="s">
        <v>156</v>
      </c>
      <c r="AU192" s="238" t="s">
        <v>81</v>
      </c>
      <c r="AY192" s="14" t="s">
        <v>154</v>
      </c>
      <c r="BE192" s="239">
        <f>IF(N192="základná",J192,0)</f>
        <v>0</v>
      </c>
      <c r="BF192" s="239">
        <f>IF(N192="znížená",J192,0)</f>
        <v>20245.369999999999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81</v>
      </c>
      <c r="BK192" s="239">
        <f>ROUND(I192*H192,2)</f>
        <v>20245.369999999999</v>
      </c>
      <c r="BL192" s="14" t="s">
        <v>87</v>
      </c>
      <c r="BM192" s="238" t="s">
        <v>272</v>
      </c>
    </row>
    <row r="193" s="12" customFormat="1" ht="22.8" customHeight="1">
      <c r="A193" s="12"/>
      <c r="B193" s="212"/>
      <c r="C193" s="213"/>
      <c r="D193" s="214" t="s">
        <v>71</v>
      </c>
      <c r="E193" s="225" t="s">
        <v>87</v>
      </c>
      <c r="F193" s="225" t="s">
        <v>273</v>
      </c>
      <c r="G193" s="213"/>
      <c r="H193" s="213"/>
      <c r="I193" s="213"/>
      <c r="J193" s="226">
        <f>BK193</f>
        <v>64720.769999999997</v>
      </c>
      <c r="K193" s="213"/>
      <c r="L193" s="217"/>
      <c r="M193" s="218"/>
      <c r="N193" s="219"/>
      <c r="O193" s="219"/>
      <c r="P193" s="220">
        <f>SUM(P194:P203)</f>
        <v>1146.7193698399999</v>
      </c>
      <c r="Q193" s="219"/>
      <c r="R193" s="220">
        <f>SUM(R194:R203)</f>
        <v>321.47263767345601</v>
      </c>
      <c r="S193" s="219"/>
      <c r="T193" s="221">
        <f>SUM(T194:T203)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2" t="s">
        <v>77</v>
      </c>
      <c r="AT193" s="223" t="s">
        <v>71</v>
      </c>
      <c r="AU193" s="223" t="s">
        <v>77</v>
      </c>
      <c r="AY193" s="222" t="s">
        <v>154</v>
      </c>
      <c r="BK193" s="224">
        <f>SUM(BK194:BK203)</f>
        <v>64720.769999999997</v>
      </c>
    </row>
    <row r="194" s="2" customFormat="1" ht="24.15" customHeight="1">
      <c r="A194" s="31"/>
      <c r="B194" s="32"/>
      <c r="C194" s="227" t="s">
        <v>216</v>
      </c>
      <c r="D194" s="227" t="s">
        <v>156</v>
      </c>
      <c r="E194" s="228" t="s">
        <v>274</v>
      </c>
      <c r="F194" s="229" t="s">
        <v>275</v>
      </c>
      <c r="G194" s="230" t="s">
        <v>162</v>
      </c>
      <c r="H194" s="231">
        <v>88.515000000000001</v>
      </c>
      <c r="I194" s="232">
        <v>134.43000000000001</v>
      </c>
      <c r="J194" s="232">
        <f>ROUND(I194*H194,2)</f>
        <v>11899.07</v>
      </c>
      <c r="K194" s="233"/>
      <c r="L194" s="34"/>
      <c r="M194" s="234" t="s">
        <v>1</v>
      </c>
      <c r="N194" s="235" t="s">
        <v>38</v>
      </c>
      <c r="O194" s="236">
        <v>1.26135</v>
      </c>
      <c r="P194" s="236">
        <f>O194*H194</f>
        <v>111.64839524999999</v>
      </c>
      <c r="Q194" s="236">
        <v>2.4018963000000002</v>
      </c>
      <c r="R194" s="236">
        <f>Q194*H194</f>
        <v>212.60385099450002</v>
      </c>
      <c r="S194" s="236">
        <v>0</v>
      </c>
      <c r="T194" s="237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38" t="s">
        <v>87</v>
      </c>
      <c r="AT194" s="238" t="s">
        <v>156</v>
      </c>
      <c r="AU194" s="238" t="s">
        <v>81</v>
      </c>
      <c r="AY194" s="14" t="s">
        <v>154</v>
      </c>
      <c r="BE194" s="239">
        <f>IF(N194="základná",J194,0)</f>
        <v>0</v>
      </c>
      <c r="BF194" s="239">
        <f>IF(N194="znížená",J194,0)</f>
        <v>11899.07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4" t="s">
        <v>81</v>
      </c>
      <c r="BK194" s="239">
        <f>ROUND(I194*H194,2)</f>
        <v>11899.07</v>
      </c>
      <c r="BL194" s="14" t="s">
        <v>87</v>
      </c>
      <c r="BM194" s="238" t="s">
        <v>276</v>
      </c>
    </row>
    <row r="195" s="2" customFormat="1" ht="24.15" customHeight="1">
      <c r="A195" s="31"/>
      <c r="B195" s="32"/>
      <c r="C195" s="227" t="s">
        <v>277</v>
      </c>
      <c r="D195" s="227" t="s">
        <v>156</v>
      </c>
      <c r="E195" s="228" t="s">
        <v>278</v>
      </c>
      <c r="F195" s="229" t="s">
        <v>279</v>
      </c>
      <c r="G195" s="230" t="s">
        <v>159</v>
      </c>
      <c r="H195" s="231">
        <v>983.5</v>
      </c>
      <c r="I195" s="232">
        <v>13.35</v>
      </c>
      <c r="J195" s="232">
        <f>ROUND(I195*H195,2)</f>
        <v>13129.73</v>
      </c>
      <c r="K195" s="233"/>
      <c r="L195" s="34"/>
      <c r="M195" s="234" t="s">
        <v>1</v>
      </c>
      <c r="N195" s="235" t="s">
        <v>38</v>
      </c>
      <c r="O195" s="236">
        <v>0.57647999999999999</v>
      </c>
      <c r="P195" s="236">
        <f>O195*H195</f>
        <v>566.96807999999999</v>
      </c>
      <c r="Q195" s="236">
        <v>0.082360000000000003</v>
      </c>
      <c r="R195" s="236">
        <f>Q195*H195</f>
        <v>81.00106000000001</v>
      </c>
      <c r="S195" s="236">
        <v>0</v>
      </c>
      <c r="T195" s="237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38" t="s">
        <v>87</v>
      </c>
      <c r="AT195" s="238" t="s">
        <v>156</v>
      </c>
      <c r="AU195" s="238" t="s">
        <v>81</v>
      </c>
      <c r="AY195" s="14" t="s">
        <v>154</v>
      </c>
      <c r="BE195" s="239">
        <f>IF(N195="základná",J195,0)</f>
        <v>0</v>
      </c>
      <c r="BF195" s="239">
        <f>IF(N195="znížená",J195,0)</f>
        <v>13129.73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4" t="s">
        <v>81</v>
      </c>
      <c r="BK195" s="239">
        <f>ROUND(I195*H195,2)</f>
        <v>13129.73</v>
      </c>
      <c r="BL195" s="14" t="s">
        <v>87</v>
      </c>
      <c r="BM195" s="238" t="s">
        <v>280</v>
      </c>
    </row>
    <row r="196" s="2" customFormat="1" ht="24.15" customHeight="1">
      <c r="A196" s="31"/>
      <c r="B196" s="32"/>
      <c r="C196" s="227" t="s">
        <v>219</v>
      </c>
      <c r="D196" s="227" t="s">
        <v>156</v>
      </c>
      <c r="E196" s="228" t="s">
        <v>281</v>
      </c>
      <c r="F196" s="229" t="s">
        <v>282</v>
      </c>
      <c r="G196" s="230" t="s">
        <v>159</v>
      </c>
      <c r="H196" s="231">
        <v>983.5</v>
      </c>
      <c r="I196" s="232">
        <v>3.5600000000000001</v>
      </c>
      <c r="J196" s="232">
        <f>ROUND(I196*H196,2)</f>
        <v>3501.2600000000002</v>
      </c>
      <c r="K196" s="233"/>
      <c r="L196" s="34"/>
      <c r="M196" s="234" t="s">
        <v>1</v>
      </c>
      <c r="N196" s="235" t="s">
        <v>38</v>
      </c>
      <c r="O196" s="236">
        <v>0.189</v>
      </c>
      <c r="P196" s="236">
        <f>O196*H196</f>
        <v>185.88149999999999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38" t="s">
        <v>87</v>
      </c>
      <c r="AT196" s="238" t="s">
        <v>156</v>
      </c>
      <c r="AU196" s="238" t="s">
        <v>81</v>
      </c>
      <c r="AY196" s="14" t="s">
        <v>154</v>
      </c>
      <c r="BE196" s="239">
        <f>IF(N196="základná",J196,0)</f>
        <v>0</v>
      </c>
      <c r="BF196" s="239">
        <f>IF(N196="znížená",J196,0)</f>
        <v>3501.2600000000002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81</v>
      </c>
      <c r="BK196" s="239">
        <f>ROUND(I196*H196,2)</f>
        <v>3501.2600000000002</v>
      </c>
      <c r="BL196" s="14" t="s">
        <v>87</v>
      </c>
      <c r="BM196" s="238" t="s">
        <v>283</v>
      </c>
    </row>
    <row r="197" s="2" customFormat="1" ht="24.15" customHeight="1">
      <c r="A197" s="31"/>
      <c r="B197" s="32"/>
      <c r="C197" s="227" t="s">
        <v>284</v>
      </c>
      <c r="D197" s="227" t="s">
        <v>156</v>
      </c>
      <c r="E197" s="228" t="s">
        <v>285</v>
      </c>
      <c r="F197" s="229" t="s">
        <v>286</v>
      </c>
      <c r="G197" s="230" t="s">
        <v>159</v>
      </c>
      <c r="H197" s="231">
        <v>983.5</v>
      </c>
      <c r="I197" s="232">
        <v>23.460000000000001</v>
      </c>
      <c r="J197" s="232">
        <f>ROUND(I197*H197,2)</f>
        <v>23072.91</v>
      </c>
      <c r="K197" s="233"/>
      <c r="L197" s="34"/>
      <c r="M197" s="234" t="s">
        <v>1</v>
      </c>
      <c r="N197" s="235" t="s">
        <v>38</v>
      </c>
      <c r="O197" s="236">
        <v>0.14013000000000001</v>
      </c>
      <c r="P197" s="236">
        <f>O197*H197</f>
        <v>137.81785500000001</v>
      </c>
      <c r="Q197" s="236">
        <v>0.01291</v>
      </c>
      <c r="R197" s="236">
        <f>Q197*H197</f>
        <v>12.696985</v>
      </c>
      <c r="S197" s="236">
        <v>0</v>
      </c>
      <c r="T197" s="237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38" t="s">
        <v>87</v>
      </c>
      <c r="AT197" s="238" t="s">
        <v>156</v>
      </c>
      <c r="AU197" s="238" t="s">
        <v>81</v>
      </c>
      <c r="AY197" s="14" t="s">
        <v>154</v>
      </c>
      <c r="BE197" s="239">
        <f>IF(N197="základná",J197,0)</f>
        <v>0</v>
      </c>
      <c r="BF197" s="239">
        <f>IF(N197="znížená",J197,0)</f>
        <v>23072.91</v>
      </c>
      <c r="BG197" s="239">
        <f>IF(N197="zákl. prenesená",J197,0)</f>
        <v>0</v>
      </c>
      <c r="BH197" s="239">
        <f>IF(N197="zníž. prenesená",J197,0)</f>
        <v>0</v>
      </c>
      <c r="BI197" s="239">
        <f>IF(N197="nulová",J197,0)</f>
        <v>0</v>
      </c>
      <c r="BJ197" s="14" t="s">
        <v>81</v>
      </c>
      <c r="BK197" s="239">
        <f>ROUND(I197*H197,2)</f>
        <v>23072.91</v>
      </c>
      <c r="BL197" s="14" t="s">
        <v>87</v>
      </c>
      <c r="BM197" s="238" t="s">
        <v>287</v>
      </c>
    </row>
    <row r="198" s="2" customFormat="1" ht="37.8" customHeight="1">
      <c r="A198" s="31"/>
      <c r="B198" s="32"/>
      <c r="C198" s="227" t="s">
        <v>223</v>
      </c>
      <c r="D198" s="227" t="s">
        <v>156</v>
      </c>
      <c r="E198" s="228" t="s">
        <v>288</v>
      </c>
      <c r="F198" s="229" t="s">
        <v>289</v>
      </c>
      <c r="G198" s="230" t="s">
        <v>189</v>
      </c>
      <c r="H198" s="231">
        <v>6.1369999999999996</v>
      </c>
      <c r="I198" s="232">
        <v>1847.1199999999999</v>
      </c>
      <c r="J198" s="232">
        <f>ROUND(I198*H198,2)</f>
        <v>11335.780000000001</v>
      </c>
      <c r="K198" s="233"/>
      <c r="L198" s="34"/>
      <c r="M198" s="234" t="s">
        <v>1</v>
      </c>
      <c r="N198" s="235" t="s">
        <v>38</v>
      </c>
      <c r="O198" s="236">
        <v>15.30485</v>
      </c>
      <c r="P198" s="236">
        <f>O198*H198</f>
        <v>93.925864449999992</v>
      </c>
      <c r="Q198" s="236">
        <v>1.202961408</v>
      </c>
      <c r="R198" s="236">
        <f>Q198*H198</f>
        <v>7.3825741608959996</v>
      </c>
      <c r="S198" s="236">
        <v>0</v>
      </c>
      <c r="T198" s="237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38" t="s">
        <v>87</v>
      </c>
      <c r="AT198" s="238" t="s">
        <v>156</v>
      </c>
      <c r="AU198" s="238" t="s">
        <v>81</v>
      </c>
      <c r="AY198" s="14" t="s">
        <v>154</v>
      </c>
      <c r="BE198" s="239">
        <f>IF(N198="základná",J198,0)</f>
        <v>0</v>
      </c>
      <c r="BF198" s="239">
        <f>IF(N198="znížená",J198,0)</f>
        <v>11335.780000000001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4" t="s">
        <v>81</v>
      </c>
      <c r="BK198" s="239">
        <f>ROUND(I198*H198,2)</f>
        <v>11335.780000000001</v>
      </c>
      <c r="BL198" s="14" t="s">
        <v>87</v>
      </c>
      <c r="BM198" s="238" t="s">
        <v>290</v>
      </c>
    </row>
    <row r="199" s="2" customFormat="1" ht="21.75" customHeight="1">
      <c r="A199" s="31"/>
      <c r="B199" s="32"/>
      <c r="C199" s="227" t="s">
        <v>291</v>
      </c>
      <c r="D199" s="227" t="s">
        <v>156</v>
      </c>
      <c r="E199" s="228" t="s">
        <v>292</v>
      </c>
      <c r="F199" s="229" t="s">
        <v>293</v>
      </c>
      <c r="G199" s="230" t="s">
        <v>162</v>
      </c>
      <c r="H199" s="231">
        <v>2.5049999999999999</v>
      </c>
      <c r="I199" s="232">
        <v>161.86000000000001</v>
      </c>
      <c r="J199" s="232">
        <f>ROUND(I199*H199,2)</f>
        <v>405.45999999999998</v>
      </c>
      <c r="K199" s="233"/>
      <c r="L199" s="34"/>
      <c r="M199" s="234" t="s">
        <v>1</v>
      </c>
      <c r="N199" s="235" t="s">
        <v>38</v>
      </c>
      <c r="O199" s="236">
        <v>2.6435599999999999</v>
      </c>
      <c r="P199" s="236">
        <f>O199*H199</f>
        <v>6.6221177999999998</v>
      </c>
      <c r="Q199" s="236">
        <v>2.4157937399999998</v>
      </c>
      <c r="R199" s="236">
        <f>Q199*H199</f>
        <v>6.0515633186999995</v>
      </c>
      <c r="S199" s="236">
        <v>0</v>
      </c>
      <c r="T199" s="237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38" t="s">
        <v>87</v>
      </c>
      <c r="AT199" s="238" t="s">
        <v>156</v>
      </c>
      <c r="AU199" s="238" t="s">
        <v>81</v>
      </c>
      <c r="AY199" s="14" t="s">
        <v>154</v>
      </c>
      <c r="BE199" s="239">
        <f>IF(N199="základná",J199,0)</f>
        <v>0</v>
      </c>
      <c r="BF199" s="239">
        <f>IF(N199="znížená",J199,0)</f>
        <v>405.45999999999998</v>
      </c>
      <c r="BG199" s="239">
        <f>IF(N199="zákl. prenesená",J199,0)</f>
        <v>0</v>
      </c>
      <c r="BH199" s="239">
        <f>IF(N199="zníž. prenesená",J199,0)</f>
        <v>0</v>
      </c>
      <c r="BI199" s="239">
        <f>IF(N199="nulová",J199,0)</f>
        <v>0</v>
      </c>
      <c r="BJ199" s="14" t="s">
        <v>81</v>
      </c>
      <c r="BK199" s="239">
        <f>ROUND(I199*H199,2)</f>
        <v>405.45999999999998</v>
      </c>
      <c r="BL199" s="14" t="s">
        <v>87</v>
      </c>
      <c r="BM199" s="238" t="s">
        <v>294</v>
      </c>
    </row>
    <row r="200" s="2" customFormat="1" ht="24.15" customHeight="1">
      <c r="A200" s="31"/>
      <c r="B200" s="32"/>
      <c r="C200" s="227" t="s">
        <v>226</v>
      </c>
      <c r="D200" s="227" t="s">
        <v>156</v>
      </c>
      <c r="E200" s="228" t="s">
        <v>295</v>
      </c>
      <c r="F200" s="229" t="s">
        <v>296</v>
      </c>
      <c r="G200" s="230" t="s">
        <v>189</v>
      </c>
      <c r="H200" s="231">
        <v>0.14999999999999999</v>
      </c>
      <c r="I200" s="232">
        <v>2715.54</v>
      </c>
      <c r="J200" s="232">
        <f>ROUND(I200*H200,2)</f>
        <v>407.32999999999998</v>
      </c>
      <c r="K200" s="233"/>
      <c r="L200" s="34"/>
      <c r="M200" s="234" t="s">
        <v>1</v>
      </c>
      <c r="N200" s="235" t="s">
        <v>38</v>
      </c>
      <c r="O200" s="236">
        <v>40.198599999999999</v>
      </c>
      <c r="P200" s="236">
        <f>O200*H200</f>
        <v>6.0297899999999993</v>
      </c>
      <c r="Q200" s="236">
        <v>1.0165683299999999</v>
      </c>
      <c r="R200" s="236">
        <f>Q200*H200</f>
        <v>0.15248524949999998</v>
      </c>
      <c r="S200" s="236">
        <v>0</v>
      </c>
      <c r="T200" s="237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38" t="s">
        <v>87</v>
      </c>
      <c r="AT200" s="238" t="s">
        <v>156</v>
      </c>
      <c r="AU200" s="238" t="s">
        <v>81</v>
      </c>
      <c r="AY200" s="14" t="s">
        <v>154</v>
      </c>
      <c r="BE200" s="239">
        <f>IF(N200="základná",J200,0)</f>
        <v>0</v>
      </c>
      <c r="BF200" s="239">
        <f>IF(N200="znížená",J200,0)</f>
        <v>407.32999999999998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4" t="s">
        <v>81</v>
      </c>
      <c r="BK200" s="239">
        <f>ROUND(I200*H200,2)</f>
        <v>407.32999999999998</v>
      </c>
      <c r="BL200" s="14" t="s">
        <v>87</v>
      </c>
      <c r="BM200" s="238" t="s">
        <v>297</v>
      </c>
    </row>
    <row r="201" s="2" customFormat="1" ht="24.15" customHeight="1">
      <c r="A201" s="31"/>
      <c r="B201" s="32"/>
      <c r="C201" s="227" t="s">
        <v>298</v>
      </c>
      <c r="D201" s="227" t="s">
        <v>156</v>
      </c>
      <c r="E201" s="228" t="s">
        <v>299</v>
      </c>
      <c r="F201" s="229" t="s">
        <v>300</v>
      </c>
      <c r="G201" s="230" t="s">
        <v>189</v>
      </c>
      <c r="H201" s="231">
        <v>0.059999999999999998</v>
      </c>
      <c r="I201" s="232">
        <v>1855.3900000000001</v>
      </c>
      <c r="J201" s="232">
        <f>ROUND(I201*H201,2)</f>
        <v>111.31999999999999</v>
      </c>
      <c r="K201" s="233"/>
      <c r="L201" s="34"/>
      <c r="M201" s="234" t="s">
        <v>1</v>
      </c>
      <c r="N201" s="235" t="s">
        <v>38</v>
      </c>
      <c r="O201" s="236">
        <v>15.72485</v>
      </c>
      <c r="P201" s="236">
        <f>O201*H201</f>
        <v>0.94349099999999997</v>
      </c>
      <c r="Q201" s="236">
        <v>1.202961408</v>
      </c>
      <c r="R201" s="236">
        <f>Q201*H201</f>
        <v>0.07217768447999999</v>
      </c>
      <c r="S201" s="236">
        <v>0</v>
      </c>
      <c r="T201" s="237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38" t="s">
        <v>87</v>
      </c>
      <c r="AT201" s="238" t="s">
        <v>156</v>
      </c>
      <c r="AU201" s="238" t="s">
        <v>81</v>
      </c>
      <c r="AY201" s="14" t="s">
        <v>154</v>
      </c>
      <c r="BE201" s="239">
        <f>IF(N201="základná",J201,0)</f>
        <v>0</v>
      </c>
      <c r="BF201" s="239">
        <f>IF(N201="znížená",J201,0)</f>
        <v>111.31999999999999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4" t="s">
        <v>81</v>
      </c>
      <c r="BK201" s="239">
        <f>ROUND(I201*H201,2)</f>
        <v>111.31999999999999</v>
      </c>
      <c r="BL201" s="14" t="s">
        <v>87</v>
      </c>
      <c r="BM201" s="238" t="s">
        <v>301</v>
      </c>
    </row>
    <row r="202" s="2" customFormat="1" ht="33" customHeight="1">
      <c r="A202" s="31"/>
      <c r="B202" s="32"/>
      <c r="C202" s="227" t="s">
        <v>231</v>
      </c>
      <c r="D202" s="227" t="s">
        <v>156</v>
      </c>
      <c r="E202" s="228" t="s">
        <v>302</v>
      </c>
      <c r="F202" s="229" t="s">
        <v>303</v>
      </c>
      <c r="G202" s="230" t="s">
        <v>159</v>
      </c>
      <c r="H202" s="231">
        <v>22.841000000000001</v>
      </c>
      <c r="I202" s="232">
        <v>31.5</v>
      </c>
      <c r="J202" s="232">
        <f>ROUND(I202*H202,2)</f>
        <v>719.49000000000001</v>
      </c>
      <c r="K202" s="233"/>
      <c r="L202" s="34"/>
      <c r="M202" s="234" t="s">
        <v>1</v>
      </c>
      <c r="N202" s="235" t="s">
        <v>38</v>
      </c>
      <c r="O202" s="236">
        <v>1.27874</v>
      </c>
      <c r="P202" s="236">
        <f>O202*H202</f>
        <v>29.207700340000002</v>
      </c>
      <c r="Q202" s="236">
        <v>0.066194180000000005</v>
      </c>
      <c r="R202" s="236">
        <f>Q202*H202</f>
        <v>1.5119412653800002</v>
      </c>
      <c r="S202" s="236">
        <v>0</v>
      </c>
      <c r="T202" s="237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38" t="s">
        <v>87</v>
      </c>
      <c r="AT202" s="238" t="s">
        <v>156</v>
      </c>
      <c r="AU202" s="238" t="s">
        <v>81</v>
      </c>
      <c r="AY202" s="14" t="s">
        <v>154</v>
      </c>
      <c r="BE202" s="239">
        <f>IF(N202="základná",J202,0)</f>
        <v>0</v>
      </c>
      <c r="BF202" s="239">
        <f>IF(N202="znížená",J202,0)</f>
        <v>719.49000000000001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4" t="s">
        <v>81</v>
      </c>
      <c r="BK202" s="239">
        <f>ROUND(I202*H202,2)</f>
        <v>719.49000000000001</v>
      </c>
      <c r="BL202" s="14" t="s">
        <v>87</v>
      </c>
      <c r="BM202" s="238" t="s">
        <v>304</v>
      </c>
    </row>
    <row r="203" s="2" customFormat="1" ht="33" customHeight="1">
      <c r="A203" s="31"/>
      <c r="B203" s="32"/>
      <c r="C203" s="227" t="s">
        <v>305</v>
      </c>
      <c r="D203" s="227" t="s">
        <v>156</v>
      </c>
      <c r="E203" s="228" t="s">
        <v>306</v>
      </c>
      <c r="F203" s="229" t="s">
        <v>307</v>
      </c>
      <c r="G203" s="230" t="s">
        <v>159</v>
      </c>
      <c r="H203" s="231">
        <v>22.841000000000001</v>
      </c>
      <c r="I203" s="232">
        <v>6.0599999999999996</v>
      </c>
      <c r="J203" s="232">
        <f>ROUND(I203*H203,2)</f>
        <v>138.41999999999999</v>
      </c>
      <c r="K203" s="233"/>
      <c r="L203" s="34"/>
      <c r="M203" s="234" t="s">
        <v>1</v>
      </c>
      <c r="N203" s="235" t="s">
        <v>38</v>
      </c>
      <c r="O203" s="236">
        <v>0.33600000000000002</v>
      </c>
      <c r="P203" s="236">
        <f>O203*H203</f>
        <v>7.674576000000001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38" t="s">
        <v>87</v>
      </c>
      <c r="AT203" s="238" t="s">
        <v>156</v>
      </c>
      <c r="AU203" s="238" t="s">
        <v>81</v>
      </c>
      <c r="AY203" s="14" t="s">
        <v>154</v>
      </c>
      <c r="BE203" s="239">
        <f>IF(N203="základná",J203,0)</f>
        <v>0</v>
      </c>
      <c r="BF203" s="239">
        <f>IF(N203="znížená",J203,0)</f>
        <v>138.41999999999999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4" t="s">
        <v>81</v>
      </c>
      <c r="BK203" s="239">
        <f>ROUND(I203*H203,2)</f>
        <v>138.41999999999999</v>
      </c>
      <c r="BL203" s="14" t="s">
        <v>87</v>
      </c>
      <c r="BM203" s="238" t="s">
        <v>308</v>
      </c>
    </row>
    <row r="204" s="12" customFormat="1" ht="22.8" customHeight="1">
      <c r="A204" s="12"/>
      <c r="B204" s="212"/>
      <c r="C204" s="213"/>
      <c r="D204" s="214" t="s">
        <v>71</v>
      </c>
      <c r="E204" s="225" t="s">
        <v>165</v>
      </c>
      <c r="F204" s="225" t="s">
        <v>309</v>
      </c>
      <c r="G204" s="213"/>
      <c r="H204" s="213"/>
      <c r="I204" s="213"/>
      <c r="J204" s="226">
        <f>BK204</f>
        <v>57686.12000000001</v>
      </c>
      <c r="K204" s="213"/>
      <c r="L204" s="217"/>
      <c r="M204" s="218"/>
      <c r="N204" s="219"/>
      <c r="O204" s="219"/>
      <c r="P204" s="220">
        <f>SUM(P205:P216)</f>
        <v>1426.89049467</v>
      </c>
      <c r="Q204" s="219"/>
      <c r="R204" s="220">
        <f>SUM(R205:R216)</f>
        <v>213.64182650328399</v>
      </c>
      <c r="S204" s="219"/>
      <c r="T204" s="221">
        <f>SUM(T205:T216)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2" t="s">
        <v>77</v>
      </c>
      <c r="AT204" s="223" t="s">
        <v>71</v>
      </c>
      <c r="AU204" s="223" t="s">
        <v>77</v>
      </c>
      <c r="AY204" s="222" t="s">
        <v>154</v>
      </c>
      <c r="BK204" s="224">
        <f>SUM(BK205:BK216)</f>
        <v>57686.12000000001</v>
      </c>
    </row>
    <row r="205" s="2" customFormat="1" ht="24.15" customHeight="1">
      <c r="A205" s="31"/>
      <c r="B205" s="32"/>
      <c r="C205" s="227" t="s">
        <v>234</v>
      </c>
      <c r="D205" s="227" t="s">
        <v>156</v>
      </c>
      <c r="E205" s="228" t="s">
        <v>310</v>
      </c>
      <c r="F205" s="229" t="s">
        <v>311</v>
      </c>
      <c r="G205" s="230" t="s">
        <v>159</v>
      </c>
      <c r="H205" s="231">
        <v>1868.8440000000001</v>
      </c>
      <c r="I205" s="232">
        <v>11.24</v>
      </c>
      <c r="J205" s="232">
        <f>ROUND(I205*H205,2)</f>
        <v>21005.810000000001</v>
      </c>
      <c r="K205" s="233"/>
      <c r="L205" s="34"/>
      <c r="M205" s="234" t="s">
        <v>1</v>
      </c>
      <c r="N205" s="235" t="s">
        <v>38</v>
      </c>
      <c r="O205" s="236">
        <v>0.38974999999999999</v>
      </c>
      <c r="P205" s="236">
        <f>O205*H205</f>
        <v>728.38194899999996</v>
      </c>
      <c r="Q205" s="236">
        <v>0.0147</v>
      </c>
      <c r="R205" s="236">
        <f>Q205*H205</f>
        <v>27.472006799999999</v>
      </c>
      <c r="S205" s="236">
        <v>0</v>
      </c>
      <c r="T205" s="237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238" t="s">
        <v>87</v>
      </c>
      <c r="AT205" s="238" t="s">
        <v>156</v>
      </c>
      <c r="AU205" s="238" t="s">
        <v>81</v>
      </c>
      <c r="AY205" s="14" t="s">
        <v>154</v>
      </c>
      <c r="BE205" s="239">
        <f>IF(N205="základná",J205,0)</f>
        <v>0</v>
      </c>
      <c r="BF205" s="239">
        <f>IF(N205="znížená",J205,0)</f>
        <v>21005.810000000001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4" t="s">
        <v>81</v>
      </c>
      <c r="BK205" s="239">
        <f>ROUND(I205*H205,2)</f>
        <v>21005.810000000001</v>
      </c>
      <c r="BL205" s="14" t="s">
        <v>87</v>
      </c>
      <c r="BM205" s="238" t="s">
        <v>312</v>
      </c>
    </row>
    <row r="206" s="2" customFormat="1" ht="24.15" customHeight="1">
      <c r="A206" s="31"/>
      <c r="B206" s="32"/>
      <c r="C206" s="227" t="s">
        <v>313</v>
      </c>
      <c r="D206" s="227" t="s">
        <v>156</v>
      </c>
      <c r="E206" s="228" t="s">
        <v>314</v>
      </c>
      <c r="F206" s="229" t="s">
        <v>315</v>
      </c>
      <c r="G206" s="230" t="s">
        <v>159</v>
      </c>
      <c r="H206" s="231">
        <v>1868.8440000000001</v>
      </c>
      <c r="I206" s="232">
        <v>2.46</v>
      </c>
      <c r="J206" s="232">
        <f>ROUND(I206*H206,2)</f>
        <v>4597.3599999999997</v>
      </c>
      <c r="K206" s="233"/>
      <c r="L206" s="34"/>
      <c r="M206" s="234" t="s">
        <v>1</v>
      </c>
      <c r="N206" s="235" t="s">
        <v>38</v>
      </c>
      <c r="O206" s="236">
        <v>0.046359999999999998</v>
      </c>
      <c r="P206" s="236">
        <f>O206*H206</f>
        <v>86.639607839999996</v>
      </c>
      <c r="Q206" s="236">
        <v>0.0017639999999999999</v>
      </c>
      <c r="R206" s="236">
        <f>Q206*H206</f>
        <v>3.296640816</v>
      </c>
      <c r="S206" s="236">
        <v>0</v>
      </c>
      <c r="T206" s="237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38" t="s">
        <v>87</v>
      </c>
      <c r="AT206" s="238" t="s">
        <v>156</v>
      </c>
      <c r="AU206" s="238" t="s">
        <v>81</v>
      </c>
      <c r="AY206" s="14" t="s">
        <v>154</v>
      </c>
      <c r="BE206" s="239">
        <f>IF(N206="základná",J206,0)</f>
        <v>0</v>
      </c>
      <c r="BF206" s="239">
        <f>IF(N206="znížená",J206,0)</f>
        <v>4597.3599999999997</v>
      </c>
      <c r="BG206" s="239">
        <f>IF(N206="zákl. prenesená",J206,0)</f>
        <v>0</v>
      </c>
      <c r="BH206" s="239">
        <f>IF(N206="zníž. prenesená",J206,0)</f>
        <v>0</v>
      </c>
      <c r="BI206" s="239">
        <f>IF(N206="nulová",J206,0)</f>
        <v>0</v>
      </c>
      <c r="BJ206" s="14" t="s">
        <v>81</v>
      </c>
      <c r="BK206" s="239">
        <f>ROUND(I206*H206,2)</f>
        <v>4597.3599999999997</v>
      </c>
      <c r="BL206" s="14" t="s">
        <v>87</v>
      </c>
      <c r="BM206" s="238" t="s">
        <v>316</v>
      </c>
    </row>
    <row r="207" s="2" customFormat="1" ht="24.15" customHeight="1">
      <c r="A207" s="31"/>
      <c r="B207" s="32"/>
      <c r="C207" s="227" t="s">
        <v>238</v>
      </c>
      <c r="D207" s="227" t="s">
        <v>156</v>
      </c>
      <c r="E207" s="228" t="s">
        <v>317</v>
      </c>
      <c r="F207" s="229" t="s">
        <v>318</v>
      </c>
      <c r="G207" s="230" t="s">
        <v>159</v>
      </c>
      <c r="H207" s="231">
        <v>61.386000000000003</v>
      </c>
      <c r="I207" s="232">
        <v>36.82</v>
      </c>
      <c r="J207" s="232">
        <f>ROUND(I207*H207,2)</f>
        <v>2260.23</v>
      </c>
      <c r="K207" s="233"/>
      <c r="L207" s="34"/>
      <c r="M207" s="234" t="s">
        <v>1</v>
      </c>
      <c r="N207" s="235" t="s">
        <v>38</v>
      </c>
      <c r="O207" s="236">
        <v>1.1017699999999999</v>
      </c>
      <c r="P207" s="236">
        <f>O207*H207</f>
        <v>67.63325322</v>
      </c>
      <c r="Q207" s="236">
        <v>0.012684000000000001</v>
      </c>
      <c r="R207" s="236">
        <f>Q207*H207</f>
        <v>0.77862002400000008</v>
      </c>
      <c r="S207" s="236">
        <v>0</v>
      </c>
      <c r="T207" s="237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38" t="s">
        <v>87</v>
      </c>
      <c r="AT207" s="238" t="s">
        <v>156</v>
      </c>
      <c r="AU207" s="238" t="s">
        <v>81</v>
      </c>
      <c r="AY207" s="14" t="s">
        <v>154</v>
      </c>
      <c r="BE207" s="239">
        <f>IF(N207="základná",J207,0)</f>
        <v>0</v>
      </c>
      <c r="BF207" s="239">
        <f>IF(N207="znížená",J207,0)</f>
        <v>2260.23</v>
      </c>
      <c r="BG207" s="239">
        <f>IF(N207="zákl. prenesená",J207,0)</f>
        <v>0</v>
      </c>
      <c r="BH207" s="239">
        <f>IF(N207="zníž. prenesená",J207,0)</f>
        <v>0</v>
      </c>
      <c r="BI207" s="239">
        <f>IF(N207="nulová",J207,0)</f>
        <v>0</v>
      </c>
      <c r="BJ207" s="14" t="s">
        <v>81</v>
      </c>
      <c r="BK207" s="239">
        <f>ROUND(I207*H207,2)</f>
        <v>2260.23</v>
      </c>
      <c r="BL207" s="14" t="s">
        <v>87</v>
      </c>
      <c r="BM207" s="238" t="s">
        <v>319</v>
      </c>
    </row>
    <row r="208" s="2" customFormat="1" ht="24.15" customHeight="1">
      <c r="A208" s="31"/>
      <c r="B208" s="32"/>
      <c r="C208" s="227" t="s">
        <v>320</v>
      </c>
      <c r="D208" s="227" t="s">
        <v>156</v>
      </c>
      <c r="E208" s="228" t="s">
        <v>321</v>
      </c>
      <c r="F208" s="229" t="s">
        <v>322</v>
      </c>
      <c r="G208" s="230" t="s">
        <v>162</v>
      </c>
      <c r="H208" s="231">
        <v>45.603000000000002</v>
      </c>
      <c r="I208" s="232">
        <v>160.88999999999999</v>
      </c>
      <c r="J208" s="232">
        <f>ROUND(I208*H208,2)</f>
        <v>7337.0699999999997</v>
      </c>
      <c r="K208" s="233"/>
      <c r="L208" s="34"/>
      <c r="M208" s="234" t="s">
        <v>1</v>
      </c>
      <c r="N208" s="235" t="s">
        <v>38</v>
      </c>
      <c r="O208" s="236">
        <v>3.1698300000000001</v>
      </c>
      <c r="P208" s="236">
        <f>O208*H208</f>
        <v>144.55375749000001</v>
      </c>
      <c r="Q208" s="236">
        <v>2.2404829999999998</v>
      </c>
      <c r="R208" s="236">
        <f>Q208*H208</f>
        <v>102.172746249</v>
      </c>
      <c r="S208" s="236">
        <v>0</v>
      </c>
      <c r="T208" s="237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38" t="s">
        <v>87</v>
      </c>
      <c r="AT208" s="238" t="s">
        <v>156</v>
      </c>
      <c r="AU208" s="238" t="s">
        <v>81</v>
      </c>
      <c r="AY208" s="14" t="s">
        <v>154</v>
      </c>
      <c r="BE208" s="239">
        <f>IF(N208="základná",J208,0)</f>
        <v>0</v>
      </c>
      <c r="BF208" s="239">
        <f>IF(N208="znížená",J208,0)</f>
        <v>7337.0699999999997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4" t="s">
        <v>81</v>
      </c>
      <c r="BK208" s="239">
        <f>ROUND(I208*H208,2)</f>
        <v>7337.0699999999997</v>
      </c>
      <c r="BL208" s="14" t="s">
        <v>87</v>
      </c>
      <c r="BM208" s="238" t="s">
        <v>323</v>
      </c>
    </row>
    <row r="209" s="2" customFormat="1" ht="24.15" customHeight="1">
      <c r="A209" s="31"/>
      <c r="B209" s="32"/>
      <c r="C209" s="227" t="s">
        <v>241</v>
      </c>
      <c r="D209" s="227" t="s">
        <v>156</v>
      </c>
      <c r="E209" s="228" t="s">
        <v>324</v>
      </c>
      <c r="F209" s="229" t="s">
        <v>325</v>
      </c>
      <c r="G209" s="230" t="s">
        <v>162</v>
      </c>
      <c r="H209" s="231">
        <v>0.46700000000000003</v>
      </c>
      <c r="I209" s="232">
        <v>142.00999999999999</v>
      </c>
      <c r="J209" s="232">
        <f>ROUND(I209*H209,2)</f>
        <v>66.319999999999993</v>
      </c>
      <c r="K209" s="233"/>
      <c r="L209" s="34"/>
      <c r="M209" s="234" t="s">
        <v>1</v>
      </c>
      <c r="N209" s="235" t="s">
        <v>38</v>
      </c>
      <c r="O209" s="236">
        <v>2.5691000000000002</v>
      </c>
      <c r="P209" s="236">
        <f>O209*H209</f>
        <v>1.1997697000000001</v>
      </c>
      <c r="Q209" s="236">
        <v>2.1940735</v>
      </c>
      <c r="R209" s="236">
        <f>Q209*H209</f>
        <v>1.0246323245</v>
      </c>
      <c r="S209" s="236">
        <v>0</v>
      </c>
      <c r="T209" s="237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238" t="s">
        <v>87</v>
      </c>
      <c r="AT209" s="238" t="s">
        <v>156</v>
      </c>
      <c r="AU209" s="238" t="s">
        <v>81</v>
      </c>
      <c r="AY209" s="14" t="s">
        <v>154</v>
      </c>
      <c r="BE209" s="239">
        <f>IF(N209="základná",J209,0)</f>
        <v>0</v>
      </c>
      <c r="BF209" s="239">
        <f>IF(N209="znížená",J209,0)</f>
        <v>66.319999999999993</v>
      </c>
      <c r="BG209" s="239">
        <f>IF(N209="zákl. prenesená",J209,0)</f>
        <v>0</v>
      </c>
      <c r="BH209" s="239">
        <f>IF(N209="zníž. prenesená",J209,0)</f>
        <v>0</v>
      </c>
      <c r="BI209" s="239">
        <f>IF(N209="nulová",J209,0)</f>
        <v>0</v>
      </c>
      <c r="BJ209" s="14" t="s">
        <v>81</v>
      </c>
      <c r="BK209" s="239">
        <f>ROUND(I209*H209,2)</f>
        <v>66.319999999999993</v>
      </c>
      <c r="BL209" s="14" t="s">
        <v>87</v>
      </c>
      <c r="BM209" s="238" t="s">
        <v>326</v>
      </c>
    </row>
    <row r="210" s="2" customFormat="1" ht="21.75" customHeight="1">
      <c r="A210" s="31"/>
      <c r="B210" s="32"/>
      <c r="C210" s="227" t="s">
        <v>327</v>
      </c>
      <c r="D210" s="227" t="s">
        <v>156</v>
      </c>
      <c r="E210" s="228" t="s">
        <v>328</v>
      </c>
      <c r="F210" s="229" t="s">
        <v>329</v>
      </c>
      <c r="G210" s="230" t="s">
        <v>162</v>
      </c>
      <c r="H210" s="231">
        <v>42.893999999999998</v>
      </c>
      <c r="I210" s="232">
        <v>204.40000000000001</v>
      </c>
      <c r="J210" s="232">
        <f>ROUND(I210*H210,2)</f>
        <v>8767.5300000000007</v>
      </c>
      <c r="K210" s="233"/>
      <c r="L210" s="34"/>
      <c r="M210" s="234" t="s">
        <v>1</v>
      </c>
      <c r="N210" s="235" t="s">
        <v>38</v>
      </c>
      <c r="O210" s="236">
        <v>2.8271199999999999</v>
      </c>
      <c r="P210" s="236">
        <f>O210*H210</f>
        <v>121.26648527999998</v>
      </c>
      <c r="Q210" s="236">
        <v>0.69891999999999999</v>
      </c>
      <c r="R210" s="236">
        <f>Q210*H210</f>
        <v>29.979474479999997</v>
      </c>
      <c r="S210" s="236">
        <v>0</v>
      </c>
      <c r="T210" s="237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38" t="s">
        <v>87</v>
      </c>
      <c r="AT210" s="238" t="s">
        <v>156</v>
      </c>
      <c r="AU210" s="238" t="s">
        <v>81</v>
      </c>
      <c r="AY210" s="14" t="s">
        <v>154</v>
      </c>
      <c r="BE210" s="239">
        <f>IF(N210="základná",J210,0)</f>
        <v>0</v>
      </c>
      <c r="BF210" s="239">
        <f>IF(N210="znížená",J210,0)</f>
        <v>8767.5300000000007</v>
      </c>
      <c r="BG210" s="239">
        <f>IF(N210="zákl. prenesená",J210,0)</f>
        <v>0</v>
      </c>
      <c r="BH210" s="239">
        <f>IF(N210="zníž. prenesená",J210,0)</f>
        <v>0</v>
      </c>
      <c r="BI210" s="239">
        <f>IF(N210="nulová",J210,0)</f>
        <v>0</v>
      </c>
      <c r="BJ210" s="14" t="s">
        <v>81</v>
      </c>
      <c r="BK210" s="239">
        <f>ROUND(I210*H210,2)</f>
        <v>8767.5300000000007</v>
      </c>
      <c r="BL210" s="14" t="s">
        <v>87</v>
      </c>
      <c r="BM210" s="238" t="s">
        <v>330</v>
      </c>
    </row>
    <row r="211" s="2" customFormat="1" ht="33" customHeight="1">
      <c r="A211" s="31"/>
      <c r="B211" s="32"/>
      <c r="C211" s="227" t="s">
        <v>243</v>
      </c>
      <c r="D211" s="227" t="s">
        <v>156</v>
      </c>
      <c r="E211" s="228" t="s">
        <v>331</v>
      </c>
      <c r="F211" s="229" t="s">
        <v>332</v>
      </c>
      <c r="G211" s="230" t="s">
        <v>189</v>
      </c>
      <c r="H211" s="231">
        <v>3.448</v>
      </c>
      <c r="I211" s="232">
        <v>1852.1199999999999</v>
      </c>
      <c r="J211" s="232">
        <f>ROUND(I211*H211,2)</f>
        <v>6386.1099999999997</v>
      </c>
      <c r="K211" s="233"/>
      <c r="L211" s="34"/>
      <c r="M211" s="234" t="s">
        <v>1</v>
      </c>
      <c r="N211" s="235" t="s">
        <v>38</v>
      </c>
      <c r="O211" s="236">
        <v>15.77178</v>
      </c>
      <c r="P211" s="236">
        <f>O211*H211</f>
        <v>54.381097439999998</v>
      </c>
      <c r="Q211" s="236">
        <v>1.202961408</v>
      </c>
      <c r="R211" s="236">
        <f>Q211*H211</f>
        <v>4.1478109347840002</v>
      </c>
      <c r="S211" s="236">
        <v>0</v>
      </c>
      <c r="T211" s="237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238" t="s">
        <v>87</v>
      </c>
      <c r="AT211" s="238" t="s">
        <v>156</v>
      </c>
      <c r="AU211" s="238" t="s">
        <v>81</v>
      </c>
      <c r="AY211" s="14" t="s">
        <v>154</v>
      </c>
      <c r="BE211" s="239">
        <f>IF(N211="základná",J211,0)</f>
        <v>0</v>
      </c>
      <c r="BF211" s="239">
        <f>IF(N211="znížená",J211,0)</f>
        <v>6386.1099999999997</v>
      </c>
      <c r="BG211" s="239">
        <f>IF(N211="zákl. prenesená",J211,0)</f>
        <v>0</v>
      </c>
      <c r="BH211" s="239">
        <f>IF(N211="zníž. prenesená",J211,0)</f>
        <v>0</v>
      </c>
      <c r="BI211" s="239">
        <f>IF(N211="nulová",J211,0)</f>
        <v>0</v>
      </c>
      <c r="BJ211" s="14" t="s">
        <v>81</v>
      </c>
      <c r="BK211" s="239">
        <f>ROUND(I211*H211,2)</f>
        <v>6386.1099999999997</v>
      </c>
      <c r="BL211" s="14" t="s">
        <v>87</v>
      </c>
      <c r="BM211" s="238" t="s">
        <v>333</v>
      </c>
    </row>
    <row r="212" s="2" customFormat="1" ht="37.8" customHeight="1">
      <c r="A212" s="31"/>
      <c r="B212" s="32"/>
      <c r="C212" s="227" t="s">
        <v>334</v>
      </c>
      <c r="D212" s="227" t="s">
        <v>156</v>
      </c>
      <c r="E212" s="228" t="s">
        <v>335</v>
      </c>
      <c r="F212" s="229" t="s">
        <v>336</v>
      </c>
      <c r="G212" s="230" t="s">
        <v>162</v>
      </c>
      <c r="H212" s="231">
        <v>23.829999999999998</v>
      </c>
      <c r="I212" s="232">
        <v>83.569999999999993</v>
      </c>
      <c r="J212" s="232">
        <f>ROUND(I212*H212,2)</f>
        <v>1991.47</v>
      </c>
      <c r="K212" s="233"/>
      <c r="L212" s="34"/>
      <c r="M212" s="234" t="s">
        <v>1</v>
      </c>
      <c r="N212" s="235" t="s">
        <v>38</v>
      </c>
      <c r="O212" s="236">
        <v>3.3780899999999998</v>
      </c>
      <c r="P212" s="236">
        <f>O212*H212</f>
        <v>80.499884699999996</v>
      </c>
      <c r="Q212" s="236">
        <v>1.837</v>
      </c>
      <c r="R212" s="236">
        <f>Q212*H212</f>
        <v>43.775709999999997</v>
      </c>
      <c r="S212" s="236">
        <v>0</v>
      </c>
      <c r="T212" s="237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38" t="s">
        <v>87</v>
      </c>
      <c r="AT212" s="238" t="s">
        <v>156</v>
      </c>
      <c r="AU212" s="238" t="s">
        <v>81</v>
      </c>
      <c r="AY212" s="14" t="s">
        <v>154</v>
      </c>
      <c r="BE212" s="239">
        <f>IF(N212="základná",J212,0)</f>
        <v>0</v>
      </c>
      <c r="BF212" s="239">
        <f>IF(N212="znížená",J212,0)</f>
        <v>1991.47</v>
      </c>
      <c r="BG212" s="239">
        <f>IF(N212="zákl. prenesená",J212,0)</f>
        <v>0</v>
      </c>
      <c r="BH212" s="239">
        <f>IF(N212="zníž. prenesená",J212,0)</f>
        <v>0</v>
      </c>
      <c r="BI212" s="239">
        <f>IF(N212="nulová",J212,0)</f>
        <v>0</v>
      </c>
      <c r="BJ212" s="14" t="s">
        <v>81</v>
      </c>
      <c r="BK212" s="239">
        <f>ROUND(I212*H212,2)</f>
        <v>1991.47</v>
      </c>
      <c r="BL212" s="14" t="s">
        <v>87</v>
      </c>
      <c r="BM212" s="238" t="s">
        <v>337</v>
      </c>
    </row>
    <row r="213" s="2" customFormat="1" ht="24.15" customHeight="1">
      <c r="A213" s="31"/>
      <c r="B213" s="32"/>
      <c r="C213" s="227" t="s">
        <v>246</v>
      </c>
      <c r="D213" s="227" t="s">
        <v>156</v>
      </c>
      <c r="E213" s="228" t="s">
        <v>338</v>
      </c>
      <c r="F213" s="229" t="s">
        <v>339</v>
      </c>
      <c r="G213" s="230" t="s">
        <v>250</v>
      </c>
      <c r="H213" s="231">
        <v>29</v>
      </c>
      <c r="I213" s="232">
        <v>55.390000000000001</v>
      </c>
      <c r="J213" s="232">
        <f>ROUND(I213*H213,2)</f>
        <v>1606.31</v>
      </c>
      <c r="K213" s="233"/>
      <c r="L213" s="34"/>
      <c r="M213" s="234" t="s">
        <v>1</v>
      </c>
      <c r="N213" s="235" t="s">
        <v>38</v>
      </c>
      <c r="O213" s="236">
        <v>3.0472899999999998</v>
      </c>
      <c r="P213" s="236">
        <f>O213*H213</f>
        <v>88.371409999999997</v>
      </c>
      <c r="Q213" s="236">
        <v>0.017495875000000001</v>
      </c>
      <c r="R213" s="236">
        <f>Q213*H213</f>
        <v>0.50738037499999999</v>
      </c>
      <c r="S213" s="236">
        <v>0</v>
      </c>
      <c r="T213" s="237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238" t="s">
        <v>87</v>
      </c>
      <c r="AT213" s="238" t="s">
        <v>156</v>
      </c>
      <c r="AU213" s="238" t="s">
        <v>81</v>
      </c>
      <c r="AY213" s="14" t="s">
        <v>154</v>
      </c>
      <c r="BE213" s="239">
        <f>IF(N213="základná",J213,0)</f>
        <v>0</v>
      </c>
      <c r="BF213" s="239">
        <f>IF(N213="znížená",J213,0)</f>
        <v>1606.31</v>
      </c>
      <c r="BG213" s="239">
        <f>IF(N213="zákl. prenesená",J213,0)</f>
        <v>0</v>
      </c>
      <c r="BH213" s="239">
        <f>IF(N213="zníž. prenesená",J213,0)</f>
        <v>0</v>
      </c>
      <c r="BI213" s="239">
        <f>IF(N213="nulová",J213,0)</f>
        <v>0</v>
      </c>
      <c r="BJ213" s="14" t="s">
        <v>81</v>
      </c>
      <c r="BK213" s="239">
        <f>ROUND(I213*H213,2)</f>
        <v>1606.31</v>
      </c>
      <c r="BL213" s="14" t="s">
        <v>87</v>
      </c>
      <c r="BM213" s="238" t="s">
        <v>340</v>
      </c>
    </row>
    <row r="214" s="2" customFormat="1" ht="24.15" customHeight="1">
      <c r="A214" s="31"/>
      <c r="B214" s="32"/>
      <c r="C214" s="240" t="s">
        <v>341</v>
      </c>
      <c r="D214" s="240" t="s">
        <v>194</v>
      </c>
      <c r="E214" s="241" t="s">
        <v>342</v>
      </c>
      <c r="F214" s="242" t="s">
        <v>343</v>
      </c>
      <c r="G214" s="243" t="s">
        <v>250</v>
      </c>
      <c r="H214" s="244">
        <v>29</v>
      </c>
      <c r="I214" s="245">
        <v>55.909999999999997</v>
      </c>
      <c r="J214" s="245">
        <f>ROUND(I214*H214,2)</f>
        <v>1621.3900000000001</v>
      </c>
      <c r="K214" s="246"/>
      <c r="L214" s="247"/>
      <c r="M214" s="248" t="s">
        <v>1</v>
      </c>
      <c r="N214" s="249" t="s">
        <v>38</v>
      </c>
      <c r="O214" s="236">
        <v>0</v>
      </c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238" t="s">
        <v>168</v>
      </c>
      <c r="AT214" s="238" t="s">
        <v>194</v>
      </c>
      <c r="AU214" s="238" t="s">
        <v>81</v>
      </c>
      <c r="AY214" s="14" t="s">
        <v>154</v>
      </c>
      <c r="BE214" s="239">
        <f>IF(N214="základná",J214,0)</f>
        <v>0</v>
      </c>
      <c r="BF214" s="239">
        <f>IF(N214="znížená",J214,0)</f>
        <v>1621.3900000000001</v>
      </c>
      <c r="BG214" s="239">
        <f>IF(N214="zákl. prenesená",J214,0)</f>
        <v>0</v>
      </c>
      <c r="BH214" s="239">
        <f>IF(N214="zníž. prenesená",J214,0)</f>
        <v>0</v>
      </c>
      <c r="BI214" s="239">
        <f>IF(N214="nulová",J214,0)</f>
        <v>0</v>
      </c>
      <c r="BJ214" s="14" t="s">
        <v>81</v>
      </c>
      <c r="BK214" s="239">
        <f>ROUND(I214*H214,2)</f>
        <v>1621.3900000000001</v>
      </c>
      <c r="BL214" s="14" t="s">
        <v>87</v>
      </c>
      <c r="BM214" s="238" t="s">
        <v>344</v>
      </c>
    </row>
    <row r="215" s="2" customFormat="1" ht="24.15" customHeight="1">
      <c r="A215" s="31"/>
      <c r="B215" s="32"/>
      <c r="C215" s="227" t="s">
        <v>251</v>
      </c>
      <c r="D215" s="227" t="s">
        <v>156</v>
      </c>
      <c r="E215" s="228" t="s">
        <v>345</v>
      </c>
      <c r="F215" s="229" t="s">
        <v>346</v>
      </c>
      <c r="G215" s="230" t="s">
        <v>250</v>
      </c>
      <c r="H215" s="231">
        <v>14</v>
      </c>
      <c r="I215" s="232">
        <v>70.459999999999994</v>
      </c>
      <c r="J215" s="232">
        <f>ROUND(I215*H215,2)</f>
        <v>986.44000000000005</v>
      </c>
      <c r="K215" s="233"/>
      <c r="L215" s="34"/>
      <c r="M215" s="234" t="s">
        <v>1</v>
      </c>
      <c r="N215" s="235" t="s">
        <v>38</v>
      </c>
      <c r="O215" s="236">
        <v>3.8545199999999999</v>
      </c>
      <c r="P215" s="236">
        <f>O215*H215</f>
        <v>53.963279999999997</v>
      </c>
      <c r="Q215" s="236">
        <v>0.034771749999999997</v>
      </c>
      <c r="R215" s="236">
        <f>Q215*H215</f>
        <v>0.48680449999999997</v>
      </c>
      <c r="S215" s="236">
        <v>0</v>
      </c>
      <c r="T215" s="237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238" t="s">
        <v>87</v>
      </c>
      <c r="AT215" s="238" t="s">
        <v>156</v>
      </c>
      <c r="AU215" s="238" t="s">
        <v>81</v>
      </c>
      <c r="AY215" s="14" t="s">
        <v>154</v>
      </c>
      <c r="BE215" s="239">
        <f>IF(N215="základná",J215,0)</f>
        <v>0</v>
      </c>
      <c r="BF215" s="239">
        <f>IF(N215="znížená",J215,0)</f>
        <v>986.44000000000005</v>
      </c>
      <c r="BG215" s="239">
        <f>IF(N215="zákl. prenesená",J215,0)</f>
        <v>0</v>
      </c>
      <c r="BH215" s="239">
        <f>IF(N215="zníž. prenesená",J215,0)</f>
        <v>0</v>
      </c>
      <c r="BI215" s="239">
        <f>IF(N215="nulová",J215,0)</f>
        <v>0</v>
      </c>
      <c r="BJ215" s="14" t="s">
        <v>81</v>
      </c>
      <c r="BK215" s="239">
        <f>ROUND(I215*H215,2)</f>
        <v>986.44000000000005</v>
      </c>
      <c r="BL215" s="14" t="s">
        <v>87</v>
      </c>
      <c r="BM215" s="238" t="s">
        <v>347</v>
      </c>
    </row>
    <row r="216" s="2" customFormat="1" ht="24.15" customHeight="1">
      <c r="A216" s="31"/>
      <c r="B216" s="32"/>
      <c r="C216" s="240" t="s">
        <v>348</v>
      </c>
      <c r="D216" s="240" t="s">
        <v>194</v>
      </c>
      <c r="E216" s="241" t="s">
        <v>349</v>
      </c>
      <c r="F216" s="242" t="s">
        <v>350</v>
      </c>
      <c r="G216" s="243" t="s">
        <v>250</v>
      </c>
      <c r="H216" s="244">
        <v>14</v>
      </c>
      <c r="I216" s="245">
        <v>75.719999999999999</v>
      </c>
      <c r="J216" s="245">
        <f>ROUND(I216*H216,2)</f>
        <v>1060.0799999999999</v>
      </c>
      <c r="K216" s="246"/>
      <c r="L216" s="247"/>
      <c r="M216" s="248" t="s">
        <v>1</v>
      </c>
      <c r="N216" s="249" t="s">
        <v>38</v>
      </c>
      <c r="O216" s="236">
        <v>0</v>
      </c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38" t="s">
        <v>168</v>
      </c>
      <c r="AT216" s="238" t="s">
        <v>194</v>
      </c>
      <c r="AU216" s="238" t="s">
        <v>81</v>
      </c>
      <c r="AY216" s="14" t="s">
        <v>154</v>
      </c>
      <c r="BE216" s="239">
        <f>IF(N216="základná",J216,0)</f>
        <v>0</v>
      </c>
      <c r="BF216" s="239">
        <f>IF(N216="znížená",J216,0)</f>
        <v>1060.0799999999999</v>
      </c>
      <c r="BG216" s="239">
        <f>IF(N216="zákl. prenesená",J216,0)</f>
        <v>0</v>
      </c>
      <c r="BH216" s="239">
        <f>IF(N216="zníž. prenesená",J216,0)</f>
        <v>0</v>
      </c>
      <c r="BI216" s="239">
        <f>IF(N216="nulová",J216,0)</f>
        <v>0</v>
      </c>
      <c r="BJ216" s="14" t="s">
        <v>81</v>
      </c>
      <c r="BK216" s="239">
        <f>ROUND(I216*H216,2)</f>
        <v>1060.0799999999999</v>
      </c>
      <c r="BL216" s="14" t="s">
        <v>87</v>
      </c>
      <c r="BM216" s="238" t="s">
        <v>351</v>
      </c>
    </row>
    <row r="217" s="12" customFormat="1" ht="22.8" customHeight="1">
      <c r="A217" s="12"/>
      <c r="B217" s="212"/>
      <c r="C217" s="213"/>
      <c r="D217" s="214" t="s">
        <v>71</v>
      </c>
      <c r="E217" s="225" t="s">
        <v>183</v>
      </c>
      <c r="F217" s="225" t="s">
        <v>352</v>
      </c>
      <c r="G217" s="213"/>
      <c r="H217" s="213"/>
      <c r="I217" s="213"/>
      <c r="J217" s="226">
        <f>BK217</f>
        <v>18712.239999999998</v>
      </c>
      <c r="K217" s="213"/>
      <c r="L217" s="217"/>
      <c r="M217" s="218"/>
      <c r="N217" s="219"/>
      <c r="O217" s="219"/>
      <c r="P217" s="220">
        <f>SUM(P218:P223)</f>
        <v>764.18806050000001</v>
      </c>
      <c r="Q217" s="219"/>
      <c r="R217" s="220">
        <f>SUM(R218:R223)</f>
        <v>120.7036546664</v>
      </c>
      <c r="S217" s="219"/>
      <c r="T217" s="221">
        <f>SUM(T218:T223)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2" t="s">
        <v>77</v>
      </c>
      <c r="AT217" s="223" t="s">
        <v>71</v>
      </c>
      <c r="AU217" s="223" t="s">
        <v>77</v>
      </c>
      <c r="AY217" s="222" t="s">
        <v>154</v>
      </c>
      <c r="BK217" s="224">
        <f>SUM(BK218:BK223)</f>
        <v>18712.239999999998</v>
      </c>
    </row>
    <row r="218" s="2" customFormat="1" ht="33" customHeight="1">
      <c r="A218" s="31"/>
      <c r="B218" s="32"/>
      <c r="C218" s="227" t="s">
        <v>254</v>
      </c>
      <c r="D218" s="227" t="s">
        <v>156</v>
      </c>
      <c r="E218" s="228" t="s">
        <v>353</v>
      </c>
      <c r="F218" s="229" t="s">
        <v>354</v>
      </c>
      <c r="G218" s="230" t="s">
        <v>159</v>
      </c>
      <c r="H218" s="231">
        <v>909.12</v>
      </c>
      <c r="I218" s="232">
        <v>2.77</v>
      </c>
      <c r="J218" s="232">
        <f>ROUND(I218*H218,2)</f>
        <v>2518.2600000000002</v>
      </c>
      <c r="K218" s="233"/>
      <c r="L218" s="34"/>
      <c r="M218" s="234" t="s">
        <v>1</v>
      </c>
      <c r="N218" s="235" t="s">
        <v>38</v>
      </c>
      <c r="O218" s="236">
        <v>0.13200000000000001</v>
      </c>
      <c r="P218" s="236">
        <f>O218*H218</f>
        <v>120.00384000000001</v>
      </c>
      <c r="Q218" s="236">
        <v>0.025710469999999999</v>
      </c>
      <c r="R218" s="236">
        <f>Q218*H218</f>
        <v>23.373902486399999</v>
      </c>
      <c r="S218" s="236">
        <v>0</v>
      </c>
      <c r="T218" s="237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238" t="s">
        <v>87</v>
      </c>
      <c r="AT218" s="238" t="s">
        <v>156</v>
      </c>
      <c r="AU218" s="238" t="s">
        <v>81</v>
      </c>
      <c r="AY218" s="14" t="s">
        <v>154</v>
      </c>
      <c r="BE218" s="239">
        <f>IF(N218="základná",J218,0)</f>
        <v>0</v>
      </c>
      <c r="BF218" s="239">
        <f>IF(N218="znížená",J218,0)</f>
        <v>2518.2600000000002</v>
      </c>
      <c r="BG218" s="239">
        <f>IF(N218="zákl. prenesená",J218,0)</f>
        <v>0</v>
      </c>
      <c r="BH218" s="239">
        <f>IF(N218="zníž. prenesená",J218,0)</f>
        <v>0</v>
      </c>
      <c r="BI218" s="239">
        <f>IF(N218="nulová",J218,0)</f>
        <v>0</v>
      </c>
      <c r="BJ218" s="14" t="s">
        <v>81</v>
      </c>
      <c r="BK218" s="239">
        <f>ROUND(I218*H218,2)</f>
        <v>2518.2600000000002</v>
      </c>
      <c r="BL218" s="14" t="s">
        <v>87</v>
      </c>
      <c r="BM218" s="238" t="s">
        <v>355</v>
      </c>
    </row>
    <row r="219" s="2" customFormat="1" ht="44.25" customHeight="1">
      <c r="A219" s="31"/>
      <c r="B219" s="32"/>
      <c r="C219" s="227" t="s">
        <v>356</v>
      </c>
      <c r="D219" s="227" t="s">
        <v>156</v>
      </c>
      <c r="E219" s="228" t="s">
        <v>357</v>
      </c>
      <c r="F219" s="229" t="s">
        <v>358</v>
      </c>
      <c r="G219" s="230" t="s">
        <v>159</v>
      </c>
      <c r="H219" s="231">
        <v>1818.24</v>
      </c>
      <c r="I219" s="232">
        <v>1.7</v>
      </c>
      <c r="J219" s="232">
        <f>ROUND(I219*H219,2)</f>
        <v>3091.0100000000002</v>
      </c>
      <c r="K219" s="233"/>
      <c r="L219" s="34"/>
      <c r="M219" s="234" t="s">
        <v>1</v>
      </c>
      <c r="N219" s="235" t="s">
        <v>38</v>
      </c>
      <c r="O219" s="236">
        <v>0.0060000000000000001</v>
      </c>
      <c r="P219" s="236">
        <f>O219*H219</f>
        <v>10.90944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38" t="s">
        <v>87</v>
      </c>
      <c r="AT219" s="238" t="s">
        <v>156</v>
      </c>
      <c r="AU219" s="238" t="s">
        <v>81</v>
      </c>
      <c r="AY219" s="14" t="s">
        <v>154</v>
      </c>
      <c r="BE219" s="239">
        <f>IF(N219="základná",J219,0)</f>
        <v>0</v>
      </c>
      <c r="BF219" s="239">
        <f>IF(N219="znížená",J219,0)</f>
        <v>3091.0100000000002</v>
      </c>
      <c r="BG219" s="239">
        <f>IF(N219="zákl. prenesená",J219,0)</f>
        <v>0</v>
      </c>
      <c r="BH219" s="239">
        <f>IF(N219="zníž. prenesená",J219,0)</f>
        <v>0</v>
      </c>
      <c r="BI219" s="239">
        <f>IF(N219="nulová",J219,0)</f>
        <v>0</v>
      </c>
      <c r="BJ219" s="14" t="s">
        <v>81</v>
      </c>
      <c r="BK219" s="239">
        <f>ROUND(I219*H219,2)</f>
        <v>3091.0100000000002</v>
      </c>
      <c r="BL219" s="14" t="s">
        <v>87</v>
      </c>
      <c r="BM219" s="238" t="s">
        <v>359</v>
      </c>
    </row>
    <row r="220" s="2" customFormat="1" ht="33" customHeight="1">
      <c r="A220" s="31"/>
      <c r="B220" s="32"/>
      <c r="C220" s="227" t="s">
        <v>258</v>
      </c>
      <c r="D220" s="227" t="s">
        <v>156</v>
      </c>
      <c r="E220" s="228" t="s">
        <v>360</v>
      </c>
      <c r="F220" s="229" t="s">
        <v>361</v>
      </c>
      <c r="G220" s="230" t="s">
        <v>159</v>
      </c>
      <c r="H220" s="231">
        <v>1818.24</v>
      </c>
      <c r="I220" s="232">
        <v>1.79</v>
      </c>
      <c r="J220" s="232">
        <f>ROUND(I220*H220,2)</f>
        <v>3254.6500000000001</v>
      </c>
      <c r="K220" s="233"/>
      <c r="L220" s="34"/>
      <c r="M220" s="234" t="s">
        <v>1</v>
      </c>
      <c r="N220" s="235" t="s">
        <v>38</v>
      </c>
      <c r="O220" s="236">
        <v>0.091999999999999998</v>
      </c>
      <c r="P220" s="236">
        <f>O220*H220</f>
        <v>167.27807999999999</v>
      </c>
      <c r="Q220" s="236">
        <v>0.02571</v>
      </c>
      <c r="R220" s="236">
        <f>Q220*H220</f>
        <v>46.746950400000003</v>
      </c>
      <c r="S220" s="236">
        <v>0</v>
      </c>
      <c r="T220" s="237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238" t="s">
        <v>87</v>
      </c>
      <c r="AT220" s="238" t="s">
        <v>156</v>
      </c>
      <c r="AU220" s="238" t="s">
        <v>81</v>
      </c>
      <c r="AY220" s="14" t="s">
        <v>154</v>
      </c>
      <c r="BE220" s="239">
        <f>IF(N220="základná",J220,0)</f>
        <v>0</v>
      </c>
      <c r="BF220" s="239">
        <f>IF(N220="znížená",J220,0)</f>
        <v>3254.6500000000001</v>
      </c>
      <c r="BG220" s="239">
        <f>IF(N220="zákl. prenesená",J220,0)</f>
        <v>0</v>
      </c>
      <c r="BH220" s="239">
        <f>IF(N220="zníž. prenesená",J220,0)</f>
        <v>0</v>
      </c>
      <c r="BI220" s="239">
        <f>IF(N220="nulová",J220,0)</f>
        <v>0</v>
      </c>
      <c r="BJ220" s="14" t="s">
        <v>81</v>
      </c>
      <c r="BK220" s="239">
        <f>ROUND(I220*H220,2)</f>
        <v>3254.6500000000001</v>
      </c>
      <c r="BL220" s="14" t="s">
        <v>87</v>
      </c>
      <c r="BM220" s="238" t="s">
        <v>362</v>
      </c>
    </row>
    <row r="221" s="2" customFormat="1" ht="24.15" customHeight="1">
      <c r="A221" s="31"/>
      <c r="B221" s="32"/>
      <c r="C221" s="227" t="s">
        <v>363</v>
      </c>
      <c r="D221" s="227" t="s">
        <v>156</v>
      </c>
      <c r="E221" s="228" t="s">
        <v>364</v>
      </c>
      <c r="F221" s="229" t="s">
        <v>365</v>
      </c>
      <c r="G221" s="230" t="s">
        <v>159</v>
      </c>
      <c r="H221" s="231">
        <v>983.5</v>
      </c>
      <c r="I221" s="232">
        <v>4.9000000000000004</v>
      </c>
      <c r="J221" s="232">
        <f>ROUND(I221*H221,2)</f>
        <v>4819.1499999999996</v>
      </c>
      <c r="K221" s="233"/>
      <c r="L221" s="34"/>
      <c r="M221" s="234" t="s">
        <v>1</v>
      </c>
      <c r="N221" s="235" t="s">
        <v>38</v>
      </c>
      <c r="O221" s="236">
        <v>0.13827999999999999</v>
      </c>
      <c r="P221" s="236">
        <f>O221*H221</f>
        <v>135.99838</v>
      </c>
      <c r="Q221" s="236">
        <v>0.051385979999999998</v>
      </c>
      <c r="R221" s="236">
        <f>Q221*H221</f>
        <v>50.53811133</v>
      </c>
      <c r="S221" s="236">
        <v>0</v>
      </c>
      <c r="T221" s="237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238" t="s">
        <v>87</v>
      </c>
      <c r="AT221" s="238" t="s">
        <v>156</v>
      </c>
      <c r="AU221" s="238" t="s">
        <v>81</v>
      </c>
      <c r="AY221" s="14" t="s">
        <v>154</v>
      </c>
      <c r="BE221" s="239">
        <f>IF(N221="základná",J221,0)</f>
        <v>0</v>
      </c>
      <c r="BF221" s="239">
        <f>IF(N221="znížená",J221,0)</f>
        <v>4819.1499999999996</v>
      </c>
      <c r="BG221" s="239">
        <f>IF(N221="zákl. prenesená",J221,0)</f>
        <v>0</v>
      </c>
      <c r="BH221" s="239">
        <f>IF(N221="zníž. prenesená",J221,0)</f>
        <v>0</v>
      </c>
      <c r="BI221" s="239">
        <f>IF(N221="nulová",J221,0)</f>
        <v>0</v>
      </c>
      <c r="BJ221" s="14" t="s">
        <v>81</v>
      </c>
      <c r="BK221" s="239">
        <f>ROUND(I221*H221,2)</f>
        <v>4819.1499999999996</v>
      </c>
      <c r="BL221" s="14" t="s">
        <v>87</v>
      </c>
      <c r="BM221" s="238" t="s">
        <v>366</v>
      </c>
    </row>
    <row r="222" s="2" customFormat="1" ht="16.5" customHeight="1">
      <c r="A222" s="31"/>
      <c r="B222" s="32"/>
      <c r="C222" s="227" t="s">
        <v>261</v>
      </c>
      <c r="D222" s="227" t="s">
        <v>156</v>
      </c>
      <c r="E222" s="228" t="s">
        <v>367</v>
      </c>
      <c r="F222" s="229" t="s">
        <v>368</v>
      </c>
      <c r="G222" s="230" t="s">
        <v>159</v>
      </c>
      <c r="H222" s="231">
        <v>912.04999999999995</v>
      </c>
      <c r="I222" s="232">
        <v>5.0099999999999998</v>
      </c>
      <c r="J222" s="232">
        <f>ROUND(I222*H222,2)</f>
        <v>4569.3699999999999</v>
      </c>
      <c r="K222" s="233"/>
      <c r="L222" s="34"/>
      <c r="M222" s="234" t="s">
        <v>1</v>
      </c>
      <c r="N222" s="235" t="s">
        <v>38</v>
      </c>
      <c r="O222" s="236">
        <v>0.32401000000000002</v>
      </c>
      <c r="P222" s="236">
        <f>O222*H222</f>
        <v>295.51332050000002</v>
      </c>
      <c r="Q222" s="236">
        <v>4.8999999999999998E-05</v>
      </c>
      <c r="R222" s="236">
        <f>Q222*H222</f>
        <v>0.04469045</v>
      </c>
      <c r="S222" s="236">
        <v>0</v>
      </c>
      <c r="T222" s="237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238" t="s">
        <v>87</v>
      </c>
      <c r="AT222" s="238" t="s">
        <v>156</v>
      </c>
      <c r="AU222" s="238" t="s">
        <v>81</v>
      </c>
      <c r="AY222" s="14" t="s">
        <v>154</v>
      </c>
      <c r="BE222" s="239">
        <f>IF(N222="základná",J222,0)</f>
        <v>0</v>
      </c>
      <c r="BF222" s="239">
        <f>IF(N222="znížená",J222,0)</f>
        <v>4569.3699999999999</v>
      </c>
      <c r="BG222" s="239">
        <f>IF(N222="zákl. prenesená",J222,0)</f>
        <v>0</v>
      </c>
      <c r="BH222" s="239">
        <f>IF(N222="zníž. prenesená",J222,0)</f>
        <v>0</v>
      </c>
      <c r="BI222" s="239">
        <f>IF(N222="nulová",J222,0)</f>
        <v>0</v>
      </c>
      <c r="BJ222" s="14" t="s">
        <v>81</v>
      </c>
      <c r="BK222" s="239">
        <f>ROUND(I222*H222,2)</f>
        <v>4569.3699999999999</v>
      </c>
      <c r="BL222" s="14" t="s">
        <v>87</v>
      </c>
      <c r="BM222" s="238" t="s">
        <v>369</v>
      </c>
    </row>
    <row r="223" s="2" customFormat="1" ht="24.15" customHeight="1">
      <c r="A223" s="31"/>
      <c r="B223" s="32"/>
      <c r="C223" s="227" t="s">
        <v>370</v>
      </c>
      <c r="D223" s="227" t="s">
        <v>156</v>
      </c>
      <c r="E223" s="228" t="s">
        <v>371</v>
      </c>
      <c r="F223" s="229" t="s">
        <v>372</v>
      </c>
      <c r="G223" s="230" t="s">
        <v>373</v>
      </c>
      <c r="H223" s="231">
        <v>1045</v>
      </c>
      <c r="I223" s="232">
        <v>0.44</v>
      </c>
      <c r="J223" s="232">
        <f>ROUND(I223*H223,2)</f>
        <v>459.80000000000001</v>
      </c>
      <c r="K223" s="233"/>
      <c r="L223" s="34"/>
      <c r="M223" s="234" t="s">
        <v>1</v>
      </c>
      <c r="N223" s="235" t="s">
        <v>38</v>
      </c>
      <c r="O223" s="236">
        <v>0.033000000000000002</v>
      </c>
      <c r="P223" s="236">
        <f>O223*H223</f>
        <v>34.484999999999999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238" t="s">
        <v>87</v>
      </c>
      <c r="AT223" s="238" t="s">
        <v>156</v>
      </c>
      <c r="AU223" s="238" t="s">
        <v>81</v>
      </c>
      <c r="AY223" s="14" t="s">
        <v>154</v>
      </c>
      <c r="BE223" s="239">
        <f>IF(N223="základná",J223,0)</f>
        <v>0</v>
      </c>
      <c r="BF223" s="239">
        <f>IF(N223="znížená",J223,0)</f>
        <v>459.80000000000001</v>
      </c>
      <c r="BG223" s="239">
        <f>IF(N223="zákl. prenesená",J223,0)</f>
        <v>0</v>
      </c>
      <c r="BH223" s="239">
        <f>IF(N223="zníž. prenesená",J223,0)</f>
        <v>0</v>
      </c>
      <c r="BI223" s="239">
        <f>IF(N223="nulová",J223,0)</f>
        <v>0</v>
      </c>
      <c r="BJ223" s="14" t="s">
        <v>81</v>
      </c>
      <c r="BK223" s="239">
        <f>ROUND(I223*H223,2)</f>
        <v>459.80000000000001</v>
      </c>
      <c r="BL223" s="14" t="s">
        <v>87</v>
      </c>
      <c r="BM223" s="238" t="s">
        <v>374</v>
      </c>
    </row>
    <row r="224" s="12" customFormat="1" ht="22.8" customHeight="1">
      <c r="A224" s="12"/>
      <c r="B224" s="212"/>
      <c r="C224" s="213"/>
      <c r="D224" s="214" t="s">
        <v>71</v>
      </c>
      <c r="E224" s="225" t="s">
        <v>375</v>
      </c>
      <c r="F224" s="225" t="s">
        <v>376</v>
      </c>
      <c r="G224" s="213"/>
      <c r="H224" s="213"/>
      <c r="I224" s="213"/>
      <c r="J224" s="226">
        <f>BK224</f>
        <v>12157.280000000001</v>
      </c>
      <c r="K224" s="213"/>
      <c r="L224" s="217"/>
      <c r="M224" s="218"/>
      <c r="N224" s="219"/>
      <c r="O224" s="219"/>
      <c r="P224" s="220">
        <f>P225</f>
        <v>477.86690700000003</v>
      </c>
      <c r="Q224" s="219"/>
      <c r="R224" s="220">
        <f>R225</f>
        <v>0</v>
      </c>
      <c r="S224" s="219"/>
      <c r="T224" s="221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22" t="s">
        <v>77</v>
      </c>
      <c r="AT224" s="223" t="s">
        <v>71</v>
      </c>
      <c r="AU224" s="223" t="s">
        <v>77</v>
      </c>
      <c r="AY224" s="222" t="s">
        <v>154</v>
      </c>
      <c r="BK224" s="224">
        <f>BK225</f>
        <v>12157.280000000001</v>
      </c>
    </row>
    <row r="225" s="2" customFormat="1" ht="24.15" customHeight="1">
      <c r="A225" s="31"/>
      <c r="B225" s="32"/>
      <c r="C225" s="227" t="s">
        <v>265</v>
      </c>
      <c r="D225" s="227" t="s">
        <v>156</v>
      </c>
      <c r="E225" s="228" t="s">
        <v>377</v>
      </c>
      <c r="F225" s="229" t="s">
        <v>378</v>
      </c>
      <c r="G225" s="230" t="s">
        <v>189</v>
      </c>
      <c r="H225" s="231">
        <v>1452.483</v>
      </c>
      <c r="I225" s="232">
        <v>8.3699999999999992</v>
      </c>
      <c r="J225" s="232">
        <f>ROUND(I225*H225,2)</f>
        <v>12157.280000000001</v>
      </c>
      <c r="K225" s="233"/>
      <c r="L225" s="34"/>
      <c r="M225" s="234" t="s">
        <v>1</v>
      </c>
      <c r="N225" s="235" t="s">
        <v>38</v>
      </c>
      <c r="O225" s="236">
        <v>0.32900000000000001</v>
      </c>
      <c r="P225" s="236">
        <f>O225*H225</f>
        <v>477.86690700000003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238" t="s">
        <v>87</v>
      </c>
      <c r="AT225" s="238" t="s">
        <v>156</v>
      </c>
      <c r="AU225" s="238" t="s">
        <v>81</v>
      </c>
      <c r="AY225" s="14" t="s">
        <v>154</v>
      </c>
      <c r="BE225" s="239">
        <f>IF(N225="základná",J225,0)</f>
        <v>0</v>
      </c>
      <c r="BF225" s="239">
        <f>IF(N225="znížená",J225,0)</f>
        <v>12157.280000000001</v>
      </c>
      <c r="BG225" s="239">
        <f>IF(N225="zákl. prenesená",J225,0)</f>
        <v>0</v>
      </c>
      <c r="BH225" s="239">
        <f>IF(N225="zníž. prenesená",J225,0)</f>
        <v>0</v>
      </c>
      <c r="BI225" s="239">
        <f>IF(N225="nulová",J225,0)</f>
        <v>0</v>
      </c>
      <c r="BJ225" s="14" t="s">
        <v>81</v>
      </c>
      <c r="BK225" s="239">
        <f>ROUND(I225*H225,2)</f>
        <v>12157.280000000001</v>
      </c>
      <c r="BL225" s="14" t="s">
        <v>87</v>
      </c>
      <c r="BM225" s="238" t="s">
        <v>379</v>
      </c>
    </row>
    <row r="226" s="12" customFormat="1" ht="25.92" customHeight="1">
      <c r="A226" s="12"/>
      <c r="B226" s="212"/>
      <c r="C226" s="213"/>
      <c r="D226" s="214" t="s">
        <v>71</v>
      </c>
      <c r="E226" s="215" t="s">
        <v>380</v>
      </c>
      <c r="F226" s="215" t="s">
        <v>381</v>
      </c>
      <c r="G226" s="213"/>
      <c r="H226" s="213"/>
      <c r="I226" s="213"/>
      <c r="J226" s="216">
        <f>BK226</f>
        <v>586921.5</v>
      </c>
      <c r="K226" s="213"/>
      <c r="L226" s="217"/>
      <c r="M226" s="218"/>
      <c r="N226" s="219"/>
      <c r="O226" s="219"/>
      <c r="P226" s="220">
        <f>P227+P235+P245+P257+P281+P297+P313+P350+P357+P362+P374+P383+P407+P411+P415+P423+P439+P479+P487+P495+P500+P505</f>
        <v>6628.1550175099992</v>
      </c>
      <c r="Q226" s="219"/>
      <c r="R226" s="220">
        <f>R227+R235+R245+R257+R281+R297+R313+R350+R357+R362+R374+R383+R407+R411+R415+R423+R439+R479+R487+R495+R500+R505</f>
        <v>28.887101029940002</v>
      </c>
      <c r="S226" s="219"/>
      <c r="T226" s="221">
        <f>T227+T235+T245+T257+T281+T297+T313+T350+T357+T362+T374+T383+T407+T411+T415+T423+T439+T479+T487+T495+T500+T505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2" t="s">
        <v>81</v>
      </c>
      <c r="AT226" s="223" t="s">
        <v>71</v>
      </c>
      <c r="AU226" s="223" t="s">
        <v>72</v>
      </c>
      <c r="AY226" s="222" t="s">
        <v>154</v>
      </c>
      <c r="BK226" s="224">
        <f>BK227+BK235+BK245+BK257+BK281+BK297+BK313+BK350+BK357+BK362+BK374+BK383+BK407+BK411+BK415+BK423+BK439+BK479+BK487+BK495+BK500+BK505</f>
        <v>586921.5</v>
      </c>
    </row>
    <row r="227" s="12" customFormat="1" ht="22.8" customHeight="1">
      <c r="A227" s="12"/>
      <c r="B227" s="212"/>
      <c r="C227" s="213"/>
      <c r="D227" s="214" t="s">
        <v>71</v>
      </c>
      <c r="E227" s="225" t="s">
        <v>382</v>
      </c>
      <c r="F227" s="225" t="s">
        <v>383</v>
      </c>
      <c r="G227" s="213"/>
      <c r="H227" s="213"/>
      <c r="I227" s="213"/>
      <c r="J227" s="226">
        <f>BK227</f>
        <v>11339.07</v>
      </c>
      <c r="K227" s="213"/>
      <c r="L227" s="217"/>
      <c r="M227" s="218"/>
      <c r="N227" s="219"/>
      <c r="O227" s="219"/>
      <c r="P227" s="220">
        <f>SUM(P228:P234)</f>
        <v>234.28644640000002</v>
      </c>
      <c r="Q227" s="219"/>
      <c r="R227" s="220">
        <f>SUM(R228:R234)</f>
        <v>0.56133670680000003</v>
      </c>
      <c r="S227" s="219"/>
      <c r="T227" s="221">
        <f>SUM(T228:T234)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2" t="s">
        <v>81</v>
      </c>
      <c r="AT227" s="223" t="s">
        <v>71</v>
      </c>
      <c r="AU227" s="223" t="s">
        <v>77</v>
      </c>
      <c r="AY227" s="222" t="s">
        <v>154</v>
      </c>
      <c r="BK227" s="224">
        <f>SUM(BK228:BK234)</f>
        <v>11339.07</v>
      </c>
    </row>
    <row r="228" s="2" customFormat="1" ht="24.15" customHeight="1">
      <c r="A228" s="31"/>
      <c r="B228" s="32"/>
      <c r="C228" s="227" t="s">
        <v>384</v>
      </c>
      <c r="D228" s="227" t="s">
        <v>156</v>
      </c>
      <c r="E228" s="228" t="s">
        <v>385</v>
      </c>
      <c r="F228" s="229" t="s">
        <v>386</v>
      </c>
      <c r="G228" s="230" t="s">
        <v>159</v>
      </c>
      <c r="H228" s="231">
        <v>517.59000000000003</v>
      </c>
      <c r="I228" s="232">
        <v>0.27000000000000002</v>
      </c>
      <c r="J228" s="232">
        <f>ROUND(I228*H228,2)</f>
        <v>139.75</v>
      </c>
      <c r="K228" s="233"/>
      <c r="L228" s="34"/>
      <c r="M228" s="234" t="s">
        <v>1</v>
      </c>
      <c r="N228" s="235" t="s">
        <v>38</v>
      </c>
      <c r="O228" s="236">
        <v>0.01303</v>
      </c>
      <c r="P228" s="236">
        <f>O228*H228</f>
        <v>6.7441977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238" t="s">
        <v>182</v>
      </c>
      <c r="AT228" s="238" t="s">
        <v>156</v>
      </c>
      <c r="AU228" s="238" t="s">
        <v>81</v>
      </c>
      <c r="AY228" s="14" t="s">
        <v>154</v>
      </c>
      <c r="BE228" s="239">
        <f>IF(N228="základná",J228,0)</f>
        <v>0</v>
      </c>
      <c r="BF228" s="239">
        <f>IF(N228="znížená",J228,0)</f>
        <v>139.75</v>
      </c>
      <c r="BG228" s="239">
        <f>IF(N228="zákl. prenesená",J228,0)</f>
        <v>0</v>
      </c>
      <c r="BH228" s="239">
        <f>IF(N228="zníž. prenesená",J228,0)</f>
        <v>0</v>
      </c>
      <c r="BI228" s="239">
        <f>IF(N228="nulová",J228,0)</f>
        <v>0</v>
      </c>
      <c r="BJ228" s="14" t="s">
        <v>81</v>
      </c>
      <c r="BK228" s="239">
        <f>ROUND(I228*H228,2)</f>
        <v>139.75</v>
      </c>
      <c r="BL228" s="14" t="s">
        <v>182</v>
      </c>
      <c r="BM228" s="238" t="s">
        <v>387</v>
      </c>
    </row>
    <row r="229" s="2" customFormat="1" ht="24.15" customHeight="1">
      <c r="A229" s="31"/>
      <c r="B229" s="32"/>
      <c r="C229" s="240" t="s">
        <v>268</v>
      </c>
      <c r="D229" s="240" t="s">
        <v>194</v>
      </c>
      <c r="E229" s="241" t="s">
        <v>388</v>
      </c>
      <c r="F229" s="242" t="s">
        <v>389</v>
      </c>
      <c r="G229" s="243" t="s">
        <v>189</v>
      </c>
      <c r="H229" s="244">
        <v>0.155</v>
      </c>
      <c r="I229" s="245">
        <v>2262.1900000000001</v>
      </c>
      <c r="J229" s="245">
        <f>ROUND(I229*H229,2)</f>
        <v>350.63999999999999</v>
      </c>
      <c r="K229" s="246"/>
      <c r="L229" s="247"/>
      <c r="M229" s="248" t="s">
        <v>1</v>
      </c>
      <c r="N229" s="249" t="s">
        <v>38</v>
      </c>
      <c r="O229" s="236">
        <v>0</v>
      </c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238" t="s">
        <v>212</v>
      </c>
      <c r="AT229" s="238" t="s">
        <v>194</v>
      </c>
      <c r="AU229" s="238" t="s">
        <v>81</v>
      </c>
      <c r="AY229" s="14" t="s">
        <v>154</v>
      </c>
      <c r="BE229" s="239">
        <f>IF(N229="základná",J229,0)</f>
        <v>0</v>
      </c>
      <c r="BF229" s="239">
        <f>IF(N229="znížená",J229,0)</f>
        <v>350.63999999999999</v>
      </c>
      <c r="BG229" s="239">
        <f>IF(N229="zákl. prenesená",J229,0)</f>
        <v>0</v>
      </c>
      <c r="BH229" s="239">
        <f>IF(N229="zníž. prenesená",J229,0)</f>
        <v>0</v>
      </c>
      <c r="BI229" s="239">
        <f>IF(N229="nulová",J229,0)</f>
        <v>0</v>
      </c>
      <c r="BJ229" s="14" t="s">
        <v>81</v>
      </c>
      <c r="BK229" s="239">
        <f>ROUND(I229*H229,2)</f>
        <v>350.63999999999999</v>
      </c>
      <c r="BL229" s="14" t="s">
        <v>182</v>
      </c>
      <c r="BM229" s="238" t="s">
        <v>390</v>
      </c>
    </row>
    <row r="230" s="2" customFormat="1" ht="24.15" customHeight="1">
      <c r="A230" s="31"/>
      <c r="B230" s="32"/>
      <c r="C230" s="227" t="s">
        <v>391</v>
      </c>
      <c r="D230" s="227" t="s">
        <v>156</v>
      </c>
      <c r="E230" s="228" t="s">
        <v>392</v>
      </c>
      <c r="F230" s="229" t="s">
        <v>393</v>
      </c>
      <c r="G230" s="230" t="s">
        <v>159</v>
      </c>
      <c r="H230" s="231">
        <v>912.04999999999995</v>
      </c>
      <c r="I230" s="232">
        <v>0.20999999999999999</v>
      </c>
      <c r="J230" s="232">
        <f>ROUND(I230*H230,2)</f>
        <v>191.53</v>
      </c>
      <c r="K230" s="233"/>
      <c r="L230" s="34"/>
      <c r="M230" s="234" t="s">
        <v>1</v>
      </c>
      <c r="N230" s="235" t="s">
        <v>38</v>
      </c>
      <c r="O230" s="236">
        <v>0.01001</v>
      </c>
      <c r="P230" s="236">
        <f>O230*H230</f>
        <v>9.1296204999999997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238" t="s">
        <v>182</v>
      </c>
      <c r="AT230" s="238" t="s">
        <v>156</v>
      </c>
      <c r="AU230" s="238" t="s">
        <v>81</v>
      </c>
      <c r="AY230" s="14" t="s">
        <v>154</v>
      </c>
      <c r="BE230" s="239">
        <f>IF(N230="základná",J230,0)</f>
        <v>0</v>
      </c>
      <c r="BF230" s="239">
        <f>IF(N230="znížená",J230,0)</f>
        <v>191.53</v>
      </c>
      <c r="BG230" s="239">
        <f>IF(N230="zákl. prenesená",J230,0)</f>
        <v>0</v>
      </c>
      <c r="BH230" s="239">
        <f>IF(N230="zníž. prenesená",J230,0)</f>
        <v>0</v>
      </c>
      <c r="BI230" s="239">
        <f>IF(N230="nulová",J230,0)</f>
        <v>0</v>
      </c>
      <c r="BJ230" s="14" t="s">
        <v>81</v>
      </c>
      <c r="BK230" s="239">
        <f>ROUND(I230*H230,2)</f>
        <v>191.53</v>
      </c>
      <c r="BL230" s="14" t="s">
        <v>182</v>
      </c>
      <c r="BM230" s="238" t="s">
        <v>394</v>
      </c>
    </row>
    <row r="231" s="2" customFormat="1" ht="24.15" customHeight="1">
      <c r="A231" s="31"/>
      <c r="B231" s="32"/>
      <c r="C231" s="240" t="s">
        <v>272</v>
      </c>
      <c r="D231" s="240" t="s">
        <v>194</v>
      </c>
      <c r="E231" s="241" t="s">
        <v>395</v>
      </c>
      <c r="F231" s="242" t="s">
        <v>396</v>
      </c>
      <c r="G231" s="243" t="s">
        <v>159</v>
      </c>
      <c r="H231" s="244">
        <v>1048.858</v>
      </c>
      <c r="I231" s="245">
        <v>0.87</v>
      </c>
      <c r="J231" s="245">
        <f>ROUND(I231*H231,2)</f>
        <v>912.50999999999999</v>
      </c>
      <c r="K231" s="246"/>
      <c r="L231" s="247"/>
      <c r="M231" s="248" t="s">
        <v>1</v>
      </c>
      <c r="N231" s="249" t="s">
        <v>38</v>
      </c>
      <c r="O231" s="236">
        <v>0</v>
      </c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238" t="s">
        <v>212</v>
      </c>
      <c r="AT231" s="238" t="s">
        <v>194</v>
      </c>
      <c r="AU231" s="238" t="s">
        <v>81</v>
      </c>
      <c r="AY231" s="14" t="s">
        <v>154</v>
      </c>
      <c r="BE231" s="239">
        <f>IF(N231="základná",J231,0)</f>
        <v>0</v>
      </c>
      <c r="BF231" s="239">
        <f>IF(N231="znížená",J231,0)</f>
        <v>912.50999999999999</v>
      </c>
      <c r="BG231" s="239">
        <f>IF(N231="zákl. prenesená",J231,0)</f>
        <v>0</v>
      </c>
      <c r="BH231" s="239">
        <f>IF(N231="zníž. prenesená",J231,0)</f>
        <v>0</v>
      </c>
      <c r="BI231" s="239">
        <f>IF(N231="nulová",J231,0)</f>
        <v>0</v>
      </c>
      <c r="BJ231" s="14" t="s">
        <v>81</v>
      </c>
      <c r="BK231" s="239">
        <f>ROUND(I231*H231,2)</f>
        <v>912.50999999999999</v>
      </c>
      <c r="BL231" s="14" t="s">
        <v>182</v>
      </c>
      <c r="BM231" s="238" t="s">
        <v>397</v>
      </c>
    </row>
    <row r="232" s="2" customFormat="1" ht="24.15" customHeight="1">
      <c r="A232" s="31"/>
      <c r="B232" s="32"/>
      <c r="C232" s="227" t="s">
        <v>398</v>
      </c>
      <c r="D232" s="227" t="s">
        <v>156</v>
      </c>
      <c r="E232" s="228" t="s">
        <v>399</v>
      </c>
      <c r="F232" s="229" t="s">
        <v>400</v>
      </c>
      <c r="G232" s="230" t="s">
        <v>159</v>
      </c>
      <c r="H232" s="231">
        <v>1035.1800000000001</v>
      </c>
      <c r="I232" s="232">
        <v>4.8300000000000001</v>
      </c>
      <c r="J232" s="232">
        <f>ROUND(I232*H232,2)</f>
        <v>4999.9200000000001</v>
      </c>
      <c r="K232" s="233"/>
      <c r="L232" s="34"/>
      <c r="M232" s="234" t="s">
        <v>1</v>
      </c>
      <c r="N232" s="235" t="s">
        <v>38</v>
      </c>
      <c r="O232" s="236">
        <v>0.21099000000000001</v>
      </c>
      <c r="P232" s="236">
        <f>O232*H232</f>
        <v>218.41262820000003</v>
      </c>
      <c r="Q232" s="236">
        <v>0.00054226000000000003</v>
      </c>
      <c r="R232" s="236">
        <f>Q232*H232</f>
        <v>0.56133670680000003</v>
      </c>
      <c r="S232" s="236">
        <v>0</v>
      </c>
      <c r="T232" s="237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238" t="s">
        <v>182</v>
      </c>
      <c r="AT232" s="238" t="s">
        <v>156</v>
      </c>
      <c r="AU232" s="238" t="s">
        <v>81</v>
      </c>
      <c r="AY232" s="14" t="s">
        <v>154</v>
      </c>
      <c r="BE232" s="239">
        <f>IF(N232="základná",J232,0)</f>
        <v>0</v>
      </c>
      <c r="BF232" s="239">
        <f>IF(N232="znížená",J232,0)</f>
        <v>4999.9200000000001</v>
      </c>
      <c r="BG232" s="239">
        <f>IF(N232="zákl. prenesená",J232,0)</f>
        <v>0</v>
      </c>
      <c r="BH232" s="239">
        <f>IF(N232="zníž. prenesená",J232,0)</f>
        <v>0</v>
      </c>
      <c r="BI232" s="239">
        <f>IF(N232="nulová",J232,0)</f>
        <v>0</v>
      </c>
      <c r="BJ232" s="14" t="s">
        <v>81</v>
      </c>
      <c r="BK232" s="239">
        <f>ROUND(I232*H232,2)</f>
        <v>4999.9200000000001</v>
      </c>
      <c r="BL232" s="14" t="s">
        <v>182</v>
      </c>
      <c r="BM232" s="238" t="s">
        <v>401</v>
      </c>
    </row>
    <row r="233" s="2" customFormat="1" ht="33" customHeight="1">
      <c r="A233" s="31"/>
      <c r="B233" s="32"/>
      <c r="C233" s="240" t="s">
        <v>276</v>
      </c>
      <c r="D233" s="240" t="s">
        <v>194</v>
      </c>
      <c r="E233" s="241" t="s">
        <v>402</v>
      </c>
      <c r="F233" s="242" t="s">
        <v>403</v>
      </c>
      <c r="G233" s="243" t="s">
        <v>159</v>
      </c>
      <c r="H233" s="244">
        <v>1190.4570000000001</v>
      </c>
      <c r="I233" s="245">
        <v>3.6499999999999999</v>
      </c>
      <c r="J233" s="245">
        <f>ROUND(I233*H233,2)</f>
        <v>4345.1700000000001</v>
      </c>
      <c r="K233" s="246"/>
      <c r="L233" s="247"/>
      <c r="M233" s="248" t="s">
        <v>1</v>
      </c>
      <c r="N233" s="249" t="s">
        <v>38</v>
      </c>
      <c r="O233" s="236">
        <v>0</v>
      </c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238" t="s">
        <v>212</v>
      </c>
      <c r="AT233" s="238" t="s">
        <v>194</v>
      </c>
      <c r="AU233" s="238" t="s">
        <v>81</v>
      </c>
      <c r="AY233" s="14" t="s">
        <v>154</v>
      </c>
      <c r="BE233" s="239">
        <f>IF(N233="základná",J233,0)</f>
        <v>0</v>
      </c>
      <c r="BF233" s="239">
        <f>IF(N233="znížená",J233,0)</f>
        <v>4345.1700000000001</v>
      </c>
      <c r="BG233" s="239">
        <f>IF(N233="zákl. prenesená",J233,0)</f>
        <v>0</v>
      </c>
      <c r="BH233" s="239">
        <f>IF(N233="zníž. prenesená",J233,0)</f>
        <v>0</v>
      </c>
      <c r="BI233" s="239">
        <f>IF(N233="nulová",J233,0)</f>
        <v>0</v>
      </c>
      <c r="BJ233" s="14" t="s">
        <v>81</v>
      </c>
      <c r="BK233" s="239">
        <f>ROUND(I233*H233,2)</f>
        <v>4345.1700000000001</v>
      </c>
      <c r="BL233" s="14" t="s">
        <v>182</v>
      </c>
      <c r="BM233" s="238" t="s">
        <v>404</v>
      </c>
    </row>
    <row r="234" s="2" customFormat="1" ht="24.15" customHeight="1">
      <c r="A234" s="31"/>
      <c r="B234" s="32"/>
      <c r="C234" s="227" t="s">
        <v>405</v>
      </c>
      <c r="D234" s="227" t="s">
        <v>156</v>
      </c>
      <c r="E234" s="228" t="s">
        <v>406</v>
      </c>
      <c r="F234" s="229" t="s">
        <v>407</v>
      </c>
      <c r="G234" s="230" t="s">
        <v>408</v>
      </c>
      <c r="H234" s="231">
        <v>127.036</v>
      </c>
      <c r="I234" s="232">
        <v>3.1451719499999999</v>
      </c>
      <c r="J234" s="232">
        <f>ROUND(I234*H234,2)</f>
        <v>399.55000000000001</v>
      </c>
      <c r="K234" s="233"/>
      <c r="L234" s="34"/>
      <c r="M234" s="234" t="s">
        <v>1</v>
      </c>
      <c r="N234" s="235" t="s">
        <v>38</v>
      </c>
      <c r="O234" s="236">
        <v>0</v>
      </c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238" t="s">
        <v>182</v>
      </c>
      <c r="AT234" s="238" t="s">
        <v>156</v>
      </c>
      <c r="AU234" s="238" t="s">
        <v>81</v>
      </c>
      <c r="AY234" s="14" t="s">
        <v>154</v>
      </c>
      <c r="BE234" s="239">
        <f>IF(N234="základná",J234,0)</f>
        <v>0</v>
      </c>
      <c r="BF234" s="239">
        <f>IF(N234="znížená",J234,0)</f>
        <v>399.55000000000001</v>
      </c>
      <c r="BG234" s="239">
        <f>IF(N234="zákl. prenesená",J234,0)</f>
        <v>0</v>
      </c>
      <c r="BH234" s="239">
        <f>IF(N234="zníž. prenesená",J234,0)</f>
        <v>0</v>
      </c>
      <c r="BI234" s="239">
        <f>IF(N234="nulová",J234,0)</f>
        <v>0</v>
      </c>
      <c r="BJ234" s="14" t="s">
        <v>81</v>
      </c>
      <c r="BK234" s="239">
        <f>ROUND(I234*H234,2)</f>
        <v>399.55000000000001</v>
      </c>
      <c r="BL234" s="14" t="s">
        <v>182</v>
      </c>
      <c r="BM234" s="238" t="s">
        <v>409</v>
      </c>
    </row>
    <row r="235" s="12" customFormat="1" ht="22.8" customHeight="1">
      <c r="A235" s="12"/>
      <c r="B235" s="212"/>
      <c r="C235" s="213"/>
      <c r="D235" s="214" t="s">
        <v>71</v>
      </c>
      <c r="E235" s="225" t="s">
        <v>410</v>
      </c>
      <c r="F235" s="225" t="s">
        <v>411</v>
      </c>
      <c r="G235" s="213"/>
      <c r="H235" s="213"/>
      <c r="I235" s="213"/>
      <c r="J235" s="226">
        <f>BK235</f>
        <v>14520.709999999999</v>
      </c>
      <c r="K235" s="213"/>
      <c r="L235" s="217"/>
      <c r="M235" s="218"/>
      <c r="N235" s="219"/>
      <c r="O235" s="219"/>
      <c r="P235" s="220">
        <f>SUM(P236:P244)</f>
        <v>196.03987800000002</v>
      </c>
      <c r="Q235" s="219"/>
      <c r="R235" s="220">
        <f>SUM(R236:R244)</f>
        <v>0.10485200000000002</v>
      </c>
      <c r="S235" s="219"/>
      <c r="T235" s="221">
        <f>SUM(T236:T244)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22" t="s">
        <v>81</v>
      </c>
      <c r="AT235" s="223" t="s">
        <v>71</v>
      </c>
      <c r="AU235" s="223" t="s">
        <v>77</v>
      </c>
      <c r="AY235" s="222" t="s">
        <v>154</v>
      </c>
      <c r="BK235" s="224">
        <f>SUM(BK236:BK244)</f>
        <v>14520.709999999999</v>
      </c>
    </row>
    <row r="236" s="2" customFormat="1" ht="24.15" customHeight="1">
      <c r="A236" s="31"/>
      <c r="B236" s="32"/>
      <c r="C236" s="227" t="s">
        <v>280</v>
      </c>
      <c r="D236" s="227" t="s">
        <v>156</v>
      </c>
      <c r="E236" s="228" t="s">
        <v>412</v>
      </c>
      <c r="F236" s="229" t="s">
        <v>413</v>
      </c>
      <c r="G236" s="230" t="s">
        <v>159</v>
      </c>
      <c r="H236" s="231">
        <v>476.60000000000002</v>
      </c>
      <c r="I236" s="232">
        <v>0.90000000000000002</v>
      </c>
      <c r="J236" s="232">
        <f>ROUND(I236*H236,2)</f>
        <v>428.94</v>
      </c>
      <c r="K236" s="233"/>
      <c r="L236" s="34"/>
      <c r="M236" s="234" t="s">
        <v>1</v>
      </c>
      <c r="N236" s="235" t="s">
        <v>38</v>
      </c>
      <c r="O236" s="236">
        <v>0.043020000000000003</v>
      </c>
      <c r="P236" s="236">
        <f>O236*H236</f>
        <v>20.503332000000004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238" t="s">
        <v>182</v>
      </c>
      <c r="AT236" s="238" t="s">
        <v>156</v>
      </c>
      <c r="AU236" s="238" t="s">
        <v>81</v>
      </c>
      <c r="AY236" s="14" t="s">
        <v>154</v>
      </c>
      <c r="BE236" s="239">
        <f>IF(N236="základná",J236,0)</f>
        <v>0</v>
      </c>
      <c r="BF236" s="239">
        <f>IF(N236="znížená",J236,0)</f>
        <v>428.94</v>
      </c>
      <c r="BG236" s="239">
        <f>IF(N236="zákl. prenesená",J236,0)</f>
        <v>0</v>
      </c>
      <c r="BH236" s="239">
        <f>IF(N236="zníž. prenesená",J236,0)</f>
        <v>0</v>
      </c>
      <c r="BI236" s="239">
        <f>IF(N236="nulová",J236,0)</f>
        <v>0</v>
      </c>
      <c r="BJ236" s="14" t="s">
        <v>81</v>
      </c>
      <c r="BK236" s="239">
        <f>ROUND(I236*H236,2)</f>
        <v>428.94</v>
      </c>
      <c r="BL236" s="14" t="s">
        <v>182</v>
      </c>
      <c r="BM236" s="238" t="s">
        <v>414</v>
      </c>
    </row>
    <row r="237" s="2" customFormat="1" ht="24.15" customHeight="1">
      <c r="A237" s="31"/>
      <c r="B237" s="32"/>
      <c r="C237" s="240" t="s">
        <v>415</v>
      </c>
      <c r="D237" s="240" t="s">
        <v>194</v>
      </c>
      <c r="E237" s="241" t="s">
        <v>416</v>
      </c>
      <c r="F237" s="242" t="s">
        <v>417</v>
      </c>
      <c r="G237" s="243" t="s">
        <v>418</v>
      </c>
      <c r="H237" s="244">
        <v>119.15000000000001</v>
      </c>
      <c r="I237" s="245">
        <v>5.1699999999999999</v>
      </c>
      <c r="J237" s="245">
        <f>ROUND(I237*H237,2)</f>
        <v>616.00999999999999</v>
      </c>
      <c r="K237" s="246"/>
      <c r="L237" s="247"/>
      <c r="M237" s="248" t="s">
        <v>1</v>
      </c>
      <c r="N237" s="249" t="s">
        <v>38</v>
      </c>
      <c r="O237" s="236">
        <v>0</v>
      </c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238" t="s">
        <v>212</v>
      </c>
      <c r="AT237" s="238" t="s">
        <v>194</v>
      </c>
      <c r="AU237" s="238" t="s">
        <v>81</v>
      </c>
      <c r="AY237" s="14" t="s">
        <v>154</v>
      </c>
      <c r="BE237" s="239">
        <f>IF(N237="základná",J237,0)</f>
        <v>0</v>
      </c>
      <c r="BF237" s="239">
        <f>IF(N237="znížená",J237,0)</f>
        <v>616.00999999999999</v>
      </c>
      <c r="BG237" s="239">
        <f>IF(N237="zákl. prenesená",J237,0)</f>
        <v>0</v>
      </c>
      <c r="BH237" s="239">
        <f>IF(N237="zníž. prenesená",J237,0)</f>
        <v>0</v>
      </c>
      <c r="BI237" s="239">
        <f>IF(N237="nulová",J237,0)</f>
        <v>0</v>
      </c>
      <c r="BJ237" s="14" t="s">
        <v>81</v>
      </c>
      <c r="BK237" s="239">
        <f>ROUND(I237*H237,2)</f>
        <v>616.00999999999999</v>
      </c>
      <c r="BL237" s="14" t="s">
        <v>182</v>
      </c>
      <c r="BM237" s="238" t="s">
        <v>419</v>
      </c>
    </row>
    <row r="238" s="2" customFormat="1" ht="24.15" customHeight="1">
      <c r="A238" s="31"/>
      <c r="B238" s="32"/>
      <c r="C238" s="227" t="s">
        <v>283</v>
      </c>
      <c r="D238" s="227" t="s">
        <v>156</v>
      </c>
      <c r="E238" s="228" t="s">
        <v>420</v>
      </c>
      <c r="F238" s="229" t="s">
        <v>421</v>
      </c>
      <c r="G238" s="230" t="s">
        <v>159</v>
      </c>
      <c r="H238" s="231">
        <v>476.60000000000002</v>
      </c>
      <c r="I238" s="232">
        <v>3.6499999999999999</v>
      </c>
      <c r="J238" s="232">
        <f>ROUND(I238*H238,2)</f>
        <v>1739.5899999999999</v>
      </c>
      <c r="K238" s="233"/>
      <c r="L238" s="34"/>
      <c r="M238" s="234" t="s">
        <v>1</v>
      </c>
      <c r="N238" s="235" t="s">
        <v>38</v>
      </c>
      <c r="O238" s="236">
        <v>0.17508000000000001</v>
      </c>
      <c r="P238" s="236">
        <f>O238*H238</f>
        <v>83.443128000000016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238" t="s">
        <v>182</v>
      </c>
      <c r="AT238" s="238" t="s">
        <v>156</v>
      </c>
      <c r="AU238" s="238" t="s">
        <v>81</v>
      </c>
      <c r="AY238" s="14" t="s">
        <v>154</v>
      </c>
      <c r="BE238" s="239">
        <f>IF(N238="základná",J238,0)</f>
        <v>0</v>
      </c>
      <c r="BF238" s="239">
        <f>IF(N238="znížená",J238,0)</f>
        <v>1739.5899999999999</v>
      </c>
      <c r="BG238" s="239">
        <f>IF(N238="zákl. prenesená",J238,0)</f>
        <v>0</v>
      </c>
      <c r="BH238" s="239">
        <f>IF(N238="zníž. prenesená",J238,0)</f>
        <v>0</v>
      </c>
      <c r="BI238" s="239">
        <f>IF(N238="nulová",J238,0)</f>
        <v>0</v>
      </c>
      <c r="BJ238" s="14" t="s">
        <v>81</v>
      </c>
      <c r="BK238" s="239">
        <f>ROUND(I238*H238,2)</f>
        <v>1739.5899999999999</v>
      </c>
      <c r="BL238" s="14" t="s">
        <v>182</v>
      </c>
      <c r="BM238" s="238" t="s">
        <v>422</v>
      </c>
    </row>
    <row r="239" s="2" customFormat="1" ht="24.15" customHeight="1">
      <c r="A239" s="31"/>
      <c r="B239" s="32"/>
      <c r="C239" s="240" t="s">
        <v>423</v>
      </c>
      <c r="D239" s="240" t="s">
        <v>194</v>
      </c>
      <c r="E239" s="241" t="s">
        <v>424</v>
      </c>
      <c r="F239" s="242" t="s">
        <v>425</v>
      </c>
      <c r="G239" s="243" t="s">
        <v>159</v>
      </c>
      <c r="H239" s="244">
        <v>548.09000000000003</v>
      </c>
      <c r="I239" s="245">
        <v>1.25</v>
      </c>
      <c r="J239" s="245">
        <f>ROUND(I239*H239,2)</f>
        <v>685.11000000000001</v>
      </c>
      <c r="K239" s="246"/>
      <c r="L239" s="247"/>
      <c r="M239" s="248" t="s">
        <v>1</v>
      </c>
      <c r="N239" s="249" t="s">
        <v>38</v>
      </c>
      <c r="O239" s="236">
        <v>0</v>
      </c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238" t="s">
        <v>212</v>
      </c>
      <c r="AT239" s="238" t="s">
        <v>194</v>
      </c>
      <c r="AU239" s="238" t="s">
        <v>81</v>
      </c>
      <c r="AY239" s="14" t="s">
        <v>154</v>
      </c>
      <c r="BE239" s="239">
        <f>IF(N239="základná",J239,0)</f>
        <v>0</v>
      </c>
      <c r="BF239" s="239">
        <f>IF(N239="znížená",J239,0)</f>
        <v>685.11000000000001</v>
      </c>
      <c r="BG239" s="239">
        <f>IF(N239="zákl. prenesená",J239,0)</f>
        <v>0</v>
      </c>
      <c r="BH239" s="239">
        <f>IF(N239="zníž. prenesená",J239,0)</f>
        <v>0</v>
      </c>
      <c r="BI239" s="239">
        <f>IF(N239="nulová",J239,0)</f>
        <v>0</v>
      </c>
      <c r="BJ239" s="14" t="s">
        <v>81</v>
      </c>
      <c r="BK239" s="239">
        <f>ROUND(I239*H239,2)</f>
        <v>685.11000000000001</v>
      </c>
      <c r="BL239" s="14" t="s">
        <v>182</v>
      </c>
      <c r="BM239" s="238" t="s">
        <v>426</v>
      </c>
    </row>
    <row r="240" s="2" customFormat="1" ht="24.15" customHeight="1">
      <c r="A240" s="31"/>
      <c r="B240" s="32"/>
      <c r="C240" s="227" t="s">
        <v>287</v>
      </c>
      <c r="D240" s="227" t="s">
        <v>156</v>
      </c>
      <c r="E240" s="228" t="s">
        <v>427</v>
      </c>
      <c r="F240" s="229" t="s">
        <v>428</v>
      </c>
      <c r="G240" s="230" t="s">
        <v>159</v>
      </c>
      <c r="H240" s="231">
        <v>476.60000000000002</v>
      </c>
      <c r="I240" s="232">
        <v>5.1500000000000004</v>
      </c>
      <c r="J240" s="232">
        <f>ROUND(I240*H240,2)</f>
        <v>2454.4899999999998</v>
      </c>
      <c r="K240" s="233"/>
      <c r="L240" s="34"/>
      <c r="M240" s="234" t="s">
        <v>1</v>
      </c>
      <c r="N240" s="235" t="s">
        <v>38</v>
      </c>
      <c r="O240" s="236">
        <v>0.16521</v>
      </c>
      <c r="P240" s="236">
        <f>O240*H240</f>
        <v>78.739086</v>
      </c>
      <c r="Q240" s="236">
        <v>0.00022000000000000001</v>
      </c>
      <c r="R240" s="236">
        <f>Q240*H240</f>
        <v>0.10485200000000002</v>
      </c>
      <c r="S240" s="236">
        <v>0</v>
      </c>
      <c r="T240" s="237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238" t="s">
        <v>182</v>
      </c>
      <c r="AT240" s="238" t="s">
        <v>156</v>
      </c>
      <c r="AU240" s="238" t="s">
        <v>81</v>
      </c>
      <c r="AY240" s="14" t="s">
        <v>154</v>
      </c>
      <c r="BE240" s="239">
        <f>IF(N240="základná",J240,0)</f>
        <v>0</v>
      </c>
      <c r="BF240" s="239">
        <f>IF(N240="znížená",J240,0)</f>
        <v>2454.4899999999998</v>
      </c>
      <c r="BG240" s="239">
        <f>IF(N240="zákl. prenesená",J240,0)</f>
        <v>0</v>
      </c>
      <c r="BH240" s="239">
        <f>IF(N240="zníž. prenesená",J240,0)</f>
        <v>0</v>
      </c>
      <c r="BI240" s="239">
        <f>IF(N240="nulová",J240,0)</f>
        <v>0</v>
      </c>
      <c r="BJ240" s="14" t="s">
        <v>81</v>
      </c>
      <c r="BK240" s="239">
        <f>ROUND(I240*H240,2)</f>
        <v>2454.4899999999998</v>
      </c>
      <c r="BL240" s="14" t="s">
        <v>182</v>
      </c>
      <c r="BM240" s="238" t="s">
        <v>429</v>
      </c>
    </row>
    <row r="241" s="2" customFormat="1" ht="24.15" customHeight="1">
      <c r="A241" s="31"/>
      <c r="B241" s="32"/>
      <c r="C241" s="240" t="s">
        <v>430</v>
      </c>
      <c r="D241" s="240" t="s">
        <v>194</v>
      </c>
      <c r="E241" s="241" t="s">
        <v>431</v>
      </c>
      <c r="F241" s="242" t="s">
        <v>432</v>
      </c>
      <c r="G241" s="243" t="s">
        <v>159</v>
      </c>
      <c r="H241" s="244">
        <v>548.09000000000003</v>
      </c>
      <c r="I241" s="245">
        <v>12.130000000000001</v>
      </c>
      <c r="J241" s="245">
        <f>ROUND(I241*H241,2)</f>
        <v>6648.3299999999999</v>
      </c>
      <c r="K241" s="246"/>
      <c r="L241" s="247"/>
      <c r="M241" s="248" t="s">
        <v>1</v>
      </c>
      <c r="N241" s="249" t="s">
        <v>38</v>
      </c>
      <c r="O241" s="236">
        <v>0</v>
      </c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238" t="s">
        <v>212</v>
      </c>
      <c r="AT241" s="238" t="s">
        <v>194</v>
      </c>
      <c r="AU241" s="238" t="s">
        <v>81</v>
      </c>
      <c r="AY241" s="14" t="s">
        <v>154</v>
      </c>
      <c r="BE241" s="239">
        <f>IF(N241="základná",J241,0)</f>
        <v>0</v>
      </c>
      <c r="BF241" s="239">
        <f>IF(N241="znížená",J241,0)</f>
        <v>6648.3299999999999</v>
      </c>
      <c r="BG241" s="239">
        <f>IF(N241="zákl. prenesená",J241,0)</f>
        <v>0</v>
      </c>
      <c r="BH241" s="239">
        <f>IF(N241="zníž. prenesená",J241,0)</f>
        <v>0</v>
      </c>
      <c r="BI241" s="239">
        <f>IF(N241="nulová",J241,0)</f>
        <v>0</v>
      </c>
      <c r="BJ241" s="14" t="s">
        <v>81</v>
      </c>
      <c r="BK241" s="239">
        <f>ROUND(I241*H241,2)</f>
        <v>6648.3299999999999</v>
      </c>
      <c r="BL241" s="14" t="s">
        <v>182</v>
      </c>
      <c r="BM241" s="238" t="s">
        <v>433</v>
      </c>
    </row>
    <row r="242" s="2" customFormat="1" ht="24.15" customHeight="1">
      <c r="A242" s="31"/>
      <c r="B242" s="32"/>
      <c r="C242" s="227" t="s">
        <v>290</v>
      </c>
      <c r="D242" s="227" t="s">
        <v>156</v>
      </c>
      <c r="E242" s="228" t="s">
        <v>434</v>
      </c>
      <c r="F242" s="229" t="s">
        <v>435</v>
      </c>
      <c r="G242" s="230" t="s">
        <v>159</v>
      </c>
      <c r="H242" s="231">
        <v>476.60000000000002</v>
      </c>
      <c r="I242" s="232">
        <v>0.66000000000000003</v>
      </c>
      <c r="J242" s="232">
        <f>ROUND(I242*H242,2)</f>
        <v>314.56</v>
      </c>
      <c r="K242" s="233"/>
      <c r="L242" s="34"/>
      <c r="M242" s="234" t="s">
        <v>1</v>
      </c>
      <c r="N242" s="235" t="s">
        <v>38</v>
      </c>
      <c r="O242" s="236">
        <v>0.02802</v>
      </c>
      <c r="P242" s="236">
        <f>O242*H242</f>
        <v>13.354332000000001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238" t="s">
        <v>182</v>
      </c>
      <c r="AT242" s="238" t="s">
        <v>156</v>
      </c>
      <c r="AU242" s="238" t="s">
        <v>81</v>
      </c>
      <c r="AY242" s="14" t="s">
        <v>154</v>
      </c>
      <c r="BE242" s="239">
        <f>IF(N242="základná",J242,0)</f>
        <v>0</v>
      </c>
      <c r="BF242" s="239">
        <f>IF(N242="znížená",J242,0)</f>
        <v>314.56</v>
      </c>
      <c r="BG242" s="239">
        <f>IF(N242="zákl. prenesená",J242,0)</f>
        <v>0</v>
      </c>
      <c r="BH242" s="239">
        <f>IF(N242="zníž. prenesená",J242,0)</f>
        <v>0</v>
      </c>
      <c r="BI242" s="239">
        <f>IF(N242="nulová",J242,0)</f>
        <v>0</v>
      </c>
      <c r="BJ242" s="14" t="s">
        <v>81</v>
      </c>
      <c r="BK242" s="239">
        <f>ROUND(I242*H242,2)</f>
        <v>314.56</v>
      </c>
      <c r="BL242" s="14" t="s">
        <v>182</v>
      </c>
      <c r="BM242" s="238" t="s">
        <v>436</v>
      </c>
    </row>
    <row r="243" s="2" customFormat="1" ht="24.15" customHeight="1">
      <c r="A243" s="31"/>
      <c r="B243" s="32"/>
      <c r="C243" s="240" t="s">
        <v>437</v>
      </c>
      <c r="D243" s="240" t="s">
        <v>194</v>
      </c>
      <c r="E243" s="241" t="s">
        <v>438</v>
      </c>
      <c r="F243" s="242" t="s">
        <v>439</v>
      </c>
      <c r="G243" s="243" t="s">
        <v>159</v>
      </c>
      <c r="H243" s="244">
        <v>548.09000000000003</v>
      </c>
      <c r="I243" s="245">
        <v>1.6100000000000001</v>
      </c>
      <c r="J243" s="245">
        <f>ROUND(I243*H243,2)</f>
        <v>882.41999999999996</v>
      </c>
      <c r="K243" s="246"/>
      <c r="L243" s="247"/>
      <c r="M243" s="248" t="s">
        <v>1</v>
      </c>
      <c r="N243" s="249" t="s">
        <v>38</v>
      </c>
      <c r="O243" s="236">
        <v>0</v>
      </c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238" t="s">
        <v>212</v>
      </c>
      <c r="AT243" s="238" t="s">
        <v>194</v>
      </c>
      <c r="AU243" s="238" t="s">
        <v>81</v>
      </c>
      <c r="AY243" s="14" t="s">
        <v>154</v>
      </c>
      <c r="BE243" s="239">
        <f>IF(N243="základná",J243,0)</f>
        <v>0</v>
      </c>
      <c r="BF243" s="239">
        <f>IF(N243="znížená",J243,0)</f>
        <v>882.41999999999996</v>
      </c>
      <c r="BG243" s="239">
        <f>IF(N243="zákl. prenesená",J243,0)</f>
        <v>0</v>
      </c>
      <c r="BH243" s="239">
        <f>IF(N243="zníž. prenesená",J243,0)</f>
        <v>0</v>
      </c>
      <c r="BI243" s="239">
        <f>IF(N243="nulová",J243,0)</f>
        <v>0</v>
      </c>
      <c r="BJ243" s="14" t="s">
        <v>81</v>
      </c>
      <c r="BK243" s="239">
        <f>ROUND(I243*H243,2)</f>
        <v>882.41999999999996</v>
      </c>
      <c r="BL243" s="14" t="s">
        <v>182</v>
      </c>
      <c r="BM243" s="238" t="s">
        <v>440</v>
      </c>
    </row>
    <row r="244" s="2" customFormat="1" ht="24.15" customHeight="1">
      <c r="A244" s="31"/>
      <c r="B244" s="32"/>
      <c r="C244" s="227" t="s">
        <v>294</v>
      </c>
      <c r="D244" s="227" t="s">
        <v>156</v>
      </c>
      <c r="E244" s="228" t="s">
        <v>441</v>
      </c>
      <c r="F244" s="229" t="s">
        <v>442</v>
      </c>
      <c r="G244" s="230" t="s">
        <v>408</v>
      </c>
      <c r="H244" s="231">
        <v>230.33000000000001</v>
      </c>
      <c r="I244" s="232">
        <v>3.2616597999999999</v>
      </c>
      <c r="J244" s="232">
        <f>ROUND(I244*H244,2)</f>
        <v>751.25999999999999</v>
      </c>
      <c r="K244" s="233"/>
      <c r="L244" s="34"/>
      <c r="M244" s="234" t="s">
        <v>1</v>
      </c>
      <c r="N244" s="235" t="s">
        <v>38</v>
      </c>
      <c r="O244" s="236">
        <v>0</v>
      </c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238" t="s">
        <v>182</v>
      </c>
      <c r="AT244" s="238" t="s">
        <v>156</v>
      </c>
      <c r="AU244" s="238" t="s">
        <v>81</v>
      </c>
      <c r="AY244" s="14" t="s">
        <v>154</v>
      </c>
      <c r="BE244" s="239">
        <f>IF(N244="základná",J244,0)</f>
        <v>0</v>
      </c>
      <c r="BF244" s="239">
        <f>IF(N244="znížená",J244,0)</f>
        <v>751.25999999999999</v>
      </c>
      <c r="BG244" s="239">
        <f>IF(N244="zákl. prenesená",J244,0)</f>
        <v>0</v>
      </c>
      <c r="BH244" s="239">
        <f>IF(N244="zníž. prenesená",J244,0)</f>
        <v>0</v>
      </c>
      <c r="BI244" s="239">
        <f>IF(N244="nulová",J244,0)</f>
        <v>0</v>
      </c>
      <c r="BJ244" s="14" t="s">
        <v>81</v>
      </c>
      <c r="BK244" s="239">
        <f>ROUND(I244*H244,2)</f>
        <v>751.25999999999999</v>
      </c>
      <c r="BL244" s="14" t="s">
        <v>182</v>
      </c>
      <c r="BM244" s="238" t="s">
        <v>443</v>
      </c>
    </row>
    <row r="245" s="12" customFormat="1" ht="22.8" customHeight="1">
      <c r="A245" s="12"/>
      <c r="B245" s="212"/>
      <c r="C245" s="213"/>
      <c r="D245" s="214" t="s">
        <v>71</v>
      </c>
      <c r="E245" s="225" t="s">
        <v>444</v>
      </c>
      <c r="F245" s="225" t="s">
        <v>445</v>
      </c>
      <c r="G245" s="213"/>
      <c r="H245" s="213"/>
      <c r="I245" s="213"/>
      <c r="J245" s="226">
        <f>BK245</f>
        <v>26303.539999999997</v>
      </c>
      <c r="K245" s="213"/>
      <c r="L245" s="217"/>
      <c r="M245" s="218"/>
      <c r="N245" s="219"/>
      <c r="O245" s="219"/>
      <c r="P245" s="220">
        <f>SUM(P246:P256)</f>
        <v>280.37745768000002</v>
      </c>
      <c r="Q245" s="219"/>
      <c r="R245" s="220">
        <f>SUM(R246:R256)</f>
        <v>0.37693319999999997</v>
      </c>
      <c r="S245" s="219"/>
      <c r="T245" s="221">
        <f>SUM(T246:T256)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2" t="s">
        <v>81</v>
      </c>
      <c r="AT245" s="223" t="s">
        <v>71</v>
      </c>
      <c r="AU245" s="223" t="s">
        <v>77</v>
      </c>
      <c r="AY245" s="222" t="s">
        <v>154</v>
      </c>
      <c r="BK245" s="224">
        <f>SUM(BK246:BK256)</f>
        <v>26303.539999999997</v>
      </c>
    </row>
    <row r="246" s="2" customFormat="1" ht="24.15" customHeight="1">
      <c r="A246" s="31"/>
      <c r="B246" s="32"/>
      <c r="C246" s="227" t="s">
        <v>446</v>
      </c>
      <c r="D246" s="227" t="s">
        <v>156</v>
      </c>
      <c r="E246" s="228" t="s">
        <v>447</v>
      </c>
      <c r="F246" s="229" t="s">
        <v>448</v>
      </c>
      <c r="G246" s="230" t="s">
        <v>159</v>
      </c>
      <c r="H246" s="231">
        <v>476.60000000000002</v>
      </c>
      <c r="I246" s="232">
        <v>1.6699999999999999</v>
      </c>
      <c r="J246" s="232">
        <f>ROUND(I246*H246,2)</f>
        <v>795.91999999999996</v>
      </c>
      <c r="K246" s="233"/>
      <c r="L246" s="34"/>
      <c r="M246" s="234" t="s">
        <v>1</v>
      </c>
      <c r="N246" s="235" t="s">
        <v>38</v>
      </c>
      <c r="O246" s="236">
        <v>0.093479999999999994</v>
      </c>
      <c r="P246" s="236">
        <f>O246*H246</f>
        <v>44.552568000000001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238" t="s">
        <v>182</v>
      </c>
      <c r="AT246" s="238" t="s">
        <v>156</v>
      </c>
      <c r="AU246" s="238" t="s">
        <v>81</v>
      </c>
      <c r="AY246" s="14" t="s">
        <v>154</v>
      </c>
      <c r="BE246" s="239">
        <f>IF(N246="základná",J246,0)</f>
        <v>0</v>
      </c>
      <c r="BF246" s="239">
        <f>IF(N246="znížená",J246,0)</f>
        <v>795.91999999999996</v>
      </c>
      <c r="BG246" s="239">
        <f>IF(N246="zákl. prenesená",J246,0)</f>
        <v>0</v>
      </c>
      <c r="BH246" s="239">
        <f>IF(N246="zníž. prenesená",J246,0)</f>
        <v>0</v>
      </c>
      <c r="BI246" s="239">
        <f>IF(N246="nulová",J246,0)</f>
        <v>0</v>
      </c>
      <c r="BJ246" s="14" t="s">
        <v>81</v>
      </c>
      <c r="BK246" s="239">
        <f>ROUND(I246*H246,2)</f>
        <v>795.91999999999996</v>
      </c>
      <c r="BL246" s="14" t="s">
        <v>182</v>
      </c>
      <c r="BM246" s="238" t="s">
        <v>449</v>
      </c>
    </row>
    <row r="247" s="2" customFormat="1" ht="37.8" customHeight="1">
      <c r="A247" s="31"/>
      <c r="B247" s="32"/>
      <c r="C247" s="240" t="s">
        <v>297</v>
      </c>
      <c r="D247" s="240" t="s">
        <v>194</v>
      </c>
      <c r="E247" s="241" t="s">
        <v>450</v>
      </c>
      <c r="F247" s="242" t="s">
        <v>451</v>
      </c>
      <c r="G247" s="243" t="s">
        <v>159</v>
      </c>
      <c r="H247" s="244">
        <v>486.132</v>
      </c>
      <c r="I247" s="245">
        <v>12.560000000000001</v>
      </c>
      <c r="J247" s="245">
        <f>ROUND(I247*H247,2)</f>
        <v>6105.8199999999997</v>
      </c>
      <c r="K247" s="246"/>
      <c r="L247" s="247"/>
      <c r="M247" s="248" t="s">
        <v>1</v>
      </c>
      <c r="N247" s="249" t="s">
        <v>38</v>
      </c>
      <c r="O247" s="236">
        <v>0</v>
      </c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238" t="s">
        <v>212</v>
      </c>
      <c r="AT247" s="238" t="s">
        <v>194</v>
      </c>
      <c r="AU247" s="238" t="s">
        <v>81</v>
      </c>
      <c r="AY247" s="14" t="s">
        <v>154</v>
      </c>
      <c r="BE247" s="239">
        <f>IF(N247="základná",J247,0)</f>
        <v>0</v>
      </c>
      <c r="BF247" s="239">
        <f>IF(N247="znížená",J247,0)</f>
        <v>6105.8199999999997</v>
      </c>
      <c r="BG247" s="239">
        <f>IF(N247="zákl. prenesená",J247,0)</f>
        <v>0</v>
      </c>
      <c r="BH247" s="239">
        <f>IF(N247="zníž. prenesená",J247,0)</f>
        <v>0</v>
      </c>
      <c r="BI247" s="239">
        <f>IF(N247="nulová",J247,0)</f>
        <v>0</v>
      </c>
      <c r="BJ247" s="14" t="s">
        <v>81</v>
      </c>
      <c r="BK247" s="239">
        <f>ROUND(I247*H247,2)</f>
        <v>6105.8199999999997</v>
      </c>
      <c r="BL247" s="14" t="s">
        <v>182</v>
      </c>
      <c r="BM247" s="238" t="s">
        <v>452</v>
      </c>
    </row>
    <row r="248" s="2" customFormat="1" ht="24.15" customHeight="1">
      <c r="A248" s="31"/>
      <c r="B248" s="32"/>
      <c r="C248" s="227" t="s">
        <v>453</v>
      </c>
      <c r="D248" s="227" t="s">
        <v>156</v>
      </c>
      <c r="E248" s="228" t="s">
        <v>454</v>
      </c>
      <c r="F248" s="229" t="s">
        <v>455</v>
      </c>
      <c r="G248" s="230" t="s">
        <v>159</v>
      </c>
      <c r="H248" s="231">
        <v>912.04999999999995</v>
      </c>
      <c r="I248" s="232">
        <v>1.0700000000000001</v>
      </c>
      <c r="J248" s="232">
        <f>ROUND(I248*H248,2)</f>
        <v>975.88999999999999</v>
      </c>
      <c r="K248" s="233"/>
      <c r="L248" s="34"/>
      <c r="M248" s="234" t="s">
        <v>1</v>
      </c>
      <c r="N248" s="235" t="s">
        <v>38</v>
      </c>
      <c r="O248" s="236">
        <v>0.060229999999999999</v>
      </c>
      <c r="P248" s="236">
        <f>O248*H248</f>
        <v>54.932771499999994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238" t="s">
        <v>182</v>
      </c>
      <c r="AT248" s="238" t="s">
        <v>156</v>
      </c>
      <c r="AU248" s="238" t="s">
        <v>81</v>
      </c>
      <c r="AY248" s="14" t="s">
        <v>154</v>
      </c>
      <c r="BE248" s="239">
        <f>IF(N248="základná",J248,0)</f>
        <v>0</v>
      </c>
      <c r="BF248" s="239">
        <f>IF(N248="znížená",J248,0)</f>
        <v>975.88999999999999</v>
      </c>
      <c r="BG248" s="239">
        <f>IF(N248="zákl. prenesená",J248,0)</f>
        <v>0</v>
      </c>
      <c r="BH248" s="239">
        <f>IF(N248="zníž. prenesená",J248,0)</f>
        <v>0</v>
      </c>
      <c r="BI248" s="239">
        <f>IF(N248="nulová",J248,0)</f>
        <v>0</v>
      </c>
      <c r="BJ248" s="14" t="s">
        <v>81</v>
      </c>
      <c r="BK248" s="239">
        <f>ROUND(I248*H248,2)</f>
        <v>975.88999999999999</v>
      </c>
      <c r="BL248" s="14" t="s">
        <v>182</v>
      </c>
      <c r="BM248" s="238" t="s">
        <v>456</v>
      </c>
    </row>
    <row r="249" s="2" customFormat="1" ht="37.8" customHeight="1">
      <c r="A249" s="31"/>
      <c r="B249" s="32"/>
      <c r="C249" s="240" t="s">
        <v>301</v>
      </c>
      <c r="D249" s="240" t="s">
        <v>194</v>
      </c>
      <c r="E249" s="241" t="s">
        <v>457</v>
      </c>
      <c r="F249" s="242" t="s">
        <v>458</v>
      </c>
      <c r="G249" s="243" t="s">
        <v>159</v>
      </c>
      <c r="H249" s="244">
        <v>461.11099999999999</v>
      </c>
      <c r="I249" s="245">
        <v>9.7799999999999994</v>
      </c>
      <c r="J249" s="245">
        <f>ROUND(I249*H249,2)</f>
        <v>4509.6700000000001</v>
      </c>
      <c r="K249" s="246"/>
      <c r="L249" s="247"/>
      <c r="M249" s="248" t="s">
        <v>1</v>
      </c>
      <c r="N249" s="249" t="s">
        <v>38</v>
      </c>
      <c r="O249" s="236">
        <v>0</v>
      </c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238" t="s">
        <v>212</v>
      </c>
      <c r="AT249" s="238" t="s">
        <v>194</v>
      </c>
      <c r="AU249" s="238" t="s">
        <v>81</v>
      </c>
      <c r="AY249" s="14" t="s">
        <v>154</v>
      </c>
      <c r="BE249" s="239">
        <f>IF(N249="základná",J249,0)</f>
        <v>0</v>
      </c>
      <c r="BF249" s="239">
        <f>IF(N249="znížená",J249,0)</f>
        <v>4509.6700000000001</v>
      </c>
      <c r="BG249" s="239">
        <f>IF(N249="zákl. prenesená",J249,0)</f>
        <v>0</v>
      </c>
      <c r="BH249" s="239">
        <f>IF(N249="zníž. prenesená",J249,0)</f>
        <v>0</v>
      </c>
      <c r="BI249" s="239">
        <f>IF(N249="nulová",J249,0)</f>
        <v>0</v>
      </c>
      <c r="BJ249" s="14" t="s">
        <v>81</v>
      </c>
      <c r="BK249" s="239">
        <f>ROUND(I249*H249,2)</f>
        <v>4509.6700000000001</v>
      </c>
      <c r="BL249" s="14" t="s">
        <v>182</v>
      </c>
      <c r="BM249" s="238" t="s">
        <v>459</v>
      </c>
    </row>
    <row r="250" s="2" customFormat="1" ht="24.15" customHeight="1">
      <c r="A250" s="31"/>
      <c r="B250" s="32"/>
      <c r="C250" s="240" t="s">
        <v>460</v>
      </c>
      <c r="D250" s="240" t="s">
        <v>194</v>
      </c>
      <c r="E250" s="241" t="s">
        <v>461</v>
      </c>
      <c r="F250" s="242" t="s">
        <v>462</v>
      </c>
      <c r="G250" s="243" t="s">
        <v>159</v>
      </c>
      <c r="H250" s="244">
        <v>469.18000000000001</v>
      </c>
      <c r="I250" s="245">
        <v>11.07</v>
      </c>
      <c r="J250" s="245">
        <f>ROUND(I250*H250,2)</f>
        <v>5193.8199999999997</v>
      </c>
      <c r="K250" s="246"/>
      <c r="L250" s="247"/>
      <c r="M250" s="248" t="s">
        <v>1</v>
      </c>
      <c r="N250" s="249" t="s">
        <v>38</v>
      </c>
      <c r="O250" s="236">
        <v>0</v>
      </c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238" t="s">
        <v>212</v>
      </c>
      <c r="AT250" s="238" t="s">
        <v>194</v>
      </c>
      <c r="AU250" s="238" t="s">
        <v>81</v>
      </c>
      <c r="AY250" s="14" t="s">
        <v>154</v>
      </c>
      <c r="BE250" s="239">
        <f>IF(N250="základná",J250,0)</f>
        <v>0</v>
      </c>
      <c r="BF250" s="239">
        <f>IF(N250="znížená",J250,0)</f>
        <v>5193.8199999999997</v>
      </c>
      <c r="BG250" s="239">
        <f>IF(N250="zákl. prenesená",J250,0)</f>
        <v>0</v>
      </c>
      <c r="BH250" s="239">
        <f>IF(N250="zníž. prenesená",J250,0)</f>
        <v>0</v>
      </c>
      <c r="BI250" s="239">
        <f>IF(N250="nulová",J250,0)</f>
        <v>0</v>
      </c>
      <c r="BJ250" s="14" t="s">
        <v>81</v>
      </c>
      <c r="BK250" s="239">
        <f>ROUND(I250*H250,2)</f>
        <v>5193.8199999999997</v>
      </c>
      <c r="BL250" s="14" t="s">
        <v>182</v>
      </c>
      <c r="BM250" s="238" t="s">
        <v>463</v>
      </c>
    </row>
    <row r="251" s="2" customFormat="1" ht="24.15" customHeight="1">
      <c r="A251" s="31"/>
      <c r="B251" s="32"/>
      <c r="C251" s="227" t="s">
        <v>304</v>
      </c>
      <c r="D251" s="227" t="s">
        <v>156</v>
      </c>
      <c r="E251" s="228" t="s">
        <v>464</v>
      </c>
      <c r="F251" s="229" t="s">
        <v>465</v>
      </c>
      <c r="G251" s="230" t="s">
        <v>159</v>
      </c>
      <c r="H251" s="231">
        <v>580.66399999999999</v>
      </c>
      <c r="I251" s="232">
        <v>3.46</v>
      </c>
      <c r="J251" s="232">
        <f>ROUND(I251*H251,2)</f>
        <v>2009.0999999999999</v>
      </c>
      <c r="K251" s="233"/>
      <c r="L251" s="34"/>
      <c r="M251" s="234" t="s">
        <v>1</v>
      </c>
      <c r="N251" s="235" t="s">
        <v>38</v>
      </c>
      <c r="O251" s="236">
        <v>0.17044000000000001</v>
      </c>
      <c r="P251" s="236">
        <f>O251*H251</f>
        <v>98.968372160000001</v>
      </c>
      <c r="Q251" s="236">
        <v>0.00029999999999999997</v>
      </c>
      <c r="R251" s="236">
        <f>Q251*H251</f>
        <v>0.17419919999999997</v>
      </c>
      <c r="S251" s="236">
        <v>0</v>
      </c>
      <c r="T251" s="237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238" t="s">
        <v>182</v>
      </c>
      <c r="AT251" s="238" t="s">
        <v>156</v>
      </c>
      <c r="AU251" s="238" t="s">
        <v>81</v>
      </c>
      <c r="AY251" s="14" t="s">
        <v>154</v>
      </c>
      <c r="BE251" s="239">
        <f>IF(N251="základná",J251,0)</f>
        <v>0</v>
      </c>
      <c r="BF251" s="239">
        <f>IF(N251="znížená",J251,0)</f>
        <v>2009.0999999999999</v>
      </c>
      <c r="BG251" s="239">
        <f>IF(N251="zákl. prenesená",J251,0)</f>
        <v>0</v>
      </c>
      <c r="BH251" s="239">
        <f>IF(N251="zníž. prenesená",J251,0)</f>
        <v>0</v>
      </c>
      <c r="BI251" s="239">
        <f>IF(N251="nulová",J251,0)</f>
        <v>0</v>
      </c>
      <c r="BJ251" s="14" t="s">
        <v>81</v>
      </c>
      <c r="BK251" s="239">
        <f>ROUND(I251*H251,2)</f>
        <v>2009.0999999999999</v>
      </c>
      <c r="BL251" s="14" t="s">
        <v>182</v>
      </c>
      <c r="BM251" s="238" t="s">
        <v>466</v>
      </c>
    </row>
    <row r="252" s="2" customFormat="1" ht="37.8" customHeight="1">
      <c r="A252" s="31"/>
      <c r="B252" s="32"/>
      <c r="C252" s="240" t="s">
        <v>467</v>
      </c>
      <c r="D252" s="240" t="s">
        <v>194</v>
      </c>
      <c r="E252" s="241" t="s">
        <v>468</v>
      </c>
      <c r="F252" s="242" t="s">
        <v>469</v>
      </c>
      <c r="G252" s="243" t="s">
        <v>159</v>
      </c>
      <c r="H252" s="244">
        <v>592.27700000000004</v>
      </c>
      <c r="I252" s="245">
        <v>6.0199999999999996</v>
      </c>
      <c r="J252" s="245">
        <f>ROUND(I252*H252,2)</f>
        <v>3565.5100000000002</v>
      </c>
      <c r="K252" s="246"/>
      <c r="L252" s="247"/>
      <c r="M252" s="248" t="s">
        <v>1</v>
      </c>
      <c r="N252" s="249" t="s">
        <v>38</v>
      </c>
      <c r="O252" s="236">
        <v>0</v>
      </c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238" t="s">
        <v>212</v>
      </c>
      <c r="AT252" s="238" t="s">
        <v>194</v>
      </c>
      <c r="AU252" s="238" t="s">
        <v>81</v>
      </c>
      <c r="AY252" s="14" t="s">
        <v>154</v>
      </c>
      <c r="BE252" s="239">
        <f>IF(N252="základná",J252,0)</f>
        <v>0</v>
      </c>
      <c r="BF252" s="239">
        <f>IF(N252="znížená",J252,0)</f>
        <v>3565.5100000000002</v>
      </c>
      <c r="BG252" s="239">
        <f>IF(N252="zákl. prenesená",J252,0)</f>
        <v>0</v>
      </c>
      <c r="BH252" s="239">
        <f>IF(N252="zníž. prenesená",J252,0)</f>
        <v>0</v>
      </c>
      <c r="BI252" s="239">
        <f>IF(N252="nulová",J252,0)</f>
        <v>0</v>
      </c>
      <c r="BJ252" s="14" t="s">
        <v>81</v>
      </c>
      <c r="BK252" s="239">
        <f>ROUND(I252*H252,2)</f>
        <v>3565.5100000000002</v>
      </c>
      <c r="BL252" s="14" t="s">
        <v>182</v>
      </c>
      <c r="BM252" s="238" t="s">
        <v>470</v>
      </c>
    </row>
    <row r="253" s="2" customFormat="1" ht="24.15" customHeight="1">
      <c r="A253" s="31"/>
      <c r="B253" s="32"/>
      <c r="C253" s="227" t="s">
        <v>308</v>
      </c>
      <c r="D253" s="227" t="s">
        <v>156</v>
      </c>
      <c r="E253" s="228" t="s">
        <v>471</v>
      </c>
      <c r="F253" s="229" t="s">
        <v>472</v>
      </c>
      <c r="G253" s="230" t="s">
        <v>159</v>
      </c>
      <c r="H253" s="231">
        <v>74.585999999999999</v>
      </c>
      <c r="I253" s="232">
        <v>4.5</v>
      </c>
      <c r="J253" s="232">
        <f>ROUND(I253*H253,2)</f>
        <v>335.63999999999999</v>
      </c>
      <c r="K253" s="233"/>
      <c r="L253" s="34"/>
      <c r="M253" s="234" t="s">
        <v>1</v>
      </c>
      <c r="N253" s="235" t="s">
        <v>38</v>
      </c>
      <c r="O253" s="236">
        <v>0.19256999999999999</v>
      </c>
      <c r="P253" s="236">
        <f>O253*H253</f>
        <v>14.36302602</v>
      </c>
      <c r="Q253" s="236">
        <v>0.0025000000000000001</v>
      </c>
      <c r="R253" s="236">
        <f>Q253*H253</f>
        <v>0.18646499999999999</v>
      </c>
      <c r="S253" s="236">
        <v>0</v>
      </c>
      <c r="T253" s="237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238" t="s">
        <v>182</v>
      </c>
      <c r="AT253" s="238" t="s">
        <v>156</v>
      </c>
      <c r="AU253" s="238" t="s">
        <v>81</v>
      </c>
      <c r="AY253" s="14" t="s">
        <v>154</v>
      </c>
      <c r="BE253" s="239">
        <f>IF(N253="základná",J253,0)</f>
        <v>0</v>
      </c>
      <c r="BF253" s="239">
        <f>IF(N253="znížená",J253,0)</f>
        <v>335.63999999999999</v>
      </c>
      <c r="BG253" s="239">
        <f>IF(N253="zákl. prenesená",J253,0)</f>
        <v>0</v>
      </c>
      <c r="BH253" s="239">
        <f>IF(N253="zníž. prenesená",J253,0)</f>
        <v>0</v>
      </c>
      <c r="BI253" s="239">
        <f>IF(N253="nulová",J253,0)</f>
        <v>0</v>
      </c>
      <c r="BJ253" s="14" t="s">
        <v>81</v>
      </c>
      <c r="BK253" s="239">
        <f>ROUND(I253*H253,2)</f>
        <v>335.63999999999999</v>
      </c>
      <c r="BL253" s="14" t="s">
        <v>182</v>
      </c>
      <c r="BM253" s="238" t="s">
        <v>473</v>
      </c>
    </row>
    <row r="254" s="2" customFormat="1" ht="24.15" customHeight="1">
      <c r="A254" s="31"/>
      <c r="B254" s="32"/>
      <c r="C254" s="240" t="s">
        <v>474</v>
      </c>
      <c r="D254" s="240" t="s">
        <v>194</v>
      </c>
      <c r="E254" s="241" t="s">
        <v>475</v>
      </c>
      <c r="F254" s="242" t="s">
        <v>476</v>
      </c>
      <c r="G254" s="243" t="s">
        <v>159</v>
      </c>
      <c r="H254" s="244">
        <v>76.078000000000003</v>
      </c>
      <c r="I254" s="245">
        <v>5.6500000000000004</v>
      </c>
      <c r="J254" s="245">
        <f>ROUND(I254*H254,2)</f>
        <v>429.83999999999998</v>
      </c>
      <c r="K254" s="246"/>
      <c r="L254" s="247"/>
      <c r="M254" s="248" t="s">
        <v>1</v>
      </c>
      <c r="N254" s="249" t="s">
        <v>38</v>
      </c>
      <c r="O254" s="236">
        <v>0</v>
      </c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238" t="s">
        <v>212</v>
      </c>
      <c r="AT254" s="238" t="s">
        <v>194</v>
      </c>
      <c r="AU254" s="238" t="s">
        <v>81</v>
      </c>
      <c r="AY254" s="14" t="s">
        <v>154</v>
      </c>
      <c r="BE254" s="239">
        <f>IF(N254="základná",J254,0)</f>
        <v>0</v>
      </c>
      <c r="BF254" s="239">
        <f>IF(N254="znížená",J254,0)</f>
        <v>429.83999999999998</v>
      </c>
      <c r="BG254" s="239">
        <f>IF(N254="zákl. prenesená",J254,0)</f>
        <v>0</v>
      </c>
      <c r="BH254" s="239">
        <f>IF(N254="zníž. prenesená",J254,0)</f>
        <v>0</v>
      </c>
      <c r="BI254" s="239">
        <f>IF(N254="nulová",J254,0)</f>
        <v>0</v>
      </c>
      <c r="BJ254" s="14" t="s">
        <v>81</v>
      </c>
      <c r="BK254" s="239">
        <f>ROUND(I254*H254,2)</f>
        <v>429.83999999999998</v>
      </c>
      <c r="BL254" s="14" t="s">
        <v>182</v>
      </c>
      <c r="BM254" s="238" t="s">
        <v>477</v>
      </c>
    </row>
    <row r="255" s="2" customFormat="1" ht="21.75" customHeight="1">
      <c r="A255" s="31"/>
      <c r="B255" s="32"/>
      <c r="C255" s="227" t="s">
        <v>312</v>
      </c>
      <c r="D255" s="227" t="s">
        <v>156</v>
      </c>
      <c r="E255" s="228" t="s">
        <v>478</v>
      </c>
      <c r="F255" s="229" t="s">
        <v>479</v>
      </c>
      <c r="G255" s="230" t="s">
        <v>373</v>
      </c>
      <c r="H255" s="231">
        <v>493</v>
      </c>
      <c r="I255" s="232">
        <v>4.0199999999999996</v>
      </c>
      <c r="J255" s="232">
        <f>ROUND(I255*H255,2)</f>
        <v>1981.8599999999999</v>
      </c>
      <c r="K255" s="233"/>
      <c r="L255" s="34"/>
      <c r="M255" s="234" t="s">
        <v>1</v>
      </c>
      <c r="N255" s="235" t="s">
        <v>38</v>
      </c>
      <c r="O255" s="236">
        <v>0.13704</v>
      </c>
      <c r="P255" s="236">
        <f>O255*H255</f>
        <v>67.560720000000003</v>
      </c>
      <c r="Q255" s="236">
        <v>3.3000000000000003E-05</v>
      </c>
      <c r="R255" s="236">
        <f>Q255*H255</f>
        <v>0.016269000000000002</v>
      </c>
      <c r="S255" s="236">
        <v>0</v>
      </c>
      <c r="T255" s="237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238" t="s">
        <v>182</v>
      </c>
      <c r="AT255" s="238" t="s">
        <v>156</v>
      </c>
      <c r="AU255" s="238" t="s">
        <v>81</v>
      </c>
      <c r="AY255" s="14" t="s">
        <v>154</v>
      </c>
      <c r="BE255" s="239">
        <f>IF(N255="základná",J255,0)</f>
        <v>0</v>
      </c>
      <c r="BF255" s="239">
        <f>IF(N255="znížená",J255,0)</f>
        <v>1981.8599999999999</v>
      </c>
      <c r="BG255" s="239">
        <f>IF(N255="zákl. prenesená",J255,0)</f>
        <v>0</v>
      </c>
      <c r="BH255" s="239">
        <f>IF(N255="zníž. prenesená",J255,0)</f>
        <v>0</v>
      </c>
      <c r="BI255" s="239">
        <f>IF(N255="nulová",J255,0)</f>
        <v>0</v>
      </c>
      <c r="BJ255" s="14" t="s">
        <v>81</v>
      </c>
      <c r="BK255" s="239">
        <f>ROUND(I255*H255,2)</f>
        <v>1981.8599999999999</v>
      </c>
      <c r="BL255" s="14" t="s">
        <v>182</v>
      </c>
      <c r="BM255" s="238" t="s">
        <v>480</v>
      </c>
    </row>
    <row r="256" s="2" customFormat="1" ht="24.15" customHeight="1">
      <c r="A256" s="31"/>
      <c r="B256" s="32"/>
      <c r="C256" s="227" t="s">
        <v>481</v>
      </c>
      <c r="D256" s="227" t="s">
        <v>156</v>
      </c>
      <c r="E256" s="228" t="s">
        <v>482</v>
      </c>
      <c r="F256" s="229" t="s">
        <v>483</v>
      </c>
      <c r="G256" s="230" t="s">
        <v>408</v>
      </c>
      <c r="H256" s="231">
        <v>245.56100000000001</v>
      </c>
      <c r="I256" s="232">
        <v>1.6308298999999999</v>
      </c>
      <c r="J256" s="232">
        <f>ROUND(I256*H256,2)</f>
        <v>400.47000000000003</v>
      </c>
      <c r="K256" s="233"/>
      <c r="L256" s="34"/>
      <c r="M256" s="234" t="s">
        <v>1</v>
      </c>
      <c r="N256" s="235" t="s">
        <v>38</v>
      </c>
      <c r="O256" s="236">
        <v>0</v>
      </c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238" t="s">
        <v>182</v>
      </c>
      <c r="AT256" s="238" t="s">
        <v>156</v>
      </c>
      <c r="AU256" s="238" t="s">
        <v>81</v>
      </c>
      <c r="AY256" s="14" t="s">
        <v>154</v>
      </c>
      <c r="BE256" s="239">
        <f>IF(N256="základná",J256,0)</f>
        <v>0</v>
      </c>
      <c r="BF256" s="239">
        <f>IF(N256="znížená",J256,0)</f>
        <v>400.47000000000003</v>
      </c>
      <c r="BG256" s="239">
        <f>IF(N256="zákl. prenesená",J256,0)</f>
        <v>0</v>
      </c>
      <c r="BH256" s="239">
        <f>IF(N256="zníž. prenesená",J256,0)</f>
        <v>0</v>
      </c>
      <c r="BI256" s="239">
        <f>IF(N256="nulová",J256,0)</f>
        <v>0</v>
      </c>
      <c r="BJ256" s="14" t="s">
        <v>81</v>
      </c>
      <c r="BK256" s="239">
        <f>ROUND(I256*H256,2)</f>
        <v>400.47000000000003</v>
      </c>
      <c r="BL256" s="14" t="s">
        <v>182</v>
      </c>
      <c r="BM256" s="238" t="s">
        <v>484</v>
      </c>
    </row>
    <row r="257" s="12" customFormat="1" ht="22.8" customHeight="1">
      <c r="A257" s="12"/>
      <c r="B257" s="212"/>
      <c r="C257" s="213"/>
      <c r="D257" s="214" t="s">
        <v>71</v>
      </c>
      <c r="E257" s="225" t="s">
        <v>485</v>
      </c>
      <c r="F257" s="225" t="s">
        <v>486</v>
      </c>
      <c r="G257" s="213"/>
      <c r="H257" s="213"/>
      <c r="I257" s="213"/>
      <c r="J257" s="226">
        <f>BK257</f>
        <v>8707.5599999999995</v>
      </c>
      <c r="K257" s="213"/>
      <c r="L257" s="217"/>
      <c r="M257" s="218"/>
      <c r="N257" s="219"/>
      <c r="O257" s="219"/>
      <c r="P257" s="220">
        <f>SUM(P258:P280)</f>
        <v>53.35127</v>
      </c>
      <c r="Q257" s="219"/>
      <c r="R257" s="220">
        <f>SUM(R258:R280)</f>
        <v>0</v>
      </c>
      <c r="S257" s="219"/>
      <c r="T257" s="221">
        <f>SUM(T258:T280)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22" t="s">
        <v>81</v>
      </c>
      <c r="AT257" s="223" t="s">
        <v>71</v>
      </c>
      <c r="AU257" s="223" t="s">
        <v>77</v>
      </c>
      <c r="AY257" s="222" t="s">
        <v>154</v>
      </c>
      <c r="BK257" s="224">
        <f>SUM(BK258:BK280)</f>
        <v>8707.5599999999995</v>
      </c>
    </row>
    <row r="258" s="2" customFormat="1" ht="21.75" customHeight="1">
      <c r="A258" s="31"/>
      <c r="B258" s="32"/>
      <c r="C258" s="227" t="s">
        <v>316</v>
      </c>
      <c r="D258" s="227" t="s">
        <v>156</v>
      </c>
      <c r="E258" s="228" t="s">
        <v>487</v>
      </c>
      <c r="F258" s="229" t="s">
        <v>488</v>
      </c>
      <c r="G258" s="230" t="s">
        <v>373</v>
      </c>
      <c r="H258" s="231">
        <v>4</v>
      </c>
      <c r="I258" s="232">
        <v>19.800000000000001</v>
      </c>
      <c r="J258" s="232">
        <f>ROUND(I258*H258,2)</f>
        <v>79.200000000000003</v>
      </c>
      <c r="K258" s="233"/>
      <c r="L258" s="34"/>
      <c r="M258" s="234" t="s">
        <v>1</v>
      </c>
      <c r="N258" s="235" t="s">
        <v>38</v>
      </c>
      <c r="O258" s="236">
        <v>0.61724000000000001</v>
      </c>
      <c r="P258" s="236">
        <f>O258*H258</f>
        <v>2.46896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238" t="s">
        <v>182</v>
      </c>
      <c r="AT258" s="238" t="s">
        <v>156</v>
      </c>
      <c r="AU258" s="238" t="s">
        <v>81</v>
      </c>
      <c r="AY258" s="14" t="s">
        <v>154</v>
      </c>
      <c r="BE258" s="239">
        <f>IF(N258="základná",J258,0)</f>
        <v>0</v>
      </c>
      <c r="BF258" s="239">
        <f>IF(N258="znížená",J258,0)</f>
        <v>79.200000000000003</v>
      </c>
      <c r="BG258" s="239">
        <f>IF(N258="zákl. prenesená",J258,0)</f>
        <v>0</v>
      </c>
      <c r="BH258" s="239">
        <f>IF(N258="zníž. prenesená",J258,0)</f>
        <v>0</v>
      </c>
      <c r="BI258" s="239">
        <f>IF(N258="nulová",J258,0)</f>
        <v>0</v>
      </c>
      <c r="BJ258" s="14" t="s">
        <v>81</v>
      </c>
      <c r="BK258" s="239">
        <f>ROUND(I258*H258,2)</f>
        <v>79.200000000000003</v>
      </c>
      <c r="BL258" s="14" t="s">
        <v>182</v>
      </c>
      <c r="BM258" s="238" t="s">
        <v>489</v>
      </c>
    </row>
    <row r="259" s="2" customFormat="1" ht="16.5" customHeight="1">
      <c r="A259" s="31"/>
      <c r="B259" s="32"/>
      <c r="C259" s="227" t="s">
        <v>490</v>
      </c>
      <c r="D259" s="227" t="s">
        <v>156</v>
      </c>
      <c r="E259" s="228" t="s">
        <v>491</v>
      </c>
      <c r="F259" s="229" t="s">
        <v>492</v>
      </c>
      <c r="G259" s="230" t="s">
        <v>373</v>
      </c>
      <c r="H259" s="231">
        <v>49</v>
      </c>
      <c r="I259" s="232">
        <v>27.5</v>
      </c>
      <c r="J259" s="232">
        <f>ROUND(I259*H259,2)</f>
        <v>1347.5</v>
      </c>
      <c r="K259" s="233"/>
      <c r="L259" s="34"/>
      <c r="M259" s="234" t="s">
        <v>1</v>
      </c>
      <c r="N259" s="235" t="s">
        <v>38</v>
      </c>
      <c r="O259" s="236">
        <v>0</v>
      </c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238" t="s">
        <v>182</v>
      </c>
      <c r="AT259" s="238" t="s">
        <v>156</v>
      </c>
      <c r="AU259" s="238" t="s">
        <v>81</v>
      </c>
      <c r="AY259" s="14" t="s">
        <v>154</v>
      </c>
      <c r="BE259" s="239">
        <f>IF(N259="základná",J259,0)</f>
        <v>0</v>
      </c>
      <c r="BF259" s="239">
        <f>IF(N259="znížená",J259,0)</f>
        <v>1347.5</v>
      </c>
      <c r="BG259" s="239">
        <f>IF(N259="zákl. prenesená",J259,0)</f>
        <v>0</v>
      </c>
      <c r="BH259" s="239">
        <f>IF(N259="zníž. prenesená",J259,0)</f>
        <v>0</v>
      </c>
      <c r="BI259" s="239">
        <f>IF(N259="nulová",J259,0)</f>
        <v>0</v>
      </c>
      <c r="BJ259" s="14" t="s">
        <v>81</v>
      </c>
      <c r="BK259" s="239">
        <f>ROUND(I259*H259,2)</f>
        <v>1347.5</v>
      </c>
      <c r="BL259" s="14" t="s">
        <v>182</v>
      </c>
      <c r="BM259" s="238" t="s">
        <v>493</v>
      </c>
    </row>
    <row r="260" s="2" customFormat="1" ht="21.75" customHeight="1">
      <c r="A260" s="31"/>
      <c r="B260" s="32"/>
      <c r="C260" s="227" t="s">
        <v>319</v>
      </c>
      <c r="D260" s="227" t="s">
        <v>156</v>
      </c>
      <c r="E260" s="228" t="s">
        <v>494</v>
      </c>
      <c r="F260" s="229" t="s">
        <v>495</v>
      </c>
      <c r="G260" s="230" t="s">
        <v>373</v>
      </c>
      <c r="H260" s="231">
        <v>17</v>
      </c>
      <c r="I260" s="232">
        <v>49.5</v>
      </c>
      <c r="J260" s="232">
        <f>ROUND(I260*H260,2)</f>
        <v>841.5</v>
      </c>
      <c r="K260" s="233"/>
      <c r="L260" s="34"/>
      <c r="M260" s="234" t="s">
        <v>1</v>
      </c>
      <c r="N260" s="235" t="s">
        <v>38</v>
      </c>
      <c r="O260" s="236">
        <v>0</v>
      </c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238" t="s">
        <v>182</v>
      </c>
      <c r="AT260" s="238" t="s">
        <v>156</v>
      </c>
      <c r="AU260" s="238" t="s">
        <v>81</v>
      </c>
      <c r="AY260" s="14" t="s">
        <v>154</v>
      </c>
      <c r="BE260" s="239">
        <f>IF(N260="základná",J260,0)</f>
        <v>0</v>
      </c>
      <c r="BF260" s="239">
        <f>IF(N260="znížená",J260,0)</f>
        <v>841.5</v>
      </c>
      <c r="BG260" s="239">
        <f>IF(N260="zákl. prenesená",J260,0)</f>
        <v>0</v>
      </c>
      <c r="BH260" s="239">
        <f>IF(N260="zníž. prenesená",J260,0)</f>
        <v>0</v>
      </c>
      <c r="BI260" s="239">
        <f>IF(N260="nulová",J260,0)</f>
        <v>0</v>
      </c>
      <c r="BJ260" s="14" t="s">
        <v>81</v>
      </c>
      <c r="BK260" s="239">
        <f>ROUND(I260*H260,2)</f>
        <v>841.5</v>
      </c>
      <c r="BL260" s="14" t="s">
        <v>182</v>
      </c>
      <c r="BM260" s="238" t="s">
        <v>496</v>
      </c>
    </row>
    <row r="261" s="2" customFormat="1" ht="21.75" customHeight="1">
      <c r="A261" s="31"/>
      <c r="B261" s="32"/>
      <c r="C261" s="227" t="s">
        <v>497</v>
      </c>
      <c r="D261" s="227" t="s">
        <v>156</v>
      </c>
      <c r="E261" s="228" t="s">
        <v>498</v>
      </c>
      <c r="F261" s="229" t="s">
        <v>499</v>
      </c>
      <c r="G261" s="230" t="s">
        <v>373</v>
      </c>
      <c r="H261" s="231">
        <v>6</v>
      </c>
      <c r="I261" s="232">
        <v>49.5</v>
      </c>
      <c r="J261" s="232">
        <f>ROUND(I261*H261,2)</f>
        <v>297</v>
      </c>
      <c r="K261" s="233"/>
      <c r="L261" s="34"/>
      <c r="M261" s="234" t="s">
        <v>1</v>
      </c>
      <c r="N261" s="235" t="s">
        <v>38</v>
      </c>
      <c r="O261" s="236">
        <v>0.73353999999999997</v>
      </c>
      <c r="P261" s="236">
        <f>O261*H261</f>
        <v>4.4012399999999996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238" t="s">
        <v>182</v>
      </c>
      <c r="AT261" s="238" t="s">
        <v>156</v>
      </c>
      <c r="AU261" s="238" t="s">
        <v>81</v>
      </c>
      <c r="AY261" s="14" t="s">
        <v>154</v>
      </c>
      <c r="BE261" s="239">
        <f>IF(N261="základná",J261,0)</f>
        <v>0</v>
      </c>
      <c r="BF261" s="239">
        <f>IF(N261="znížená",J261,0)</f>
        <v>297</v>
      </c>
      <c r="BG261" s="239">
        <f>IF(N261="zákl. prenesená",J261,0)</f>
        <v>0</v>
      </c>
      <c r="BH261" s="239">
        <f>IF(N261="zníž. prenesená",J261,0)</f>
        <v>0</v>
      </c>
      <c r="BI261" s="239">
        <f>IF(N261="nulová",J261,0)</f>
        <v>0</v>
      </c>
      <c r="BJ261" s="14" t="s">
        <v>81</v>
      </c>
      <c r="BK261" s="239">
        <f>ROUND(I261*H261,2)</f>
        <v>297</v>
      </c>
      <c r="BL261" s="14" t="s">
        <v>182</v>
      </c>
      <c r="BM261" s="238" t="s">
        <v>500</v>
      </c>
    </row>
    <row r="262" s="2" customFormat="1" ht="21.75" customHeight="1">
      <c r="A262" s="31"/>
      <c r="B262" s="32"/>
      <c r="C262" s="227" t="s">
        <v>323</v>
      </c>
      <c r="D262" s="227" t="s">
        <v>156</v>
      </c>
      <c r="E262" s="228" t="s">
        <v>501</v>
      </c>
      <c r="F262" s="229" t="s">
        <v>502</v>
      </c>
      <c r="G262" s="230" t="s">
        <v>373</v>
      </c>
      <c r="H262" s="231">
        <v>42</v>
      </c>
      <c r="I262" s="232">
        <v>19.800000000000001</v>
      </c>
      <c r="J262" s="232">
        <f>ROUND(I262*H262,2)</f>
        <v>831.60000000000002</v>
      </c>
      <c r="K262" s="233"/>
      <c r="L262" s="34"/>
      <c r="M262" s="234" t="s">
        <v>1</v>
      </c>
      <c r="N262" s="235" t="s">
        <v>38</v>
      </c>
      <c r="O262" s="236">
        <v>0.29221999999999998</v>
      </c>
      <c r="P262" s="236">
        <f>O262*H262</f>
        <v>12.27324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238" t="s">
        <v>182</v>
      </c>
      <c r="AT262" s="238" t="s">
        <v>156</v>
      </c>
      <c r="AU262" s="238" t="s">
        <v>81</v>
      </c>
      <c r="AY262" s="14" t="s">
        <v>154</v>
      </c>
      <c r="BE262" s="239">
        <f>IF(N262="základná",J262,0)</f>
        <v>0</v>
      </c>
      <c r="BF262" s="239">
        <f>IF(N262="znížená",J262,0)</f>
        <v>831.60000000000002</v>
      </c>
      <c r="BG262" s="239">
        <f>IF(N262="zákl. prenesená",J262,0)</f>
        <v>0</v>
      </c>
      <c r="BH262" s="239">
        <f>IF(N262="zníž. prenesená",J262,0)</f>
        <v>0</v>
      </c>
      <c r="BI262" s="239">
        <f>IF(N262="nulová",J262,0)</f>
        <v>0</v>
      </c>
      <c r="BJ262" s="14" t="s">
        <v>81</v>
      </c>
      <c r="BK262" s="239">
        <f>ROUND(I262*H262,2)</f>
        <v>831.60000000000002</v>
      </c>
      <c r="BL262" s="14" t="s">
        <v>182</v>
      </c>
      <c r="BM262" s="238" t="s">
        <v>503</v>
      </c>
    </row>
    <row r="263" s="2" customFormat="1" ht="21.75" customHeight="1">
      <c r="A263" s="31"/>
      <c r="B263" s="32"/>
      <c r="C263" s="227" t="s">
        <v>504</v>
      </c>
      <c r="D263" s="227" t="s">
        <v>156</v>
      </c>
      <c r="E263" s="228" t="s">
        <v>505</v>
      </c>
      <c r="F263" s="229" t="s">
        <v>506</v>
      </c>
      <c r="G263" s="230" t="s">
        <v>373</v>
      </c>
      <c r="H263" s="231">
        <v>34</v>
      </c>
      <c r="I263" s="232">
        <v>49.5</v>
      </c>
      <c r="J263" s="232">
        <f>ROUND(I263*H263,2)</f>
        <v>1683</v>
      </c>
      <c r="K263" s="233"/>
      <c r="L263" s="34"/>
      <c r="M263" s="234" t="s">
        <v>1</v>
      </c>
      <c r="N263" s="235" t="s">
        <v>38</v>
      </c>
      <c r="O263" s="236">
        <v>0</v>
      </c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238" t="s">
        <v>182</v>
      </c>
      <c r="AT263" s="238" t="s">
        <v>156</v>
      </c>
      <c r="AU263" s="238" t="s">
        <v>81</v>
      </c>
      <c r="AY263" s="14" t="s">
        <v>154</v>
      </c>
      <c r="BE263" s="239">
        <f>IF(N263="základná",J263,0)</f>
        <v>0</v>
      </c>
      <c r="BF263" s="239">
        <f>IF(N263="znížená",J263,0)</f>
        <v>1683</v>
      </c>
      <c r="BG263" s="239">
        <f>IF(N263="zákl. prenesená",J263,0)</f>
        <v>0</v>
      </c>
      <c r="BH263" s="239">
        <f>IF(N263="zníž. prenesená",J263,0)</f>
        <v>0</v>
      </c>
      <c r="BI263" s="239">
        <f>IF(N263="nulová",J263,0)</f>
        <v>0</v>
      </c>
      <c r="BJ263" s="14" t="s">
        <v>81</v>
      </c>
      <c r="BK263" s="239">
        <f>ROUND(I263*H263,2)</f>
        <v>1683</v>
      </c>
      <c r="BL263" s="14" t="s">
        <v>182</v>
      </c>
      <c r="BM263" s="238" t="s">
        <v>507</v>
      </c>
    </row>
    <row r="264" s="2" customFormat="1" ht="21.75" customHeight="1">
      <c r="A264" s="31"/>
      <c r="B264" s="32"/>
      <c r="C264" s="227" t="s">
        <v>326</v>
      </c>
      <c r="D264" s="227" t="s">
        <v>156</v>
      </c>
      <c r="E264" s="228" t="s">
        <v>508</v>
      </c>
      <c r="F264" s="229" t="s">
        <v>509</v>
      </c>
      <c r="G264" s="230" t="s">
        <v>373</v>
      </c>
      <c r="H264" s="231">
        <v>6</v>
      </c>
      <c r="I264" s="232">
        <v>49.5</v>
      </c>
      <c r="J264" s="232">
        <f>ROUND(I264*H264,2)</f>
        <v>297</v>
      </c>
      <c r="K264" s="233"/>
      <c r="L264" s="34"/>
      <c r="M264" s="234" t="s">
        <v>1</v>
      </c>
      <c r="N264" s="235" t="s">
        <v>38</v>
      </c>
      <c r="O264" s="236">
        <v>0.39290999999999998</v>
      </c>
      <c r="P264" s="236">
        <f>O264*H264</f>
        <v>2.3574599999999997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238" t="s">
        <v>182</v>
      </c>
      <c r="AT264" s="238" t="s">
        <v>156</v>
      </c>
      <c r="AU264" s="238" t="s">
        <v>81</v>
      </c>
      <c r="AY264" s="14" t="s">
        <v>154</v>
      </c>
      <c r="BE264" s="239">
        <f>IF(N264="základná",J264,0)</f>
        <v>0</v>
      </c>
      <c r="BF264" s="239">
        <f>IF(N264="znížená",J264,0)</f>
        <v>297</v>
      </c>
      <c r="BG264" s="239">
        <f>IF(N264="zákl. prenesená",J264,0)</f>
        <v>0</v>
      </c>
      <c r="BH264" s="239">
        <f>IF(N264="zníž. prenesená",J264,0)</f>
        <v>0</v>
      </c>
      <c r="BI264" s="239">
        <f>IF(N264="nulová",J264,0)</f>
        <v>0</v>
      </c>
      <c r="BJ264" s="14" t="s">
        <v>81</v>
      </c>
      <c r="BK264" s="239">
        <f>ROUND(I264*H264,2)</f>
        <v>297</v>
      </c>
      <c r="BL264" s="14" t="s">
        <v>182</v>
      </c>
      <c r="BM264" s="238" t="s">
        <v>510</v>
      </c>
    </row>
    <row r="265" s="2" customFormat="1" ht="21.75" customHeight="1">
      <c r="A265" s="31"/>
      <c r="B265" s="32"/>
      <c r="C265" s="227" t="s">
        <v>511</v>
      </c>
      <c r="D265" s="227" t="s">
        <v>156</v>
      </c>
      <c r="E265" s="228" t="s">
        <v>512</v>
      </c>
      <c r="F265" s="229" t="s">
        <v>513</v>
      </c>
      <c r="G265" s="230" t="s">
        <v>373</v>
      </c>
      <c r="H265" s="231">
        <v>28</v>
      </c>
      <c r="I265" s="232">
        <v>11.529999999999999</v>
      </c>
      <c r="J265" s="232">
        <f>ROUND(I265*H265,2)</f>
        <v>322.83999999999997</v>
      </c>
      <c r="K265" s="233"/>
      <c r="L265" s="34"/>
      <c r="M265" s="234" t="s">
        <v>1</v>
      </c>
      <c r="N265" s="235" t="s">
        <v>38</v>
      </c>
      <c r="O265" s="236">
        <v>0.34244000000000002</v>
      </c>
      <c r="P265" s="236">
        <f>O265*H265</f>
        <v>9.5883200000000013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238" t="s">
        <v>182</v>
      </c>
      <c r="AT265" s="238" t="s">
        <v>156</v>
      </c>
      <c r="AU265" s="238" t="s">
        <v>81</v>
      </c>
      <c r="AY265" s="14" t="s">
        <v>154</v>
      </c>
      <c r="BE265" s="239">
        <f>IF(N265="základná",J265,0)</f>
        <v>0</v>
      </c>
      <c r="BF265" s="239">
        <f>IF(N265="znížená",J265,0)</f>
        <v>322.83999999999997</v>
      </c>
      <c r="BG265" s="239">
        <f>IF(N265="zákl. prenesená",J265,0)</f>
        <v>0</v>
      </c>
      <c r="BH265" s="239">
        <f>IF(N265="zníž. prenesená",J265,0)</f>
        <v>0</v>
      </c>
      <c r="BI265" s="239">
        <f>IF(N265="nulová",J265,0)</f>
        <v>0</v>
      </c>
      <c r="BJ265" s="14" t="s">
        <v>81</v>
      </c>
      <c r="BK265" s="239">
        <f>ROUND(I265*H265,2)</f>
        <v>322.83999999999997</v>
      </c>
      <c r="BL265" s="14" t="s">
        <v>182</v>
      </c>
      <c r="BM265" s="238" t="s">
        <v>514</v>
      </c>
    </row>
    <row r="266" s="2" customFormat="1" ht="21.75" customHeight="1">
      <c r="A266" s="31"/>
      <c r="B266" s="32"/>
      <c r="C266" s="227" t="s">
        <v>330</v>
      </c>
      <c r="D266" s="227" t="s">
        <v>156</v>
      </c>
      <c r="E266" s="228" t="s">
        <v>515</v>
      </c>
      <c r="F266" s="229" t="s">
        <v>516</v>
      </c>
      <c r="G266" s="230" t="s">
        <v>373</v>
      </c>
      <c r="H266" s="231">
        <v>12</v>
      </c>
      <c r="I266" s="232">
        <v>16.34</v>
      </c>
      <c r="J266" s="232">
        <f>ROUND(I266*H266,2)</f>
        <v>196.08000000000001</v>
      </c>
      <c r="K266" s="233"/>
      <c r="L266" s="34"/>
      <c r="M266" s="234" t="s">
        <v>1</v>
      </c>
      <c r="N266" s="235" t="s">
        <v>38</v>
      </c>
      <c r="O266" s="236">
        <v>0.40619</v>
      </c>
      <c r="P266" s="236">
        <f>O266*H266</f>
        <v>4.8742799999999997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238" t="s">
        <v>182</v>
      </c>
      <c r="AT266" s="238" t="s">
        <v>156</v>
      </c>
      <c r="AU266" s="238" t="s">
        <v>81</v>
      </c>
      <c r="AY266" s="14" t="s">
        <v>154</v>
      </c>
      <c r="BE266" s="239">
        <f>IF(N266="základná",J266,0)</f>
        <v>0</v>
      </c>
      <c r="BF266" s="239">
        <f>IF(N266="znížená",J266,0)</f>
        <v>196.08000000000001</v>
      </c>
      <c r="BG266" s="239">
        <f>IF(N266="zákl. prenesená",J266,0)</f>
        <v>0</v>
      </c>
      <c r="BH266" s="239">
        <f>IF(N266="zníž. prenesená",J266,0)</f>
        <v>0</v>
      </c>
      <c r="BI266" s="239">
        <f>IF(N266="nulová",J266,0)</f>
        <v>0</v>
      </c>
      <c r="BJ266" s="14" t="s">
        <v>81</v>
      </c>
      <c r="BK266" s="239">
        <f>ROUND(I266*H266,2)</f>
        <v>196.08000000000001</v>
      </c>
      <c r="BL266" s="14" t="s">
        <v>182</v>
      </c>
      <c r="BM266" s="238" t="s">
        <v>517</v>
      </c>
    </row>
    <row r="267" s="2" customFormat="1" ht="24.15" customHeight="1">
      <c r="A267" s="31"/>
      <c r="B267" s="32"/>
      <c r="C267" s="227" t="s">
        <v>375</v>
      </c>
      <c r="D267" s="227" t="s">
        <v>156</v>
      </c>
      <c r="E267" s="228" t="s">
        <v>518</v>
      </c>
      <c r="F267" s="229" t="s">
        <v>519</v>
      </c>
      <c r="G267" s="230" t="s">
        <v>250</v>
      </c>
      <c r="H267" s="231">
        <v>24</v>
      </c>
      <c r="I267" s="232">
        <v>5.5</v>
      </c>
      <c r="J267" s="232">
        <f>ROUND(I267*H267,2)</f>
        <v>132</v>
      </c>
      <c r="K267" s="233"/>
      <c r="L267" s="34"/>
      <c r="M267" s="234" t="s">
        <v>1</v>
      </c>
      <c r="N267" s="235" t="s">
        <v>38</v>
      </c>
      <c r="O267" s="236">
        <v>0.16500000000000001</v>
      </c>
      <c r="P267" s="236">
        <f>O267*H267</f>
        <v>3.96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238" t="s">
        <v>182</v>
      </c>
      <c r="AT267" s="238" t="s">
        <v>156</v>
      </c>
      <c r="AU267" s="238" t="s">
        <v>81</v>
      </c>
      <c r="AY267" s="14" t="s">
        <v>154</v>
      </c>
      <c r="BE267" s="239">
        <f>IF(N267="základná",J267,0)</f>
        <v>0</v>
      </c>
      <c r="BF267" s="239">
        <f>IF(N267="znížená",J267,0)</f>
        <v>132</v>
      </c>
      <c r="BG267" s="239">
        <f>IF(N267="zákl. prenesená",J267,0)</f>
        <v>0</v>
      </c>
      <c r="BH267" s="239">
        <f>IF(N267="zníž. prenesená",J267,0)</f>
        <v>0</v>
      </c>
      <c r="BI267" s="239">
        <f>IF(N267="nulová",J267,0)</f>
        <v>0</v>
      </c>
      <c r="BJ267" s="14" t="s">
        <v>81</v>
      </c>
      <c r="BK267" s="239">
        <f>ROUND(I267*H267,2)</f>
        <v>132</v>
      </c>
      <c r="BL267" s="14" t="s">
        <v>182</v>
      </c>
      <c r="BM267" s="238" t="s">
        <v>520</v>
      </c>
    </row>
    <row r="268" s="2" customFormat="1" ht="24.15" customHeight="1">
      <c r="A268" s="31"/>
      <c r="B268" s="32"/>
      <c r="C268" s="227" t="s">
        <v>333</v>
      </c>
      <c r="D268" s="227" t="s">
        <v>156</v>
      </c>
      <c r="E268" s="228" t="s">
        <v>521</v>
      </c>
      <c r="F268" s="229" t="s">
        <v>522</v>
      </c>
      <c r="G268" s="230" t="s">
        <v>250</v>
      </c>
      <c r="H268" s="231">
        <v>4</v>
      </c>
      <c r="I268" s="232">
        <v>7.7000000000000002</v>
      </c>
      <c r="J268" s="232">
        <f>ROUND(I268*H268,2)</f>
        <v>30.800000000000001</v>
      </c>
      <c r="K268" s="233"/>
      <c r="L268" s="34"/>
      <c r="M268" s="234" t="s">
        <v>1</v>
      </c>
      <c r="N268" s="235" t="s">
        <v>38</v>
      </c>
      <c r="O268" s="236">
        <v>0.19400000000000001</v>
      </c>
      <c r="P268" s="236">
        <f>O268*H268</f>
        <v>0.77600000000000002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238" t="s">
        <v>182</v>
      </c>
      <c r="AT268" s="238" t="s">
        <v>156</v>
      </c>
      <c r="AU268" s="238" t="s">
        <v>81</v>
      </c>
      <c r="AY268" s="14" t="s">
        <v>154</v>
      </c>
      <c r="BE268" s="239">
        <f>IF(N268="základná",J268,0)</f>
        <v>0</v>
      </c>
      <c r="BF268" s="239">
        <f>IF(N268="znížená",J268,0)</f>
        <v>30.800000000000001</v>
      </c>
      <c r="BG268" s="239">
        <f>IF(N268="zákl. prenesená",J268,0)</f>
        <v>0</v>
      </c>
      <c r="BH268" s="239">
        <f>IF(N268="zníž. prenesená",J268,0)</f>
        <v>0</v>
      </c>
      <c r="BI268" s="239">
        <f>IF(N268="nulová",J268,0)</f>
        <v>0</v>
      </c>
      <c r="BJ268" s="14" t="s">
        <v>81</v>
      </c>
      <c r="BK268" s="239">
        <f>ROUND(I268*H268,2)</f>
        <v>30.800000000000001</v>
      </c>
      <c r="BL268" s="14" t="s">
        <v>182</v>
      </c>
      <c r="BM268" s="238" t="s">
        <v>523</v>
      </c>
    </row>
    <row r="269" s="2" customFormat="1" ht="24.15" customHeight="1">
      <c r="A269" s="31"/>
      <c r="B269" s="32"/>
      <c r="C269" s="227" t="s">
        <v>524</v>
      </c>
      <c r="D269" s="227" t="s">
        <v>156</v>
      </c>
      <c r="E269" s="228" t="s">
        <v>525</v>
      </c>
      <c r="F269" s="229" t="s">
        <v>526</v>
      </c>
      <c r="G269" s="230" t="s">
        <v>250</v>
      </c>
      <c r="H269" s="231">
        <v>6</v>
      </c>
      <c r="I269" s="232">
        <v>11</v>
      </c>
      <c r="J269" s="232">
        <f>ROUND(I269*H269,2)</f>
        <v>66</v>
      </c>
      <c r="K269" s="233"/>
      <c r="L269" s="34"/>
      <c r="M269" s="234" t="s">
        <v>1</v>
      </c>
      <c r="N269" s="235" t="s">
        <v>38</v>
      </c>
      <c r="O269" s="236">
        <v>0.244</v>
      </c>
      <c r="P269" s="236">
        <f>O269*H269</f>
        <v>1.464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238" t="s">
        <v>182</v>
      </c>
      <c r="AT269" s="238" t="s">
        <v>156</v>
      </c>
      <c r="AU269" s="238" t="s">
        <v>81</v>
      </c>
      <c r="AY269" s="14" t="s">
        <v>154</v>
      </c>
      <c r="BE269" s="239">
        <f>IF(N269="základná",J269,0)</f>
        <v>0</v>
      </c>
      <c r="BF269" s="239">
        <f>IF(N269="znížená",J269,0)</f>
        <v>66</v>
      </c>
      <c r="BG269" s="239">
        <f>IF(N269="zákl. prenesená",J269,0)</f>
        <v>0</v>
      </c>
      <c r="BH269" s="239">
        <f>IF(N269="zníž. prenesená",J269,0)</f>
        <v>0</v>
      </c>
      <c r="BI269" s="239">
        <f>IF(N269="nulová",J269,0)</f>
        <v>0</v>
      </c>
      <c r="BJ269" s="14" t="s">
        <v>81</v>
      </c>
      <c r="BK269" s="239">
        <f>ROUND(I269*H269,2)</f>
        <v>66</v>
      </c>
      <c r="BL269" s="14" t="s">
        <v>182</v>
      </c>
      <c r="BM269" s="238" t="s">
        <v>527</v>
      </c>
    </row>
    <row r="270" s="2" customFormat="1" ht="24.15" customHeight="1">
      <c r="A270" s="31"/>
      <c r="B270" s="32"/>
      <c r="C270" s="227" t="s">
        <v>337</v>
      </c>
      <c r="D270" s="227" t="s">
        <v>156</v>
      </c>
      <c r="E270" s="228" t="s">
        <v>528</v>
      </c>
      <c r="F270" s="229" t="s">
        <v>529</v>
      </c>
      <c r="G270" s="230" t="s">
        <v>250</v>
      </c>
      <c r="H270" s="231">
        <v>1</v>
      </c>
      <c r="I270" s="232">
        <v>27.5</v>
      </c>
      <c r="J270" s="232">
        <f>ROUND(I270*H270,2)</f>
        <v>27.5</v>
      </c>
      <c r="K270" s="233"/>
      <c r="L270" s="34"/>
      <c r="M270" s="234" t="s">
        <v>1</v>
      </c>
      <c r="N270" s="235" t="s">
        <v>38</v>
      </c>
      <c r="O270" s="236">
        <v>0.32090999999999997</v>
      </c>
      <c r="P270" s="236">
        <f>O270*H270</f>
        <v>0.32090999999999997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238" t="s">
        <v>182</v>
      </c>
      <c r="AT270" s="238" t="s">
        <v>156</v>
      </c>
      <c r="AU270" s="238" t="s">
        <v>81</v>
      </c>
      <c r="AY270" s="14" t="s">
        <v>154</v>
      </c>
      <c r="BE270" s="239">
        <f>IF(N270="základná",J270,0)</f>
        <v>0</v>
      </c>
      <c r="BF270" s="239">
        <f>IF(N270="znížená",J270,0)</f>
        <v>27.5</v>
      </c>
      <c r="BG270" s="239">
        <f>IF(N270="zákl. prenesená",J270,0)</f>
        <v>0</v>
      </c>
      <c r="BH270" s="239">
        <f>IF(N270="zníž. prenesená",J270,0)</f>
        <v>0</v>
      </c>
      <c r="BI270" s="239">
        <f>IF(N270="nulová",J270,0)</f>
        <v>0</v>
      </c>
      <c r="BJ270" s="14" t="s">
        <v>81</v>
      </c>
      <c r="BK270" s="239">
        <f>ROUND(I270*H270,2)</f>
        <v>27.5</v>
      </c>
      <c r="BL270" s="14" t="s">
        <v>182</v>
      </c>
      <c r="BM270" s="238" t="s">
        <v>530</v>
      </c>
    </row>
    <row r="271" s="2" customFormat="1" ht="37.8" customHeight="1">
      <c r="A271" s="31"/>
      <c r="B271" s="32"/>
      <c r="C271" s="240" t="s">
        <v>531</v>
      </c>
      <c r="D271" s="240" t="s">
        <v>194</v>
      </c>
      <c r="E271" s="241" t="s">
        <v>532</v>
      </c>
      <c r="F271" s="242" t="s">
        <v>533</v>
      </c>
      <c r="G271" s="243" t="s">
        <v>250</v>
      </c>
      <c r="H271" s="244">
        <v>1</v>
      </c>
      <c r="I271" s="245">
        <v>172.47999999999999</v>
      </c>
      <c r="J271" s="245">
        <f>ROUND(I271*H271,2)</f>
        <v>172.47999999999999</v>
      </c>
      <c r="K271" s="246"/>
      <c r="L271" s="247"/>
      <c r="M271" s="248" t="s">
        <v>1</v>
      </c>
      <c r="N271" s="249" t="s">
        <v>38</v>
      </c>
      <c r="O271" s="236">
        <v>0</v>
      </c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238" t="s">
        <v>212</v>
      </c>
      <c r="AT271" s="238" t="s">
        <v>194</v>
      </c>
      <c r="AU271" s="238" t="s">
        <v>81</v>
      </c>
      <c r="AY271" s="14" t="s">
        <v>154</v>
      </c>
      <c r="BE271" s="239">
        <f>IF(N271="základná",J271,0)</f>
        <v>0</v>
      </c>
      <c r="BF271" s="239">
        <f>IF(N271="znížená",J271,0)</f>
        <v>172.47999999999999</v>
      </c>
      <c r="BG271" s="239">
        <f>IF(N271="zákl. prenesená",J271,0)</f>
        <v>0</v>
      </c>
      <c r="BH271" s="239">
        <f>IF(N271="zníž. prenesená",J271,0)</f>
        <v>0</v>
      </c>
      <c r="BI271" s="239">
        <f>IF(N271="nulová",J271,0)</f>
        <v>0</v>
      </c>
      <c r="BJ271" s="14" t="s">
        <v>81</v>
      </c>
      <c r="BK271" s="239">
        <f>ROUND(I271*H271,2)</f>
        <v>172.47999999999999</v>
      </c>
      <c r="BL271" s="14" t="s">
        <v>182</v>
      </c>
      <c r="BM271" s="238" t="s">
        <v>534</v>
      </c>
    </row>
    <row r="272" s="2" customFormat="1" ht="24.15" customHeight="1">
      <c r="A272" s="31"/>
      <c r="B272" s="32"/>
      <c r="C272" s="227" t="s">
        <v>340</v>
      </c>
      <c r="D272" s="227" t="s">
        <v>156</v>
      </c>
      <c r="E272" s="228" t="s">
        <v>535</v>
      </c>
      <c r="F272" s="229" t="s">
        <v>536</v>
      </c>
      <c r="G272" s="230" t="s">
        <v>250</v>
      </c>
      <c r="H272" s="231">
        <v>2</v>
      </c>
      <c r="I272" s="232">
        <v>38.5</v>
      </c>
      <c r="J272" s="232">
        <f>ROUND(I272*H272,2)</f>
        <v>77</v>
      </c>
      <c r="K272" s="233"/>
      <c r="L272" s="34"/>
      <c r="M272" s="234" t="s">
        <v>1</v>
      </c>
      <c r="N272" s="235" t="s">
        <v>38</v>
      </c>
      <c r="O272" s="236">
        <v>0.32090999999999997</v>
      </c>
      <c r="P272" s="236">
        <f>O272*H272</f>
        <v>0.64181999999999995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238" t="s">
        <v>182</v>
      </c>
      <c r="AT272" s="238" t="s">
        <v>156</v>
      </c>
      <c r="AU272" s="238" t="s">
        <v>81</v>
      </c>
      <c r="AY272" s="14" t="s">
        <v>154</v>
      </c>
      <c r="BE272" s="239">
        <f>IF(N272="základná",J272,0)</f>
        <v>0</v>
      </c>
      <c r="BF272" s="239">
        <f>IF(N272="znížená",J272,0)</f>
        <v>77</v>
      </c>
      <c r="BG272" s="239">
        <f>IF(N272="zákl. prenesená",J272,0)</f>
        <v>0</v>
      </c>
      <c r="BH272" s="239">
        <f>IF(N272="zníž. prenesená",J272,0)</f>
        <v>0</v>
      </c>
      <c r="BI272" s="239">
        <f>IF(N272="nulová",J272,0)</f>
        <v>0</v>
      </c>
      <c r="BJ272" s="14" t="s">
        <v>81</v>
      </c>
      <c r="BK272" s="239">
        <f>ROUND(I272*H272,2)</f>
        <v>77</v>
      </c>
      <c r="BL272" s="14" t="s">
        <v>182</v>
      </c>
      <c r="BM272" s="238" t="s">
        <v>537</v>
      </c>
    </row>
    <row r="273" s="2" customFormat="1" ht="37.8" customHeight="1">
      <c r="A273" s="31"/>
      <c r="B273" s="32"/>
      <c r="C273" s="240" t="s">
        <v>538</v>
      </c>
      <c r="D273" s="240" t="s">
        <v>194</v>
      </c>
      <c r="E273" s="241" t="s">
        <v>539</v>
      </c>
      <c r="F273" s="242" t="s">
        <v>540</v>
      </c>
      <c r="G273" s="243" t="s">
        <v>250</v>
      </c>
      <c r="H273" s="244">
        <v>2</v>
      </c>
      <c r="I273" s="245">
        <v>179.87000000000001</v>
      </c>
      <c r="J273" s="245">
        <f>ROUND(I273*H273,2)</f>
        <v>359.74000000000001</v>
      </c>
      <c r="K273" s="246"/>
      <c r="L273" s="247"/>
      <c r="M273" s="248" t="s">
        <v>1</v>
      </c>
      <c r="N273" s="249" t="s">
        <v>38</v>
      </c>
      <c r="O273" s="236">
        <v>0</v>
      </c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238" t="s">
        <v>212</v>
      </c>
      <c r="AT273" s="238" t="s">
        <v>194</v>
      </c>
      <c r="AU273" s="238" t="s">
        <v>81</v>
      </c>
      <c r="AY273" s="14" t="s">
        <v>154</v>
      </c>
      <c r="BE273" s="239">
        <f>IF(N273="základná",J273,0)</f>
        <v>0</v>
      </c>
      <c r="BF273" s="239">
        <f>IF(N273="znížená",J273,0)</f>
        <v>359.74000000000001</v>
      </c>
      <c r="BG273" s="239">
        <f>IF(N273="zákl. prenesená",J273,0)</f>
        <v>0</v>
      </c>
      <c r="BH273" s="239">
        <f>IF(N273="zníž. prenesená",J273,0)</f>
        <v>0</v>
      </c>
      <c r="BI273" s="239">
        <f>IF(N273="nulová",J273,0)</f>
        <v>0</v>
      </c>
      <c r="BJ273" s="14" t="s">
        <v>81</v>
      </c>
      <c r="BK273" s="239">
        <f>ROUND(I273*H273,2)</f>
        <v>359.74000000000001</v>
      </c>
      <c r="BL273" s="14" t="s">
        <v>182</v>
      </c>
      <c r="BM273" s="238" t="s">
        <v>541</v>
      </c>
    </row>
    <row r="274" s="2" customFormat="1" ht="16.5" customHeight="1">
      <c r="A274" s="31"/>
      <c r="B274" s="32"/>
      <c r="C274" s="227" t="s">
        <v>344</v>
      </c>
      <c r="D274" s="227" t="s">
        <v>156</v>
      </c>
      <c r="E274" s="228" t="s">
        <v>542</v>
      </c>
      <c r="F274" s="229" t="s">
        <v>543</v>
      </c>
      <c r="G274" s="230" t="s">
        <v>250</v>
      </c>
      <c r="H274" s="231">
        <v>4</v>
      </c>
      <c r="I274" s="232">
        <v>137.5</v>
      </c>
      <c r="J274" s="232">
        <f>ROUND(I274*H274,2)</f>
        <v>550</v>
      </c>
      <c r="K274" s="233"/>
      <c r="L274" s="34"/>
      <c r="M274" s="234" t="s">
        <v>1</v>
      </c>
      <c r="N274" s="235" t="s">
        <v>38</v>
      </c>
      <c r="O274" s="236">
        <v>0.21360000000000001</v>
      </c>
      <c r="P274" s="236">
        <f>O274*H274</f>
        <v>0.85440000000000005</v>
      </c>
      <c r="Q274" s="236">
        <v>0</v>
      </c>
      <c r="R274" s="236">
        <f>Q274*H274</f>
        <v>0</v>
      </c>
      <c r="S274" s="236">
        <v>0</v>
      </c>
      <c r="T274" s="237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238" t="s">
        <v>182</v>
      </c>
      <c r="AT274" s="238" t="s">
        <v>156</v>
      </c>
      <c r="AU274" s="238" t="s">
        <v>81</v>
      </c>
      <c r="AY274" s="14" t="s">
        <v>154</v>
      </c>
      <c r="BE274" s="239">
        <f>IF(N274="základná",J274,0)</f>
        <v>0</v>
      </c>
      <c r="BF274" s="239">
        <f>IF(N274="znížená",J274,0)</f>
        <v>550</v>
      </c>
      <c r="BG274" s="239">
        <f>IF(N274="zákl. prenesená",J274,0)</f>
        <v>0</v>
      </c>
      <c r="BH274" s="239">
        <f>IF(N274="zníž. prenesená",J274,0)</f>
        <v>0</v>
      </c>
      <c r="BI274" s="239">
        <f>IF(N274="nulová",J274,0)</f>
        <v>0</v>
      </c>
      <c r="BJ274" s="14" t="s">
        <v>81</v>
      </c>
      <c r="BK274" s="239">
        <f>ROUND(I274*H274,2)</f>
        <v>550</v>
      </c>
      <c r="BL274" s="14" t="s">
        <v>182</v>
      </c>
      <c r="BM274" s="238" t="s">
        <v>544</v>
      </c>
    </row>
    <row r="275" s="2" customFormat="1" ht="33" customHeight="1">
      <c r="A275" s="31"/>
      <c r="B275" s="32"/>
      <c r="C275" s="240" t="s">
        <v>545</v>
      </c>
      <c r="D275" s="240" t="s">
        <v>194</v>
      </c>
      <c r="E275" s="241" t="s">
        <v>546</v>
      </c>
      <c r="F275" s="242" t="s">
        <v>547</v>
      </c>
      <c r="G275" s="243" t="s">
        <v>250</v>
      </c>
      <c r="H275" s="244">
        <v>4</v>
      </c>
      <c r="I275" s="245">
        <v>164.16</v>
      </c>
      <c r="J275" s="245">
        <f>ROUND(I275*H275,2)</f>
        <v>656.63999999999999</v>
      </c>
      <c r="K275" s="246"/>
      <c r="L275" s="247"/>
      <c r="M275" s="248" t="s">
        <v>1</v>
      </c>
      <c r="N275" s="249" t="s">
        <v>38</v>
      </c>
      <c r="O275" s="236">
        <v>0</v>
      </c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238" t="s">
        <v>212</v>
      </c>
      <c r="AT275" s="238" t="s">
        <v>194</v>
      </c>
      <c r="AU275" s="238" t="s">
        <v>81</v>
      </c>
      <c r="AY275" s="14" t="s">
        <v>154</v>
      </c>
      <c r="BE275" s="239">
        <f>IF(N275="základná",J275,0)</f>
        <v>0</v>
      </c>
      <c r="BF275" s="239">
        <f>IF(N275="znížená",J275,0)</f>
        <v>656.63999999999999</v>
      </c>
      <c r="BG275" s="239">
        <f>IF(N275="zákl. prenesená",J275,0)</f>
        <v>0</v>
      </c>
      <c r="BH275" s="239">
        <f>IF(N275="zníž. prenesená",J275,0)</f>
        <v>0</v>
      </c>
      <c r="BI275" s="239">
        <f>IF(N275="nulová",J275,0)</f>
        <v>0</v>
      </c>
      <c r="BJ275" s="14" t="s">
        <v>81</v>
      </c>
      <c r="BK275" s="239">
        <f>ROUND(I275*H275,2)</f>
        <v>656.63999999999999</v>
      </c>
      <c r="BL275" s="14" t="s">
        <v>182</v>
      </c>
      <c r="BM275" s="238" t="s">
        <v>548</v>
      </c>
    </row>
    <row r="276" s="2" customFormat="1" ht="16.5" customHeight="1">
      <c r="A276" s="31"/>
      <c r="B276" s="32"/>
      <c r="C276" s="227" t="s">
        <v>347</v>
      </c>
      <c r="D276" s="227" t="s">
        <v>156</v>
      </c>
      <c r="E276" s="228" t="s">
        <v>549</v>
      </c>
      <c r="F276" s="229" t="s">
        <v>550</v>
      </c>
      <c r="G276" s="230" t="s">
        <v>250</v>
      </c>
      <c r="H276" s="231">
        <v>4</v>
      </c>
      <c r="I276" s="232">
        <v>49.5</v>
      </c>
      <c r="J276" s="232">
        <f>ROUND(I276*H276,2)</f>
        <v>198</v>
      </c>
      <c r="K276" s="233"/>
      <c r="L276" s="34"/>
      <c r="M276" s="234" t="s">
        <v>1</v>
      </c>
      <c r="N276" s="235" t="s">
        <v>38</v>
      </c>
      <c r="O276" s="236">
        <v>0.11516</v>
      </c>
      <c r="P276" s="236">
        <f>O276*H276</f>
        <v>0.46063999999999999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238" t="s">
        <v>182</v>
      </c>
      <c r="AT276" s="238" t="s">
        <v>156</v>
      </c>
      <c r="AU276" s="238" t="s">
        <v>81</v>
      </c>
      <c r="AY276" s="14" t="s">
        <v>154</v>
      </c>
      <c r="BE276" s="239">
        <f>IF(N276="základná",J276,0)</f>
        <v>0</v>
      </c>
      <c r="BF276" s="239">
        <f>IF(N276="znížená",J276,0)</f>
        <v>198</v>
      </c>
      <c r="BG276" s="239">
        <f>IF(N276="zákl. prenesená",J276,0)</f>
        <v>0</v>
      </c>
      <c r="BH276" s="239">
        <f>IF(N276="zníž. prenesená",J276,0)</f>
        <v>0</v>
      </c>
      <c r="BI276" s="239">
        <f>IF(N276="nulová",J276,0)</f>
        <v>0</v>
      </c>
      <c r="BJ276" s="14" t="s">
        <v>81</v>
      </c>
      <c r="BK276" s="239">
        <f>ROUND(I276*H276,2)</f>
        <v>198</v>
      </c>
      <c r="BL276" s="14" t="s">
        <v>182</v>
      </c>
      <c r="BM276" s="238" t="s">
        <v>551</v>
      </c>
    </row>
    <row r="277" s="2" customFormat="1" ht="16.5" customHeight="1">
      <c r="A277" s="31"/>
      <c r="B277" s="32"/>
      <c r="C277" s="240" t="s">
        <v>552</v>
      </c>
      <c r="D277" s="240" t="s">
        <v>194</v>
      </c>
      <c r="E277" s="241" t="s">
        <v>553</v>
      </c>
      <c r="F277" s="242" t="s">
        <v>554</v>
      </c>
      <c r="G277" s="243" t="s">
        <v>250</v>
      </c>
      <c r="H277" s="244">
        <v>4</v>
      </c>
      <c r="I277" s="245">
        <v>25.030000000000001</v>
      </c>
      <c r="J277" s="245">
        <f>ROUND(I277*H277,2)</f>
        <v>100.12000000000001</v>
      </c>
      <c r="K277" s="246"/>
      <c r="L277" s="247"/>
      <c r="M277" s="248" t="s">
        <v>1</v>
      </c>
      <c r="N277" s="249" t="s">
        <v>38</v>
      </c>
      <c r="O277" s="236">
        <v>0</v>
      </c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238" t="s">
        <v>212</v>
      </c>
      <c r="AT277" s="238" t="s">
        <v>194</v>
      </c>
      <c r="AU277" s="238" t="s">
        <v>81</v>
      </c>
      <c r="AY277" s="14" t="s">
        <v>154</v>
      </c>
      <c r="BE277" s="239">
        <f>IF(N277="základná",J277,0)</f>
        <v>0</v>
      </c>
      <c r="BF277" s="239">
        <f>IF(N277="znížená",J277,0)</f>
        <v>100.12000000000001</v>
      </c>
      <c r="BG277" s="239">
        <f>IF(N277="zákl. prenesená",J277,0)</f>
        <v>0</v>
      </c>
      <c r="BH277" s="239">
        <f>IF(N277="zníž. prenesená",J277,0)</f>
        <v>0</v>
      </c>
      <c r="BI277" s="239">
        <f>IF(N277="nulová",J277,0)</f>
        <v>0</v>
      </c>
      <c r="BJ277" s="14" t="s">
        <v>81</v>
      </c>
      <c r="BK277" s="239">
        <f>ROUND(I277*H277,2)</f>
        <v>100.12000000000001</v>
      </c>
      <c r="BL277" s="14" t="s">
        <v>182</v>
      </c>
      <c r="BM277" s="238" t="s">
        <v>555</v>
      </c>
    </row>
    <row r="278" s="2" customFormat="1" ht="24.15" customHeight="1">
      <c r="A278" s="31"/>
      <c r="B278" s="32"/>
      <c r="C278" s="240" t="s">
        <v>351</v>
      </c>
      <c r="D278" s="240" t="s">
        <v>194</v>
      </c>
      <c r="E278" s="241" t="s">
        <v>556</v>
      </c>
      <c r="F278" s="242" t="s">
        <v>557</v>
      </c>
      <c r="G278" s="243" t="s">
        <v>250</v>
      </c>
      <c r="H278" s="244">
        <v>4</v>
      </c>
      <c r="I278" s="245">
        <v>17.890000000000001</v>
      </c>
      <c r="J278" s="245">
        <f>ROUND(I278*H278,2)</f>
        <v>71.560000000000002</v>
      </c>
      <c r="K278" s="246"/>
      <c r="L278" s="247"/>
      <c r="M278" s="248" t="s">
        <v>1</v>
      </c>
      <c r="N278" s="249" t="s">
        <v>38</v>
      </c>
      <c r="O278" s="236">
        <v>0</v>
      </c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238" t="s">
        <v>212</v>
      </c>
      <c r="AT278" s="238" t="s">
        <v>194</v>
      </c>
      <c r="AU278" s="238" t="s">
        <v>81</v>
      </c>
      <c r="AY278" s="14" t="s">
        <v>154</v>
      </c>
      <c r="BE278" s="239">
        <f>IF(N278="základná",J278,0)</f>
        <v>0</v>
      </c>
      <c r="BF278" s="239">
        <f>IF(N278="znížená",J278,0)</f>
        <v>71.560000000000002</v>
      </c>
      <c r="BG278" s="239">
        <f>IF(N278="zákl. prenesená",J278,0)</f>
        <v>0</v>
      </c>
      <c r="BH278" s="239">
        <f>IF(N278="zníž. prenesená",J278,0)</f>
        <v>0</v>
      </c>
      <c r="BI278" s="239">
        <f>IF(N278="nulová",J278,0)</f>
        <v>0</v>
      </c>
      <c r="BJ278" s="14" t="s">
        <v>81</v>
      </c>
      <c r="BK278" s="239">
        <f>ROUND(I278*H278,2)</f>
        <v>71.560000000000002</v>
      </c>
      <c r="BL278" s="14" t="s">
        <v>182</v>
      </c>
      <c r="BM278" s="238" t="s">
        <v>558</v>
      </c>
    </row>
    <row r="279" s="2" customFormat="1" ht="24.15" customHeight="1">
      <c r="A279" s="31"/>
      <c r="B279" s="32"/>
      <c r="C279" s="227" t="s">
        <v>559</v>
      </c>
      <c r="D279" s="227" t="s">
        <v>156</v>
      </c>
      <c r="E279" s="228" t="s">
        <v>560</v>
      </c>
      <c r="F279" s="229" t="s">
        <v>561</v>
      </c>
      <c r="G279" s="230" t="s">
        <v>373</v>
      </c>
      <c r="H279" s="231">
        <v>198</v>
      </c>
      <c r="I279" s="232">
        <v>1.6499999999999999</v>
      </c>
      <c r="J279" s="232">
        <f>ROUND(I279*H279,2)</f>
        <v>326.69999999999999</v>
      </c>
      <c r="K279" s="233"/>
      <c r="L279" s="34"/>
      <c r="M279" s="234" t="s">
        <v>1</v>
      </c>
      <c r="N279" s="235" t="s">
        <v>38</v>
      </c>
      <c r="O279" s="236">
        <v>0.044999999999999998</v>
      </c>
      <c r="P279" s="236">
        <f>O279*H279</f>
        <v>8.9100000000000001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238" t="s">
        <v>182</v>
      </c>
      <c r="AT279" s="238" t="s">
        <v>156</v>
      </c>
      <c r="AU279" s="238" t="s">
        <v>81</v>
      </c>
      <c r="AY279" s="14" t="s">
        <v>154</v>
      </c>
      <c r="BE279" s="239">
        <f>IF(N279="základná",J279,0)</f>
        <v>0</v>
      </c>
      <c r="BF279" s="239">
        <f>IF(N279="znížená",J279,0)</f>
        <v>326.69999999999999</v>
      </c>
      <c r="BG279" s="239">
        <f>IF(N279="zákl. prenesená",J279,0)</f>
        <v>0</v>
      </c>
      <c r="BH279" s="239">
        <f>IF(N279="zníž. prenesená",J279,0)</f>
        <v>0</v>
      </c>
      <c r="BI279" s="239">
        <f>IF(N279="nulová",J279,0)</f>
        <v>0</v>
      </c>
      <c r="BJ279" s="14" t="s">
        <v>81</v>
      </c>
      <c r="BK279" s="239">
        <f>ROUND(I279*H279,2)</f>
        <v>326.69999999999999</v>
      </c>
      <c r="BL279" s="14" t="s">
        <v>182</v>
      </c>
      <c r="BM279" s="238" t="s">
        <v>562</v>
      </c>
    </row>
    <row r="280" s="2" customFormat="1" ht="24.15" customHeight="1">
      <c r="A280" s="31"/>
      <c r="B280" s="32"/>
      <c r="C280" s="227" t="s">
        <v>355</v>
      </c>
      <c r="D280" s="227" t="s">
        <v>156</v>
      </c>
      <c r="E280" s="228" t="s">
        <v>563</v>
      </c>
      <c r="F280" s="229" t="s">
        <v>564</v>
      </c>
      <c r="G280" s="230" t="s">
        <v>408</v>
      </c>
      <c r="H280" s="231">
        <v>39.360999999999997</v>
      </c>
      <c r="I280" s="232">
        <v>1.1000000000000001</v>
      </c>
      <c r="J280" s="232">
        <f>ROUND(I280*H280,2)</f>
        <v>43.299999999999997</v>
      </c>
      <c r="K280" s="233"/>
      <c r="L280" s="34"/>
      <c r="M280" s="234" t="s">
        <v>1</v>
      </c>
      <c r="N280" s="235" t="s">
        <v>38</v>
      </c>
      <c r="O280" s="236">
        <v>0</v>
      </c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238" t="s">
        <v>182</v>
      </c>
      <c r="AT280" s="238" t="s">
        <v>156</v>
      </c>
      <c r="AU280" s="238" t="s">
        <v>81</v>
      </c>
      <c r="AY280" s="14" t="s">
        <v>154</v>
      </c>
      <c r="BE280" s="239">
        <f>IF(N280="základná",J280,0)</f>
        <v>0</v>
      </c>
      <c r="BF280" s="239">
        <f>IF(N280="znížená",J280,0)</f>
        <v>43.299999999999997</v>
      </c>
      <c r="BG280" s="239">
        <f>IF(N280="zákl. prenesená",J280,0)</f>
        <v>0</v>
      </c>
      <c r="BH280" s="239">
        <f>IF(N280="zníž. prenesená",J280,0)</f>
        <v>0</v>
      </c>
      <c r="BI280" s="239">
        <f>IF(N280="nulová",J280,0)</f>
        <v>0</v>
      </c>
      <c r="BJ280" s="14" t="s">
        <v>81</v>
      </c>
      <c r="BK280" s="239">
        <f>ROUND(I280*H280,2)</f>
        <v>43.299999999999997</v>
      </c>
      <c r="BL280" s="14" t="s">
        <v>182</v>
      </c>
      <c r="BM280" s="238" t="s">
        <v>565</v>
      </c>
    </row>
    <row r="281" s="12" customFormat="1" ht="22.8" customHeight="1">
      <c r="A281" s="12"/>
      <c r="B281" s="212"/>
      <c r="C281" s="213"/>
      <c r="D281" s="214" t="s">
        <v>71</v>
      </c>
      <c r="E281" s="225" t="s">
        <v>566</v>
      </c>
      <c r="F281" s="225" t="s">
        <v>567</v>
      </c>
      <c r="G281" s="213"/>
      <c r="H281" s="213"/>
      <c r="I281" s="213"/>
      <c r="J281" s="226">
        <f>BK281</f>
        <v>5852.2300000000005</v>
      </c>
      <c r="K281" s="213"/>
      <c r="L281" s="217"/>
      <c r="M281" s="218"/>
      <c r="N281" s="219"/>
      <c r="O281" s="219"/>
      <c r="P281" s="220">
        <f>SUM(P282:P296)</f>
        <v>182.24420000000004</v>
      </c>
      <c r="Q281" s="219"/>
      <c r="R281" s="220">
        <f>SUM(R282:R296)</f>
        <v>0</v>
      </c>
      <c r="S281" s="219"/>
      <c r="T281" s="221">
        <f>SUM(T282:T296)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22" t="s">
        <v>81</v>
      </c>
      <c r="AT281" s="223" t="s">
        <v>71</v>
      </c>
      <c r="AU281" s="223" t="s">
        <v>77</v>
      </c>
      <c r="AY281" s="222" t="s">
        <v>154</v>
      </c>
      <c r="BK281" s="224">
        <f>SUM(BK282:BK296)</f>
        <v>5852.2300000000005</v>
      </c>
    </row>
    <row r="282" s="2" customFormat="1" ht="24.15" customHeight="1">
      <c r="A282" s="31"/>
      <c r="B282" s="32"/>
      <c r="C282" s="227" t="s">
        <v>568</v>
      </c>
      <c r="D282" s="227" t="s">
        <v>156</v>
      </c>
      <c r="E282" s="228" t="s">
        <v>569</v>
      </c>
      <c r="F282" s="229" t="s">
        <v>570</v>
      </c>
      <c r="G282" s="230" t="s">
        <v>373</v>
      </c>
      <c r="H282" s="231">
        <v>105</v>
      </c>
      <c r="I282" s="232">
        <v>4.6500000000000004</v>
      </c>
      <c r="J282" s="232">
        <f>ROUND(I282*H282,2)</f>
        <v>488.25</v>
      </c>
      <c r="K282" s="233"/>
      <c r="L282" s="34"/>
      <c r="M282" s="234" t="s">
        <v>1</v>
      </c>
      <c r="N282" s="235" t="s">
        <v>38</v>
      </c>
      <c r="O282" s="236">
        <v>0.29859000000000002</v>
      </c>
      <c r="P282" s="236">
        <f>O282*H282</f>
        <v>31.351950000000002</v>
      </c>
      <c r="Q282" s="236">
        <v>0</v>
      </c>
      <c r="R282" s="236">
        <f>Q282*H282</f>
        <v>0</v>
      </c>
      <c r="S282" s="236">
        <v>0</v>
      </c>
      <c r="T282" s="237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238" t="s">
        <v>182</v>
      </c>
      <c r="AT282" s="238" t="s">
        <v>156</v>
      </c>
      <c r="AU282" s="238" t="s">
        <v>81</v>
      </c>
      <c r="AY282" s="14" t="s">
        <v>154</v>
      </c>
      <c r="BE282" s="239">
        <f>IF(N282="základná",J282,0)</f>
        <v>0</v>
      </c>
      <c r="BF282" s="239">
        <f>IF(N282="znížená",J282,0)</f>
        <v>488.25</v>
      </c>
      <c r="BG282" s="239">
        <f>IF(N282="zákl. prenesená",J282,0)</f>
        <v>0</v>
      </c>
      <c r="BH282" s="239">
        <f>IF(N282="zníž. prenesená",J282,0)</f>
        <v>0</v>
      </c>
      <c r="BI282" s="239">
        <f>IF(N282="nulová",J282,0)</f>
        <v>0</v>
      </c>
      <c r="BJ282" s="14" t="s">
        <v>81</v>
      </c>
      <c r="BK282" s="239">
        <f>ROUND(I282*H282,2)</f>
        <v>488.25</v>
      </c>
      <c r="BL282" s="14" t="s">
        <v>182</v>
      </c>
      <c r="BM282" s="238" t="s">
        <v>571</v>
      </c>
    </row>
    <row r="283" s="2" customFormat="1" ht="24.15" customHeight="1">
      <c r="A283" s="31"/>
      <c r="B283" s="32"/>
      <c r="C283" s="227" t="s">
        <v>359</v>
      </c>
      <c r="D283" s="227" t="s">
        <v>156</v>
      </c>
      <c r="E283" s="228" t="s">
        <v>572</v>
      </c>
      <c r="F283" s="229" t="s">
        <v>573</v>
      </c>
      <c r="G283" s="230" t="s">
        <v>373</v>
      </c>
      <c r="H283" s="231">
        <v>86</v>
      </c>
      <c r="I283" s="232">
        <v>5.1500000000000004</v>
      </c>
      <c r="J283" s="232">
        <f>ROUND(I283*H283,2)</f>
        <v>442.89999999999998</v>
      </c>
      <c r="K283" s="233"/>
      <c r="L283" s="34"/>
      <c r="M283" s="234" t="s">
        <v>1</v>
      </c>
      <c r="N283" s="235" t="s">
        <v>38</v>
      </c>
      <c r="O283" s="236">
        <v>0.31397000000000003</v>
      </c>
      <c r="P283" s="236">
        <f>O283*H283</f>
        <v>27.001420000000003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238" t="s">
        <v>182</v>
      </c>
      <c r="AT283" s="238" t="s">
        <v>156</v>
      </c>
      <c r="AU283" s="238" t="s">
        <v>81</v>
      </c>
      <c r="AY283" s="14" t="s">
        <v>154</v>
      </c>
      <c r="BE283" s="239">
        <f>IF(N283="základná",J283,0)</f>
        <v>0</v>
      </c>
      <c r="BF283" s="239">
        <f>IF(N283="znížená",J283,0)</f>
        <v>442.89999999999998</v>
      </c>
      <c r="BG283" s="239">
        <f>IF(N283="zákl. prenesená",J283,0)</f>
        <v>0</v>
      </c>
      <c r="BH283" s="239">
        <f>IF(N283="zníž. prenesená",J283,0)</f>
        <v>0</v>
      </c>
      <c r="BI283" s="239">
        <f>IF(N283="nulová",J283,0)</f>
        <v>0</v>
      </c>
      <c r="BJ283" s="14" t="s">
        <v>81</v>
      </c>
      <c r="BK283" s="239">
        <f>ROUND(I283*H283,2)</f>
        <v>442.89999999999998</v>
      </c>
      <c r="BL283" s="14" t="s">
        <v>182</v>
      </c>
      <c r="BM283" s="238" t="s">
        <v>574</v>
      </c>
    </row>
    <row r="284" s="2" customFormat="1" ht="24.15" customHeight="1">
      <c r="A284" s="31"/>
      <c r="B284" s="32"/>
      <c r="C284" s="227" t="s">
        <v>575</v>
      </c>
      <c r="D284" s="227" t="s">
        <v>156</v>
      </c>
      <c r="E284" s="228" t="s">
        <v>576</v>
      </c>
      <c r="F284" s="229" t="s">
        <v>577</v>
      </c>
      <c r="G284" s="230" t="s">
        <v>373</v>
      </c>
      <c r="H284" s="231">
        <v>34</v>
      </c>
      <c r="I284" s="232">
        <v>8.2200000000000006</v>
      </c>
      <c r="J284" s="232">
        <f>ROUND(I284*H284,2)</f>
        <v>279.48000000000002</v>
      </c>
      <c r="K284" s="233"/>
      <c r="L284" s="34"/>
      <c r="M284" s="234" t="s">
        <v>1</v>
      </c>
      <c r="N284" s="235" t="s">
        <v>38</v>
      </c>
      <c r="O284" s="236">
        <v>0.36166999999999999</v>
      </c>
      <c r="P284" s="236">
        <f>O284*H284</f>
        <v>12.29678</v>
      </c>
      <c r="Q284" s="236">
        <v>0</v>
      </c>
      <c r="R284" s="236">
        <f>Q284*H284</f>
        <v>0</v>
      </c>
      <c r="S284" s="236">
        <v>0</v>
      </c>
      <c r="T284" s="237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238" t="s">
        <v>182</v>
      </c>
      <c r="AT284" s="238" t="s">
        <v>156</v>
      </c>
      <c r="AU284" s="238" t="s">
        <v>81</v>
      </c>
      <c r="AY284" s="14" t="s">
        <v>154</v>
      </c>
      <c r="BE284" s="239">
        <f>IF(N284="základná",J284,0)</f>
        <v>0</v>
      </c>
      <c r="BF284" s="239">
        <f>IF(N284="znížená",J284,0)</f>
        <v>279.48000000000002</v>
      </c>
      <c r="BG284" s="239">
        <f>IF(N284="zákl. prenesená",J284,0)</f>
        <v>0</v>
      </c>
      <c r="BH284" s="239">
        <f>IF(N284="zníž. prenesená",J284,0)</f>
        <v>0</v>
      </c>
      <c r="BI284" s="239">
        <f>IF(N284="nulová",J284,0)</f>
        <v>0</v>
      </c>
      <c r="BJ284" s="14" t="s">
        <v>81</v>
      </c>
      <c r="BK284" s="239">
        <f>ROUND(I284*H284,2)</f>
        <v>279.48000000000002</v>
      </c>
      <c r="BL284" s="14" t="s">
        <v>182</v>
      </c>
      <c r="BM284" s="238" t="s">
        <v>578</v>
      </c>
    </row>
    <row r="285" s="2" customFormat="1" ht="24.15" customHeight="1">
      <c r="A285" s="31"/>
      <c r="B285" s="32"/>
      <c r="C285" s="227" t="s">
        <v>362</v>
      </c>
      <c r="D285" s="227" t="s">
        <v>156</v>
      </c>
      <c r="E285" s="228" t="s">
        <v>579</v>
      </c>
      <c r="F285" s="229" t="s">
        <v>580</v>
      </c>
      <c r="G285" s="230" t="s">
        <v>373</v>
      </c>
      <c r="H285" s="231">
        <v>46</v>
      </c>
      <c r="I285" s="232">
        <v>13.369999999999999</v>
      </c>
      <c r="J285" s="232">
        <f>ROUND(I285*H285,2)</f>
        <v>615.01999999999998</v>
      </c>
      <c r="K285" s="233"/>
      <c r="L285" s="34"/>
      <c r="M285" s="234" t="s">
        <v>1</v>
      </c>
      <c r="N285" s="235" t="s">
        <v>38</v>
      </c>
      <c r="O285" s="236">
        <v>0.39895000000000003</v>
      </c>
      <c r="P285" s="236">
        <f>O285*H285</f>
        <v>18.351700000000001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238" t="s">
        <v>182</v>
      </c>
      <c r="AT285" s="238" t="s">
        <v>156</v>
      </c>
      <c r="AU285" s="238" t="s">
        <v>81</v>
      </c>
      <c r="AY285" s="14" t="s">
        <v>154</v>
      </c>
      <c r="BE285" s="239">
        <f>IF(N285="základná",J285,0)</f>
        <v>0</v>
      </c>
      <c r="BF285" s="239">
        <f>IF(N285="znížená",J285,0)</f>
        <v>615.01999999999998</v>
      </c>
      <c r="BG285" s="239">
        <f>IF(N285="zákl. prenesená",J285,0)</f>
        <v>0</v>
      </c>
      <c r="BH285" s="239">
        <f>IF(N285="zníž. prenesená",J285,0)</f>
        <v>0</v>
      </c>
      <c r="BI285" s="239">
        <f>IF(N285="nulová",J285,0)</f>
        <v>0</v>
      </c>
      <c r="BJ285" s="14" t="s">
        <v>81</v>
      </c>
      <c r="BK285" s="239">
        <f>ROUND(I285*H285,2)</f>
        <v>615.01999999999998</v>
      </c>
      <c r="BL285" s="14" t="s">
        <v>182</v>
      </c>
      <c r="BM285" s="238" t="s">
        <v>581</v>
      </c>
    </row>
    <row r="286" s="2" customFormat="1" ht="24.15" customHeight="1">
      <c r="A286" s="31"/>
      <c r="B286" s="32"/>
      <c r="C286" s="227" t="s">
        <v>582</v>
      </c>
      <c r="D286" s="227" t="s">
        <v>156</v>
      </c>
      <c r="E286" s="228" t="s">
        <v>583</v>
      </c>
      <c r="F286" s="229" t="s">
        <v>584</v>
      </c>
      <c r="G286" s="230" t="s">
        <v>373</v>
      </c>
      <c r="H286" s="231">
        <v>30</v>
      </c>
      <c r="I286" s="232">
        <v>30.199999999999999</v>
      </c>
      <c r="J286" s="232">
        <f>ROUND(I286*H286,2)</f>
        <v>906</v>
      </c>
      <c r="K286" s="233"/>
      <c r="L286" s="34"/>
      <c r="M286" s="234" t="s">
        <v>1</v>
      </c>
      <c r="N286" s="235" t="s">
        <v>38</v>
      </c>
      <c r="O286" s="236">
        <v>0.43481999999999998</v>
      </c>
      <c r="P286" s="236">
        <f>O286*H286</f>
        <v>13.044599999999999</v>
      </c>
      <c r="Q286" s="236">
        <v>0</v>
      </c>
      <c r="R286" s="236">
        <f>Q286*H286</f>
        <v>0</v>
      </c>
      <c r="S286" s="236">
        <v>0</v>
      </c>
      <c r="T286" s="237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238" t="s">
        <v>182</v>
      </c>
      <c r="AT286" s="238" t="s">
        <v>156</v>
      </c>
      <c r="AU286" s="238" t="s">
        <v>81</v>
      </c>
      <c r="AY286" s="14" t="s">
        <v>154</v>
      </c>
      <c r="BE286" s="239">
        <f>IF(N286="základná",J286,0)</f>
        <v>0</v>
      </c>
      <c r="BF286" s="239">
        <f>IF(N286="znížená",J286,0)</f>
        <v>906</v>
      </c>
      <c r="BG286" s="239">
        <f>IF(N286="zákl. prenesená",J286,0)</f>
        <v>0</v>
      </c>
      <c r="BH286" s="239">
        <f>IF(N286="zníž. prenesená",J286,0)</f>
        <v>0</v>
      </c>
      <c r="BI286" s="239">
        <f>IF(N286="nulová",J286,0)</f>
        <v>0</v>
      </c>
      <c r="BJ286" s="14" t="s">
        <v>81</v>
      </c>
      <c r="BK286" s="239">
        <f>ROUND(I286*H286,2)</f>
        <v>906</v>
      </c>
      <c r="BL286" s="14" t="s">
        <v>182</v>
      </c>
      <c r="BM286" s="238" t="s">
        <v>585</v>
      </c>
    </row>
    <row r="287" s="2" customFormat="1" ht="33" customHeight="1">
      <c r="A287" s="31"/>
      <c r="B287" s="32"/>
      <c r="C287" s="227" t="s">
        <v>366</v>
      </c>
      <c r="D287" s="227" t="s">
        <v>156</v>
      </c>
      <c r="E287" s="228" t="s">
        <v>586</v>
      </c>
      <c r="F287" s="229" t="s">
        <v>587</v>
      </c>
      <c r="G287" s="230" t="s">
        <v>250</v>
      </c>
      <c r="H287" s="231">
        <v>225</v>
      </c>
      <c r="I287" s="232">
        <v>2.75</v>
      </c>
      <c r="J287" s="232">
        <f>ROUND(I287*H287,2)</f>
        <v>618.75</v>
      </c>
      <c r="K287" s="233"/>
      <c r="L287" s="34"/>
      <c r="M287" s="234" t="s">
        <v>1</v>
      </c>
      <c r="N287" s="235" t="s">
        <v>38</v>
      </c>
      <c r="O287" s="236">
        <v>0.02921</v>
      </c>
      <c r="P287" s="236">
        <f>O287*H287</f>
        <v>6.5722500000000004</v>
      </c>
      <c r="Q287" s="236">
        <v>0</v>
      </c>
      <c r="R287" s="236">
        <f>Q287*H287</f>
        <v>0</v>
      </c>
      <c r="S287" s="236">
        <v>0</v>
      </c>
      <c r="T287" s="237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238" t="s">
        <v>182</v>
      </c>
      <c r="AT287" s="238" t="s">
        <v>156</v>
      </c>
      <c r="AU287" s="238" t="s">
        <v>81</v>
      </c>
      <c r="AY287" s="14" t="s">
        <v>154</v>
      </c>
      <c r="BE287" s="239">
        <f>IF(N287="základná",J287,0)</f>
        <v>0</v>
      </c>
      <c r="BF287" s="239">
        <f>IF(N287="znížená",J287,0)</f>
        <v>618.75</v>
      </c>
      <c r="BG287" s="239">
        <f>IF(N287="zákl. prenesená",J287,0)</f>
        <v>0</v>
      </c>
      <c r="BH287" s="239">
        <f>IF(N287="zníž. prenesená",J287,0)</f>
        <v>0</v>
      </c>
      <c r="BI287" s="239">
        <f>IF(N287="nulová",J287,0)</f>
        <v>0</v>
      </c>
      <c r="BJ287" s="14" t="s">
        <v>81</v>
      </c>
      <c r="BK287" s="239">
        <f>ROUND(I287*H287,2)</f>
        <v>618.75</v>
      </c>
      <c r="BL287" s="14" t="s">
        <v>182</v>
      </c>
      <c r="BM287" s="238" t="s">
        <v>588</v>
      </c>
    </row>
    <row r="288" s="2" customFormat="1" ht="33" customHeight="1">
      <c r="A288" s="31"/>
      <c r="B288" s="32"/>
      <c r="C288" s="227" t="s">
        <v>589</v>
      </c>
      <c r="D288" s="227" t="s">
        <v>156</v>
      </c>
      <c r="E288" s="228" t="s">
        <v>590</v>
      </c>
      <c r="F288" s="229" t="s">
        <v>591</v>
      </c>
      <c r="G288" s="230" t="s">
        <v>250</v>
      </c>
      <c r="H288" s="231">
        <v>76</v>
      </c>
      <c r="I288" s="232">
        <v>3.8500000000000001</v>
      </c>
      <c r="J288" s="232">
        <f>ROUND(I288*H288,2)</f>
        <v>292.60000000000002</v>
      </c>
      <c r="K288" s="233"/>
      <c r="L288" s="34"/>
      <c r="M288" s="234" t="s">
        <v>1</v>
      </c>
      <c r="N288" s="235" t="s">
        <v>38</v>
      </c>
      <c r="O288" s="236">
        <v>0.034430000000000002</v>
      </c>
      <c r="P288" s="236">
        <f>O288*H288</f>
        <v>2.6166800000000001</v>
      </c>
      <c r="Q288" s="236">
        <v>0</v>
      </c>
      <c r="R288" s="236">
        <f>Q288*H288</f>
        <v>0</v>
      </c>
      <c r="S288" s="236">
        <v>0</v>
      </c>
      <c r="T288" s="237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238" t="s">
        <v>182</v>
      </c>
      <c r="AT288" s="238" t="s">
        <v>156</v>
      </c>
      <c r="AU288" s="238" t="s">
        <v>81</v>
      </c>
      <c r="AY288" s="14" t="s">
        <v>154</v>
      </c>
      <c r="BE288" s="239">
        <f>IF(N288="základná",J288,0)</f>
        <v>0</v>
      </c>
      <c r="BF288" s="239">
        <f>IF(N288="znížená",J288,0)</f>
        <v>292.60000000000002</v>
      </c>
      <c r="BG288" s="239">
        <f>IF(N288="zákl. prenesená",J288,0)</f>
        <v>0</v>
      </c>
      <c r="BH288" s="239">
        <f>IF(N288="zníž. prenesená",J288,0)</f>
        <v>0</v>
      </c>
      <c r="BI288" s="239">
        <f>IF(N288="nulová",J288,0)</f>
        <v>0</v>
      </c>
      <c r="BJ288" s="14" t="s">
        <v>81</v>
      </c>
      <c r="BK288" s="239">
        <f>ROUND(I288*H288,2)</f>
        <v>292.60000000000002</v>
      </c>
      <c r="BL288" s="14" t="s">
        <v>182</v>
      </c>
      <c r="BM288" s="238" t="s">
        <v>592</v>
      </c>
    </row>
    <row r="289" s="2" customFormat="1" ht="16.5" customHeight="1">
      <c r="A289" s="31"/>
      <c r="B289" s="32"/>
      <c r="C289" s="227" t="s">
        <v>369</v>
      </c>
      <c r="D289" s="227" t="s">
        <v>156</v>
      </c>
      <c r="E289" s="228" t="s">
        <v>593</v>
      </c>
      <c r="F289" s="229" t="s">
        <v>594</v>
      </c>
      <c r="G289" s="230" t="s">
        <v>250</v>
      </c>
      <c r="H289" s="231">
        <v>60</v>
      </c>
      <c r="I289" s="232">
        <v>5.5</v>
      </c>
      <c r="J289" s="232">
        <f>ROUND(I289*H289,2)</f>
        <v>330</v>
      </c>
      <c r="K289" s="233"/>
      <c r="L289" s="34"/>
      <c r="M289" s="234" t="s">
        <v>1</v>
      </c>
      <c r="N289" s="235" t="s">
        <v>38</v>
      </c>
      <c r="O289" s="236">
        <v>0.40100000000000002</v>
      </c>
      <c r="P289" s="236">
        <f>O289*H289</f>
        <v>24.060000000000002</v>
      </c>
      <c r="Q289" s="236">
        <v>0</v>
      </c>
      <c r="R289" s="236">
        <f>Q289*H289</f>
        <v>0</v>
      </c>
      <c r="S289" s="236">
        <v>0</v>
      </c>
      <c r="T289" s="237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238" t="s">
        <v>182</v>
      </c>
      <c r="AT289" s="238" t="s">
        <v>156</v>
      </c>
      <c r="AU289" s="238" t="s">
        <v>81</v>
      </c>
      <c r="AY289" s="14" t="s">
        <v>154</v>
      </c>
      <c r="BE289" s="239">
        <f>IF(N289="základná",J289,0)</f>
        <v>0</v>
      </c>
      <c r="BF289" s="239">
        <f>IF(N289="znížená",J289,0)</f>
        <v>330</v>
      </c>
      <c r="BG289" s="239">
        <f>IF(N289="zákl. prenesená",J289,0)</f>
        <v>0</v>
      </c>
      <c r="BH289" s="239">
        <f>IF(N289="zníž. prenesená",J289,0)</f>
        <v>0</v>
      </c>
      <c r="BI289" s="239">
        <f>IF(N289="nulová",J289,0)</f>
        <v>0</v>
      </c>
      <c r="BJ289" s="14" t="s">
        <v>81</v>
      </c>
      <c r="BK289" s="239">
        <f>ROUND(I289*H289,2)</f>
        <v>330</v>
      </c>
      <c r="BL289" s="14" t="s">
        <v>182</v>
      </c>
      <c r="BM289" s="238" t="s">
        <v>595</v>
      </c>
    </row>
    <row r="290" s="2" customFormat="1" ht="24.15" customHeight="1">
      <c r="A290" s="31"/>
      <c r="B290" s="32"/>
      <c r="C290" s="227" t="s">
        <v>596</v>
      </c>
      <c r="D290" s="227" t="s">
        <v>156</v>
      </c>
      <c r="E290" s="228" t="s">
        <v>597</v>
      </c>
      <c r="F290" s="229" t="s">
        <v>598</v>
      </c>
      <c r="G290" s="230" t="s">
        <v>599</v>
      </c>
      <c r="H290" s="231">
        <v>12</v>
      </c>
      <c r="I290" s="232">
        <v>5.5</v>
      </c>
      <c r="J290" s="232">
        <f>ROUND(I290*H290,2)</f>
        <v>66</v>
      </c>
      <c r="K290" s="233"/>
      <c r="L290" s="34"/>
      <c r="M290" s="234" t="s">
        <v>1</v>
      </c>
      <c r="N290" s="235" t="s">
        <v>38</v>
      </c>
      <c r="O290" s="236">
        <v>0.43440000000000001</v>
      </c>
      <c r="P290" s="236">
        <f>O290*H290</f>
        <v>5.2127999999999997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238" t="s">
        <v>182</v>
      </c>
      <c r="AT290" s="238" t="s">
        <v>156</v>
      </c>
      <c r="AU290" s="238" t="s">
        <v>81</v>
      </c>
      <c r="AY290" s="14" t="s">
        <v>154</v>
      </c>
      <c r="BE290" s="239">
        <f>IF(N290="základná",J290,0)</f>
        <v>0</v>
      </c>
      <c r="BF290" s="239">
        <f>IF(N290="znížená",J290,0)</f>
        <v>66</v>
      </c>
      <c r="BG290" s="239">
        <f>IF(N290="zákl. prenesená",J290,0)</f>
        <v>0</v>
      </c>
      <c r="BH290" s="239">
        <f>IF(N290="zníž. prenesená",J290,0)</f>
        <v>0</v>
      </c>
      <c r="BI290" s="239">
        <f>IF(N290="nulová",J290,0)</f>
        <v>0</v>
      </c>
      <c r="BJ290" s="14" t="s">
        <v>81</v>
      </c>
      <c r="BK290" s="239">
        <f>ROUND(I290*H290,2)</f>
        <v>66</v>
      </c>
      <c r="BL290" s="14" t="s">
        <v>182</v>
      </c>
      <c r="BM290" s="238" t="s">
        <v>600</v>
      </c>
    </row>
    <row r="291" s="2" customFormat="1" ht="37.8" customHeight="1">
      <c r="A291" s="31"/>
      <c r="B291" s="32"/>
      <c r="C291" s="227" t="s">
        <v>374</v>
      </c>
      <c r="D291" s="227" t="s">
        <v>156</v>
      </c>
      <c r="E291" s="228" t="s">
        <v>601</v>
      </c>
      <c r="F291" s="229" t="s">
        <v>602</v>
      </c>
      <c r="G291" s="230" t="s">
        <v>250</v>
      </c>
      <c r="H291" s="231">
        <v>25</v>
      </c>
      <c r="I291" s="232">
        <v>5.5</v>
      </c>
      <c r="J291" s="232">
        <f>ROUND(I291*H291,2)</f>
        <v>137.5</v>
      </c>
      <c r="K291" s="233"/>
      <c r="L291" s="34"/>
      <c r="M291" s="234" t="s">
        <v>1</v>
      </c>
      <c r="N291" s="235" t="s">
        <v>38</v>
      </c>
      <c r="O291" s="236">
        <v>0.20032</v>
      </c>
      <c r="P291" s="236">
        <f>O291*H291</f>
        <v>5.008</v>
      </c>
      <c r="Q291" s="236">
        <v>0</v>
      </c>
      <c r="R291" s="236">
        <f>Q291*H291</f>
        <v>0</v>
      </c>
      <c r="S291" s="236">
        <v>0</v>
      </c>
      <c r="T291" s="237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238" t="s">
        <v>182</v>
      </c>
      <c r="AT291" s="238" t="s">
        <v>156</v>
      </c>
      <c r="AU291" s="238" t="s">
        <v>81</v>
      </c>
      <c r="AY291" s="14" t="s">
        <v>154</v>
      </c>
      <c r="BE291" s="239">
        <f>IF(N291="základná",J291,0)</f>
        <v>0</v>
      </c>
      <c r="BF291" s="239">
        <f>IF(N291="znížená",J291,0)</f>
        <v>137.5</v>
      </c>
      <c r="BG291" s="239">
        <f>IF(N291="zákl. prenesená",J291,0)</f>
        <v>0</v>
      </c>
      <c r="BH291" s="239">
        <f>IF(N291="zníž. prenesená",J291,0)</f>
        <v>0</v>
      </c>
      <c r="BI291" s="239">
        <f>IF(N291="nulová",J291,0)</f>
        <v>0</v>
      </c>
      <c r="BJ291" s="14" t="s">
        <v>81</v>
      </c>
      <c r="BK291" s="239">
        <f>ROUND(I291*H291,2)</f>
        <v>137.5</v>
      </c>
      <c r="BL291" s="14" t="s">
        <v>182</v>
      </c>
      <c r="BM291" s="238" t="s">
        <v>603</v>
      </c>
    </row>
    <row r="292" s="2" customFormat="1" ht="33" customHeight="1">
      <c r="A292" s="31"/>
      <c r="B292" s="32"/>
      <c r="C292" s="240" t="s">
        <v>604</v>
      </c>
      <c r="D292" s="240" t="s">
        <v>194</v>
      </c>
      <c r="E292" s="241" t="s">
        <v>605</v>
      </c>
      <c r="F292" s="242" t="s">
        <v>606</v>
      </c>
      <c r="G292" s="243" t="s">
        <v>250</v>
      </c>
      <c r="H292" s="244">
        <v>24</v>
      </c>
      <c r="I292" s="245">
        <v>3.9100000000000001</v>
      </c>
      <c r="J292" s="245">
        <f>ROUND(I292*H292,2)</f>
        <v>93.840000000000003</v>
      </c>
      <c r="K292" s="246"/>
      <c r="L292" s="247"/>
      <c r="M292" s="248" t="s">
        <v>1</v>
      </c>
      <c r="N292" s="249" t="s">
        <v>38</v>
      </c>
      <c r="O292" s="236">
        <v>0</v>
      </c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7">
        <f>S292*H292</f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238" t="s">
        <v>212</v>
      </c>
      <c r="AT292" s="238" t="s">
        <v>194</v>
      </c>
      <c r="AU292" s="238" t="s">
        <v>81</v>
      </c>
      <c r="AY292" s="14" t="s">
        <v>154</v>
      </c>
      <c r="BE292" s="239">
        <f>IF(N292="základná",J292,0)</f>
        <v>0</v>
      </c>
      <c r="BF292" s="239">
        <f>IF(N292="znížená",J292,0)</f>
        <v>93.840000000000003</v>
      </c>
      <c r="BG292" s="239">
        <f>IF(N292="zákl. prenesená",J292,0)</f>
        <v>0</v>
      </c>
      <c r="BH292" s="239">
        <f>IF(N292="zníž. prenesená",J292,0)</f>
        <v>0</v>
      </c>
      <c r="BI292" s="239">
        <f>IF(N292="nulová",J292,0)</f>
        <v>0</v>
      </c>
      <c r="BJ292" s="14" t="s">
        <v>81</v>
      </c>
      <c r="BK292" s="239">
        <f>ROUND(I292*H292,2)</f>
        <v>93.840000000000003</v>
      </c>
      <c r="BL292" s="14" t="s">
        <v>182</v>
      </c>
      <c r="BM292" s="238" t="s">
        <v>607</v>
      </c>
    </row>
    <row r="293" s="2" customFormat="1" ht="33" customHeight="1">
      <c r="A293" s="31"/>
      <c r="B293" s="32"/>
      <c r="C293" s="240" t="s">
        <v>379</v>
      </c>
      <c r="D293" s="240" t="s">
        <v>194</v>
      </c>
      <c r="E293" s="241" t="s">
        <v>608</v>
      </c>
      <c r="F293" s="242" t="s">
        <v>609</v>
      </c>
      <c r="G293" s="243" t="s">
        <v>250</v>
      </c>
      <c r="H293" s="244">
        <v>1</v>
      </c>
      <c r="I293" s="245">
        <v>20.129999999999999</v>
      </c>
      <c r="J293" s="245">
        <f>ROUND(I293*H293,2)</f>
        <v>20.129999999999999</v>
      </c>
      <c r="K293" s="246"/>
      <c r="L293" s="247"/>
      <c r="M293" s="248" t="s">
        <v>1</v>
      </c>
      <c r="N293" s="249" t="s">
        <v>38</v>
      </c>
      <c r="O293" s="236">
        <v>0</v>
      </c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7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238" t="s">
        <v>212</v>
      </c>
      <c r="AT293" s="238" t="s">
        <v>194</v>
      </c>
      <c r="AU293" s="238" t="s">
        <v>81</v>
      </c>
      <c r="AY293" s="14" t="s">
        <v>154</v>
      </c>
      <c r="BE293" s="239">
        <f>IF(N293="základná",J293,0)</f>
        <v>0</v>
      </c>
      <c r="BF293" s="239">
        <f>IF(N293="znížená",J293,0)</f>
        <v>20.129999999999999</v>
      </c>
      <c r="BG293" s="239">
        <f>IF(N293="zákl. prenesená",J293,0)</f>
        <v>0</v>
      </c>
      <c r="BH293" s="239">
        <f>IF(N293="zníž. prenesená",J293,0)</f>
        <v>0</v>
      </c>
      <c r="BI293" s="239">
        <f>IF(N293="nulová",J293,0)</f>
        <v>0</v>
      </c>
      <c r="BJ293" s="14" t="s">
        <v>81</v>
      </c>
      <c r="BK293" s="239">
        <f>ROUND(I293*H293,2)</f>
        <v>20.129999999999999</v>
      </c>
      <c r="BL293" s="14" t="s">
        <v>182</v>
      </c>
      <c r="BM293" s="238" t="s">
        <v>610</v>
      </c>
    </row>
    <row r="294" s="2" customFormat="1" ht="24.15" customHeight="1">
      <c r="A294" s="31"/>
      <c r="B294" s="32"/>
      <c r="C294" s="227" t="s">
        <v>611</v>
      </c>
      <c r="D294" s="227" t="s">
        <v>156</v>
      </c>
      <c r="E294" s="228" t="s">
        <v>612</v>
      </c>
      <c r="F294" s="229" t="s">
        <v>613</v>
      </c>
      <c r="G294" s="230" t="s">
        <v>373</v>
      </c>
      <c r="H294" s="231">
        <v>301</v>
      </c>
      <c r="I294" s="232">
        <v>3.98</v>
      </c>
      <c r="J294" s="232">
        <f>ROUND(I294*H294,2)</f>
        <v>1197.98</v>
      </c>
      <c r="K294" s="233"/>
      <c r="L294" s="34"/>
      <c r="M294" s="234" t="s">
        <v>1</v>
      </c>
      <c r="N294" s="235" t="s">
        <v>38</v>
      </c>
      <c r="O294" s="236">
        <v>0.063969999999999999</v>
      </c>
      <c r="P294" s="236">
        <f>O294*H294</f>
        <v>19.25497</v>
      </c>
      <c r="Q294" s="236">
        <v>0</v>
      </c>
      <c r="R294" s="236">
        <f>Q294*H294</f>
        <v>0</v>
      </c>
      <c r="S294" s="236">
        <v>0</v>
      </c>
      <c r="T294" s="237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238" t="s">
        <v>182</v>
      </c>
      <c r="AT294" s="238" t="s">
        <v>156</v>
      </c>
      <c r="AU294" s="238" t="s">
        <v>81</v>
      </c>
      <c r="AY294" s="14" t="s">
        <v>154</v>
      </c>
      <c r="BE294" s="239">
        <f>IF(N294="základná",J294,0)</f>
        <v>0</v>
      </c>
      <c r="BF294" s="239">
        <f>IF(N294="znížená",J294,0)</f>
        <v>1197.98</v>
      </c>
      <c r="BG294" s="239">
        <f>IF(N294="zákl. prenesená",J294,0)</f>
        <v>0</v>
      </c>
      <c r="BH294" s="239">
        <f>IF(N294="zníž. prenesená",J294,0)</f>
        <v>0</v>
      </c>
      <c r="BI294" s="239">
        <f>IF(N294="nulová",J294,0)</f>
        <v>0</v>
      </c>
      <c r="BJ294" s="14" t="s">
        <v>81</v>
      </c>
      <c r="BK294" s="239">
        <f>ROUND(I294*H294,2)</f>
        <v>1197.98</v>
      </c>
      <c r="BL294" s="14" t="s">
        <v>182</v>
      </c>
      <c r="BM294" s="238" t="s">
        <v>614</v>
      </c>
    </row>
    <row r="295" s="2" customFormat="1" ht="24.15" customHeight="1">
      <c r="A295" s="31"/>
      <c r="B295" s="32"/>
      <c r="C295" s="227" t="s">
        <v>387</v>
      </c>
      <c r="D295" s="227" t="s">
        <v>156</v>
      </c>
      <c r="E295" s="228" t="s">
        <v>615</v>
      </c>
      <c r="F295" s="229" t="s">
        <v>616</v>
      </c>
      <c r="G295" s="230" t="s">
        <v>373</v>
      </c>
      <c r="H295" s="231">
        <v>301</v>
      </c>
      <c r="I295" s="232">
        <v>1.1000000000000001</v>
      </c>
      <c r="J295" s="232">
        <f>ROUND(I295*H295,2)</f>
        <v>331.10000000000002</v>
      </c>
      <c r="K295" s="233"/>
      <c r="L295" s="34"/>
      <c r="M295" s="234" t="s">
        <v>1</v>
      </c>
      <c r="N295" s="235" t="s">
        <v>38</v>
      </c>
      <c r="O295" s="236">
        <v>0.058049999999999997</v>
      </c>
      <c r="P295" s="236">
        <f>O295*H295</f>
        <v>17.473050000000001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238" t="s">
        <v>182</v>
      </c>
      <c r="AT295" s="238" t="s">
        <v>156</v>
      </c>
      <c r="AU295" s="238" t="s">
        <v>81</v>
      </c>
      <c r="AY295" s="14" t="s">
        <v>154</v>
      </c>
      <c r="BE295" s="239">
        <f>IF(N295="základná",J295,0)</f>
        <v>0</v>
      </c>
      <c r="BF295" s="239">
        <f>IF(N295="znížená",J295,0)</f>
        <v>331.10000000000002</v>
      </c>
      <c r="BG295" s="239">
        <f>IF(N295="zákl. prenesená",J295,0)</f>
        <v>0</v>
      </c>
      <c r="BH295" s="239">
        <f>IF(N295="zníž. prenesená",J295,0)</f>
        <v>0</v>
      </c>
      <c r="BI295" s="239">
        <f>IF(N295="nulová",J295,0)</f>
        <v>0</v>
      </c>
      <c r="BJ295" s="14" t="s">
        <v>81</v>
      </c>
      <c r="BK295" s="239">
        <f>ROUND(I295*H295,2)</f>
        <v>331.10000000000002</v>
      </c>
      <c r="BL295" s="14" t="s">
        <v>182</v>
      </c>
      <c r="BM295" s="238" t="s">
        <v>617</v>
      </c>
    </row>
    <row r="296" s="2" customFormat="1" ht="24.15" customHeight="1">
      <c r="A296" s="31"/>
      <c r="B296" s="32"/>
      <c r="C296" s="227" t="s">
        <v>618</v>
      </c>
      <c r="D296" s="227" t="s">
        <v>156</v>
      </c>
      <c r="E296" s="228" t="s">
        <v>619</v>
      </c>
      <c r="F296" s="229" t="s">
        <v>620</v>
      </c>
      <c r="G296" s="230" t="s">
        <v>408</v>
      </c>
      <c r="H296" s="231">
        <v>42.442999999999998</v>
      </c>
      <c r="I296" s="232">
        <v>0.77000000000000002</v>
      </c>
      <c r="J296" s="232">
        <f>ROUND(I296*H296,2)</f>
        <v>32.68</v>
      </c>
      <c r="K296" s="233"/>
      <c r="L296" s="34"/>
      <c r="M296" s="234" t="s">
        <v>1</v>
      </c>
      <c r="N296" s="235" t="s">
        <v>38</v>
      </c>
      <c r="O296" s="236">
        <v>0</v>
      </c>
      <c r="P296" s="236">
        <f>O296*H296</f>
        <v>0</v>
      </c>
      <c r="Q296" s="236">
        <v>0</v>
      </c>
      <c r="R296" s="236">
        <f>Q296*H296</f>
        <v>0</v>
      </c>
      <c r="S296" s="236">
        <v>0</v>
      </c>
      <c r="T296" s="237">
        <f>S296*H296</f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238" t="s">
        <v>182</v>
      </c>
      <c r="AT296" s="238" t="s">
        <v>156</v>
      </c>
      <c r="AU296" s="238" t="s">
        <v>81</v>
      </c>
      <c r="AY296" s="14" t="s">
        <v>154</v>
      </c>
      <c r="BE296" s="239">
        <f>IF(N296="základná",J296,0)</f>
        <v>0</v>
      </c>
      <c r="BF296" s="239">
        <f>IF(N296="znížená",J296,0)</f>
        <v>32.68</v>
      </c>
      <c r="BG296" s="239">
        <f>IF(N296="zákl. prenesená",J296,0)</f>
        <v>0</v>
      </c>
      <c r="BH296" s="239">
        <f>IF(N296="zníž. prenesená",J296,0)</f>
        <v>0</v>
      </c>
      <c r="BI296" s="239">
        <f>IF(N296="nulová",J296,0)</f>
        <v>0</v>
      </c>
      <c r="BJ296" s="14" t="s">
        <v>81</v>
      </c>
      <c r="BK296" s="239">
        <f>ROUND(I296*H296,2)</f>
        <v>32.68</v>
      </c>
      <c r="BL296" s="14" t="s">
        <v>182</v>
      </c>
      <c r="BM296" s="238" t="s">
        <v>621</v>
      </c>
    </row>
    <row r="297" s="12" customFormat="1" ht="22.8" customHeight="1">
      <c r="A297" s="12"/>
      <c r="B297" s="212"/>
      <c r="C297" s="213"/>
      <c r="D297" s="214" t="s">
        <v>71</v>
      </c>
      <c r="E297" s="225" t="s">
        <v>622</v>
      </c>
      <c r="F297" s="225" t="s">
        <v>623</v>
      </c>
      <c r="G297" s="213"/>
      <c r="H297" s="213"/>
      <c r="I297" s="213"/>
      <c r="J297" s="226">
        <f>BK297</f>
        <v>1749.8800000000001</v>
      </c>
      <c r="K297" s="213"/>
      <c r="L297" s="217"/>
      <c r="M297" s="218"/>
      <c r="N297" s="219"/>
      <c r="O297" s="219"/>
      <c r="P297" s="220">
        <f>SUM(P298:P312)</f>
        <v>11.364315</v>
      </c>
      <c r="Q297" s="219"/>
      <c r="R297" s="220">
        <f>SUM(R298:R312)</f>
        <v>0</v>
      </c>
      <c r="S297" s="219"/>
      <c r="T297" s="221">
        <f>SUM(T298:T312)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22" t="s">
        <v>81</v>
      </c>
      <c r="AT297" s="223" t="s">
        <v>71</v>
      </c>
      <c r="AU297" s="223" t="s">
        <v>77</v>
      </c>
      <c r="AY297" s="222" t="s">
        <v>154</v>
      </c>
      <c r="BK297" s="224">
        <f>SUM(BK298:BK312)</f>
        <v>1749.8800000000001</v>
      </c>
    </row>
    <row r="298" s="2" customFormat="1" ht="24.15" customHeight="1">
      <c r="A298" s="31"/>
      <c r="B298" s="32"/>
      <c r="C298" s="227" t="s">
        <v>390</v>
      </c>
      <c r="D298" s="227" t="s">
        <v>156</v>
      </c>
      <c r="E298" s="228" t="s">
        <v>624</v>
      </c>
      <c r="F298" s="229" t="s">
        <v>625</v>
      </c>
      <c r="G298" s="230" t="s">
        <v>373</v>
      </c>
      <c r="H298" s="231">
        <v>2</v>
      </c>
      <c r="I298" s="232">
        <v>10.300000000000001</v>
      </c>
      <c r="J298" s="232">
        <f>ROUND(I298*H298,2)</f>
        <v>20.600000000000001</v>
      </c>
      <c r="K298" s="233"/>
      <c r="L298" s="34"/>
      <c r="M298" s="234" t="s">
        <v>1</v>
      </c>
      <c r="N298" s="235" t="s">
        <v>38</v>
      </c>
      <c r="O298" s="236">
        <v>0.44295000000000001</v>
      </c>
      <c r="P298" s="236">
        <f>O298*H298</f>
        <v>0.88590000000000002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238" t="s">
        <v>182</v>
      </c>
      <c r="AT298" s="238" t="s">
        <v>156</v>
      </c>
      <c r="AU298" s="238" t="s">
        <v>81</v>
      </c>
      <c r="AY298" s="14" t="s">
        <v>154</v>
      </c>
      <c r="BE298" s="239">
        <f>IF(N298="základná",J298,0)</f>
        <v>0</v>
      </c>
      <c r="BF298" s="239">
        <f>IF(N298="znížená",J298,0)</f>
        <v>20.600000000000001</v>
      </c>
      <c r="BG298" s="239">
        <f>IF(N298="zákl. prenesená",J298,0)</f>
        <v>0</v>
      </c>
      <c r="BH298" s="239">
        <f>IF(N298="zníž. prenesená",J298,0)</f>
        <v>0</v>
      </c>
      <c r="BI298" s="239">
        <f>IF(N298="nulová",J298,0)</f>
        <v>0</v>
      </c>
      <c r="BJ298" s="14" t="s">
        <v>81</v>
      </c>
      <c r="BK298" s="239">
        <f>ROUND(I298*H298,2)</f>
        <v>20.600000000000001</v>
      </c>
      <c r="BL298" s="14" t="s">
        <v>182</v>
      </c>
      <c r="BM298" s="238" t="s">
        <v>626</v>
      </c>
    </row>
    <row r="299" s="2" customFormat="1" ht="24.15" customHeight="1">
      <c r="A299" s="31"/>
      <c r="B299" s="32"/>
      <c r="C299" s="227" t="s">
        <v>627</v>
      </c>
      <c r="D299" s="227" t="s">
        <v>156</v>
      </c>
      <c r="E299" s="228" t="s">
        <v>628</v>
      </c>
      <c r="F299" s="229" t="s">
        <v>629</v>
      </c>
      <c r="G299" s="230" t="s">
        <v>373</v>
      </c>
      <c r="H299" s="231">
        <v>2</v>
      </c>
      <c r="I299" s="232">
        <v>12.470000000000001</v>
      </c>
      <c r="J299" s="232">
        <f>ROUND(I299*H299,2)</f>
        <v>24.940000000000001</v>
      </c>
      <c r="K299" s="233"/>
      <c r="L299" s="34"/>
      <c r="M299" s="234" t="s">
        <v>1</v>
      </c>
      <c r="N299" s="235" t="s">
        <v>38</v>
      </c>
      <c r="O299" s="236">
        <v>0.45494000000000001</v>
      </c>
      <c r="P299" s="236">
        <f>O299*H299</f>
        <v>0.90988000000000002</v>
      </c>
      <c r="Q299" s="236">
        <v>0</v>
      </c>
      <c r="R299" s="236">
        <f>Q299*H299</f>
        <v>0</v>
      </c>
      <c r="S299" s="236">
        <v>0</v>
      </c>
      <c r="T299" s="237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238" t="s">
        <v>182</v>
      </c>
      <c r="AT299" s="238" t="s">
        <v>156</v>
      </c>
      <c r="AU299" s="238" t="s">
        <v>81</v>
      </c>
      <c r="AY299" s="14" t="s">
        <v>154</v>
      </c>
      <c r="BE299" s="239">
        <f>IF(N299="základná",J299,0)</f>
        <v>0</v>
      </c>
      <c r="BF299" s="239">
        <f>IF(N299="znížená",J299,0)</f>
        <v>24.940000000000001</v>
      </c>
      <c r="BG299" s="239">
        <f>IF(N299="zákl. prenesená",J299,0)</f>
        <v>0</v>
      </c>
      <c r="BH299" s="239">
        <f>IF(N299="zníž. prenesená",J299,0)</f>
        <v>0</v>
      </c>
      <c r="BI299" s="239">
        <f>IF(N299="nulová",J299,0)</f>
        <v>0</v>
      </c>
      <c r="BJ299" s="14" t="s">
        <v>81</v>
      </c>
      <c r="BK299" s="239">
        <f>ROUND(I299*H299,2)</f>
        <v>24.940000000000001</v>
      </c>
      <c r="BL299" s="14" t="s">
        <v>182</v>
      </c>
      <c r="BM299" s="238" t="s">
        <v>630</v>
      </c>
    </row>
    <row r="300" s="2" customFormat="1" ht="24.15" customHeight="1">
      <c r="A300" s="31"/>
      <c r="B300" s="32"/>
      <c r="C300" s="227" t="s">
        <v>394</v>
      </c>
      <c r="D300" s="227" t="s">
        <v>156</v>
      </c>
      <c r="E300" s="228" t="s">
        <v>631</v>
      </c>
      <c r="F300" s="229" t="s">
        <v>632</v>
      </c>
      <c r="G300" s="230" t="s">
        <v>373</v>
      </c>
      <c r="H300" s="231">
        <v>2</v>
      </c>
      <c r="I300" s="232">
        <v>19.210000000000001</v>
      </c>
      <c r="J300" s="232">
        <f>ROUND(I300*H300,2)</f>
        <v>38.420000000000002</v>
      </c>
      <c r="K300" s="233"/>
      <c r="L300" s="34"/>
      <c r="M300" s="234" t="s">
        <v>1</v>
      </c>
      <c r="N300" s="235" t="s">
        <v>38</v>
      </c>
      <c r="O300" s="236">
        <v>0.42565999999999998</v>
      </c>
      <c r="P300" s="236">
        <f>O300*H300</f>
        <v>0.85131999999999997</v>
      </c>
      <c r="Q300" s="236">
        <v>0</v>
      </c>
      <c r="R300" s="236">
        <f>Q300*H300</f>
        <v>0</v>
      </c>
      <c r="S300" s="236">
        <v>0</v>
      </c>
      <c r="T300" s="237">
        <f>S300*H300</f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238" t="s">
        <v>182</v>
      </c>
      <c r="AT300" s="238" t="s">
        <v>156</v>
      </c>
      <c r="AU300" s="238" t="s">
        <v>81</v>
      </c>
      <c r="AY300" s="14" t="s">
        <v>154</v>
      </c>
      <c r="BE300" s="239">
        <f>IF(N300="základná",J300,0)</f>
        <v>0</v>
      </c>
      <c r="BF300" s="239">
        <f>IF(N300="znížená",J300,0)</f>
        <v>38.420000000000002</v>
      </c>
      <c r="BG300" s="239">
        <f>IF(N300="zákl. prenesená",J300,0)</f>
        <v>0</v>
      </c>
      <c r="BH300" s="239">
        <f>IF(N300="zníž. prenesená",J300,0)</f>
        <v>0</v>
      </c>
      <c r="BI300" s="239">
        <f>IF(N300="nulová",J300,0)</f>
        <v>0</v>
      </c>
      <c r="BJ300" s="14" t="s">
        <v>81</v>
      </c>
      <c r="BK300" s="239">
        <f>ROUND(I300*H300,2)</f>
        <v>38.420000000000002</v>
      </c>
      <c r="BL300" s="14" t="s">
        <v>182</v>
      </c>
      <c r="BM300" s="238" t="s">
        <v>633</v>
      </c>
    </row>
    <row r="301" s="2" customFormat="1" ht="21.75" customHeight="1">
      <c r="A301" s="31"/>
      <c r="B301" s="32"/>
      <c r="C301" s="227" t="s">
        <v>634</v>
      </c>
      <c r="D301" s="227" t="s">
        <v>156</v>
      </c>
      <c r="E301" s="228" t="s">
        <v>635</v>
      </c>
      <c r="F301" s="229" t="s">
        <v>636</v>
      </c>
      <c r="G301" s="230" t="s">
        <v>373</v>
      </c>
      <c r="H301" s="231">
        <v>20</v>
      </c>
      <c r="I301" s="232">
        <v>47.909999999999997</v>
      </c>
      <c r="J301" s="232">
        <f>ROUND(I301*H301,2)</f>
        <v>958.20000000000005</v>
      </c>
      <c r="K301" s="233"/>
      <c r="L301" s="34"/>
      <c r="M301" s="234" t="s">
        <v>1</v>
      </c>
      <c r="N301" s="235" t="s">
        <v>38</v>
      </c>
      <c r="O301" s="236">
        <v>0.29954999999999998</v>
      </c>
      <c r="P301" s="236">
        <f>O301*H301</f>
        <v>5.9909999999999997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238" t="s">
        <v>182</v>
      </c>
      <c r="AT301" s="238" t="s">
        <v>156</v>
      </c>
      <c r="AU301" s="238" t="s">
        <v>81</v>
      </c>
      <c r="AY301" s="14" t="s">
        <v>154</v>
      </c>
      <c r="BE301" s="239">
        <f>IF(N301="základná",J301,0)</f>
        <v>0</v>
      </c>
      <c r="BF301" s="239">
        <f>IF(N301="znížená",J301,0)</f>
        <v>958.20000000000005</v>
      </c>
      <c r="BG301" s="239">
        <f>IF(N301="zákl. prenesená",J301,0)</f>
        <v>0</v>
      </c>
      <c r="BH301" s="239">
        <f>IF(N301="zníž. prenesená",J301,0)</f>
        <v>0</v>
      </c>
      <c r="BI301" s="239">
        <f>IF(N301="nulová",J301,0)</f>
        <v>0</v>
      </c>
      <c r="BJ301" s="14" t="s">
        <v>81</v>
      </c>
      <c r="BK301" s="239">
        <f>ROUND(I301*H301,2)</f>
        <v>958.20000000000005</v>
      </c>
      <c r="BL301" s="14" t="s">
        <v>182</v>
      </c>
      <c r="BM301" s="238" t="s">
        <v>637</v>
      </c>
    </row>
    <row r="302" s="2" customFormat="1" ht="21.75" customHeight="1">
      <c r="A302" s="31"/>
      <c r="B302" s="32"/>
      <c r="C302" s="227" t="s">
        <v>397</v>
      </c>
      <c r="D302" s="227" t="s">
        <v>156</v>
      </c>
      <c r="E302" s="228" t="s">
        <v>638</v>
      </c>
      <c r="F302" s="229" t="s">
        <v>639</v>
      </c>
      <c r="G302" s="230" t="s">
        <v>373</v>
      </c>
      <c r="H302" s="231">
        <v>1.5</v>
      </c>
      <c r="I302" s="232">
        <v>93.010000000000005</v>
      </c>
      <c r="J302" s="232">
        <f>ROUND(I302*H302,2)</f>
        <v>139.52000000000001</v>
      </c>
      <c r="K302" s="233"/>
      <c r="L302" s="34"/>
      <c r="M302" s="234" t="s">
        <v>1</v>
      </c>
      <c r="N302" s="235" t="s">
        <v>38</v>
      </c>
      <c r="O302" s="236">
        <v>0.37176999999999999</v>
      </c>
      <c r="P302" s="236">
        <f>O302*H302</f>
        <v>0.55765500000000001</v>
      </c>
      <c r="Q302" s="236">
        <v>0</v>
      </c>
      <c r="R302" s="236">
        <f>Q302*H302</f>
        <v>0</v>
      </c>
      <c r="S302" s="236">
        <v>0</v>
      </c>
      <c r="T302" s="237">
        <f>S302*H302</f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238" t="s">
        <v>182</v>
      </c>
      <c r="AT302" s="238" t="s">
        <v>156</v>
      </c>
      <c r="AU302" s="238" t="s">
        <v>81</v>
      </c>
      <c r="AY302" s="14" t="s">
        <v>154</v>
      </c>
      <c r="BE302" s="239">
        <f>IF(N302="základná",J302,0)</f>
        <v>0</v>
      </c>
      <c r="BF302" s="239">
        <f>IF(N302="znížená",J302,0)</f>
        <v>139.52000000000001</v>
      </c>
      <c r="BG302" s="239">
        <f>IF(N302="zákl. prenesená",J302,0)</f>
        <v>0</v>
      </c>
      <c r="BH302" s="239">
        <f>IF(N302="zníž. prenesená",J302,0)</f>
        <v>0</v>
      </c>
      <c r="BI302" s="239">
        <f>IF(N302="nulová",J302,0)</f>
        <v>0</v>
      </c>
      <c r="BJ302" s="14" t="s">
        <v>81</v>
      </c>
      <c r="BK302" s="239">
        <f>ROUND(I302*H302,2)</f>
        <v>139.52000000000001</v>
      </c>
      <c r="BL302" s="14" t="s">
        <v>182</v>
      </c>
      <c r="BM302" s="238" t="s">
        <v>640</v>
      </c>
    </row>
    <row r="303" s="2" customFormat="1" ht="37.8" customHeight="1">
      <c r="A303" s="31"/>
      <c r="B303" s="32"/>
      <c r="C303" s="227" t="s">
        <v>641</v>
      </c>
      <c r="D303" s="227" t="s">
        <v>156</v>
      </c>
      <c r="E303" s="228" t="s">
        <v>642</v>
      </c>
      <c r="F303" s="229" t="s">
        <v>643</v>
      </c>
      <c r="G303" s="230" t="s">
        <v>250</v>
      </c>
      <c r="H303" s="231">
        <v>2</v>
      </c>
      <c r="I303" s="232">
        <v>5.5</v>
      </c>
      <c r="J303" s="232">
        <f>ROUND(I303*H303,2)</f>
        <v>11</v>
      </c>
      <c r="K303" s="233"/>
      <c r="L303" s="34"/>
      <c r="M303" s="234" t="s">
        <v>1</v>
      </c>
      <c r="N303" s="235" t="s">
        <v>38</v>
      </c>
      <c r="O303" s="236">
        <v>0.4017</v>
      </c>
      <c r="P303" s="236">
        <f>O303*H303</f>
        <v>0.8034</v>
      </c>
      <c r="Q303" s="236">
        <v>0</v>
      </c>
      <c r="R303" s="236">
        <f>Q303*H303</f>
        <v>0</v>
      </c>
      <c r="S303" s="236">
        <v>0</v>
      </c>
      <c r="T303" s="237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238" t="s">
        <v>182</v>
      </c>
      <c r="AT303" s="238" t="s">
        <v>156</v>
      </c>
      <c r="AU303" s="238" t="s">
        <v>81</v>
      </c>
      <c r="AY303" s="14" t="s">
        <v>154</v>
      </c>
      <c r="BE303" s="239">
        <f>IF(N303="základná",J303,0)</f>
        <v>0</v>
      </c>
      <c r="BF303" s="239">
        <f>IF(N303="znížená",J303,0)</f>
        <v>11</v>
      </c>
      <c r="BG303" s="239">
        <f>IF(N303="zákl. prenesená",J303,0)</f>
        <v>0</v>
      </c>
      <c r="BH303" s="239">
        <f>IF(N303="zníž. prenesená",J303,0)</f>
        <v>0</v>
      </c>
      <c r="BI303" s="239">
        <f>IF(N303="nulová",J303,0)</f>
        <v>0</v>
      </c>
      <c r="BJ303" s="14" t="s">
        <v>81</v>
      </c>
      <c r="BK303" s="239">
        <f>ROUND(I303*H303,2)</f>
        <v>11</v>
      </c>
      <c r="BL303" s="14" t="s">
        <v>182</v>
      </c>
      <c r="BM303" s="238" t="s">
        <v>644</v>
      </c>
    </row>
    <row r="304" s="2" customFormat="1" ht="37.8" customHeight="1">
      <c r="A304" s="31"/>
      <c r="B304" s="32"/>
      <c r="C304" s="227" t="s">
        <v>401</v>
      </c>
      <c r="D304" s="227" t="s">
        <v>156</v>
      </c>
      <c r="E304" s="228" t="s">
        <v>645</v>
      </c>
      <c r="F304" s="229" t="s">
        <v>646</v>
      </c>
      <c r="G304" s="230" t="s">
        <v>250</v>
      </c>
      <c r="H304" s="231">
        <v>1</v>
      </c>
      <c r="I304" s="232">
        <v>7.7000000000000002</v>
      </c>
      <c r="J304" s="232">
        <f>ROUND(I304*H304,2)</f>
        <v>7.7000000000000002</v>
      </c>
      <c r="K304" s="233"/>
      <c r="L304" s="34"/>
      <c r="M304" s="234" t="s">
        <v>1</v>
      </c>
      <c r="N304" s="235" t="s">
        <v>38</v>
      </c>
      <c r="O304" s="236">
        <v>0.40217999999999998</v>
      </c>
      <c r="P304" s="236">
        <f>O304*H304</f>
        <v>0.40217999999999998</v>
      </c>
      <c r="Q304" s="236">
        <v>0</v>
      </c>
      <c r="R304" s="236">
        <f>Q304*H304</f>
        <v>0</v>
      </c>
      <c r="S304" s="236">
        <v>0</v>
      </c>
      <c r="T304" s="237">
        <f>S304*H304</f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238" t="s">
        <v>182</v>
      </c>
      <c r="AT304" s="238" t="s">
        <v>156</v>
      </c>
      <c r="AU304" s="238" t="s">
        <v>81</v>
      </c>
      <c r="AY304" s="14" t="s">
        <v>154</v>
      </c>
      <c r="BE304" s="239">
        <f>IF(N304="základná",J304,0)</f>
        <v>0</v>
      </c>
      <c r="BF304" s="239">
        <f>IF(N304="znížená",J304,0)</f>
        <v>7.7000000000000002</v>
      </c>
      <c r="BG304" s="239">
        <f>IF(N304="zákl. prenesená",J304,0)</f>
        <v>0</v>
      </c>
      <c r="BH304" s="239">
        <f>IF(N304="zníž. prenesená",J304,0)</f>
        <v>0</v>
      </c>
      <c r="BI304" s="239">
        <f>IF(N304="nulová",J304,0)</f>
        <v>0</v>
      </c>
      <c r="BJ304" s="14" t="s">
        <v>81</v>
      </c>
      <c r="BK304" s="239">
        <f>ROUND(I304*H304,2)</f>
        <v>7.7000000000000002</v>
      </c>
      <c r="BL304" s="14" t="s">
        <v>182</v>
      </c>
      <c r="BM304" s="238" t="s">
        <v>647</v>
      </c>
    </row>
    <row r="305" s="2" customFormat="1" ht="33" customHeight="1">
      <c r="A305" s="31"/>
      <c r="B305" s="32"/>
      <c r="C305" s="227" t="s">
        <v>648</v>
      </c>
      <c r="D305" s="227" t="s">
        <v>156</v>
      </c>
      <c r="E305" s="228" t="s">
        <v>649</v>
      </c>
      <c r="F305" s="229" t="s">
        <v>650</v>
      </c>
      <c r="G305" s="230" t="s">
        <v>250</v>
      </c>
      <c r="H305" s="231">
        <v>2</v>
      </c>
      <c r="I305" s="232">
        <v>13.199999999999999</v>
      </c>
      <c r="J305" s="232">
        <f>ROUND(I305*H305,2)</f>
        <v>26.399999999999999</v>
      </c>
      <c r="K305" s="233"/>
      <c r="L305" s="34"/>
      <c r="M305" s="234" t="s">
        <v>1</v>
      </c>
      <c r="N305" s="235" t="s">
        <v>38</v>
      </c>
      <c r="O305" s="236">
        <v>0.19681000000000001</v>
      </c>
      <c r="P305" s="236">
        <f>O305*H305</f>
        <v>0.39362000000000003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238" t="s">
        <v>182</v>
      </c>
      <c r="AT305" s="238" t="s">
        <v>156</v>
      </c>
      <c r="AU305" s="238" t="s">
        <v>81</v>
      </c>
      <c r="AY305" s="14" t="s">
        <v>154</v>
      </c>
      <c r="BE305" s="239">
        <f>IF(N305="základná",J305,0)</f>
        <v>0</v>
      </c>
      <c r="BF305" s="239">
        <f>IF(N305="znížená",J305,0)</f>
        <v>26.399999999999999</v>
      </c>
      <c r="BG305" s="239">
        <f>IF(N305="zákl. prenesená",J305,0)</f>
        <v>0</v>
      </c>
      <c r="BH305" s="239">
        <f>IF(N305="zníž. prenesená",J305,0)</f>
        <v>0</v>
      </c>
      <c r="BI305" s="239">
        <f>IF(N305="nulová",J305,0)</f>
        <v>0</v>
      </c>
      <c r="BJ305" s="14" t="s">
        <v>81</v>
      </c>
      <c r="BK305" s="239">
        <f>ROUND(I305*H305,2)</f>
        <v>26.399999999999999</v>
      </c>
      <c r="BL305" s="14" t="s">
        <v>182</v>
      </c>
      <c r="BM305" s="238" t="s">
        <v>651</v>
      </c>
    </row>
    <row r="306" s="2" customFormat="1" ht="44.25" customHeight="1">
      <c r="A306" s="31"/>
      <c r="B306" s="32"/>
      <c r="C306" s="240" t="s">
        <v>404</v>
      </c>
      <c r="D306" s="240" t="s">
        <v>194</v>
      </c>
      <c r="E306" s="241" t="s">
        <v>652</v>
      </c>
      <c r="F306" s="242" t="s">
        <v>653</v>
      </c>
      <c r="G306" s="243" t="s">
        <v>250</v>
      </c>
      <c r="H306" s="244">
        <v>2</v>
      </c>
      <c r="I306" s="245">
        <v>32.780000000000001</v>
      </c>
      <c r="J306" s="245">
        <f>ROUND(I306*H306,2)</f>
        <v>65.560000000000002</v>
      </c>
      <c r="K306" s="246"/>
      <c r="L306" s="247"/>
      <c r="M306" s="248" t="s">
        <v>1</v>
      </c>
      <c r="N306" s="249" t="s">
        <v>38</v>
      </c>
      <c r="O306" s="236">
        <v>0</v>
      </c>
      <c r="P306" s="236">
        <f>O306*H306</f>
        <v>0</v>
      </c>
      <c r="Q306" s="236">
        <v>0</v>
      </c>
      <c r="R306" s="236">
        <f>Q306*H306</f>
        <v>0</v>
      </c>
      <c r="S306" s="236">
        <v>0</v>
      </c>
      <c r="T306" s="237">
        <f>S306*H306</f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238" t="s">
        <v>212</v>
      </c>
      <c r="AT306" s="238" t="s">
        <v>194</v>
      </c>
      <c r="AU306" s="238" t="s">
        <v>81</v>
      </c>
      <c r="AY306" s="14" t="s">
        <v>154</v>
      </c>
      <c r="BE306" s="239">
        <f>IF(N306="základná",J306,0)</f>
        <v>0</v>
      </c>
      <c r="BF306" s="239">
        <f>IF(N306="znížená",J306,0)</f>
        <v>65.560000000000002</v>
      </c>
      <c r="BG306" s="239">
        <f>IF(N306="zákl. prenesená",J306,0)</f>
        <v>0</v>
      </c>
      <c r="BH306" s="239">
        <f>IF(N306="zníž. prenesená",J306,0)</f>
        <v>0</v>
      </c>
      <c r="BI306" s="239">
        <f>IF(N306="nulová",J306,0)</f>
        <v>0</v>
      </c>
      <c r="BJ306" s="14" t="s">
        <v>81</v>
      </c>
      <c r="BK306" s="239">
        <f>ROUND(I306*H306,2)</f>
        <v>65.560000000000002</v>
      </c>
      <c r="BL306" s="14" t="s">
        <v>182</v>
      </c>
      <c r="BM306" s="238" t="s">
        <v>654</v>
      </c>
    </row>
    <row r="307" s="2" customFormat="1" ht="24.15" customHeight="1">
      <c r="A307" s="31"/>
      <c r="B307" s="32"/>
      <c r="C307" s="227" t="s">
        <v>655</v>
      </c>
      <c r="D307" s="227" t="s">
        <v>156</v>
      </c>
      <c r="E307" s="228" t="s">
        <v>656</v>
      </c>
      <c r="F307" s="229" t="s">
        <v>657</v>
      </c>
      <c r="G307" s="230" t="s">
        <v>250</v>
      </c>
      <c r="H307" s="231">
        <v>1</v>
      </c>
      <c r="I307" s="232">
        <v>15.4</v>
      </c>
      <c r="J307" s="232">
        <f>ROUND(I307*H307,2)</f>
        <v>15.4</v>
      </c>
      <c r="K307" s="233"/>
      <c r="L307" s="34"/>
      <c r="M307" s="234" t="s">
        <v>1</v>
      </c>
      <c r="N307" s="235" t="s">
        <v>38</v>
      </c>
      <c r="O307" s="236">
        <v>0.22788</v>
      </c>
      <c r="P307" s="236">
        <f>O307*H307</f>
        <v>0.22788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238" t="s">
        <v>182</v>
      </c>
      <c r="AT307" s="238" t="s">
        <v>156</v>
      </c>
      <c r="AU307" s="238" t="s">
        <v>81</v>
      </c>
      <c r="AY307" s="14" t="s">
        <v>154</v>
      </c>
      <c r="BE307" s="239">
        <f>IF(N307="základná",J307,0)</f>
        <v>0</v>
      </c>
      <c r="BF307" s="239">
        <f>IF(N307="znížená",J307,0)</f>
        <v>15.4</v>
      </c>
      <c r="BG307" s="239">
        <f>IF(N307="zákl. prenesená",J307,0)</f>
        <v>0</v>
      </c>
      <c r="BH307" s="239">
        <f>IF(N307="zníž. prenesená",J307,0)</f>
        <v>0</v>
      </c>
      <c r="BI307" s="239">
        <f>IF(N307="nulová",J307,0)</f>
        <v>0</v>
      </c>
      <c r="BJ307" s="14" t="s">
        <v>81</v>
      </c>
      <c r="BK307" s="239">
        <f>ROUND(I307*H307,2)</f>
        <v>15.4</v>
      </c>
      <c r="BL307" s="14" t="s">
        <v>182</v>
      </c>
      <c r="BM307" s="238" t="s">
        <v>658</v>
      </c>
    </row>
    <row r="308" s="2" customFormat="1" ht="44.25" customHeight="1">
      <c r="A308" s="31"/>
      <c r="B308" s="32"/>
      <c r="C308" s="240" t="s">
        <v>409</v>
      </c>
      <c r="D308" s="240" t="s">
        <v>194</v>
      </c>
      <c r="E308" s="241" t="s">
        <v>659</v>
      </c>
      <c r="F308" s="242" t="s">
        <v>660</v>
      </c>
      <c r="G308" s="243" t="s">
        <v>250</v>
      </c>
      <c r="H308" s="244">
        <v>1</v>
      </c>
      <c r="I308" s="245">
        <v>40.920000000000002</v>
      </c>
      <c r="J308" s="245">
        <f>ROUND(I308*H308,2)</f>
        <v>40.920000000000002</v>
      </c>
      <c r="K308" s="246"/>
      <c r="L308" s="247"/>
      <c r="M308" s="248" t="s">
        <v>1</v>
      </c>
      <c r="N308" s="249" t="s">
        <v>38</v>
      </c>
      <c r="O308" s="236">
        <v>0</v>
      </c>
      <c r="P308" s="236">
        <f>O308*H308</f>
        <v>0</v>
      </c>
      <c r="Q308" s="236">
        <v>0</v>
      </c>
      <c r="R308" s="236">
        <f>Q308*H308</f>
        <v>0</v>
      </c>
      <c r="S308" s="236">
        <v>0</v>
      </c>
      <c r="T308" s="237">
        <f>S308*H308</f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238" t="s">
        <v>212</v>
      </c>
      <c r="AT308" s="238" t="s">
        <v>194</v>
      </c>
      <c r="AU308" s="238" t="s">
        <v>81</v>
      </c>
      <c r="AY308" s="14" t="s">
        <v>154</v>
      </c>
      <c r="BE308" s="239">
        <f>IF(N308="základná",J308,0)</f>
        <v>0</v>
      </c>
      <c r="BF308" s="239">
        <f>IF(N308="znížená",J308,0)</f>
        <v>40.920000000000002</v>
      </c>
      <c r="BG308" s="239">
        <f>IF(N308="zákl. prenesená",J308,0)</f>
        <v>0</v>
      </c>
      <c r="BH308" s="239">
        <f>IF(N308="zníž. prenesená",J308,0)</f>
        <v>0</v>
      </c>
      <c r="BI308" s="239">
        <f>IF(N308="nulová",J308,0)</f>
        <v>0</v>
      </c>
      <c r="BJ308" s="14" t="s">
        <v>81</v>
      </c>
      <c r="BK308" s="239">
        <f>ROUND(I308*H308,2)</f>
        <v>40.920000000000002</v>
      </c>
      <c r="BL308" s="14" t="s">
        <v>182</v>
      </c>
      <c r="BM308" s="238" t="s">
        <v>661</v>
      </c>
    </row>
    <row r="309" s="2" customFormat="1" ht="24.15" customHeight="1">
      <c r="A309" s="31"/>
      <c r="B309" s="32"/>
      <c r="C309" s="227" t="s">
        <v>662</v>
      </c>
      <c r="D309" s="227" t="s">
        <v>156</v>
      </c>
      <c r="E309" s="228" t="s">
        <v>663</v>
      </c>
      <c r="F309" s="229" t="s">
        <v>664</v>
      </c>
      <c r="G309" s="230" t="s">
        <v>250</v>
      </c>
      <c r="H309" s="231">
        <v>2</v>
      </c>
      <c r="I309" s="232">
        <v>16.5</v>
      </c>
      <c r="J309" s="232">
        <f>ROUND(I309*H309,2)</f>
        <v>33</v>
      </c>
      <c r="K309" s="233"/>
      <c r="L309" s="34"/>
      <c r="M309" s="234" t="s">
        <v>1</v>
      </c>
      <c r="N309" s="235" t="s">
        <v>38</v>
      </c>
      <c r="O309" s="236">
        <v>0.17074</v>
      </c>
      <c r="P309" s="236">
        <f>O309*H309</f>
        <v>0.34148000000000001</v>
      </c>
      <c r="Q309" s="236">
        <v>0</v>
      </c>
      <c r="R309" s="236">
        <f>Q309*H309</f>
        <v>0</v>
      </c>
      <c r="S309" s="236">
        <v>0</v>
      </c>
      <c r="T309" s="237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238" t="s">
        <v>182</v>
      </c>
      <c r="AT309" s="238" t="s">
        <v>156</v>
      </c>
      <c r="AU309" s="238" t="s">
        <v>81</v>
      </c>
      <c r="AY309" s="14" t="s">
        <v>154</v>
      </c>
      <c r="BE309" s="239">
        <f>IF(N309="základná",J309,0)</f>
        <v>0</v>
      </c>
      <c r="BF309" s="239">
        <f>IF(N309="znížená",J309,0)</f>
        <v>33</v>
      </c>
      <c r="BG309" s="239">
        <f>IF(N309="zákl. prenesená",J309,0)</f>
        <v>0</v>
      </c>
      <c r="BH309" s="239">
        <f>IF(N309="zníž. prenesená",J309,0)</f>
        <v>0</v>
      </c>
      <c r="BI309" s="239">
        <f>IF(N309="nulová",J309,0)</f>
        <v>0</v>
      </c>
      <c r="BJ309" s="14" t="s">
        <v>81</v>
      </c>
      <c r="BK309" s="239">
        <f>ROUND(I309*H309,2)</f>
        <v>33</v>
      </c>
      <c r="BL309" s="14" t="s">
        <v>182</v>
      </c>
      <c r="BM309" s="238" t="s">
        <v>665</v>
      </c>
    </row>
    <row r="310" s="2" customFormat="1" ht="44.25" customHeight="1">
      <c r="A310" s="31"/>
      <c r="B310" s="32"/>
      <c r="C310" s="240" t="s">
        <v>414</v>
      </c>
      <c r="D310" s="240" t="s">
        <v>194</v>
      </c>
      <c r="E310" s="241" t="s">
        <v>666</v>
      </c>
      <c r="F310" s="242" t="s">
        <v>667</v>
      </c>
      <c r="G310" s="243" t="s">
        <v>250</v>
      </c>
      <c r="H310" s="244">
        <v>2</v>
      </c>
      <c r="I310" s="245">
        <v>48.270000000000003</v>
      </c>
      <c r="J310" s="245">
        <f>ROUND(I310*H310,2)</f>
        <v>96.540000000000006</v>
      </c>
      <c r="K310" s="246"/>
      <c r="L310" s="247"/>
      <c r="M310" s="248" t="s">
        <v>1</v>
      </c>
      <c r="N310" s="249" t="s">
        <v>38</v>
      </c>
      <c r="O310" s="236">
        <v>0</v>
      </c>
      <c r="P310" s="236">
        <f>O310*H310</f>
        <v>0</v>
      </c>
      <c r="Q310" s="236">
        <v>0</v>
      </c>
      <c r="R310" s="236">
        <f>Q310*H310</f>
        <v>0</v>
      </c>
      <c r="S310" s="236">
        <v>0</v>
      </c>
      <c r="T310" s="237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238" t="s">
        <v>212</v>
      </c>
      <c r="AT310" s="238" t="s">
        <v>194</v>
      </c>
      <c r="AU310" s="238" t="s">
        <v>81</v>
      </c>
      <c r="AY310" s="14" t="s">
        <v>154</v>
      </c>
      <c r="BE310" s="239">
        <f>IF(N310="základná",J310,0)</f>
        <v>0</v>
      </c>
      <c r="BF310" s="239">
        <f>IF(N310="znížená",J310,0)</f>
        <v>96.540000000000006</v>
      </c>
      <c r="BG310" s="239">
        <f>IF(N310="zákl. prenesená",J310,0)</f>
        <v>0</v>
      </c>
      <c r="BH310" s="239">
        <f>IF(N310="zníž. prenesená",J310,0)</f>
        <v>0</v>
      </c>
      <c r="BI310" s="239">
        <f>IF(N310="nulová",J310,0)</f>
        <v>0</v>
      </c>
      <c r="BJ310" s="14" t="s">
        <v>81</v>
      </c>
      <c r="BK310" s="239">
        <f>ROUND(I310*H310,2)</f>
        <v>96.540000000000006</v>
      </c>
      <c r="BL310" s="14" t="s">
        <v>182</v>
      </c>
      <c r="BM310" s="238" t="s">
        <v>668</v>
      </c>
    </row>
    <row r="311" s="2" customFormat="1" ht="16.5" customHeight="1">
      <c r="A311" s="31"/>
      <c r="B311" s="32"/>
      <c r="C311" s="227" t="s">
        <v>669</v>
      </c>
      <c r="D311" s="227" t="s">
        <v>156</v>
      </c>
      <c r="E311" s="228" t="s">
        <v>670</v>
      </c>
      <c r="F311" s="229" t="s">
        <v>671</v>
      </c>
      <c r="G311" s="230" t="s">
        <v>672</v>
      </c>
      <c r="H311" s="231">
        <v>16</v>
      </c>
      <c r="I311" s="232">
        <v>16.5</v>
      </c>
      <c r="J311" s="232">
        <f>ROUND(I311*H311,2)</f>
        <v>264</v>
      </c>
      <c r="K311" s="233"/>
      <c r="L311" s="34"/>
      <c r="M311" s="234" t="s">
        <v>1</v>
      </c>
      <c r="N311" s="235" t="s">
        <v>38</v>
      </c>
      <c r="O311" s="236">
        <v>0</v>
      </c>
      <c r="P311" s="236">
        <f>O311*H311</f>
        <v>0</v>
      </c>
      <c r="Q311" s="236">
        <v>0</v>
      </c>
      <c r="R311" s="236">
        <f>Q311*H311</f>
        <v>0</v>
      </c>
      <c r="S311" s="236">
        <v>0</v>
      </c>
      <c r="T311" s="237">
        <f>S311*H311</f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238" t="s">
        <v>182</v>
      </c>
      <c r="AT311" s="238" t="s">
        <v>156</v>
      </c>
      <c r="AU311" s="238" t="s">
        <v>81</v>
      </c>
      <c r="AY311" s="14" t="s">
        <v>154</v>
      </c>
      <c r="BE311" s="239">
        <f>IF(N311="základná",J311,0)</f>
        <v>0</v>
      </c>
      <c r="BF311" s="239">
        <f>IF(N311="znížená",J311,0)</f>
        <v>264</v>
      </c>
      <c r="BG311" s="239">
        <f>IF(N311="zákl. prenesená",J311,0)</f>
        <v>0</v>
      </c>
      <c r="BH311" s="239">
        <f>IF(N311="zníž. prenesená",J311,0)</f>
        <v>0</v>
      </c>
      <c r="BI311" s="239">
        <f>IF(N311="nulová",J311,0)</f>
        <v>0</v>
      </c>
      <c r="BJ311" s="14" t="s">
        <v>81</v>
      </c>
      <c r="BK311" s="239">
        <f>ROUND(I311*H311,2)</f>
        <v>264</v>
      </c>
      <c r="BL311" s="14" t="s">
        <v>182</v>
      </c>
      <c r="BM311" s="238" t="s">
        <v>673</v>
      </c>
    </row>
    <row r="312" s="2" customFormat="1" ht="24.15" customHeight="1">
      <c r="A312" s="31"/>
      <c r="B312" s="32"/>
      <c r="C312" s="227" t="s">
        <v>419</v>
      </c>
      <c r="D312" s="227" t="s">
        <v>156</v>
      </c>
      <c r="E312" s="228" t="s">
        <v>674</v>
      </c>
      <c r="F312" s="229" t="s">
        <v>675</v>
      </c>
      <c r="G312" s="230" t="s">
        <v>408</v>
      </c>
      <c r="H312" s="231">
        <v>7.7619999999999996</v>
      </c>
      <c r="I312" s="232">
        <v>0.98999999999999999</v>
      </c>
      <c r="J312" s="232">
        <f>ROUND(I312*H312,2)</f>
        <v>7.6799999999999997</v>
      </c>
      <c r="K312" s="233"/>
      <c r="L312" s="34"/>
      <c r="M312" s="234" t="s">
        <v>1</v>
      </c>
      <c r="N312" s="235" t="s">
        <v>38</v>
      </c>
      <c r="O312" s="236">
        <v>0</v>
      </c>
      <c r="P312" s="236">
        <f>O312*H312</f>
        <v>0</v>
      </c>
      <c r="Q312" s="236">
        <v>0</v>
      </c>
      <c r="R312" s="236">
        <f>Q312*H312</f>
        <v>0</v>
      </c>
      <c r="S312" s="236">
        <v>0</v>
      </c>
      <c r="T312" s="237">
        <f>S312*H312</f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238" t="s">
        <v>182</v>
      </c>
      <c r="AT312" s="238" t="s">
        <v>156</v>
      </c>
      <c r="AU312" s="238" t="s">
        <v>81</v>
      </c>
      <c r="AY312" s="14" t="s">
        <v>154</v>
      </c>
      <c r="BE312" s="239">
        <f>IF(N312="základná",J312,0)</f>
        <v>0</v>
      </c>
      <c r="BF312" s="239">
        <f>IF(N312="znížená",J312,0)</f>
        <v>7.6799999999999997</v>
      </c>
      <c r="BG312" s="239">
        <f>IF(N312="zákl. prenesená",J312,0)</f>
        <v>0</v>
      </c>
      <c r="BH312" s="239">
        <f>IF(N312="zníž. prenesená",J312,0)</f>
        <v>0</v>
      </c>
      <c r="BI312" s="239">
        <f>IF(N312="nulová",J312,0)</f>
        <v>0</v>
      </c>
      <c r="BJ312" s="14" t="s">
        <v>81</v>
      </c>
      <c r="BK312" s="239">
        <f>ROUND(I312*H312,2)</f>
        <v>7.6799999999999997</v>
      </c>
      <c r="BL312" s="14" t="s">
        <v>182</v>
      </c>
      <c r="BM312" s="238" t="s">
        <v>676</v>
      </c>
    </row>
    <row r="313" s="12" customFormat="1" ht="22.8" customHeight="1">
      <c r="A313" s="12"/>
      <c r="B313" s="212"/>
      <c r="C313" s="213"/>
      <c r="D313" s="214" t="s">
        <v>71</v>
      </c>
      <c r="E313" s="225" t="s">
        <v>677</v>
      </c>
      <c r="F313" s="225" t="s">
        <v>678</v>
      </c>
      <c r="G313" s="213"/>
      <c r="H313" s="213"/>
      <c r="I313" s="213"/>
      <c r="J313" s="226">
        <f>BK313</f>
        <v>13198.24</v>
      </c>
      <c r="K313" s="213"/>
      <c r="L313" s="217"/>
      <c r="M313" s="218"/>
      <c r="N313" s="219"/>
      <c r="O313" s="219"/>
      <c r="P313" s="220">
        <f>SUM(P314:P349)</f>
        <v>79.85078</v>
      </c>
      <c r="Q313" s="219"/>
      <c r="R313" s="220">
        <f>SUM(R314:R349)</f>
        <v>0</v>
      </c>
      <c r="S313" s="219"/>
      <c r="T313" s="221">
        <f>SUM(T314:T349)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22" t="s">
        <v>81</v>
      </c>
      <c r="AT313" s="223" t="s">
        <v>71</v>
      </c>
      <c r="AU313" s="223" t="s">
        <v>77</v>
      </c>
      <c r="AY313" s="222" t="s">
        <v>154</v>
      </c>
      <c r="BK313" s="224">
        <f>SUM(BK314:BK349)</f>
        <v>13198.24</v>
      </c>
    </row>
    <row r="314" s="2" customFormat="1" ht="24.15" customHeight="1">
      <c r="A314" s="31"/>
      <c r="B314" s="32"/>
      <c r="C314" s="227" t="s">
        <v>679</v>
      </c>
      <c r="D314" s="227" t="s">
        <v>156</v>
      </c>
      <c r="E314" s="228" t="s">
        <v>680</v>
      </c>
      <c r="F314" s="229" t="s">
        <v>681</v>
      </c>
      <c r="G314" s="230" t="s">
        <v>250</v>
      </c>
      <c r="H314" s="231">
        <v>4</v>
      </c>
      <c r="I314" s="232">
        <v>16.5</v>
      </c>
      <c r="J314" s="232">
        <f>ROUND(I314*H314,2)</f>
        <v>66</v>
      </c>
      <c r="K314" s="233"/>
      <c r="L314" s="34"/>
      <c r="M314" s="234" t="s">
        <v>1</v>
      </c>
      <c r="N314" s="235" t="s">
        <v>38</v>
      </c>
      <c r="O314" s="236">
        <v>0.90644999999999998</v>
      </c>
      <c r="P314" s="236">
        <f>O314*H314</f>
        <v>3.6257999999999999</v>
      </c>
      <c r="Q314" s="236">
        <v>0</v>
      </c>
      <c r="R314" s="236">
        <f>Q314*H314</f>
        <v>0</v>
      </c>
      <c r="S314" s="236">
        <v>0</v>
      </c>
      <c r="T314" s="237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238" t="s">
        <v>182</v>
      </c>
      <c r="AT314" s="238" t="s">
        <v>156</v>
      </c>
      <c r="AU314" s="238" t="s">
        <v>81</v>
      </c>
      <c r="AY314" s="14" t="s">
        <v>154</v>
      </c>
      <c r="BE314" s="239">
        <f>IF(N314="základná",J314,0)</f>
        <v>0</v>
      </c>
      <c r="BF314" s="239">
        <f>IF(N314="znížená",J314,0)</f>
        <v>66</v>
      </c>
      <c r="BG314" s="239">
        <f>IF(N314="zákl. prenesená",J314,0)</f>
        <v>0</v>
      </c>
      <c r="BH314" s="239">
        <f>IF(N314="zníž. prenesená",J314,0)</f>
        <v>0</v>
      </c>
      <c r="BI314" s="239">
        <f>IF(N314="nulová",J314,0)</f>
        <v>0</v>
      </c>
      <c r="BJ314" s="14" t="s">
        <v>81</v>
      </c>
      <c r="BK314" s="239">
        <f>ROUND(I314*H314,2)</f>
        <v>66</v>
      </c>
      <c r="BL314" s="14" t="s">
        <v>182</v>
      </c>
      <c r="BM314" s="238" t="s">
        <v>682</v>
      </c>
    </row>
    <row r="315" s="2" customFormat="1" ht="24.15" customHeight="1">
      <c r="A315" s="31"/>
      <c r="B315" s="32"/>
      <c r="C315" s="227" t="s">
        <v>422</v>
      </c>
      <c r="D315" s="227" t="s">
        <v>156</v>
      </c>
      <c r="E315" s="228" t="s">
        <v>683</v>
      </c>
      <c r="F315" s="229" t="s">
        <v>684</v>
      </c>
      <c r="G315" s="230" t="s">
        <v>685</v>
      </c>
      <c r="H315" s="231">
        <v>4</v>
      </c>
      <c r="I315" s="232">
        <v>27.5</v>
      </c>
      <c r="J315" s="232">
        <f>ROUND(I315*H315,2)</f>
        <v>110</v>
      </c>
      <c r="K315" s="233"/>
      <c r="L315" s="34"/>
      <c r="M315" s="234" t="s">
        <v>1</v>
      </c>
      <c r="N315" s="235" t="s">
        <v>38</v>
      </c>
      <c r="O315" s="236">
        <v>1.2771999999999999</v>
      </c>
      <c r="P315" s="236">
        <f>O315*H315</f>
        <v>5.1087999999999996</v>
      </c>
      <c r="Q315" s="236">
        <v>0</v>
      </c>
      <c r="R315" s="236">
        <f>Q315*H315</f>
        <v>0</v>
      </c>
      <c r="S315" s="236">
        <v>0</v>
      </c>
      <c r="T315" s="237">
        <f>S315*H315</f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238" t="s">
        <v>182</v>
      </c>
      <c r="AT315" s="238" t="s">
        <v>156</v>
      </c>
      <c r="AU315" s="238" t="s">
        <v>81</v>
      </c>
      <c r="AY315" s="14" t="s">
        <v>154</v>
      </c>
      <c r="BE315" s="239">
        <f>IF(N315="základná",J315,0)</f>
        <v>0</v>
      </c>
      <c r="BF315" s="239">
        <f>IF(N315="znížená",J315,0)</f>
        <v>110</v>
      </c>
      <c r="BG315" s="239">
        <f>IF(N315="zákl. prenesená",J315,0)</f>
        <v>0</v>
      </c>
      <c r="BH315" s="239">
        <f>IF(N315="zníž. prenesená",J315,0)</f>
        <v>0</v>
      </c>
      <c r="BI315" s="239">
        <f>IF(N315="nulová",J315,0)</f>
        <v>0</v>
      </c>
      <c r="BJ315" s="14" t="s">
        <v>81</v>
      </c>
      <c r="BK315" s="239">
        <f>ROUND(I315*H315,2)</f>
        <v>110</v>
      </c>
      <c r="BL315" s="14" t="s">
        <v>182</v>
      </c>
      <c r="BM315" s="238" t="s">
        <v>686</v>
      </c>
    </row>
    <row r="316" s="2" customFormat="1" ht="21.75" customHeight="1">
      <c r="A316" s="31"/>
      <c r="B316" s="32"/>
      <c r="C316" s="240" t="s">
        <v>687</v>
      </c>
      <c r="D316" s="240" t="s">
        <v>194</v>
      </c>
      <c r="E316" s="241" t="s">
        <v>688</v>
      </c>
      <c r="F316" s="242" t="s">
        <v>689</v>
      </c>
      <c r="G316" s="243" t="s">
        <v>250</v>
      </c>
      <c r="H316" s="244">
        <v>4</v>
      </c>
      <c r="I316" s="245">
        <v>74.25</v>
      </c>
      <c r="J316" s="245">
        <f>ROUND(I316*H316,2)</f>
        <v>297</v>
      </c>
      <c r="K316" s="246"/>
      <c r="L316" s="247"/>
      <c r="M316" s="248" t="s">
        <v>1</v>
      </c>
      <c r="N316" s="249" t="s">
        <v>38</v>
      </c>
      <c r="O316" s="236">
        <v>0</v>
      </c>
      <c r="P316" s="236">
        <f>O316*H316</f>
        <v>0</v>
      </c>
      <c r="Q316" s="236">
        <v>0</v>
      </c>
      <c r="R316" s="236">
        <f>Q316*H316</f>
        <v>0</v>
      </c>
      <c r="S316" s="236">
        <v>0</v>
      </c>
      <c r="T316" s="237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238" t="s">
        <v>212</v>
      </c>
      <c r="AT316" s="238" t="s">
        <v>194</v>
      </c>
      <c r="AU316" s="238" t="s">
        <v>81</v>
      </c>
      <c r="AY316" s="14" t="s">
        <v>154</v>
      </c>
      <c r="BE316" s="239">
        <f>IF(N316="základná",J316,0)</f>
        <v>0</v>
      </c>
      <c r="BF316" s="239">
        <f>IF(N316="znížená",J316,0)</f>
        <v>297</v>
      </c>
      <c r="BG316" s="239">
        <f>IF(N316="zákl. prenesená",J316,0)</f>
        <v>0</v>
      </c>
      <c r="BH316" s="239">
        <f>IF(N316="zníž. prenesená",J316,0)</f>
        <v>0</v>
      </c>
      <c r="BI316" s="239">
        <f>IF(N316="nulová",J316,0)</f>
        <v>0</v>
      </c>
      <c r="BJ316" s="14" t="s">
        <v>81</v>
      </c>
      <c r="BK316" s="239">
        <f>ROUND(I316*H316,2)</f>
        <v>297</v>
      </c>
      <c r="BL316" s="14" t="s">
        <v>182</v>
      </c>
      <c r="BM316" s="238" t="s">
        <v>690</v>
      </c>
    </row>
    <row r="317" s="2" customFormat="1" ht="24.15" customHeight="1">
      <c r="A317" s="31"/>
      <c r="B317" s="32"/>
      <c r="C317" s="240" t="s">
        <v>426</v>
      </c>
      <c r="D317" s="240" t="s">
        <v>194</v>
      </c>
      <c r="E317" s="241" t="s">
        <v>691</v>
      </c>
      <c r="F317" s="242" t="s">
        <v>692</v>
      </c>
      <c r="G317" s="243" t="s">
        <v>250</v>
      </c>
      <c r="H317" s="244">
        <v>4</v>
      </c>
      <c r="I317" s="245">
        <v>60.780000000000001</v>
      </c>
      <c r="J317" s="245">
        <f>ROUND(I317*H317,2)</f>
        <v>243.12000000000001</v>
      </c>
      <c r="K317" s="246"/>
      <c r="L317" s="247"/>
      <c r="M317" s="248" t="s">
        <v>1</v>
      </c>
      <c r="N317" s="249" t="s">
        <v>38</v>
      </c>
      <c r="O317" s="236">
        <v>0</v>
      </c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238" t="s">
        <v>212</v>
      </c>
      <c r="AT317" s="238" t="s">
        <v>194</v>
      </c>
      <c r="AU317" s="238" t="s">
        <v>81</v>
      </c>
      <c r="AY317" s="14" t="s">
        <v>154</v>
      </c>
      <c r="BE317" s="239">
        <f>IF(N317="základná",J317,0)</f>
        <v>0</v>
      </c>
      <c r="BF317" s="239">
        <f>IF(N317="znížená",J317,0)</f>
        <v>243.12000000000001</v>
      </c>
      <c r="BG317" s="239">
        <f>IF(N317="zákl. prenesená",J317,0)</f>
        <v>0</v>
      </c>
      <c r="BH317" s="239">
        <f>IF(N317="zníž. prenesená",J317,0)</f>
        <v>0</v>
      </c>
      <c r="BI317" s="239">
        <f>IF(N317="nulová",J317,0)</f>
        <v>0</v>
      </c>
      <c r="BJ317" s="14" t="s">
        <v>81</v>
      </c>
      <c r="BK317" s="239">
        <f>ROUND(I317*H317,2)</f>
        <v>243.12000000000001</v>
      </c>
      <c r="BL317" s="14" t="s">
        <v>182</v>
      </c>
      <c r="BM317" s="238" t="s">
        <v>693</v>
      </c>
    </row>
    <row r="318" s="2" customFormat="1" ht="24.15" customHeight="1">
      <c r="A318" s="31"/>
      <c r="B318" s="32"/>
      <c r="C318" s="227" t="s">
        <v>694</v>
      </c>
      <c r="D318" s="227" t="s">
        <v>156</v>
      </c>
      <c r="E318" s="228" t="s">
        <v>695</v>
      </c>
      <c r="F318" s="229" t="s">
        <v>696</v>
      </c>
      <c r="G318" s="230" t="s">
        <v>685</v>
      </c>
      <c r="H318" s="231">
        <v>2</v>
      </c>
      <c r="I318" s="232">
        <v>33</v>
      </c>
      <c r="J318" s="232">
        <f>ROUND(I318*H318,2)</f>
        <v>66</v>
      </c>
      <c r="K318" s="233"/>
      <c r="L318" s="34"/>
      <c r="M318" s="234" t="s">
        <v>1</v>
      </c>
      <c r="N318" s="235" t="s">
        <v>38</v>
      </c>
      <c r="O318" s="236">
        <v>0</v>
      </c>
      <c r="P318" s="236">
        <f>O318*H318</f>
        <v>0</v>
      </c>
      <c r="Q318" s="236">
        <v>0</v>
      </c>
      <c r="R318" s="236">
        <f>Q318*H318</f>
        <v>0</v>
      </c>
      <c r="S318" s="236">
        <v>0</v>
      </c>
      <c r="T318" s="237">
        <f>S318*H318</f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238" t="s">
        <v>182</v>
      </c>
      <c r="AT318" s="238" t="s">
        <v>156</v>
      </c>
      <c r="AU318" s="238" t="s">
        <v>81</v>
      </c>
      <c r="AY318" s="14" t="s">
        <v>154</v>
      </c>
      <c r="BE318" s="239">
        <f>IF(N318="základná",J318,0)</f>
        <v>0</v>
      </c>
      <c r="BF318" s="239">
        <f>IF(N318="znížená",J318,0)</f>
        <v>66</v>
      </c>
      <c r="BG318" s="239">
        <f>IF(N318="zákl. prenesená",J318,0)</f>
        <v>0</v>
      </c>
      <c r="BH318" s="239">
        <f>IF(N318="zníž. prenesená",J318,0)</f>
        <v>0</v>
      </c>
      <c r="BI318" s="239">
        <f>IF(N318="nulová",J318,0)</f>
        <v>0</v>
      </c>
      <c r="BJ318" s="14" t="s">
        <v>81</v>
      </c>
      <c r="BK318" s="239">
        <f>ROUND(I318*H318,2)</f>
        <v>66</v>
      </c>
      <c r="BL318" s="14" t="s">
        <v>182</v>
      </c>
      <c r="BM318" s="238" t="s">
        <v>697</v>
      </c>
    </row>
    <row r="319" s="2" customFormat="1" ht="16.5" customHeight="1">
      <c r="A319" s="31"/>
      <c r="B319" s="32"/>
      <c r="C319" s="240" t="s">
        <v>429</v>
      </c>
      <c r="D319" s="240" t="s">
        <v>194</v>
      </c>
      <c r="E319" s="241" t="s">
        <v>698</v>
      </c>
      <c r="F319" s="242" t="s">
        <v>699</v>
      </c>
      <c r="G319" s="243" t="s">
        <v>250</v>
      </c>
      <c r="H319" s="244">
        <v>2</v>
      </c>
      <c r="I319" s="245">
        <v>75.409999999999997</v>
      </c>
      <c r="J319" s="245">
        <f>ROUND(I319*H319,2)</f>
        <v>150.81999999999999</v>
      </c>
      <c r="K319" s="246"/>
      <c r="L319" s="247"/>
      <c r="M319" s="248" t="s">
        <v>1</v>
      </c>
      <c r="N319" s="249" t="s">
        <v>38</v>
      </c>
      <c r="O319" s="236">
        <v>0</v>
      </c>
      <c r="P319" s="236">
        <f>O319*H319</f>
        <v>0</v>
      </c>
      <c r="Q319" s="236">
        <v>0</v>
      </c>
      <c r="R319" s="236">
        <f>Q319*H319</f>
        <v>0</v>
      </c>
      <c r="S319" s="236">
        <v>0</v>
      </c>
      <c r="T319" s="237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238" t="s">
        <v>212</v>
      </c>
      <c r="AT319" s="238" t="s">
        <v>194</v>
      </c>
      <c r="AU319" s="238" t="s">
        <v>81</v>
      </c>
      <c r="AY319" s="14" t="s">
        <v>154</v>
      </c>
      <c r="BE319" s="239">
        <f>IF(N319="základná",J319,0)</f>
        <v>0</v>
      </c>
      <c r="BF319" s="239">
        <f>IF(N319="znížená",J319,0)</f>
        <v>150.81999999999999</v>
      </c>
      <c r="BG319" s="239">
        <f>IF(N319="zákl. prenesená",J319,0)</f>
        <v>0</v>
      </c>
      <c r="BH319" s="239">
        <f>IF(N319="zníž. prenesená",J319,0)</f>
        <v>0</v>
      </c>
      <c r="BI319" s="239">
        <f>IF(N319="nulová",J319,0)</f>
        <v>0</v>
      </c>
      <c r="BJ319" s="14" t="s">
        <v>81</v>
      </c>
      <c r="BK319" s="239">
        <f>ROUND(I319*H319,2)</f>
        <v>150.81999999999999</v>
      </c>
      <c r="BL319" s="14" t="s">
        <v>182</v>
      </c>
      <c r="BM319" s="238" t="s">
        <v>700</v>
      </c>
    </row>
    <row r="320" s="2" customFormat="1" ht="37.8" customHeight="1">
      <c r="A320" s="31"/>
      <c r="B320" s="32"/>
      <c r="C320" s="240" t="s">
        <v>701</v>
      </c>
      <c r="D320" s="240" t="s">
        <v>194</v>
      </c>
      <c r="E320" s="241" t="s">
        <v>702</v>
      </c>
      <c r="F320" s="242" t="s">
        <v>703</v>
      </c>
      <c r="G320" s="243" t="s">
        <v>250</v>
      </c>
      <c r="H320" s="244">
        <v>2</v>
      </c>
      <c r="I320" s="245">
        <v>149.11000000000001</v>
      </c>
      <c r="J320" s="245">
        <f>ROUND(I320*H320,2)</f>
        <v>298.22000000000003</v>
      </c>
      <c r="K320" s="246"/>
      <c r="L320" s="247"/>
      <c r="M320" s="248" t="s">
        <v>1</v>
      </c>
      <c r="N320" s="249" t="s">
        <v>38</v>
      </c>
      <c r="O320" s="236">
        <v>0</v>
      </c>
      <c r="P320" s="236">
        <f>O320*H320</f>
        <v>0</v>
      </c>
      <c r="Q320" s="236">
        <v>0</v>
      </c>
      <c r="R320" s="236">
        <f>Q320*H320</f>
        <v>0</v>
      </c>
      <c r="S320" s="236">
        <v>0</v>
      </c>
      <c r="T320" s="237">
        <f>S320*H320</f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238" t="s">
        <v>212</v>
      </c>
      <c r="AT320" s="238" t="s">
        <v>194</v>
      </c>
      <c r="AU320" s="238" t="s">
        <v>81</v>
      </c>
      <c r="AY320" s="14" t="s">
        <v>154</v>
      </c>
      <c r="BE320" s="239">
        <f>IF(N320="základná",J320,0)</f>
        <v>0</v>
      </c>
      <c r="BF320" s="239">
        <f>IF(N320="znížená",J320,0)</f>
        <v>298.22000000000003</v>
      </c>
      <c r="BG320" s="239">
        <f>IF(N320="zákl. prenesená",J320,0)</f>
        <v>0</v>
      </c>
      <c r="BH320" s="239">
        <f>IF(N320="zníž. prenesená",J320,0)</f>
        <v>0</v>
      </c>
      <c r="BI320" s="239">
        <f>IF(N320="nulová",J320,0)</f>
        <v>0</v>
      </c>
      <c r="BJ320" s="14" t="s">
        <v>81</v>
      </c>
      <c r="BK320" s="239">
        <f>ROUND(I320*H320,2)</f>
        <v>298.22000000000003</v>
      </c>
      <c r="BL320" s="14" t="s">
        <v>182</v>
      </c>
      <c r="BM320" s="238" t="s">
        <v>704</v>
      </c>
    </row>
    <row r="321" s="2" customFormat="1" ht="24.15" customHeight="1">
      <c r="A321" s="31"/>
      <c r="B321" s="32"/>
      <c r="C321" s="227" t="s">
        <v>433</v>
      </c>
      <c r="D321" s="227" t="s">
        <v>156</v>
      </c>
      <c r="E321" s="228" t="s">
        <v>705</v>
      </c>
      <c r="F321" s="229" t="s">
        <v>706</v>
      </c>
      <c r="G321" s="230" t="s">
        <v>685</v>
      </c>
      <c r="H321" s="231">
        <v>4</v>
      </c>
      <c r="I321" s="232">
        <v>27.5</v>
      </c>
      <c r="J321" s="232">
        <f>ROUND(I321*H321,2)</f>
        <v>110</v>
      </c>
      <c r="K321" s="233"/>
      <c r="L321" s="34"/>
      <c r="M321" s="234" t="s">
        <v>1</v>
      </c>
      <c r="N321" s="235" t="s">
        <v>38</v>
      </c>
      <c r="O321" s="236">
        <v>1.12035</v>
      </c>
      <c r="P321" s="236">
        <f>O321*H321</f>
        <v>4.4813999999999998</v>
      </c>
      <c r="Q321" s="236">
        <v>0</v>
      </c>
      <c r="R321" s="236">
        <f>Q321*H321</f>
        <v>0</v>
      </c>
      <c r="S321" s="236">
        <v>0</v>
      </c>
      <c r="T321" s="237">
        <f>S321*H321</f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238" t="s">
        <v>182</v>
      </c>
      <c r="AT321" s="238" t="s">
        <v>156</v>
      </c>
      <c r="AU321" s="238" t="s">
        <v>81</v>
      </c>
      <c r="AY321" s="14" t="s">
        <v>154</v>
      </c>
      <c r="BE321" s="239">
        <f>IF(N321="základná",J321,0)</f>
        <v>0</v>
      </c>
      <c r="BF321" s="239">
        <f>IF(N321="znížená",J321,0)</f>
        <v>110</v>
      </c>
      <c r="BG321" s="239">
        <f>IF(N321="zákl. prenesená",J321,0)</f>
        <v>0</v>
      </c>
      <c r="BH321" s="239">
        <f>IF(N321="zníž. prenesená",J321,0)</f>
        <v>0</v>
      </c>
      <c r="BI321" s="239">
        <f>IF(N321="nulová",J321,0)</f>
        <v>0</v>
      </c>
      <c r="BJ321" s="14" t="s">
        <v>81</v>
      </c>
      <c r="BK321" s="239">
        <f>ROUND(I321*H321,2)</f>
        <v>110</v>
      </c>
      <c r="BL321" s="14" t="s">
        <v>182</v>
      </c>
      <c r="BM321" s="238" t="s">
        <v>707</v>
      </c>
    </row>
    <row r="322" s="2" customFormat="1" ht="21.75" customHeight="1">
      <c r="A322" s="31"/>
      <c r="B322" s="32"/>
      <c r="C322" s="240" t="s">
        <v>708</v>
      </c>
      <c r="D322" s="240" t="s">
        <v>194</v>
      </c>
      <c r="E322" s="241" t="s">
        <v>709</v>
      </c>
      <c r="F322" s="242" t="s">
        <v>710</v>
      </c>
      <c r="G322" s="243" t="s">
        <v>250</v>
      </c>
      <c r="H322" s="244">
        <v>4</v>
      </c>
      <c r="I322" s="245">
        <v>528</v>
      </c>
      <c r="J322" s="245">
        <f>ROUND(I322*H322,2)</f>
        <v>2112</v>
      </c>
      <c r="K322" s="246"/>
      <c r="L322" s="247"/>
      <c r="M322" s="248" t="s">
        <v>1</v>
      </c>
      <c r="N322" s="249" t="s">
        <v>38</v>
      </c>
      <c r="O322" s="236">
        <v>0</v>
      </c>
      <c r="P322" s="236">
        <f>O322*H322</f>
        <v>0</v>
      </c>
      <c r="Q322" s="236">
        <v>0</v>
      </c>
      <c r="R322" s="236">
        <f>Q322*H322</f>
        <v>0</v>
      </c>
      <c r="S322" s="236">
        <v>0</v>
      </c>
      <c r="T322" s="237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238" t="s">
        <v>212</v>
      </c>
      <c r="AT322" s="238" t="s">
        <v>194</v>
      </c>
      <c r="AU322" s="238" t="s">
        <v>81</v>
      </c>
      <c r="AY322" s="14" t="s">
        <v>154</v>
      </c>
      <c r="BE322" s="239">
        <f>IF(N322="základná",J322,0)</f>
        <v>0</v>
      </c>
      <c r="BF322" s="239">
        <f>IF(N322="znížená",J322,0)</f>
        <v>2112</v>
      </c>
      <c r="BG322" s="239">
        <f>IF(N322="zákl. prenesená",J322,0)</f>
        <v>0</v>
      </c>
      <c r="BH322" s="239">
        <f>IF(N322="zníž. prenesená",J322,0)</f>
        <v>0</v>
      </c>
      <c r="BI322" s="239">
        <f>IF(N322="nulová",J322,0)</f>
        <v>0</v>
      </c>
      <c r="BJ322" s="14" t="s">
        <v>81</v>
      </c>
      <c r="BK322" s="239">
        <f>ROUND(I322*H322,2)</f>
        <v>2112</v>
      </c>
      <c r="BL322" s="14" t="s">
        <v>182</v>
      </c>
      <c r="BM322" s="238" t="s">
        <v>711</v>
      </c>
    </row>
    <row r="323" s="2" customFormat="1" ht="21.75" customHeight="1">
      <c r="A323" s="31"/>
      <c r="B323" s="32"/>
      <c r="C323" s="227" t="s">
        <v>436</v>
      </c>
      <c r="D323" s="227" t="s">
        <v>156</v>
      </c>
      <c r="E323" s="228" t="s">
        <v>712</v>
      </c>
      <c r="F323" s="229" t="s">
        <v>713</v>
      </c>
      <c r="G323" s="230" t="s">
        <v>685</v>
      </c>
      <c r="H323" s="231">
        <v>18</v>
      </c>
      <c r="I323" s="232">
        <v>38.5</v>
      </c>
      <c r="J323" s="232">
        <f>ROUND(I323*H323,2)</f>
        <v>693</v>
      </c>
      <c r="K323" s="233"/>
      <c r="L323" s="34"/>
      <c r="M323" s="234" t="s">
        <v>1</v>
      </c>
      <c r="N323" s="235" t="s">
        <v>38</v>
      </c>
      <c r="O323" s="236">
        <v>1.20068</v>
      </c>
      <c r="P323" s="236">
        <f>O323*H323</f>
        <v>21.61224</v>
      </c>
      <c r="Q323" s="236">
        <v>0</v>
      </c>
      <c r="R323" s="236">
        <f>Q323*H323</f>
        <v>0</v>
      </c>
      <c r="S323" s="236">
        <v>0</v>
      </c>
      <c r="T323" s="237">
        <f>S323*H323</f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238" t="s">
        <v>182</v>
      </c>
      <c r="AT323" s="238" t="s">
        <v>156</v>
      </c>
      <c r="AU323" s="238" t="s">
        <v>81</v>
      </c>
      <c r="AY323" s="14" t="s">
        <v>154</v>
      </c>
      <c r="BE323" s="239">
        <f>IF(N323="základná",J323,0)</f>
        <v>0</v>
      </c>
      <c r="BF323" s="239">
        <f>IF(N323="znížená",J323,0)</f>
        <v>693</v>
      </c>
      <c r="BG323" s="239">
        <f>IF(N323="zákl. prenesená",J323,0)</f>
        <v>0</v>
      </c>
      <c r="BH323" s="239">
        <f>IF(N323="zníž. prenesená",J323,0)</f>
        <v>0</v>
      </c>
      <c r="BI323" s="239">
        <f>IF(N323="nulová",J323,0)</f>
        <v>0</v>
      </c>
      <c r="BJ323" s="14" t="s">
        <v>81</v>
      </c>
      <c r="BK323" s="239">
        <f>ROUND(I323*H323,2)</f>
        <v>693</v>
      </c>
      <c r="BL323" s="14" t="s">
        <v>182</v>
      </c>
      <c r="BM323" s="238" t="s">
        <v>714</v>
      </c>
    </row>
    <row r="324" s="2" customFormat="1" ht="24.15" customHeight="1">
      <c r="A324" s="31"/>
      <c r="B324" s="32"/>
      <c r="C324" s="240" t="s">
        <v>715</v>
      </c>
      <c r="D324" s="240" t="s">
        <v>194</v>
      </c>
      <c r="E324" s="241" t="s">
        <v>716</v>
      </c>
      <c r="F324" s="242" t="s">
        <v>717</v>
      </c>
      <c r="G324" s="243" t="s">
        <v>250</v>
      </c>
      <c r="H324" s="244">
        <v>18</v>
      </c>
      <c r="I324" s="245">
        <v>95.5</v>
      </c>
      <c r="J324" s="245">
        <f>ROUND(I324*H324,2)</f>
        <v>1719</v>
      </c>
      <c r="K324" s="246"/>
      <c r="L324" s="247"/>
      <c r="M324" s="248" t="s">
        <v>1</v>
      </c>
      <c r="N324" s="249" t="s">
        <v>38</v>
      </c>
      <c r="O324" s="236">
        <v>0</v>
      </c>
      <c r="P324" s="236">
        <f>O324*H324</f>
        <v>0</v>
      </c>
      <c r="Q324" s="236">
        <v>0</v>
      </c>
      <c r="R324" s="236">
        <f>Q324*H324</f>
        <v>0</v>
      </c>
      <c r="S324" s="236">
        <v>0</v>
      </c>
      <c r="T324" s="237">
        <f>S324*H324</f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238" t="s">
        <v>212</v>
      </c>
      <c r="AT324" s="238" t="s">
        <v>194</v>
      </c>
      <c r="AU324" s="238" t="s">
        <v>81</v>
      </c>
      <c r="AY324" s="14" t="s">
        <v>154</v>
      </c>
      <c r="BE324" s="239">
        <f>IF(N324="základná",J324,0)</f>
        <v>0</v>
      </c>
      <c r="BF324" s="239">
        <f>IF(N324="znížená",J324,0)</f>
        <v>1719</v>
      </c>
      <c r="BG324" s="239">
        <f>IF(N324="zákl. prenesená",J324,0)</f>
        <v>0</v>
      </c>
      <c r="BH324" s="239">
        <f>IF(N324="zníž. prenesená",J324,0)</f>
        <v>0</v>
      </c>
      <c r="BI324" s="239">
        <f>IF(N324="nulová",J324,0)</f>
        <v>0</v>
      </c>
      <c r="BJ324" s="14" t="s">
        <v>81</v>
      </c>
      <c r="BK324" s="239">
        <f>ROUND(I324*H324,2)</f>
        <v>1719</v>
      </c>
      <c r="BL324" s="14" t="s">
        <v>182</v>
      </c>
      <c r="BM324" s="238" t="s">
        <v>718</v>
      </c>
    </row>
    <row r="325" s="2" customFormat="1" ht="24.15" customHeight="1">
      <c r="A325" s="31"/>
      <c r="B325" s="32"/>
      <c r="C325" s="227" t="s">
        <v>440</v>
      </c>
      <c r="D325" s="227" t="s">
        <v>156</v>
      </c>
      <c r="E325" s="228" t="s">
        <v>719</v>
      </c>
      <c r="F325" s="229" t="s">
        <v>720</v>
      </c>
      <c r="G325" s="230" t="s">
        <v>685</v>
      </c>
      <c r="H325" s="231">
        <v>4</v>
      </c>
      <c r="I325" s="232">
        <v>38.5</v>
      </c>
      <c r="J325" s="232">
        <f>ROUND(I325*H325,2)</f>
        <v>154</v>
      </c>
      <c r="K325" s="233"/>
      <c r="L325" s="34"/>
      <c r="M325" s="234" t="s">
        <v>1</v>
      </c>
      <c r="N325" s="235" t="s">
        <v>38</v>
      </c>
      <c r="O325" s="236">
        <v>2.37032</v>
      </c>
      <c r="P325" s="236">
        <f>O325*H325</f>
        <v>9.4812799999999999</v>
      </c>
      <c r="Q325" s="236">
        <v>0</v>
      </c>
      <c r="R325" s="236">
        <f>Q325*H325</f>
        <v>0</v>
      </c>
      <c r="S325" s="236">
        <v>0</v>
      </c>
      <c r="T325" s="237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238" t="s">
        <v>182</v>
      </c>
      <c r="AT325" s="238" t="s">
        <v>156</v>
      </c>
      <c r="AU325" s="238" t="s">
        <v>81</v>
      </c>
      <c r="AY325" s="14" t="s">
        <v>154</v>
      </c>
      <c r="BE325" s="239">
        <f>IF(N325="základná",J325,0)</f>
        <v>0</v>
      </c>
      <c r="BF325" s="239">
        <f>IF(N325="znížená",J325,0)</f>
        <v>154</v>
      </c>
      <c r="BG325" s="239">
        <f>IF(N325="zákl. prenesená",J325,0)</f>
        <v>0</v>
      </c>
      <c r="BH325" s="239">
        <f>IF(N325="zníž. prenesená",J325,0)</f>
        <v>0</v>
      </c>
      <c r="BI325" s="239">
        <f>IF(N325="nulová",J325,0)</f>
        <v>0</v>
      </c>
      <c r="BJ325" s="14" t="s">
        <v>81</v>
      </c>
      <c r="BK325" s="239">
        <f>ROUND(I325*H325,2)</f>
        <v>154</v>
      </c>
      <c r="BL325" s="14" t="s">
        <v>182</v>
      </c>
      <c r="BM325" s="238" t="s">
        <v>721</v>
      </c>
    </row>
    <row r="326" s="2" customFormat="1" ht="21.75" customHeight="1">
      <c r="A326" s="31"/>
      <c r="B326" s="32"/>
      <c r="C326" s="240" t="s">
        <v>722</v>
      </c>
      <c r="D326" s="240" t="s">
        <v>194</v>
      </c>
      <c r="E326" s="241" t="s">
        <v>723</v>
      </c>
      <c r="F326" s="242" t="s">
        <v>724</v>
      </c>
      <c r="G326" s="243" t="s">
        <v>250</v>
      </c>
      <c r="H326" s="244">
        <v>4</v>
      </c>
      <c r="I326" s="245">
        <v>203.83000000000001</v>
      </c>
      <c r="J326" s="245">
        <f>ROUND(I326*H326,2)</f>
        <v>815.32000000000005</v>
      </c>
      <c r="K326" s="246"/>
      <c r="L326" s="247"/>
      <c r="M326" s="248" t="s">
        <v>1</v>
      </c>
      <c r="N326" s="249" t="s">
        <v>38</v>
      </c>
      <c r="O326" s="236">
        <v>0</v>
      </c>
      <c r="P326" s="236">
        <f>O326*H326</f>
        <v>0</v>
      </c>
      <c r="Q326" s="236">
        <v>0</v>
      </c>
      <c r="R326" s="236">
        <f>Q326*H326</f>
        <v>0</v>
      </c>
      <c r="S326" s="236">
        <v>0</v>
      </c>
      <c r="T326" s="237">
        <f>S326*H326</f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238" t="s">
        <v>212</v>
      </c>
      <c r="AT326" s="238" t="s">
        <v>194</v>
      </c>
      <c r="AU326" s="238" t="s">
        <v>81</v>
      </c>
      <c r="AY326" s="14" t="s">
        <v>154</v>
      </c>
      <c r="BE326" s="239">
        <f>IF(N326="základná",J326,0)</f>
        <v>0</v>
      </c>
      <c r="BF326" s="239">
        <f>IF(N326="znížená",J326,0)</f>
        <v>815.32000000000005</v>
      </c>
      <c r="BG326" s="239">
        <f>IF(N326="zákl. prenesená",J326,0)</f>
        <v>0</v>
      </c>
      <c r="BH326" s="239">
        <f>IF(N326="zníž. prenesená",J326,0)</f>
        <v>0</v>
      </c>
      <c r="BI326" s="239">
        <f>IF(N326="nulová",J326,0)</f>
        <v>0</v>
      </c>
      <c r="BJ326" s="14" t="s">
        <v>81</v>
      </c>
      <c r="BK326" s="239">
        <f>ROUND(I326*H326,2)</f>
        <v>815.32000000000005</v>
      </c>
      <c r="BL326" s="14" t="s">
        <v>182</v>
      </c>
      <c r="BM326" s="238" t="s">
        <v>725</v>
      </c>
    </row>
    <row r="327" s="2" customFormat="1" ht="37.8" customHeight="1">
      <c r="A327" s="31"/>
      <c r="B327" s="32"/>
      <c r="C327" s="227" t="s">
        <v>443</v>
      </c>
      <c r="D327" s="227" t="s">
        <v>156</v>
      </c>
      <c r="E327" s="228" t="s">
        <v>726</v>
      </c>
      <c r="F327" s="229" t="s">
        <v>727</v>
      </c>
      <c r="G327" s="230" t="s">
        <v>685</v>
      </c>
      <c r="H327" s="231">
        <v>4</v>
      </c>
      <c r="I327" s="232">
        <v>203.5</v>
      </c>
      <c r="J327" s="232">
        <f>ROUND(I327*H327,2)</f>
        <v>814</v>
      </c>
      <c r="K327" s="233"/>
      <c r="L327" s="34"/>
      <c r="M327" s="234" t="s">
        <v>1</v>
      </c>
      <c r="N327" s="235" t="s">
        <v>38</v>
      </c>
      <c r="O327" s="236">
        <v>1.81396</v>
      </c>
      <c r="P327" s="236">
        <f>O327*H327</f>
        <v>7.2558400000000001</v>
      </c>
      <c r="Q327" s="236">
        <v>0</v>
      </c>
      <c r="R327" s="236">
        <f>Q327*H327</f>
        <v>0</v>
      </c>
      <c r="S327" s="236">
        <v>0</v>
      </c>
      <c r="T327" s="237">
        <f>S327*H327</f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238" t="s">
        <v>182</v>
      </c>
      <c r="AT327" s="238" t="s">
        <v>156</v>
      </c>
      <c r="AU327" s="238" t="s">
        <v>81</v>
      </c>
      <c r="AY327" s="14" t="s">
        <v>154</v>
      </c>
      <c r="BE327" s="239">
        <f>IF(N327="základná",J327,0)</f>
        <v>0</v>
      </c>
      <c r="BF327" s="239">
        <f>IF(N327="znížená",J327,0)</f>
        <v>814</v>
      </c>
      <c r="BG327" s="239">
        <f>IF(N327="zákl. prenesená",J327,0)</f>
        <v>0</v>
      </c>
      <c r="BH327" s="239">
        <f>IF(N327="zníž. prenesená",J327,0)</f>
        <v>0</v>
      </c>
      <c r="BI327" s="239">
        <f>IF(N327="nulová",J327,0)</f>
        <v>0</v>
      </c>
      <c r="BJ327" s="14" t="s">
        <v>81</v>
      </c>
      <c r="BK327" s="239">
        <f>ROUND(I327*H327,2)</f>
        <v>814</v>
      </c>
      <c r="BL327" s="14" t="s">
        <v>182</v>
      </c>
      <c r="BM327" s="238" t="s">
        <v>728</v>
      </c>
    </row>
    <row r="328" s="2" customFormat="1" ht="16.5" customHeight="1">
      <c r="A328" s="31"/>
      <c r="B328" s="32"/>
      <c r="C328" s="240" t="s">
        <v>729</v>
      </c>
      <c r="D328" s="240" t="s">
        <v>194</v>
      </c>
      <c r="E328" s="241" t="s">
        <v>730</v>
      </c>
      <c r="F328" s="242" t="s">
        <v>731</v>
      </c>
      <c r="G328" s="243" t="s">
        <v>250</v>
      </c>
      <c r="H328" s="244">
        <v>4</v>
      </c>
      <c r="I328" s="245">
        <v>258.5</v>
      </c>
      <c r="J328" s="245">
        <f>ROUND(I328*H328,2)</f>
        <v>1034</v>
      </c>
      <c r="K328" s="246"/>
      <c r="L328" s="247"/>
      <c r="M328" s="248" t="s">
        <v>1</v>
      </c>
      <c r="N328" s="249" t="s">
        <v>38</v>
      </c>
      <c r="O328" s="236">
        <v>0</v>
      </c>
      <c r="P328" s="236">
        <f>O328*H328</f>
        <v>0</v>
      </c>
      <c r="Q328" s="236">
        <v>0</v>
      </c>
      <c r="R328" s="236">
        <f>Q328*H328</f>
        <v>0</v>
      </c>
      <c r="S328" s="236">
        <v>0</v>
      </c>
      <c r="T328" s="237">
        <f>S328*H328</f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238" t="s">
        <v>212</v>
      </c>
      <c r="AT328" s="238" t="s">
        <v>194</v>
      </c>
      <c r="AU328" s="238" t="s">
        <v>81</v>
      </c>
      <c r="AY328" s="14" t="s">
        <v>154</v>
      </c>
      <c r="BE328" s="239">
        <f>IF(N328="základná",J328,0)</f>
        <v>0</v>
      </c>
      <c r="BF328" s="239">
        <f>IF(N328="znížená",J328,0)</f>
        <v>1034</v>
      </c>
      <c r="BG328" s="239">
        <f>IF(N328="zákl. prenesená",J328,0)</f>
        <v>0</v>
      </c>
      <c r="BH328" s="239">
        <f>IF(N328="zníž. prenesená",J328,0)</f>
        <v>0</v>
      </c>
      <c r="BI328" s="239">
        <f>IF(N328="nulová",J328,0)</f>
        <v>0</v>
      </c>
      <c r="BJ328" s="14" t="s">
        <v>81</v>
      </c>
      <c r="BK328" s="239">
        <f>ROUND(I328*H328,2)</f>
        <v>1034</v>
      </c>
      <c r="BL328" s="14" t="s">
        <v>182</v>
      </c>
      <c r="BM328" s="238" t="s">
        <v>732</v>
      </c>
    </row>
    <row r="329" s="2" customFormat="1" ht="37.8" customHeight="1">
      <c r="A329" s="31"/>
      <c r="B329" s="32"/>
      <c r="C329" s="227" t="s">
        <v>449</v>
      </c>
      <c r="D329" s="227" t="s">
        <v>156</v>
      </c>
      <c r="E329" s="228" t="s">
        <v>733</v>
      </c>
      <c r="F329" s="229" t="s">
        <v>734</v>
      </c>
      <c r="G329" s="230" t="s">
        <v>685</v>
      </c>
      <c r="H329" s="231">
        <v>1</v>
      </c>
      <c r="I329" s="232">
        <v>27.5</v>
      </c>
      <c r="J329" s="232">
        <f>ROUND(I329*H329,2)</f>
        <v>27.5</v>
      </c>
      <c r="K329" s="233"/>
      <c r="L329" s="34"/>
      <c r="M329" s="234" t="s">
        <v>1</v>
      </c>
      <c r="N329" s="235" t="s">
        <v>38</v>
      </c>
      <c r="O329" s="236">
        <v>1.0058100000000001</v>
      </c>
      <c r="P329" s="236">
        <f>O329*H329</f>
        <v>1.0058100000000001</v>
      </c>
      <c r="Q329" s="236">
        <v>0</v>
      </c>
      <c r="R329" s="236">
        <f>Q329*H329</f>
        <v>0</v>
      </c>
      <c r="S329" s="236">
        <v>0</v>
      </c>
      <c r="T329" s="237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238" t="s">
        <v>182</v>
      </c>
      <c r="AT329" s="238" t="s">
        <v>156</v>
      </c>
      <c r="AU329" s="238" t="s">
        <v>81</v>
      </c>
      <c r="AY329" s="14" t="s">
        <v>154</v>
      </c>
      <c r="BE329" s="239">
        <f>IF(N329="základná",J329,0)</f>
        <v>0</v>
      </c>
      <c r="BF329" s="239">
        <f>IF(N329="znížená",J329,0)</f>
        <v>27.5</v>
      </c>
      <c r="BG329" s="239">
        <f>IF(N329="zákl. prenesená",J329,0)</f>
        <v>0</v>
      </c>
      <c r="BH329" s="239">
        <f>IF(N329="zníž. prenesená",J329,0)</f>
        <v>0</v>
      </c>
      <c r="BI329" s="239">
        <f>IF(N329="nulová",J329,0)</f>
        <v>0</v>
      </c>
      <c r="BJ329" s="14" t="s">
        <v>81</v>
      </c>
      <c r="BK329" s="239">
        <f>ROUND(I329*H329,2)</f>
        <v>27.5</v>
      </c>
      <c r="BL329" s="14" t="s">
        <v>182</v>
      </c>
      <c r="BM329" s="238" t="s">
        <v>735</v>
      </c>
    </row>
    <row r="330" s="2" customFormat="1" ht="33" customHeight="1">
      <c r="A330" s="31"/>
      <c r="B330" s="32"/>
      <c r="C330" s="240" t="s">
        <v>736</v>
      </c>
      <c r="D330" s="240" t="s">
        <v>194</v>
      </c>
      <c r="E330" s="241" t="s">
        <v>737</v>
      </c>
      <c r="F330" s="242" t="s">
        <v>738</v>
      </c>
      <c r="G330" s="243" t="s">
        <v>250</v>
      </c>
      <c r="H330" s="244">
        <v>1</v>
      </c>
      <c r="I330" s="245">
        <v>236.5</v>
      </c>
      <c r="J330" s="245">
        <f>ROUND(I330*H330,2)</f>
        <v>236.5</v>
      </c>
      <c r="K330" s="246"/>
      <c r="L330" s="247"/>
      <c r="M330" s="248" t="s">
        <v>1</v>
      </c>
      <c r="N330" s="249" t="s">
        <v>38</v>
      </c>
      <c r="O330" s="236">
        <v>0</v>
      </c>
      <c r="P330" s="236">
        <f>O330*H330</f>
        <v>0</v>
      </c>
      <c r="Q330" s="236">
        <v>0</v>
      </c>
      <c r="R330" s="236">
        <f>Q330*H330</f>
        <v>0</v>
      </c>
      <c r="S330" s="236">
        <v>0</v>
      </c>
      <c r="T330" s="237">
        <f>S330*H330</f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238" t="s">
        <v>212</v>
      </c>
      <c r="AT330" s="238" t="s">
        <v>194</v>
      </c>
      <c r="AU330" s="238" t="s">
        <v>81</v>
      </c>
      <c r="AY330" s="14" t="s">
        <v>154</v>
      </c>
      <c r="BE330" s="239">
        <f>IF(N330="základná",J330,0)</f>
        <v>0</v>
      </c>
      <c r="BF330" s="239">
        <f>IF(N330="znížená",J330,0)</f>
        <v>236.5</v>
      </c>
      <c r="BG330" s="239">
        <f>IF(N330="zákl. prenesená",J330,0)</f>
        <v>0</v>
      </c>
      <c r="BH330" s="239">
        <f>IF(N330="zníž. prenesená",J330,0)</f>
        <v>0</v>
      </c>
      <c r="BI330" s="239">
        <f>IF(N330="nulová",J330,0)</f>
        <v>0</v>
      </c>
      <c r="BJ330" s="14" t="s">
        <v>81</v>
      </c>
      <c r="BK330" s="239">
        <f>ROUND(I330*H330,2)</f>
        <v>236.5</v>
      </c>
      <c r="BL330" s="14" t="s">
        <v>182</v>
      </c>
      <c r="BM330" s="238" t="s">
        <v>739</v>
      </c>
    </row>
    <row r="331" s="2" customFormat="1" ht="24.15" customHeight="1">
      <c r="A331" s="31"/>
      <c r="B331" s="32"/>
      <c r="C331" s="227" t="s">
        <v>452</v>
      </c>
      <c r="D331" s="227" t="s">
        <v>156</v>
      </c>
      <c r="E331" s="228" t="s">
        <v>740</v>
      </c>
      <c r="F331" s="229" t="s">
        <v>741</v>
      </c>
      <c r="G331" s="230" t="s">
        <v>685</v>
      </c>
      <c r="H331" s="231">
        <v>1</v>
      </c>
      <c r="I331" s="232">
        <v>38.5</v>
      </c>
      <c r="J331" s="232">
        <f>ROUND(I331*H331,2)</f>
        <v>38.5</v>
      </c>
      <c r="K331" s="233"/>
      <c r="L331" s="34"/>
      <c r="M331" s="234" t="s">
        <v>1</v>
      </c>
      <c r="N331" s="235" t="s">
        <v>38</v>
      </c>
      <c r="O331" s="236">
        <v>0.96743999999999997</v>
      </c>
      <c r="P331" s="236">
        <f>O331*H331</f>
        <v>0.96743999999999997</v>
      </c>
      <c r="Q331" s="236">
        <v>0</v>
      </c>
      <c r="R331" s="236">
        <f>Q331*H331</f>
        <v>0</v>
      </c>
      <c r="S331" s="236">
        <v>0</v>
      </c>
      <c r="T331" s="237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238" t="s">
        <v>182</v>
      </c>
      <c r="AT331" s="238" t="s">
        <v>156</v>
      </c>
      <c r="AU331" s="238" t="s">
        <v>81</v>
      </c>
      <c r="AY331" s="14" t="s">
        <v>154</v>
      </c>
      <c r="BE331" s="239">
        <f>IF(N331="základná",J331,0)</f>
        <v>0</v>
      </c>
      <c r="BF331" s="239">
        <f>IF(N331="znížená",J331,0)</f>
        <v>38.5</v>
      </c>
      <c r="BG331" s="239">
        <f>IF(N331="zákl. prenesená",J331,0)</f>
        <v>0</v>
      </c>
      <c r="BH331" s="239">
        <f>IF(N331="zníž. prenesená",J331,0)</f>
        <v>0</v>
      </c>
      <c r="BI331" s="239">
        <f>IF(N331="nulová",J331,0)</f>
        <v>0</v>
      </c>
      <c r="BJ331" s="14" t="s">
        <v>81</v>
      </c>
      <c r="BK331" s="239">
        <f>ROUND(I331*H331,2)</f>
        <v>38.5</v>
      </c>
      <c r="BL331" s="14" t="s">
        <v>182</v>
      </c>
      <c r="BM331" s="238" t="s">
        <v>742</v>
      </c>
    </row>
    <row r="332" s="2" customFormat="1" ht="24.15" customHeight="1">
      <c r="A332" s="31"/>
      <c r="B332" s="32"/>
      <c r="C332" s="240" t="s">
        <v>743</v>
      </c>
      <c r="D332" s="240" t="s">
        <v>194</v>
      </c>
      <c r="E332" s="241" t="s">
        <v>744</v>
      </c>
      <c r="F332" s="242" t="s">
        <v>745</v>
      </c>
      <c r="G332" s="243" t="s">
        <v>250</v>
      </c>
      <c r="H332" s="244">
        <v>1</v>
      </c>
      <c r="I332" s="245">
        <v>165</v>
      </c>
      <c r="J332" s="245">
        <f>ROUND(I332*H332,2)</f>
        <v>165</v>
      </c>
      <c r="K332" s="246"/>
      <c r="L332" s="247"/>
      <c r="M332" s="248" t="s">
        <v>1</v>
      </c>
      <c r="N332" s="249" t="s">
        <v>38</v>
      </c>
      <c r="O332" s="236">
        <v>0</v>
      </c>
      <c r="P332" s="236">
        <f>O332*H332</f>
        <v>0</v>
      </c>
      <c r="Q332" s="236">
        <v>0</v>
      </c>
      <c r="R332" s="236">
        <f>Q332*H332</f>
        <v>0</v>
      </c>
      <c r="S332" s="236">
        <v>0</v>
      </c>
      <c r="T332" s="237">
        <f>S332*H332</f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238" t="s">
        <v>212</v>
      </c>
      <c r="AT332" s="238" t="s">
        <v>194</v>
      </c>
      <c r="AU332" s="238" t="s">
        <v>81</v>
      </c>
      <c r="AY332" s="14" t="s">
        <v>154</v>
      </c>
      <c r="BE332" s="239">
        <f>IF(N332="základná",J332,0)</f>
        <v>0</v>
      </c>
      <c r="BF332" s="239">
        <f>IF(N332="znížená",J332,0)</f>
        <v>165</v>
      </c>
      <c r="BG332" s="239">
        <f>IF(N332="zákl. prenesená",J332,0)</f>
        <v>0</v>
      </c>
      <c r="BH332" s="239">
        <f>IF(N332="zníž. prenesená",J332,0)</f>
        <v>0</v>
      </c>
      <c r="BI332" s="239">
        <f>IF(N332="nulová",J332,0)</f>
        <v>0</v>
      </c>
      <c r="BJ332" s="14" t="s">
        <v>81</v>
      </c>
      <c r="BK332" s="239">
        <f>ROUND(I332*H332,2)</f>
        <v>165</v>
      </c>
      <c r="BL332" s="14" t="s">
        <v>182</v>
      </c>
      <c r="BM332" s="238" t="s">
        <v>746</v>
      </c>
    </row>
    <row r="333" s="2" customFormat="1" ht="16.5" customHeight="1">
      <c r="A333" s="31"/>
      <c r="B333" s="32"/>
      <c r="C333" s="227" t="s">
        <v>456</v>
      </c>
      <c r="D333" s="227" t="s">
        <v>156</v>
      </c>
      <c r="E333" s="228" t="s">
        <v>747</v>
      </c>
      <c r="F333" s="229" t="s">
        <v>748</v>
      </c>
      <c r="G333" s="230" t="s">
        <v>685</v>
      </c>
      <c r="H333" s="231">
        <v>6</v>
      </c>
      <c r="I333" s="232">
        <v>7.7000000000000002</v>
      </c>
      <c r="J333" s="232">
        <f>ROUND(I333*H333,2)</f>
        <v>46.200000000000003</v>
      </c>
      <c r="K333" s="233"/>
      <c r="L333" s="34"/>
      <c r="M333" s="234" t="s">
        <v>1</v>
      </c>
      <c r="N333" s="235" t="s">
        <v>38</v>
      </c>
      <c r="O333" s="236">
        <v>0.27554000000000001</v>
      </c>
      <c r="P333" s="236">
        <f>O333*H333</f>
        <v>1.65324</v>
      </c>
      <c r="Q333" s="236">
        <v>0</v>
      </c>
      <c r="R333" s="236">
        <f>Q333*H333</f>
        <v>0</v>
      </c>
      <c r="S333" s="236">
        <v>0</v>
      </c>
      <c r="T333" s="237">
        <f>S333*H333</f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238" t="s">
        <v>182</v>
      </c>
      <c r="AT333" s="238" t="s">
        <v>156</v>
      </c>
      <c r="AU333" s="238" t="s">
        <v>81</v>
      </c>
      <c r="AY333" s="14" t="s">
        <v>154</v>
      </c>
      <c r="BE333" s="239">
        <f>IF(N333="základná",J333,0)</f>
        <v>0</v>
      </c>
      <c r="BF333" s="239">
        <f>IF(N333="znížená",J333,0)</f>
        <v>46.200000000000003</v>
      </c>
      <c r="BG333" s="239">
        <f>IF(N333="zákl. prenesená",J333,0)</f>
        <v>0</v>
      </c>
      <c r="BH333" s="239">
        <f>IF(N333="zníž. prenesená",J333,0)</f>
        <v>0</v>
      </c>
      <c r="BI333" s="239">
        <f>IF(N333="nulová",J333,0)</f>
        <v>0</v>
      </c>
      <c r="BJ333" s="14" t="s">
        <v>81</v>
      </c>
      <c r="BK333" s="239">
        <f>ROUND(I333*H333,2)</f>
        <v>46.200000000000003</v>
      </c>
      <c r="BL333" s="14" t="s">
        <v>182</v>
      </c>
      <c r="BM333" s="238" t="s">
        <v>749</v>
      </c>
    </row>
    <row r="334" s="2" customFormat="1" ht="24.15" customHeight="1">
      <c r="A334" s="31"/>
      <c r="B334" s="32"/>
      <c r="C334" s="240" t="s">
        <v>750</v>
      </c>
      <c r="D334" s="240" t="s">
        <v>194</v>
      </c>
      <c r="E334" s="241" t="s">
        <v>751</v>
      </c>
      <c r="F334" s="242" t="s">
        <v>752</v>
      </c>
      <c r="G334" s="243" t="s">
        <v>250</v>
      </c>
      <c r="H334" s="244">
        <v>6</v>
      </c>
      <c r="I334" s="245">
        <v>5.0099999999999998</v>
      </c>
      <c r="J334" s="245">
        <f>ROUND(I334*H334,2)</f>
        <v>30.059999999999999</v>
      </c>
      <c r="K334" s="246"/>
      <c r="L334" s="247"/>
      <c r="M334" s="248" t="s">
        <v>1</v>
      </c>
      <c r="N334" s="249" t="s">
        <v>38</v>
      </c>
      <c r="O334" s="236">
        <v>0</v>
      </c>
      <c r="P334" s="236">
        <f>O334*H334</f>
        <v>0</v>
      </c>
      <c r="Q334" s="236">
        <v>0</v>
      </c>
      <c r="R334" s="236">
        <f>Q334*H334</f>
        <v>0</v>
      </c>
      <c r="S334" s="236">
        <v>0</v>
      </c>
      <c r="T334" s="237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238" t="s">
        <v>212</v>
      </c>
      <c r="AT334" s="238" t="s">
        <v>194</v>
      </c>
      <c r="AU334" s="238" t="s">
        <v>81</v>
      </c>
      <c r="AY334" s="14" t="s">
        <v>154</v>
      </c>
      <c r="BE334" s="239">
        <f>IF(N334="základná",J334,0)</f>
        <v>0</v>
      </c>
      <c r="BF334" s="239">
        <f>IF(N334="znížená",J334,0)</f>
        <v>30.059999999999999</v>
      </c>
      <c r="BG334" s="239">
        <f>IF(N334="zákl. prenesená",J334,0)</f>
        <v>0</v>
      </c>
      <c r="BH334" s="239">
        <f>IF(N334="zníž. prenesená",J334,0)</f>
        <v>0</v>
      </c>
      <c r="BI334" s="239">
        <f>IF(N334="nulová",J334,0)</f>
        <v>0</v>
      </c>
      <c r="BJ334" s="14" t="s">
        <v>81</v>
      </c>
      <c r="BK334" s="239">
        <f>ROUND(I334*H334,2)</f>
        <v>30.059999999999999</v>
      </c>
      <c r="BL334" s="14" t="s">
        <v>182</v>
      </c>
      <c r="BM334" s="238" t="s">
        <v>753</v>
      </c>
    </row>
    <row r="335" s="2" customFormat="1" ht="24.15" customHeight="1">
      <c r="A335" s="31"/>
      <c r="B335" s="32"/>
      <c r="C335" s="227" t="s">
        <v>459</v>
      </c>
      <c r="D335" s="227" t="s">
        <v>156</v>
      </c>
      <c r="E335" s="228" t="s">
        <v>754</v>
      </c>
      <c r="F335" s="229" t="s">
        <v>755</v>
      </c>
      <c r="G335" s="230" t="s">
        <v>250</v>
      </c>
      <c r="H335" s="231">
        <v>24</v>
      </c>
      <c r="I335" s="232">
        <v>22</v>
      </c>
      <c r="J335" s="232">
        <f>ROUND(I335*H335,2)</f>
        <v>528</v>
      </c>
      <c r="K335" s="233"/>
      <c r="L335" s="34"/>
      <c r="M335" s="234" t="s">
        <v>1</v>
      </c>
      <c r="N335" s="235" t="s">
        <v>38</v>
      </c>
      <c r="O335" s="236">
        <v>0.53107000000000004</v>
      </c>
      <c r="P335" s="236">
        <f>O335*H335</f>
        <v>12.74568</v>
      </c>
      <c r="Q335" s="236">
        <v>0</v>
      </c>
      <c r="R335" s="236">
        <f>Q335*H335</f>
        <v>0</v>
      </c>
      <c r="S335" s="236">
        <v>0</v>
      </c>
      <c r="T335" s="237">
        <f>S335*H335</f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238" t="s">
        <v>182</v>
      </c>
      <c r="AT335" s="238" t="s">
        <v>156</v>
      </c>
      <c r="AU335" s="238" t="s">
        <v>81</v>
      </c>
      <c r="AY335" s="14" t="s">
        <v>154</v>
      </c>
      <c r="BE335" s="239">
        <f>IF(N335="základná",J335,0)</f>
        <v>0</v>
      </c>
      <c r="BF335" s="239">
        <f>IF(N335="znížená",J335,0)</f>
        <v>528</v>
      </c>
      <c r="BG335" s="239">
        <f>IF(N335="zákl. prenesená",J335,0)</f>
        <v>0</v>
      </c>
      <c r="BH335" s="239">
        <f>IF(N335="zníž. prenesená",J335,0)</f>
        <v>0</v>
      </c>
      <c r="BI335" s="239">
        <f>IF(N335="nulová",J335,0)</f>
        <v>0</v>
      </c>
      <c r="BJ335" s="14" t="s">
        <v>81</v>
      </c>
      <c r="BK335" s="239">
        <f>ROUND(I335*H335,2)</f>
        <v>528</v>
      </c>
      <c r="BL335" s="14" t="s">
        <v>182</v>
      </c>
      <c r="BM335" s="238" t="s">
        <v>756</v>
      </c>
    </row>
    <row r="336" s="2" customFormat="1" ht="37.8" customHeight="1">
      <c r="A336" s="31"/>
      <c r="B336" s="32"/>
      <c r="C336" s="240" t="s">
        <v>757</v>
      </c>
      <c r="D336" s="240" t="s">
        <v>194</v>
      </c>
      <c r="E336" s="241" t="s">
        <v>758</v>
      </c>
      <c r="F336" s="242" t="s">
        <v>759</v>
      </c>
      <c r="G336" s="243" t="s">
        <v>250</v>
      </c>
      <c r="H336" s="244">
        <v>24</v>
      </c>
      <c r="I336" s="245">
        <v>74.909999999999997</v>
      </c>
      <c r="J336" s="245">
        <f>ROUND(I336*H336,2)</f>
        <v>1797.8399999999999</v>
      </c>
      <c r="K336" s="246"/>
      <c r="L336" s="247"/>
      <c r="M336" s="248" t="s">
        <v>1</v>
      </c>
      <c r="N336" s="249" t="s">
        <v>38</v>
      </c>
      <c r="O336" s="236">
        <v>0</v>
      </c>
      <c r="P336" s="236">
        <f>O336*H336</f>
        <v>0</v>
      </c>
      <c r="Q336" s="236">
        <v>0</v>
      </c>
      <c r="R336" s="236">
        <f>Q336*H336</f>
        <v>0</v>
      </c>
      <c r="S336" s="236">
        <v>0</v>
      </c>
      <c r="T336" s="237">
        <f>S336*H336</f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238" t="s">
        <v>212</v>
      </c>
      <c r="AT336" s="238" t="s">
        <v>194</v>
      </c>
      <c r="AU336" s="238" t="s">
        <v>81</v>
      </c>
      <c r="AY336" s="14" t="s">
        <v>154</v>
      </c>
      <c r="BE336" s="239">
        <f>IF(N336="základná",J336,0)</f>
        <v>0</v>
      </c>
      <c r="BF336" s="239">
        <f>IF(N336="znížená",J336,0)</f>
        <v>1797.8399999999999</v>
      </c>
      <c r="BG336" s="239">
        <f>IF(N336="zákl. prenesená",J336,0)</f>
        <v>0</v>
      </c>
      <c r="BH336" s="239">
        <f>IF(N336="zníž. prenesená",J336,0)</f>
        <v>0</v>
      </c>
      <c r="BI336" s="239">
        <f>IF(N336="nulová",J336,0)</f>
        <v>0</v>
      </c>
      <c r="BJ336" s="14" t="s">
        <v>81</v>
      </c>
      <c r="BK336" s="239">
        <f>ROUND(I336*H336,2)</f>
        <v>1797.8399999999999</v>
      </c>
      <c r="BL336" s="14" t="s">
        <v>182</v>
      </c>
      <c r="BM336" s="238" t="s">
        <v>760</v>
      </c>
    </row>
    <row r="337" s="2" customFormat="1" ht="16.5" customHeight="1">
      <c r="A337" s="31"/>
      <c r="B337" s="32"/>
      <c r="C337" s="227" t="s">
        <v>463</v>
      </c>
      <c r="D337" s="227" t="s">
        <v>156</v>
      </c>
      <c r="E337" s="228" t="s">
        <v>761</v>
      </c>
      <c r="F337" s="229" t="s">
        <v>762</v>
      </c>
      <c r="G337" s="230" t="s">
        <v>250</v>
      </c>
      <c r="H337" s="231">
        <v>4</v>
      </c>
      <c r="I337" s="232">
        <v>27.5</v>
      </c>
      <c r="J337" s="232">
        <f>ROUND(I337*H337,2)</f>
        <v>110</v>
      </c>
      <c r="K337" s="233"/>
      <c r="L337" s="34"/>
      <c r="M337" s="234" t="s">
        <v>1</v>
      </c>
      <c r="N337" s="235" t="s">
        <v>38</v>
      </c>
      <c r="O337" s="236">
        <v>0</v>
      </c>
      <c r="P337" s="236">
        <f>O337*H337</f>
        <v>0</v>
      </c>
      <c r="Q337" s="236">
        <v>0</v>
      </c>
      <c r="R337" s="236">
        <f>Q337*H337</f>
        <v>0</v>
      </c>
      <c r="S337" s="236">
        <v>0</v>
      </c>
      <c r="T337" s="237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238" t="s">
        <v>182</v>
      </c>
      <c r="AT337" s="238" t="s">
        <v>156</v>
      </c>
      <c r="AU337" s="238" t="s">
        <v>81</v>
      </c>
      <c r="AY337" s="14" t="s">
        <v>154</v>
      </c>
      <c r="BE337" s="239">
        <f>IF(N337="základná",J337,0)</f>
        <v>0</v>
      </c>
      <c r="BF337" s="239">
        <f>IF(N337="znížená",J337,0)</f>
        <v>110</v>
      </c>
      <c r="BG337" s="239">
        <f>IF(N337="zákl. prenesená",J337,0)</f>
        <v>0</v>
      </c>
      <c r="BH337" s="239">
        <f>IF(N337="zníž. prenesená",J337,0)</f>
        <v>0</v>
      </c>
      <c r="BI337" s="239">
        <f>IF(N337="nulová",J337,0)</f>
        <v>0</v>
      </c>
      <c r="BJ337" s="14" t="s">
        <v>81</v>
      </c>
      <c r="BK337" s="239">
        <f>ROUND(I337*H337,2)</f>
        <v>110</v>
      </c>
      <c r="BL337" s="14" t="s">
        <v>182</v>
      </c>
      <c r="BM337" s="238" t="s">
        <v>763</v>
      </c>
    </row>
    <row r="338" s="2" customFormat="1" ht="16.5" customHeight="1">
      <c r="A338" s="31"/>
      <c r="B338" s="32"/>
      <c r="C338" s="240" t="s">
        <v>764</v>
      </c>
      <c r="D338" s="240" t="s">
        <v>194</v>
      </c>
      <c r="E338" s="241" t="s">
        <v>765</v>
      </c>
      <c r="F338" s="242" t="s">
        <v>766</v>
      </c>
      <c r="G338" s="243" t="s">
        <v>250</v>
      </c>
      <c r="H338" s="244">
        <v>4</v>
      </c>
      <c r="I338" s="245">
        <v>183.53999999999999</v>
      </c>
      <c r="J338" s="245">
        <f>ROUND(I338*H338,2)</f>
        <v>734.15999999999997</v>
      </c>
      <c r="K338" s="246"/>
      <c r="L338" s="247"/>
      <c r="M338" s="248" t="s">
        <v>1</v>
      </c>
      <c r="N338" s="249" t="s">
        <v>38</v>
      </c>
      <c r="O338" s="236">
        <v>0</v>
      </c>
      <c r="P338" s="236">
        <f>O338*H338</f>
        <v>0</v>
      </c>
      <c r="Q338" s="236">
        <v>0</v>
      </c>
      <c r="R338" s="236">
        <f>Q338*H338</f>
        <v>0</v>
      </c>
      <c r="S338" s="236">
        <v>0</v>
      </c>
      <c r="T338" s="237">
        <f>S338*H338</f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238" t="s">
        <v>212</v>
      </c>
      <c r="AT338" s="238" t="s">
        <v>194</v>
      </c>
      <c r="AU338" s="238" t="s">
        <v>81</v>
      </c>
      <c r="AY338" s="14" t="s">
        <v>154</v>
      </c>
      <c r="BE338" s="239">
        <f>IF(N338="základná",J338,0)</f>
        <v>0</v>
      </c>
      <c r="BF338" s="239">
        <f>IF(N338="znížená",J338,0)</f>
        <v>734.15999999999997</v>
      </c>
      <c r="BG338" s="239">
        <f>IF(N338="zákl. prenesená",J338,0)</f>
        <v>0</v>
      </c>
      <c r="BH338" s="239">
        <f>IF(N338="zníž. prenesená",J338,0)</f>
        <v>0</v>
      </c>
      <c r="BI338" s="239">
        <f>IF(N338="nulová",J338,0)</f>
        <v>0</v>
      </c>
      <c r="BJ338" s="14" t="s">
        <v>81</v>
      </c>
      <c r="BK338" s="239">
        <f>ROUND(I338*H338,2)</f>
        <v>734.15999999999997</v>
      </c>
      <c r="BL338" s="14" t="s">
        <v>182</v>
      </c>
      <c r="BM338" s="238" t="s">
        <v>767</v>
      </c>
    </row>
    <row r="339" s="2" customFormat="1" ht="24.15" customHeight="1">
      <c r="A339" s="31"/>
      <c r="B339" s="32"/>
      <c r="C339" s="227" t="s">
        <v>466</v>
      </c>
      <c r="D339" s="227" t="s">
        <v>156</v>
      </c>
      <c r="E339" s="228" t="s">
        <v>768</v>
      </c>
      <c r="F339" s="229" t="s">
        <v>769</v>
      </c>
      <c r="G339" s="230" t="s">
        <v>250</v>
      </c>
      <c r="H339" s="231">
        <v>18</v>
      </c>
      <c r="I339" s="232">
        <v>5.5</v>
      </c>
      <c r="J339" s="232">
        <f>ROUND(I339*H339,2)</f>
        <v>99</v>
      </c>
      <c r="K339" s="233"/>
      <c r="L339" s="34"/>
      <c r="M339" s="234" t="s">
        <v>1</v>
      </c>
      <c r="N339" s="235" t="s">
        <v>38</v>
      </c>
      <c r="O339" s="236">
        <v>0.39016000000000001</v>
      </c>
      <c r="P339" s="236">
        <f>O339*H339</f>
        <v>7.0228799999999998</v>
      </c>
      <c r="Q339" s="236">
        <v>0</v>
      </c>
      <c r="R339" s="236">
        <f>Q339*H339</f>
        <v>0</v>
      </c>
      <c r="S339" s="236">
        <v>0</v>
      </c>
      <c r="T339" s="237">
        <f>S339*H339</f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238" t="s">
        <v>182</v>
      </c>
      <c r="AT339" s="238" t="s">
        <v>156</v>
      </c>
      <c r="AU339" s="238" t="s">
        <v>81</v>
      </c>
      <c r="AY339" s="14" t="s">
        <v>154</v>
      </c>
      <c r="BE339" s="239">
        <f>IF(N339="základná",J339,0)</f>
        <v>0</v>
      </c>
      <c r="BF339" s="239">
        <f>IF(N339="znížená",J339,0)</f>
        <v>99</v>
      </c>
      <c r="BG339" s="239">
        <f>IF(N339="zákl. prenesená",J339,0)</f>
        <v>0</v>
      </c>
      <c r="BH339" s="239">
        <f>IF(N339="zníž. prenesená",J339,0)</f>
        <v>0</v>
      </c>
      <c r="BI339" s="239">
        <f>IF(N339="nulová",J339,0)</f>
        <v>0</v>
      </c>
      <c r="BJ339" s="14" t="s">
        <v>81</v>
      </c>
      <c r="BK339" s="239">
        <f>ROUND(I339*H339,2)</f>
        <v>99</v>
      </c>
      <c r="BL339" s="14" t="s">
        <v>182</v>
      </c>
      <c r="BM339" s="238" t="s">
        <v>770</v>
      </c>
    </row>
    <row r="340" s="2" customFormat="1" ht="37.8" customHeight="1">
      <c r="A340" s="31"/>
      <c r="B340" s="32"/>
      <c r="C340" s="240" t="s">
        <v>771</v>
      </c>
      <c r="D340" s="240" t="s">
        <v>194</v>
      </c>
      <c r="E340" s="241" t="s">
        <v>772</v>
      </c>
      <c r="F340" s="242" t="s">
        <v>773</v>
      </c>
      <c r="G340" s="243" t="s">
        <v>250</v>
      </c>
      <c r="H340" s="244">
        <v>18</v>
      </c>
      <c r="I340" s="245">
        <v>24.960000000000001</v>
      </c>
      <c r="J340" s="245">
        <f>ROUND(I340*H340,2)</f>
        <v>449.27999999999997</v>
      </c>
      <c r="K340" s="246"/>
      <c r="L340" s="247"/>
      <c r="M340" s="248" t="s">
        <v>1</v>
      </c>
      <c r="N340" s="249" t="s">
        <v>38</v>
      </c>
      <c r="O340" s="236">
        <v>0</v>
      </c>
      <c r="P340" s="236">
        <f>O340*H340</f>
        <v>0</v>
      </c>
      <c r="Q340" s="236">
        <v>0</v>
      </c>
      <c r="R340" s="236">
        <f>Q340*H340</f>
        <v>0</v>
      </c>
      <c r="S340" s="236">
        <v>0</v>
      </c>
      <c r="T340" s="237">
        <f>S340*H340</f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238" t="s">
        <v>212</v>
      </c>
      <c r="AT340" s="238" t="s">
        <v>194</v>
      </c>
      <c r="AU340" s="238" t="s">
        <v>81</v>
      </c>
      <c r="AY340" s="14" t="s">
        <v>154</v>
      </c>
      <c r="BE340" s="239">
        <f>IF(N340="základná",J340,0)</f>
        <v>0</v>
      </c>
      <c r="BF340" s="239">
        <f>IF(N340="znížená",J340,0)</f>
        <v>449.27999999999997</v>
      </c>
      <c r="BG340" s="239">
        <f>IF(N340="zákl. prenesená",J340,0)</f>
        <v>0</v>
      </c>
      <c r="BH340" s="239">
        <f>IF(N340="zníž. prenesená",J340,0)</f>
        <v>0</v>
      </c>
      <c r="BI340" s="239">
        <f>IF(N340="nulová",J340,0)</f>
        <v>0</v>
      </c>
      <c r="BJ340" s="14" t="s">
        <v>81</v>
      </c>
      <c r="BK340" s="239">
        <f>ROUND(I340*H340,2)</f>
        <v>449.27999999999997</v>
      </c>
      <c r="BL340" s="14" t="s">
        <v>182</v>
      </c>
      <c r="BM340" s="238" t="s">
        <v>774</v>
      </c>
    </row>
    <row r="341" s="2" customFormat="1" ht="24.15" customHeight="1">
      <c r="A341" s="31"/>
      <c r="B341" s="32"/>
      <c r="C341" s="227" t="s">
        <v>470</v>
      </c>
      <c r="D341" s="227" t="s">
        <v>156</v>
      </c>
      <c r="E341" s="228" t="s">
        <v>775</v>
      </c>
      <c r="F341" s="229" t="s">
        <v>776</v>
      </c>
      <c r="G341" s="230" t="s">
        <v>250</v>
      </c>
      <c r="H341" s="231">
        <v>5</v>
      </c>
      <c r="I341" s="232">
        <v>5.5</v>
      </c>
      <c r="J341" s="232">
        <f>ROUND(I341*H341,2)</f>
        <v>27.5</v>
      </c>
      <c r="K341" s="233"/>
      <c r="L341" s="34"/>
      <c r="M341" s="234" t="s">
        <v>1</v>
      </c>
      <c r="N341" s="235" t="s">
        <v>38</v>
      </c>
      <c r="O341" s="236">
        <v>0.42226999999999998</v>
      </c>
      <c r="P341" s="236">
        <f>O341*H341</f>
        <v>2.1113499999999998</v>
      </c>
      <c r="Q341" s="236">
        <v>0</v>
      </c>
      <c r="R341" s="236">
        <f>Q341*H341</f>
        <v>0</v>
      </c>
      <c r="S341" s="236">
        <v>0</v>
      </c>
      <c r="T341" s="237">
        <f>S341*H341</f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238" t="s">
        <v>182</v>
      </c>
      <c r="AT341" s="238" t="s">
        <v>156</v>
      </c>
      <c r="AU341" s="238" t="s">
        <v>81</v>
      </c>
      <c r="AY341" s="14" t="s">
        <v>154</v>
      </c>
      <c r="BE341" s="239">
        <f>IF(N341="základná",J341,0)</f>
        <v>0</v>
      </c>
      <c r="BF341" s="239">
        <f>IF(N341="znížená",J341,0)</f>
        <v>27.5</v>
      </c>
      <c r="BG341" s="239">
        <f>IF(N341="zákl. prenesená",J341,0)</f>
        <v>0</v>
      </c>
      <c r="BH341" s="239">
        <f>IF(N341="zníž. prenesená",J341,0)</f>
        <v>0</v>
      </c>
      <c r="BI341" s="239">
        <f>IF(N341="nulová",J341,0)</f>
        <v>0</v>
      </c>
      <c r="BJ341" s="14" t="s">
        <v>81</v>
      </c>
      <c r="BK341" s="239">
        <f>ROUND(I341*H341,2)</f>
        <v>27.5</v>
      </c>
      <c r="BL341" s="14" t="s">
        <v>182</v>
      </c>
      <c r="BM341" s="238" t="s">
        <v>777</v>
      </c>
    </row>
    <row r="342" s="2" customFormat="1" ht="24.15" customHeight="1">
      <c r="A342" s="31"/>
      <c r="B342" s="32"/>
      <c r="C342" s="240" t="s">
        <v>778</v>
      </c>
      <c r="D342" s="240" t="s">
        <v>194</v>
      </c>
      <c r="E342" s="241" t="s">
        <v>779</v>
      </c>
      <c r="F342" s="242" t="s">
        <v>780</v>
      </c>
      <c r="G342" s="243" t="s">
        <v>250</v>
      </c>
      <c r="H342" s="244">
        <v>5</v>
      </c>
      <c r="I342" s="245">
        <v>6.7000000000000002</v>
      </c>
      <c r="J342" s="245">
        <f>ROUND(I342*H342,2)</f>
        <v>33.5</v>
      </c>
      <c r="K342" s="246"/>
      <c r="L342" s="247"/>
      <c r="M342" s="248" t="s">
        <v>1</v>
      </c>
      <c r="N342" s="249" t="s">
        <v>38</v>
      </c>
      <c r="O342" s="236">
        <v>0</v>
      </c>
      <c r="P342" s="236">
        <f>O342*H342</f>
        <v>0</v>
      </c>
      <c r="Q342" s="236">
        <v>0</v>
      </c>
      <c r="R342" s="236">
        <f>Q342*H342</f>
        <v>0</v>
      </c>
      <c r="S342" s="236">
        <v>0</v>
      </c>
      <c r="T342" s="237">
        <f>S342*H342</f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238" t="s">
        <v>212</v>
      </c>
      <c r="AT342" s="238" t="s">
        <v>194</v>
      </c>
      <c r="AU342" s="238" t="s">
        <v>81</v>
      </c>
      <c r="AY342" s="14" t="s">
        <v>154</v>
      </c>
      <c r="BE342" s="239">
        <f>IF(N342="základná",J342,0)</f>
        <v>0</v>
      </c>
      <c r="BF342" s="239">
        <f>IF(N342="znížená",J342,0)</f>
        <v>33.5</v>
      </c>
      <c r="BG342" s="239">
        <f>IF(N342="zákl. prenesená",J342,0)</f>
        <v>0</v>
      </c>
      <c r="BH342" s="239">
        <f>IF(N342="zníž. prenesená",J342,0)</f>
        <v>0</v>
      </c>
      <c r="BI342" s="239">
        <f>IF(N342="nulová",J342,0)</f>
        <v>0</v>
      </c>
      <c r="BJ342" s="14" t="s">
        <v>81</v>
      </c>
      <c r="BK342" s="239">
        <f>ROUND(I342*H342,2)</f>
        <v>33.5</v>
      </c>
      <c r="BL342" s="14" t="s">
        <v>182</v>
      </c>
      <c r="BM342" s="238" t="s">
        <v>781</v>
      </c>
    </row>
    <row r="343" s="2" customFormat="1" ht="24.15" customHeight="1">
      <c r="A343" s="31"/>
      <c r="B343" s="32"/>
      <c r="C343" s="227" t="s">
        <v>473</v>
      </c>
      <c r="D343" s="227" t="s">
        <v>156</v>
      </c>
      <c r="E343" s="228" t="s">
        <v>782</v>
      </c>
      <c r="F343" s="229" t="s">
        <v>783</v>
      </c>
      <c r="G343" s="230" t="s">
        <v>250</v>
      </c>
      <c r="H343" s="231">
        <v>4</v>
      </c>
      <c r="I343" s="232">
        <v>5.5</v>
      </c>
      <c r="J343" s="232">
        <f>ROUND(I343*H343,2)</f>
        <v>22</v>
      </c>
      <c r="K343" s="233"/>
      <c r="L343" s="34"/>
      <c r="M343" s="234" t="s">
        <v>1</v>
      </c>
      <c r="N343" s="235" t="s">
        <v>38</v>
      </c>
      <c r="O343" s="236">
        <v>0.39216000000000001</v>
      </c>
      <c r="P343" s="236">
        <f>O343*H343</f>
        <v>1.56864</v>
      </c>
      <c r="Q343" s="236">
        <v>0</v>
      </c>
      <c r="R343" s="236">
        <f>Q343*H343</f>
        <v>0</v>
      </c>
      <c r="S343" s="236">
        <v>0</v>
      </c>
      <c r="T343" s="237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238" t="s">
        <v>182</v>
      </c>
      <c r="AT343" s="238" t="s">
        <v>156</v>
      </c>
      <c r="AU343" s="238" t="s">
        <v>81</v>
      </c>
      <c r="AY343" s="14" t="s">
        <v>154</v>
      </c>
      <c r="BE343" s="239">
        <f>IF(N343="základná",J343,0)</f>
        <v>0</v>
      </c>
      <c r="BF343" s="239">
        <f>IF(N343="znížená",J343,0)</f>
        <v>22</v>
      </c>
      <c r="BG343" s="239">
        <f>IF(N343="zákl. prenesená",J343,0)</f>
        <v>0</v>
      </c>
      <c r="BH343" s="239">
        <f>IF(N343="zníž. prenesená",J343,0)</f>
        <v>0</v>
      </c>
      <c r="BI343" s="239">
        <f>IF(N343="nulová",J343,0)</f>
        <v>0</v>
      </c>
      <c r="BJ343" s="14" t="s">
        <v>81</v>
      </c>
      <c r="BK343" s="239">
        <f>ROUND(I343*H343,2)</f>
        <v>22</v>
      </c>
      <c r="BL343" s="14" t="s">
        <v>182</v>
      </c>
      <c r="BM343" s="238" t="s">
        <v>784</v>
      </c>
    </row>
    <row r="344" s="2" customFormat="1" ht="24.15" customHeight="1">
      <c r="A344" s="31"/>
      <c r="B344" s="32"/>
      <c r="C344" s="240" t="s">
        <v>785</v>
      </c>
      <c r="D344" s="240" t="s">
        <v>194</v>
      </c>
      <c r="E344" s="241" t="s">
        <v>786</v>
      </c>
      <c r="F344" s="242" t="s">
        <v>787</v>
      </c>
      <c r="G344" s="243" t="s">
        <v>250</v>
      </c>
      <c r="H344" s="244">
        <v>4</v>
      </c>
      <c r="I344" s="245">
        <v>16.890000000000001</v>
      </c>
      <c r="J344" s="245">
        <f>ROUND(I344*H344,2)</f>
        <v>67.560000000000002</v>
      </c>
      <c r="K344" s="246"/>
      <c r="L344" s="247"/>
      <c r="M344" s="248" t="s">
        <v>1</v>
      </c>
      <c r="N344" s="249" t="s">
        <v>38</v>
      </c>
      <c r="O344" s="236">
        <v>0</v>
      </c>
      <c r="P344" s="236">
        <f>O344*H344</f>
        <v>0</v>
      </c>
      <c r="Q344" s="236">
        <v>0</v>
      </c>
      <c r="R344" s="236">
        <f>Q344*H344</f>
        <v>0</v>
      </c>
      <c r="S344" s="236">
        <v>0</v>
      </c>
      <c r="T344" s="237">
        <f>S344*H344</f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238" t="s">
        <v>212</v>
      </c>
      <c r="AT344" s="238" t="s">
        <v>194</v>
      </c>
      <c r="AU344" s="238" t="s">
        <v>81</v>
      </c>
      <c r="AY344" s="14" t="s">
        <v>154</v>
      </c>
      <c r="BE344" s="239">
        <f>IF(N344="základná",J344,0)</f>
        <v>0</v>
      </c>
      <c r="BF344" s="239">
        <f>IF(N344="znížená",J344,0)</f>
        <v>67.560000000000002</v>
      </c>
      <c r="BG344" s="239">
        <f>IF(N344="zákl. prenesená",J344,0)</f>
        <v>0</v>
      </c>
      <c r="BH344" s="239">
        <f>IF(N344="zníž. prenesená",J344,0)</f>
        <v>0</v>
      </c>
      <c r="BI344" s="239">
        <f>IF(N344="nulová",J344,0)</f>
        <v>0</v>
      </c>
      <c r="BJ344" s="14" t="s">
        <v>81</v>
      </c>
      <c r="BK344" s="239">
        <f>ROUND(I344*H344,2)</f>
        <v>67.560000000000002</v>
      </c>
      <c r="BL344" s="14" t="s">
        <v>182</v>
      </c>
      <c r="BM344" s="238" t="s">
        <v>788</v>
      </c>
    </row>
    <row r="345" s="2" customFormat="1" ht="24.15" customHeight="1">
      <c r="A345" s="31"/>
      <c r="B345" s="32"/>
      <c r="C345" s="227" t="s">
        <v>477</v>
      </c>
      <c r="D345" s="227" t="s">
        <v>156</v>
      </c>
      <c r="E345" s="228" t="s">
        <v>789</v>
      </c>
      <c r="F345" s="229" t="s">
        <v>790</v>
      </c>
      <c r="G345" s="230" t="s">
        <v>250</v>
      </c>
      <c r="H345" s="231">
        <v>1</v>
      </c>
      <c r="I345" s="232">
        <v>5.5</v>
      </c>
      <c r="J345" s="232">
        <f>ROUND(I345*H345,2)</f>
        <v>5.5</v>
      </c>
      <c r="K345" s="233"/>
      <c r="L345" s="34"/>
      <c r="M345" s="234" t="s">
        <v>1</v>
      </c>
      <c r="N345" s="235" t="s">
        <v>38</v>
      </c>
      <c r="O345" s="236">
        <v>0.39016000000000001</v>
      </c>
      <c r="P345" s="236">
        <f>O345*H345</f>
        <v>0.39016000000000001</v>
      </c>
      <c r="Q345" s="236">
        <v>0</v>
      </c>
      <c r="R345" s="236">
        <f>Q345*H345</f>
        <v>0</v>
      </c>
      <c r="S345" s="236">
        <v>0</v>
      </c>
      <c r="T345" s="237">
        <f>S345*H345</f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238" t="s">
        <v>182</v>
      </c>
      <c r="AT345" s="238" t="s">
        <v>156</v>
      </c>
      <c r="AU345" s="238" t="s">
        <v>81</v>
      </c>
      <c r="AY345" s="14" t="s">
        <v>154</v>
      </c>
      <c r="BE345" s="239">
        <f>IF(N345="základná",J345,0)</f>
        <v>0</v>
      </c>
      <c r="BF345" s="239">
        <f>IF(N345="znížená",J345,0)</f>
        <v>5.5</v>
      </c>
      <c r="BG345" s="239">
        <f>IF(N345="zákl. prenesená",J345,0)</f>
        <v>0</v>
      </c>
      <c r="BH345" s="239">
        <f>IF(N345="zníž. prenesená",J345,0)</f>
        <v>0</v>
      </c>
      <c r="BI345" s="239">
        <f>IF(N345="nulová",J345,0)</f>
        <v>0</v>
      </c>
      <c r="BJ345" s="14" t="s">
        <v>81</v>
      </c>
      <c r="BK345" s="239">
        <f>ROUND(I345*H345,2)</f>
        <v>5.5</v>
      </c>
      <c r="BL345" s="14" t="s">
        <v>182</v>
      </c>
      <c r="BM345" s="238" t="s">
        <v>791</v>
      </c>
    </row>
    <row r="346" s="2" customFormat="1" ht="37.8" customHeight="1">
      <c r="A346" s="31"/>
      <c r="B346" s="32"/>
      <c r="C346" s="240" t="s">
        <v>792</v>
      </c>
      <c r="D346" s="240" t="s">
        <v>194</v>
      </c>
      <c r="E346" s="241" t="s">
        <v>793</v>
      </c>
      <c r="F346" s="242" t="s">
        <v>794</v>
      </c>
      <c r="G346" s="243" t="s">
        <v>250</v>
      </c>
      <c r="H346" s="244">
        <v>1</v>
      </c>
      <c r="I346" s="245">
        <v>19.25</v>
      </c>
      <c r="J346" s="245">
        <f>ROUND(I346*H346,2)</f>
        <v>19.25</v>
      </c>
      <c r="K346" s="246"/>
      <c r="L346" s="247"/>
      <c r="M346" s="248" t="s">
        <v>1</v>
      </c>
      <c r="N346" s="249" t="s">
        <v>38</v>
      </c>
      <c r="O346" s="236">
        <v>0</v>
      </c>
      <c r="P346" s="236">
        <f>O346*H346</f>
        <v>0</v>
      </c>
      <c r="Q346" s="236">
        <v>0</v>
      </c>
      <c r="R346" s="236">
        <f>Q346*H346</f>
        <v>0</v>
      </c>
      <c r="S346" s="236">
        <v>0</v>
      </c>
      <c r="T346" s="237">
        <f>S346*H346</f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238" t="s">
        <v>212</v>
      </c>
      <c r="AT346" s="238" t="s">
        <v>194</v>
      </c>
      <c r="AU346" s="238" t="s">
        <v>81</v>
      </c>
      <c r="AY346" s="14" t="s">
        <v>154</v>
      </c>
      <c r="BE346" s="239">
        <f>IF(N346="základná",J346,0)</f>
        <v>0</v>
      </c>
      <c r="BF346" s="239">
        <f>IF(N346="znížená",J346,0)</f>
        <v>19.25</v>
      </c>
      <c r="BG346" s="239">
        <f>IF(N346="zákl. prenesená",J346,0)</f>
        <v>0</v>
      </c>
      <c r="BH346" s="239">
        <f>IF(N346="zníž. prenesená",J346,0)</f>
        <v>0</v>
      </c>
      <c r="BI346" s="239">
        <f>IF(N346="nulová",J346,0)</f>
        <v>0</v>
      </c>
      <c r="BJ346" s="14" t="s">
        <v>81</v>
      </c>
      <c r="BK346" s="239">
        <f>ROUND(I346*H346,2)</f>
        <v>19.25</v>
      </c>
      <c r="BL346" s="14" t="s">
        <v>182</v>
      </c>
      <c r="BM346" s="238" t="s">
        <v>795</v>
      </c>
    </row>
    <row r="347" s="2" customFormat="1" ht="24.15" customHeight="1">
      <c r="A347" s="31"/>
      <c r="B347" s="32"/>
      <c r="C347" s="227" t="s">
        <v>480</v>
      </c>
      <c r="D347" s="227" t="s">
        <v>156</v>
      </c>
      <c r="E347" s="228" t="s">
        <v>796</v>
      </c>
      <c r="F347" s="229" t="s">
        <v>797</v>
      </c>
      <c r="G347" s="230" t="s">
        <v>250</v>
      </c>
      <c r="H347" s="231">
        <v>2</v>
      </c>
      <c r="I347" s="232">
        <v>5.5</v>
      </c>
      <c r="J347" s="232">
        <f>ROUND(I347*H347,2)</f>
        <v>11</v>
      </c>
      <c r="K347" s="233"/>
      <c r="L347" s="34"/>
      <c r="M347" s="234" t="s">
        <v>1</v>
      </c>
      <c r="N347" s="235" t="s">
        <v>38</v>
      </c>
      <c r="O347" s="236">
        <v>0.41010999999999997</v>
      </c>
      <c r="P347" s="236">
        <f>O347*H347</f>
        <v>0.82021999999999995</v>
      </c>
      <c r="Q347" s="236">
        <v>0</v>
      </c>
      <c r="R347" s="236">
        <f>Q347*H347</f>
        <v>0</v>
      </c>
      <c r="S347" s="236">
        <v>0</v>
      </c>
      <c r="T347" s="237">
        <f>S347*H347</f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238" t="s">
        <v>182</v>
      </c>
      <c r="AT347" s="238" t="s">
        <v>156</v>
      </c>
      <c r="AU347" s="238" t="s">
        <v>81</v>
      </c>
      <c r="AY347" s="14" t="s">
        <v>154</v>
      </c>
      <c r="BE347" s="239">
        <f>IF(N347="základná",J347,0)</f>
        <v>0</v>
      </c>
      <c r="BF347" s="239">
        <f>IF(N347="znížená",J347,0)</f>
        <v>11</v>
      </c>
      <c r="BG347" s="239">
        <f>IF(N347="zákl. prenesená",J347,0)</f>
        <v>0</v>
      </c>
      <c r="BH347" s="239">
        <f>IF(N347="zníž. prenesená",J347,0)</f>
        <v>0</v>
      </c>
      <c r="BI347" s="239">
        <f>IF(N347="nulová",J347,0)</f>
        <v>0</v>
      </c>
      <c r="BJ347" s="14" t="s">
        <v>81</v>
      </c>
      <c r="BK347" s="239">
        <f>ROUND(I347*H347,2)</f>
        <v>11</v>
      </c>
      <c r="BL347" s="14" t="s">
        <v>182</v>
      </c>
      <c r="BM347" s="238" t="s">
        <v>798</v>
      </c>
    </row>
    <row r="348" s="2" customFormat="1" ht="16.5" customHeight="1">
      <c r="A348" s="31"/>
      <c r="B348" s="32"/>
      <c r="C348" s="240" t="s">
        <v>799</v>
      </c>
      <c r="D348" s="240" t="s">
        <v>194</v>
      </c>
      <c r="E348" s="241" t="s">
        <v>800</v>
      </c>
      <c r="F348" s="242" t="s">
        <v>801</v>
      </c>
      <c r="G348" s="243" t="s">
        <v>250</v>
      </c>
      <c r="H348" s="244">
        <v>2</v>
      </c>
      <c r="I348" s="245">
        <v>16.5</v>
      </c>
      <c r="J348" s="245">
        <f>ROUND(I348*H348,2)</f>
        <v>33</v>
      </c>
      <c r="K348" s="246"/>
      <c r="L348" s="247"/>
      <c r="M348" s="248" t="s">
        <v>1</v>
      </c>
      <c r="N348" s="249" t="s">
        <v>38</v>
      </c>
      <c r="O348" s="236">
        <v>0</v>
      </c>
      <c r="P348" s="236">
        <f>O348*H348</f>
        <v>0</v>
      </c>
      <c r="Q348" s="236">
        <v>0</v>
      </c>
      <c r="R348" s="236">
        <f>Q348*H348</f>
        <v>0</v>
      </c>
      <c r="S348" s="236">
        <v>0</v>
      </c>
      <c r="T348" s="237">
        <f>S348*H348</f>
        <v>0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238" t="s">
        <v>212</v>
      </c>
      <c r="AT348" s="238" t="s">
        <v>194</v>
      </c>
      <c r="AU348" s="238" t="s">
        <v>81</v>
      </c>
      <c r="AY348" s="14" t="s">
        <v>154</v>
      </c>
      <c r="BE348" s="239">
        <f>IF(N348="základná",J348,0)</f>
        <v>0</v>
      </c>
      <c r="BF348" s="239">
        <f>IF(N348="znížená",J348,0)</f>
        <v>33</v>
      </c>
      <c r="BG348" s="239">
        <f>IF(N348="zákl. prenesená",J348,0)</f>
        <v>0</v>
      </c>
      <c r="BH348" s="239">
        <f>IF(N348="zníž. prenesená",J348,0)</f>
        <v>0</v>
      </c>
      <c r="BI348" s="239">
        <f>IF(N348="nulová",J348,0)</f>
        <v>0</v>
      </c>
      <c r="BJ348" s="14" t="s">
        <v>81</v>
      </c>
      <c r="BK348" s="239">
        <f>ROUND(I348*H348,2)</f>
        <v>33</v>
      </c>
      <c r="BL348" s="14" t="s">
        <v>182</v>
      </c>
      <c r="BM348" s="238" t="s">
        <v>802</v>
      </c>
    </row>
    <row r="349" s="2" customFormat="1" ht="24.15" customHeight="1">
      <c r="A349" s="31"/>
      <c r="B349" s="32"/>
      <c r="C349" s="227" t="s">
        <v>484</v>
      </c>
      <c r="D349" s="227" t="s">
        <v>156</v>
      </c>
      <c r="E349" s="228" t="s">
        <v>803</v>
      </c>
      <c r="F349" s="229" t="s">
        <v>804</v>
      </c>
      <c r="G349" s="230" t="s">
        <v>408</v>
      </c>
      <c r="H349" s="231">
        <v>104.283</v>
      </c>
      <c r="I349" s="232">
        <v>0.33000000000000002</v>
      </c>
      <c r="J349" s="232">
        <f>ROUND(I349*H349,2)</f>
        <v>34.409999999999997</v>
      </c>
      <c r="K349" s="233"/>
      <c r="L349" s="34"/>
      <c r="M349" s="234" t="s">
        <v>1</v>
      </c>
      <c r="N349" s="235" t="s">
        <v>38</v>
      </c>
      <c r="O349" s="236">
        <v>0</v>
      </c>
      <c r="P349" s="236">
        <f>O349*H349</f>
        <v>0</v>
      </c>
      <c r="Q349" s="236">
        <v>0</v>
      </c>
      <c r="R349" s="236">
        <f>Q349*H349</f>
        <v>0</v>
      </c>
      <c r="S349" s="236">
        <v>0</v>
      </c>
      <c r="T349" s="237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238" t="s">
        <v>182</v>
      </c>
      <c r="AT349" s="238" t="s">
        <v>156</v>
      </c>
      <c r="AU349" s="238" t="s">
        <v>81</v>
      </c>
      <c r="AY349" s="14" t="s">
        <v>154</v>
      </c>
      <c r="BE349" s="239">
        <f>IF(N349="základná",J349,0)</f>
        <v>0</v>
      </c>
      <c r="BF349" s="239">
        <f>IF(N349="znížená",J349,0)</f>
        <v>34.409999999999997</v>
      </c>
      <c r="BG349" s="239">
        <f>IF(N349="zákl. prenesená",J349,0)</f>
        <v>0</v>
      </c>
      <c r="BH349" s="239">
        <f>IF(N349="zníž. prenesená",J349,0)</f>
        <v>0</v>
      </c>
      <c r="BI349" s="239">
        <f>IF(N349="nulová",J349,0)</f>
        <v>0</v>
      </c>
      <c r="BJ349" s="14" t="s">
        <v>81</v>
      </c>
      <c r="BK349" s="239">
        <f>ROUND(I349*H349,2)</f>
        <v>34.409999999999997</v>
      </c>
      <c r="BL349" s="14" t="s">
        <v>182</v>
      </c>
      <c r="BM349" s="238" t="s">
        <v>805</v>
      </c>
    </row>
    <row r="350" s="12" customFormat="1" ht="22.8" customHeight="1">
      <c r="A350" s="12"/>
      <c r="B350" s="212"/>
      <c r="C350" s="213"/>
      <c r="D350" s="214" t="s">
        <v>71</v>
      </c>
      <c r="E350" s="225" t="s">
        <v>806</v>
      </c>
      <c r="F350" s="225" t="s">
        <v>807</v>
      </c>
      <c r="G350" s="213"/>
      <c r="H350" s="213"/>
      <c r="I350" s="213"/>
      <c r="J350" s="226">
        <f>BK350</f>
        <v>20107.889999999999</v>
      </c>
      <c r="K350" s="213"/>
      <c r="L350" s="217"/>
      <c r="M350" s="218"/>
      <c r="N350" s="219"/>
      <c r="O350" s="219"/>
      <c r="P350" s="220">
        <f>SUM(P351:P356)</f>
        <v>12.314</v>
      </c>
      <c r="Q350" s="219"/>
      <c r="R350" s="220">
        <f>SUM(R351:R356)</f>
        <v>0</v>
      </c>
      <c r="S350" s="219"/>
      <c r="T350" s="221">
        <f>SUM(T351:T356)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22" t="s">
        <v>81</v>
      </c>
      <c r="AT350" s="223" t="s">
        <v>71</v>
      </c>
      <c r="AU350" s="223" t="s">
        <v>77</v>
      </c>
      <c r="AY350" s="222" t="s">
        <v>154</v>
      </c>
      <c r="BK350" s="224">
        <f>SUM(BK351:BK356)</f>
        <v>20107.889999999999</v>
      </c>
    </row>
    <row r="351" s="2" customFormat="1" ht="24.15" customHeight="1">
      <c r="A351" s="31"/>
      <c r="B351" s="32"/>
      <c r="C351" s="227" t="s">
        <v>808</v>
      </c>
      <c r="D351" s="227" t="s">
        <v>156</v>
      </c>
      <c r="E351" s="228" t="s">
        <v>809</v>
      </c>
      <c r="F351" s="229" t="s">
        <v>810</v>
      </c>
      <c r="G351" s="230" t="s">
        <v>250</v>
      </c>
      <c r="H351" s="231">
        <v>2</v>
      </c>
      <c r="I351" s="232">
        <v>275</v>
      </c>
      <c r="J351" s="232">
        <f>ROUND(I351*H351,2)</f>
        <v>550</v>
      </c>
      <c r="K351" s="233"/>
      <c r="L351" s="34"/>
      <c r="M351" s="234" t="s">
        <v>1</v>
      </c>
      <c r="N351" s="235" t="s">
        <v>38</v>
      </c>
      <c r="O351" s="236">
        <v>5.0819400000000003</v>
      </c>
      <c r="P351" s="236">
        <f>O351*H351</f>
        <v>10.163880000000001</v>
      </c>
      <c r="Q351" s="236">
        <v>0</v>
      </c>
      <c r="R351" s="236">
        <f>Q351*H351</f>
        <v>0</v>
      </c>
      <c r="S351" s="236">
        <v>0</v>
      </c>
      <c r="T351" s="237">
        <f>S351*H351</f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238" t="s">
        <v>182</v>
      </c>
      <c r="AT351" s="238" t="s">
        <v>156</v>
      </c>
      <c r="AU351" s="238" t="s">
        <v>81</v>
      </c>
      <c r="AY351" s="14" t="s">
        <v>154</v>
      </c>
      <c r="BE351" s="239">
        <f>IF(N351="základná",J351,0)</f>
        <v>0</v>
      </c>
      <c r="BF351" s="239">
        <f>IF(N351="znížená",J351,0)</f>
        <v>550</v>
      </c>
      <c r="BG351" s="239">
        <f>IF(N351="zákl. prenesená",J351,0)</f>
        <v>0</v>
      </c>
      <c r="BH351" s="239">
        <f>IF(N351="zníž. prenesená",J351,0)</f>
        <v>0</v>
      </c>
      <c r="BI351" s="239">
        <f>IF(N351="nulová",J351,0)</f>
        <v>0</v>
      </c>
      <c r="BJ351" s="14" t="s">
        <v>81</v>
      </c>
      <c r="BK351" s="239">
        <f>ROUND(I351*H351,2)</f>
        <v>550</v>
      </c>
      <c r="BL351" s="14" t="s">
        <v>182</v>
      </c>
      <c r="BM351" s="238" t="s">
        <v>811</v>
      </c>
    </row>
    <row r="352" s="2" customFormat="1" ht="24.15" customHeight="1">
      <c r="A352" s="31"/>
      <c r="B352" s="32"/>
      <c r="C352" s="240" t="s">
        <v>489</v>
      </c>
      <c r="D352" s="240" t="s">
        <v>194</v>
      </c>
      <c r="E352" s="241" t="s">
        <v>812</v>
      </c>
      <c r="F352" s="242" t="s">
        <v>813</v>
      </c>
      <c r="G352" s="243" t="s">
        <v>250</v>
      </c>
      <c r="H352" s="244">
        <v>2</v>
      </c>
      <c r="I352" s="245">
        <v>7345.6700000000001</v>
      </c>
      <c r="J352" s="245">
        <f>ROUND(I352*H352,2)</f>
        <v>14691.34</v>
      </c>
      <c r="K352" s="246"/>
      <c r="L352" s="247"/>
      <c r="M352" s="248" t="s">
        <v>1</v>
      </c>
      <c r="N352" s="249" t="s">
        <v>38</v>
      </c>
      <c r="O352" s="236">
        <v>0</v>
      </c>
      <c r="P352" s="236">
        <f>O352*H352</f>
        <v>0</v>
      </c>
      <c r="Q352" s="236">
        <v>0</v>
      </c>
      <c r="R352" s="236">
        <f>Q352*H352</f>
        <v>0</v>
      </c>
      <c r="S352" s="236">
        <v>0</v>
      </c>
      <c r="T352" s="237">
        <f>S352*H352</f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238" t="s">
        <v>212</v>
      </c>
      <c r="AT352" s="238" t="s">
        <v>194</v>
      </c>
      <c r="AU352" s="238" t="s">
        <v>81</v>
      </c>
      <c r="AY352" s="14" t="s">
        <v>154</v>
      </c>
      <c r="BE352" s="239">
        <f>IF(N352="základná",J352,0)</f>
        <v>0</v>
      </c>
      <c r="BF352" s="239">
        <f>IF(N352="znížená",J352,0)</f>
        <v>14691.34</v>
      </c>
      <c r="BG352" s="239">
        <f>IF(N352="zákl. prenesená",J352,0)</f>
        <v>0</v>
      </c>
      <c r="BH352" s="239">
        <f>IF(N352="zníž. prenesená",J352,0)</f>
        <v>0</v>
      </c>
      <c r="BI352" s="239">
        <f>IF(N352="nulová",J352,0)</f>
        <v>0</v>
      </c>
      <c r="BJ352" s="14" t="s">
        <v>81</v>
      </c>
      <c r="BK352" s="239">
        <f>ROUND(I352*H352,2)</f>
        <v>14691.34</v>
      </c>
      <c r="BL352" s="14" t="s">
        <v>182</v>
      </c>
      <c r="BM352" s="238" t="s">
        <v>814</v>
      </c>
    </row>
    <row r="353" s="2" customFormat="1" ht="44.25" customHeight="1">
      <c r="A353" s="31"/>
      <c r="B353" s="32"/>
      <c r="C353" s="240" t="s">
        <v>815</v>
      </c>
      <c r="D353" s="240" t="s">
        <v>194</v>
      </c>
      <c r="E353" s="241" t="s">
        <v>816</v>
      </c>
      <c r="F353" s="242" t="s">
        <v>817</v>
      </c>
      <c r="G353" s="243" t="s">
        <v>250</v>
      </c>
      <c r="H353" s="244">
        <v>2</v>
      </c>
      <c r="I353" s="245">
        <v>1078</v>
      </c>
      <c r="J353" s="245">
        <f>ROUND(I353*H353,2)</f>
        <v>2156</v>
      </c>
      <c r="K353" s="246"/>
      <c r="L353" s="247"/>
      <c r="M353" s="248" t="s">
        <v>1</v>
      </c>
      <c r="N353" s="249" t="s">
        <v>38</v>
      </c>
      <c r="O353" s="236">
        <v>0</v>
      </c>
      <c r="P353" s="236">
        <f>O353*H353</f>
        <v>0</v>
      </c>
      <c r="Q353" s="236">
        <v>0</v>
      </c>
      <c r="R353" s="236">
        <f>Q353*H353</f>
        <v>0</v>
      </c>
      <c r="S353" s="236">
        <v>0</v>
      </c>
      <c r="T353" s="237">
        <f>S353*H353</f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238" t="s">
        <v>212</v>
      </c>
      <c r="AT353" s="238" t="s">
        <v>194</v>
      </c>
      <c r="AU353" s="238" t="s">
        <v>81</v>
      </c>
      <c r="AY353" s="14" t="s">
        <v>154</v>
      </c>
      <c r="BE353" s="239">
        <f>IF(N353="základná",J353,0)</f>
        <v>0</v>
      </c>
      <c r="BF353" s="239">
        <f>IF(N353="znížená",J353,0)</f>
        <v>2156</v>
      </c>
      <c r="BG353" s="239">
        <f>IF(N353="zákl. prenesená",J353,0)</f>
        <v>0</v>
      </c>
      <c r="BH353" s="239">
        <f>IF(N353="zníž. prenesená",J353,0)</f>
        <v>0</v>
      </c>
      <c r="BI353" s="239">
        <f>IF(N353="nulová",J353,0)</f>
        <v>0</v>
      </c>
      <c r="BJ353" s="14" t="s">
        <v>81</v>
      </c>
      <c r="BK353" s="239">
        <f>ROUND(I353*H353,2)</f>
        <v>2156</v>
      </c>
      <c r="BL353" s="14" t="s">
        <v>182</v>
      </c>
      <c r="BM353" s="238" t="s">
        <v>818</v>
      </c>
    </row>
    <row r="354" s="2" customFormat="1" ht="21.75" customHeight="1">
      <c r="A354" s="31"/>
      <c r="B354" s="32"/>
      <c r="C354" s="227" t="s">
        <v>493</v>
      </c>
      <c r="D354" s="227" t="s">
        <v>156</v>
      </c>
      <c r="E354" s="228" t="s">
        <v>819</v>
      </c>
      <c r="F354" s="229" t="s">
        <v>820</v>
      </c>
      <c r="G354" s="230" t="s">
        <v>250</v>
      </c>
      <c r="H354" s="231">
        <v>2</v>
      </c>
      <c r="I354" s="232">
        <v>165</v>
      </c>
      <c r="J354" s="232">
        <f>ROUND(I354*H354,2)</f>
        <v>330</v>
      </c>
      <c r="K354" s="233"/>
      <c r="L354" s="34"/>
      <c r="M354" s="234" t="s">
        <v>1</v>
      </c>
      <c r="N354" s="235" t="s">
        <v>38</v>
      </c>
      <c r="O354" s="236">
        <v>1.0750599999999999</v>
      </c>
      <c r="P354" s="236">
        <f>O354*H354</f>
        <v>2.1501199999999998</v>
      </c>
      <c r="Q354" s="236">
        <v>0</v>
      </c>
      <c r="R354" s="236">
        <f>Q354*H354</f>
        <v>0</v>
      </c>
      <c r="S354" s="236">
        <v>0</v>
      </c>
      <c r="T354" s="237">
        <f>S354*H354</f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238" t="s">
        <v>182</v>
      </c>
      <c r="AT354" s="238" t="s">
        <v>156</v>
      </c>
      <c r="AU354" s="238" t="s">
        <v>81</v>
      </c>
      <c r="AY354" s="14" t="s">
        <v>154</v>
      </c>
      <c r="BE354" s="239">
        <f>IF(N354="základná",J354,0)</f>
        <v>0</v>
      </c>
      <c r="BF354" s="239">
        <f>IF(N354="znížená",J354,0)</f>
        <v>330</v>
      </c>
      <c r="BG354" s="239">
        <f>IF(N354="zákl. prenesená",J354,0)</f>
        <v>0</v>
      </c>
      <c r="BH354" s="239">
        <f>IF(N354="zníž. prenesená",J354,0)</f>
        <v>0</v>
      </c>
      <c r="BI354" s="239">
        <f>IF(N354="nulová",J354,0)</f>
        <v>0</v>
      </c>
      <c r="BJ354" s="14" t="s">
        <v>81</v>
      </c>
      <c r="BK354" s="239">
        <f>ROUND(I354*H354,2)</f>
        <v>330</v>
      </c>
      <c r="BL354" s="14" t="s">
        <v>182</v>
      </c>
      <c r="BM354" s="238" t="s">
        <v>821</v>
      </c>
    </row>
    <row r="355" s="2" customFormat="1" ht="16.5" customHeight="1">
      <c r="A355" s="31"/>
      <c r="B355" s="32"/>
      <c r="C355" s="227" t="s">
        <v>822</v>
      </c>
      <c r="D355" s="227" t="s">
        <v>156</v>
      </c>
      <c r="E355" s="228" t="s">
        <v>823</v>
      </c>
      <c r="F355" s="229" t="s">
        <v>824</v>
      </c>
      <c r="G355" s="230" t="s">
        <v>672</v>
      </c>
      <c r="H355" s="231">
        <v>104</v>
      </c>
      <c r="I355" s="232">
        <v>16.5</v>
      </c>
      <c r="J355" s="232">
        <f>ROUND(I355*H355,2)</f>
        <v>1716</v>
      </c>
      <c r="K355" s="233"/>
      <c r="L355" s="34"/>
      <c r="M355" s="234" t="s">
        <v>1</v>
      </c>
      <c r="N355" s="235" t="s">
        <v>38</v>
      </c>
      <c r="O355" s="236">
        <v>0</v>
      </c>
      <c r="P355" s="236">
        <f>O355*H355</f>
        <v>0</v>
      </c>
      <c r="Q355" s="236">
        <v>0</v>
      </c>
      <c r="R355" s="236">
        <f>Q355*H355</f>
        <v>0</v>
      </c>
      <c r="S355" s="236">
        <v>0</v>
      </c>
      <c r="T355" s="237">
        <f>S355*H355</f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238" t="s">
        <v>182</v>
      </c>
      <c r="AT355" s="238" t="s">
        <v>156</v>
      </c>
      <c r="AU355" s="238" t="s">
        <v>81</v>
      </c>
      <c r="AY355" s="14" t="s">
        <v>154</v>
      </c>
      <c r="BE355" s="239">
        <f>IF(N355="základná",J355,0)</f>
        <v>0</v>
      </c>
      <c r="BF355" s="239">
        <f>IF(N355="znížená",J355,0)</f>
        <v>1716</v>
      </c>
      <c r="BG355" s="239">
        <f>IF(N355="zákl. prenesená",J355,0)</f>
        <v>0</v>
      </c>
      <c r="BH355" s="239">
        <f>IF(N355="zníž. prenesená",J355,0)</f>
        <v>0</v>
      </c>
      <c r="BI355" s="239">
        <f>IF(N355="nulová",J355,0)</f>
        <v>0</v>
      </c>
      <c r="BJ355" s="14" t="s">
        <v>81</v>
      </c>
      <c r="BK355" s="239">
        <f>ROUND(I355*H355,2)</f>
        <v>1716</v>
      </c>
      <c r="BL355" s="14" t="s">
        <v>182</v>
      </c>
      <c r="BM355" s="238" t="s">
        <v>825</v>
      </c>
    </row>
    <row r="356" s="2" customFormat="1" ht="24.15" customHeight="1">
      <c r="A356" s="31"/>
      <c r="B356" s="32"/>
      <c r="C356" s="227" t="s">
        <v>496</v>
      </c>
      <c r="D356" s="227" t="s">
        <v>156</v>
      </c>
      <c r="E356" s="228" t="s">
        <v>826</v>
      </c>
      <c r="F356" s="229" t="s">
        <v>827</v>
      </c>
      <c r="G356" s="230" t="s">
        <v>408</v>
      </c>
      <c r="H356" s="231">
        <v>161.102</v>
      </c>
      <c r="I356" s="232">
        <v>4.125</v>
      </c>
      <c r="J356" s="232">
        <f>ROUND(I356*H356,2)</f>
        <v>664.54999999999995</v>
      </c>
      <c r="K356" s="233"/>
      <c r="L356" s="34"/>
      <c r="M356" s="234" t="s">
        <v>1</v>
      </c>
      <c r="N356" s="235" t="s">
        <v>38</v>
      </c>
      <c r="O356" s="236">
        <v>0</v>
      </c>
      <c r="P356" s="236">
        <f>O356*H356</f>
        <v>0</v>
      </c>
      <c r="Q356" s="236">
        <v>0</v>
      </c>
      <c r="R356" s="236">
        <f>Q356*H356</f>
        <v>0</v>
      </c>
      <c r="S356" s="236">
        <v>0</v>
      </c>
      <c r="T356" s="237">
        <f>S356*H356</f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238" t="s">
        <v>182</v>
      </c>
      <c r="AT356" s="238" t="s">
        <v>156</v>
      </c>
      <c r="AU356" s="238" t="s">
        <v>81</v>
      </c>
      <c r="AY356" s="14" t="s">
        <v>154</v>
      </c>
      <c r="BE356" s="239">
        <f>IF(N356="základná",J356,0)</f>
        <v>0</v>
      </c>
      <c r="BF356" s="239">
        <f>IF(N356="znížená",J356,0)</f>
        <v>664.54999999999995</v>
      </c>
      <c r="BG356" s="239">
        <f>IF(N356="zákl. prenesená",J356,0)</f>
        <v>0</v>
      </c>
      <c r="BH356" s="239">
        <f>IF(N356="zníž. prenesená",J356,0)</f>
        <v>0</v>
      </c>
      <c r="BI356" s="239">
        <f>IF(N356="nulová",J356,0)</f>
        <v>0</v>
      </c>
      <c r="BJ356" s="14" t="s">
        <v>81</v>
      </c>
      <c r="BK356" s="239">
        <f>ROUND(I356*H356,2)</f>
        <v>664.54999999999995</v>
      </c>
      <c r="BL356" s="14" t="s">
        <v>182</v>
      </c>
      <c r="BM356" s="238" t="s">
        <v>828</v>
      </c>
    </row>
    <row r="357" s="12" customFormat="1" ht="22.8" customHeight="1">
      <c r="A357" s="12"/>
      <c r="B357" s="212"/>
      <c r="C357" s="213"/>
      <c r="D357" s="214" t="s">
        <v>71</v>
      </c>
      <c r="E357" s="225" t="s">
        <v>829</v>
      </c>
      <c r="F357" s="225" t="s">
        <v>830</v>
      </c>
      <c r="G357" s="213"/>
      <c r="H357" s="213"/>
      <c r="I357" s="213"/>
      <c r="J357" s="226">
        <f>BK357</f>
        <v>2280.6399999999999</v>
      </c>
      <c r="K357" s="213"/>
      <c r="L357" s="217"/>
      <c r="M357" s="218"/>
      <c r="N357" s="219"/>
      <c r="O357" s="219"/>
      <c r="P357" s="220">
        <f>SUM(P358:P361)</f>
        <v>3.77894</v>
      </c>
      <c r="Q357" s="219"/>
      <c r="R357" s="220">
        <f>SUM(R358:R361)</f>
        <v>0</v>
      </c>
      <c r="S357" s="219"/>
      <c r="T357" s="221">
        <f>SUM(T358:T361)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22" t="s">
        <v>81</v>
      </c>
      <c r="AT357" s="223" t="s">
        <v>71</v>
      </c>
      <c r="AU357" s="223" t="s">
        <v>77</v>
      </c>
      <c r="AY357" s="222" t="s">
        <v>154</v>
      </c>
      <c r="BK357" s="224">
        <f>SUM(BK358:BK361)</f>
        <v>2280.6399999999999</v>
      </c>
    </row>
    <row r="358" s="2" customFormat="1" ht="33" customHeight="1">
      <c r="A358" s="31"/>
      <c r="B358" s="32"/>
      <c r="C358" s="227" t="s">
        <v>831</v>
      </c>
      <c r="D358" s="227" t="s">
        <v>156</v>
      </c>
      <c r="E358" s="228" t="s">
        <v>832</v>
      </c>
      <c r="F358" s="229" t="s">
        <v>833</v>
      </c>
      <c r="G358" s="230" t="s">
        <v>250</v>
      </c>
      <c r="H358" s="231">
        <v>1</v>
      </c>
      <c r="I358" s="232">
        <v>308</v>
      </c>
      <c r="J358" s="232">
        <f>ROUND(I358*H358,2)</f>
        <v>308</v>
      </c>
      <c r="K358" s="233"/>
      <c r="L358" s="34"/>
      <c r="M358" s="234" t="s">
        <v>1</v>
      </c>
      <c r="N358" s="235" t="s">
        <v>38</v>
      </c>
      <c r="O358" s="236">
        <v>3.77894</v>
      </c>
      <c r="P358" s="236">
        <f>O358*H358</f>
        <v>3.77894</v>
      </c>
      <c r="Q358" s="236">
        <v>0</v>
      </c>
      <c r="R358" s="236">
        <f>Q358*H358</f>
        <v>0</v>
      </c>
      <c r="S358" s="236">
        <v>0</v>
      </c>
      <c r="T358" s="237">
        <f>S358*H358</f>
        <v>0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238" t="s">
        <v>182</v>
      </c>
      <c r="AT358" s="238" t="s">
        <v>156</v>
      </c>
      <c r="AU358" s="238" t="s">
        <v>81</v>
      </c>
      <c r="AY358" s="14" t="s">
        <v>154</v>
      </c>
      <c r="BE358" s="239">
        <f>IF(N358="základná",J358,0)</f>
        <v>0</v>
      </c>
      <c r="BF358" s="239">
        <f>IF(N358="znížená",J358,0)</f>
        <v>308</v>
      </c>
      <c r="BG358" s="239">
        <f>IF(N358="zákl. prenesená",J358,0)</f>
        <v>0</v>
      </c>
      <c r="BH358" s="239">
        <f>IF(N358="zníž. prenesená",J358,0)</f>
        <v>0</v>
      </c>
      <c r="BI358" s="239">
        <f>IF(N358="nulová",J358,0)</f>
        <v>0</v>
      </c>
      <c r="BJ358" s="14" t="s">
        <v>81</v>
      </c>
      <c r="BK358" s="239">
        <f>ROUND(I358*H358,2)</f>
        <v>308</v>
      </c>
      <c r="BL358" s="14" t="s">
        <v>182</v>
      </c>
      <c r="BM358" s="238" t="s">
        <v>834</v>
      </c>
    </row>
    <row r="359" s="2" customFormat="1" ht="37.8" customHeight="1">
      <c r="A359" s="31"/>
      <c r="B359" s="32"/>
      <c r="C359" s="240" t="s">
        <v>500</v>
      </c>
      <c r="D359" s="240" t="s">
        <v>194</v>
      </c>
      <c r="E359" s="241" t="s">
        <v>835</v>
      </c>
      <c r="F359" s="242" t="s">
        <v>836</v>
      </c>
      <c r="G359" s="243" t="s">
        <v>250</v>
      </c>
      <c r="H359" s="244">
        <v>1</v>
      </c>
      <c r="I359" s="245">
        <v>1637.06</v>
      </c>
      <c r="J359" s="245">
        <f>ROUND(I359*H359,2)</f>
        <v>1637.06</v>
      </c>
      <c r="K359" s="246"/>
      <c r="L359" s="247"/>
      <c r="M359" s="248" t="s">
        <v>1</v>
      </c>
      <c r="N359" s="249" t="s">
        <v>38</v>
      </c>
      <c r="O359" s="236">
        <v>0</v>
      </c>
      <c r="P359" s="236">
        <f>O359*H359</f>
        <v>0</v>
      </c>
      <c r="Q359" s="236">
        <v>0</v>
      </c>
      <c r="R359" s="236">
        <f>Q359*H359</f>
        <v>0</v>
      </c>
      <c r="S359" s="236">
        <v>0</v>
      </c>
      <c r="T359" s="237">
        <f>S359*H359</f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238" t="s">
        <v>212</v>
      </c>
      <c r="AT359" s="238" t="s">
        <v>194</v>
      </c>
      <c r="AU359" s="238" t="s">
        <v>81</v>
      </c>
      <c r="AY359" s="14" t="s">
        <v>154</v>
      </c>
      <c r="BE359" s="239">
        <f>IF(N359="základná",J359,0)</f>
        <v>0</v>
      </c>
      <c r="BF359" s="239">
        <f>IF(N359="znížená",J359,0)</f>
        <v>1637.06</v>
      </c>
      <c r="BG359" s="239">
        <f>IF(N359="zákl. prenesená",J359,0)</f>
        <v>0</v>
      </c>
      <c r="BH359" s="239">
        <f>IF(N359="zníž. prenesená",J359,0)</f>
        <v>0</v>
      </c>
      <c r="BI359" s="239">
        <f>IF(N359="nulová",J359,0)</f>
        <v>0</v>
      </c>
      <c r="BJ359" s="14" t="s">
        <v>81</v>
      </c>
      <c r="BK359" s="239">
        <f>ROUND(I359*H359,2)</f>
        <v>1637.06</v>
      </c>
      <c r="BL359" s="14" t="s">
        <v>182</v>
      </c>
      <c r="BM359" s="238" t="s">
        <v>837</v>
      </c>
    </row>
    <row r="360" s="2" customFormat="1" ht="33" customHeight="1">
      <c r="A360" s="31"/>
      <c r="B360" s="32"/>
      <c r="C360" s="227" t="s">
        <v>838</v>
      </c>
      <c r="D360" s="227" t="s">
        <v>156</v>
      </c>
      <c r="E360" s="228" t="s">
        <v>839</v>
      </c>
      <c r="F360" s="229" t="s">
        <v>840</v>
      </c>
      <c r="G360" s="230" t="s">
        <v>685</v>
      </c>
      <c r="H360" s="231">
        <v>2</v>
      </c>
      <c r="I360" s="232">
        <v>162.80000000000001</v>
      </c>
      <c r="J360" s="232">
        <f>ROUND(I360*H360,2)</f>
        <v>325.60000000000002</v>
      </c>
      <c r="K360" s="233"/>
      <c r="L360" s="34"/>
      <c r="M360" s="234" t="s">
        <v>1</v>
      </c>
      <c r="N360" s="235" t="s">
        <v>38</v>
      </c>
      <c r="O360" s="236">
        <v>0</v>
      </c>
      <c r="P360" s="236">
        <f>O360*H360</f>
        <v>0</v>
      </c>
      <c r="Q360" s="236">
        <v>0</v>
      </c>
      <c r="R360" s="236">
        <f>Q360*H360</f>
        <v>0</v>
      </c>
      <c r="S360" s="236">
        <v>0</v>
      </c>
      <c r="T360" s="237">
        <f>S360*H360</f>
        <v>0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238" t="s">
        <v>182</v>
      </c>
      <c r="AT360" s="238" t="s">
        <v>156</v>
      </c>
      <c r="AU360" s="238" t="s">
        <v>81</v>
      </c>
      <c r="AY360" s="14" t="s">
        <v>154</v>
      </c>
      <c r="BE360" s="239">
        <f>IF(N360="základná",J360,0)</f>
        <v>0</v>
      </c>
      <c r="BF360" s="239">
        <f>IF(N360="znížená",J360,0)</f>
        <v>325.60000000000002</v>
      </c>
      <c r="BG360" s="239">
        <f>IF(N360="zákl. prenesená",J360,0)</f>
        <v>0</v>
      </c>
      <c r="BH360" s="239">
        <f>IF(N360="zníž. prenesená",J360,0)</f>
        <v>0</v>
      </c>
      <c r="BI360" s="239">
        <f>IF(N360="nulová",J360,0)</f>
        <v>0</v>
      </c>
      <c r="BJ360" s="14" t="s">
        <v>81</v>
      </c>
      <c r="BK360" s="239">
        <f>ROUND(I360*H360,2)</f>
        <v>325.60000000000002</v>
      </c>
      <c r="BL360" s="14" t="s">
        <v>182</v>
      </c>
      <c r="BM360" s="238" t="s">
        <v>841</v>
      </c>
    </row>
    <row r="361" s="2" customFormat="1" ht="24.15" customHeight="1">
      <c r="A361" s="31"/>
      <c r="B361" s="32"/>
      <c r="C361" s="227" t="s">
        <v>503</v>
      </c>
      <c r="D361" s="227" t="s">
        <v>156</v>
      </c>
      <c r="E361" s="228" t="s">
        <v>842</v>
      </c>
      <c r="F361" s="229" t="s">
        <v>843</v>
      </c>
      <c r="G361" s="230" t="s">
        <v>408</v>
      </c>
      <c r="H361" s="231">
        <v>7.8869999999999996</v>
      </c>
      <c r="I361" s="232">
        <v>1.2649999999999999</v>
      </c>
      <c r="J361" s="232">
        <f>ROUND(I361*H361,2)</f>
        <v>9.9800000000000004</v>
      </c>
      <c r="K361" s="233"/>
      <c r="L361" s="34"/>
      <c r="M361" s="234" t="s">
        <v>1</v>
      </c>
      <c r="N361" s="235" t="s">
        <v>38</v>
      </c>
      <c r="O361" s="236">
        <v>0</v>
      </c>
      <c r="P361" s="236">
        <f>O361*H361</f>
        <v>0</v>
      </c>
      <c r="Q361" s="236">
        <v>0</v>
      </c>
      <c r="R361" s="236">
        <f>Q361*H361</f>
        <v>0</v>
      </c>
      <c r="S361" s="236">
        <v>0</v>
      </c>
      <c r="T361" s="237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238" t="s">
        <v>182</v>
      </c>
      <c r="AT361" s="238" t="s">
        <v>156</v>
      </c>
      <c r="AU361" s="238" t="s">
        <v>81</v>
      </c>
      <c r="AY361" s="14" t="s">
        <v>154</v>
      </c>
      <c r="BE361" s="239">
        <f>IF(N361="základná",J361,0)</f>
        <v>0</v>
      </c>
      <c r="BF361" s="239">
        <f>IF(N361="znížená",J361,0)</f>
        <v>9.9800000000000004</v>
      </c>
      <c r="BG361" s="239">
        <f>IF(N361="zákl. prenesená",J361,0)</f>
        <v>0</v>
      </c>
      <c r="BH361" s="239">
        <f>IF(N361="zníž. prenesená",J361,0)</f>
        <v>0</v>
      </c>
      <c r="BI361" s="239">
        <f>IF(N361="nulová",J361,0)</f>
        <v>0</v>
      </c>
      <c r="BJ361" s="14" t="s">
        <v>81</v>
      </c>
      <c r="BK361" s="239">
        <f>ROUND(I361*H361,2)</f>
        <v>9.9800000000000004</v>
      </c>
      <c r="BL361" s="14" t="s">
        <v>182</v>
      </c>
      <c r="BM361" s="238" t="s">
        <v>844</v>
      </c>
    </row>
    <row r="362" s="12" customFormat="1" ht="22.8" customHeight="1">
      <c r="A362" s="12"/>
      <c r="B362" s="212"/>
      <c r="C362" s="213"/>
      <c r="D362" s="214" t="s">
        <v>71</v>
      </c>
      <c r="E362" s="225" t="s">
        <v>845</v>
      </c>
      <c r="F362" s="225" t="s">
        <v>846</v>
      </c>
      <c r="G362" s="213"/>
      <c r="H362" s="213"/>
      <c r="I362" s="213"/>
      <c r="J362" s="226">
        <f>BK362</f>
        <v>19626.5</v>
      </c>
      <c r="K362" s="213"/>
      <c r="L362" s="217"/>
      <c r="M362" s="218"/>
      <c r="N362" s="219"/>
      <c r="O362" s="219"/>
      <c r="P362" s="220">
        <f>SUM(P363:P373)</f>
        <v>280.93931000000003</v>
      </c>
      <c r="Q362" s="219"/>
      <c r="R362" s="220">
        <f>SUM(R363:R373)</f>
        <v>0</v>
      </c>
      <c r="S362" s="219"/>
      <c r="T362" s="221">
        <f>SUM(T363:T373)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22" t="s">
        <v>81</v>
      </c>
      <c r="AT362" s="223" t="s">
        <v>71</v>
      </c>
      <c r="AU362" s="223" t="s">
        <v>77</v>
      </c>
      <c r="AY362" s="222" t="s">
        <v>154</v>
      </c>
      <c r="BK362" s="224">
        <f>SUM(BK363:BK373)</f>
        <v>19626.5</v>
      </c>
    </row>
    <row r="363" s="2" customFormat="1" ht="24.15" customHeight="1">
      <c r="A363" s="31"/>
      <c r="B363" s="32"/>
      <c r="C363" s="227" t="s">
        <v>847</v>
      </c>
      <c r="D363" s="227" t="s">
        <v>156</v>
      </c>
      <c r="E363" s="228" t="s">
        <v>848</v>
      </c>
      <c r="F363" s="229" t="s">
        <v>849</v>
      </c>
      <c r="G363" s="230" t="s">
        <v>373</v>
      </c>
      <c r="H363" s="231">
        <v>338</v>
      </c>
      <c r="I363" s="232">
        <v>16.280000000000001</v>
      </c>
      <c r="J363" s="232">
        <f>ROUND(I363*H363,2)</f>
        <v>5502.6400000000003</v>
      </c>
      <c r="K363" s="233"/>
      <c r="L363" s="34"/>
      <c r="M363" s="234" t="s">
        <v>1</v>
      </c>
      <c r="N363" s="235" t="s">
        <v>38</v>
      </c>
      <c r="O363" s="236">
        <v>0.37739</v>
      </c>
      <c r="P363" s="236">
        <f>O363*H363</f>
        <v>127.55782000000001</v>
      </c>
      <c r="Q363" s="236">
        <v>0</v>
      </c>
      <c r="R363" s="236">
        <f>Q363*H363</f>
        <v>0</v>
      </c>
      <c r="S363" s="236">
        <v>0</v>
      </c>
      <c r="T363" s="237">
        <f>S363*H363</f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238" t="s">
        <v>182</v>
      </c>
      <c r="AT363" s="238" t="s">
        <v>156</v>
      </c>
      <c r="AU363" s="238" t="s">
        <v>81</v>
      </c>
      <c r="AY363" s="14" t="s">
        <v>154</v>
      </c>
      <c r="BE363" s="239">
        <f>IF(N363="základná",J363,0)</f>
        <v>0</v>
      </c>
      <c r="BF363" s="239">
        <f>IF(N363="znížená",J363,0)</f>
        <v>5502.6400000000003</v>
      </c>
      <c r="BG363" s="239">
        <f>IF(N363="zákl. prenesená",J363,0)</f>
        <v>0</v>
      </c>
      <c r="BH363" s="239">
        <f>IF(N363="zníž. prenesená",J363,0)</f>
        <v>0</v>
      </c>
      <c r="BI363" s="239">
        <f>IF(N363="nulová",J363,0)</f>
        <v>0</v>
      </c>
      <c r="BJ363" s="14" t="s">
        <v>81</v>
      </c>
      <c r="BK363" s="239">
        <f>ROUND(I363*H363,2)</f>
        <v>5502.6400000000003</v>
      </c>
      <c r="BL363" s="14" t="s">
        <v>182</v>
      </c>
      <c r="BM363" s="238" t="s">
        <v>850</v>
      </c>
    </row>
    <row r="364" s="2" customFormat="1" ht="21.75" customHeight="1">
      <c r="A364" s="31"/>
      <c r="B364" s="32"/>
      <c r="C364" s="227" t="s">
        <v>507</v>
      </c>
      <c r="D364" s="227" t="s">
        <v>156</v>
      </c>
      <c r="E364" s="228" t="s">
        <v>851</v>
      </c>
      <c r="F364" s="229" t="s">
        <v>852</v>
      </c>
      <c r="G364" s="230" t="s">
        <v>373</v>
      </c>
      <c r="H364" s="231">
        <v>223</v>
      </c>
      <c r="I364" s="232">
        <v>2.2000000000000002</v>
      </c>
      <c r="J364" s="232">
        <f>ROUND(I364*H364,2)</f>
        <v>490.60000000000002</v>
      </c>
      <c r="K364" s="233"/>
      <c r="L364" s="34"/>
      <c r="M364" s="234" t="s">
        <v>1</v>
      </c>
      <c r="N364" s="235" t="s">
        <v>38</v>
      </c>
      <c r="O364" s="236">
        <v>0.25001000000000001</v>
      </c>
      <c r="P364" s="236">
        <f>O364*H364</f>
        <v>55.752230000000004</v>
      </c>
      <c r="Q364" s="236">
        <v>0</v>
      </c>
      <c r="R364" s="236">
        <f>Q364*H364</f>
        <v>0</v>
      </c>
      <c r="S364" s="236">
        <v>0</v>
      </c>
      <c r="T364" s="237">
        <f>S364*H364</f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238" t="s">
        <v>182</v>
      </c>
      <c r="AT364" s="238" t="s">
        <v>156</v>
      </c>
      <c r="AU364" s="238" t="s">
        <v>81</v>
      </c>
      <c r="AY364" s="14" t="s">
        <v>154</v>
      </c>
      <c r="BE364" s="239">
        <f>IF(N364="základná",J364,0)</f>
        <v>0</v>
      </c>
      <c r="BF364" s="239">
        <f>IF(N364="znížená",J364,0)</f>
        <v>490.60000000000002</v>
      </c>
      <c r="BG364" s="239">
        <f>IF(N364="zákl. prenesená",J364,0)</f>
        <v>0</v>
      </c>
      <c r="BH364" s="239">
        <f>IF(N364="zníž. prenesená",J364,0)</f>
        <v>0</v>
      </c>
      <c r="BI364" s="239">
        <f>IF(N364="nulová",J364,0)</f>
        <v>0</v>
      </c>
      <c r="BJ364" s="14" t="s">
        <v>81</v>
      </c>
      <c r="BK364" s="239">
        <f>ROUND(I364*H364,2)</f>
        <v>490.60000000000002</v>
      </c>
      <c r="BL364" s="14" t="s">
        <v>182</v>
      </c>
      <c r="BM364" s="238" t="s">
        <v>853</v>
      </c>
    </row>
    <row r="365" s="2" customFormat="1" ht="24.15" customHeight="1">
      <c r="A365" s="31"/>
      <c r="B365" s="32"/>
      <c r="C365" s="240" t="s">
        <v>854</v>
      </c>
      <c r="D365" s="240" t="s">
        <v>194</v>
      </c>
      <c r="E365" s="241" t="s">
        <v>855</v>
      </c>
      <c r="F365" s="242" t="s">
        <v>856</v>
      </c>
      <c r="G365" s="243" t="s">
        <v>373</v>
      </c>
      <c r="H365" s="244">
        <v>223</v>
      </c>
      <c r="I365" s="245">
        <v>7.5899999999999999</v>
      </c>
      <c r="J365" s="245">
        <f>ROUND(I365*H365,2)</f>
        <v>1692.5699999999999</v>
      </c>
      <c r="K365" s="246"/>
      <c r="L365" s="247"/>
      <c r="M365" s="248" t="s">
        <v>1</v>
      </c>
      <c r="N365" s="249" t="s">
        <v>38</v>
      </c>
      <c r="O365" s="236">
        <v>0</v>
      </c>
      <c r="P365" s="236">
        <f>O365*H365</f>
        <v>0</v>
      </c>
      <c r="Q365" s="236">
        <v>0</v>
      </c>
      <c r="R365" s="236">
        <f>Q365*H365</f>
        <v>0</v>
      </c>
      <c r="S365" s="236">
        <v>0</v>
      </c>
      <c r="T365" s="237">
        <f>S365*H365</f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238" t="s">
        <v>212</v>
      </c>
      <c r="AT365" s="238" t="s">
        <v>194</v>
      </c>
      <c r="AU365" s="238" t="s">
        <v>81</v>
      </c>
      <c r="AY365" s="14" t="s">
        <v>154</v>
      </c>
      <c r="BE365" s="239">
        <f>IF(N365="základná",J365,0)</f>
        <v>0</v>
      </c>
      <c r="BF365" s="239">
        <f>IF(N365="znížená",J365,0)</f>
        <v>1692.5699999999999</v>
      </c>
      <c r="BG365" s="239">
        <f>IF(N365="zákl. prenesená",J365,0)</f>
        <v>0</v>
      </c>
      <c r="BH365" s="239">
        <f>IF(N365="zníž. prenesená",J365,0)</f>
        <v>0</v>
      </c>
      <c r="BI365" s="239">
        <f>IF(N365="nulová",J365,0)</f>
        <v>0</v>
      </c>
      <c r="BJ365" s="14" t="s">
        <v>81</v>
      </c>
      <c r="BK365" s="239">
        <f>ROUND(I365*H365,2)</f>
        <v>1692.5699999999999</v>
      </c>
      <c r="BL365" s="14" t="s">
        <v>182</v>
      </c>
      <c r="BM365" s="238" t="s">
        <v>857</v>
      </c>
    </row>
    <row r="366" s="2" customFormat="1" ht="21.75" customHeight="1">
      <c r="A366" s="31"/>
      <c r="B366" s="32"/>
      <c r="C366" s="227" t="s">
        <v>510</v>
      </c>
      <c r="D366" s="227" t="s">
        <v>156</v>
      </c>
      <c r="E366" s="228" t="s">
        <v>858</v>
      </c>
      <c r="F366" s="229" t="s">
        <v>859</v>
      </c>
      <c r="G366" s="230" t="s">
        <v>373</v>
      </c>
      <c r="H366" s="231">
        <v>112</v>
      </c>
      <c r="I366" s="232">
        <v>2.2000000000000002</v>
      </c>
      <c r="J366" s="232">
        <f>ROUND(I366*H366,2)</f>
        <v>246.40000000000001</v>
      </c>
      <c r="K366" s="233"/>
      <c r="L366" s="34"/>
      <c r="M366" s="234" t="s">
        <v>1</v>
      </c>
      <c r="N366" s="235" t="s">
        <v>38</v>
      </c>
      <c r="O366" s="236">
        <v>0.28000999999999998</v>
      </c>
      <c r="P366" s="236">
        <f>O366*H366</f>
        <v>31.36112</v>
      </c>
      <c r="Q366" s="236">
        <v>0</v>
      </c>
      <c r="R366" s="236">
        <f>Q366*H366</f>
        <v>0</v>
      </c>
      <c r="S366" s="236">
        <v>0</v>
      </c>
      <c r="T366" s="237">
        <f>S366*H366</f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238" t="s">
        <v>182</v>
      </c>
      <c r="AT366" s="238" t="s">
        <v>156</v>
      </c>
      <c r="AU366" s="238" t="s">
        <v>81</v>
      </c>
      <c r="AY366" s="14" t="s">
        <v>154</v>
      </c>
      <c r="BE366" s="239">
        <f>IF(N366="základná",J366,0)</f>
        <v>0</v>
      </c>
      <c r="BF366" s="239">
        <f>IF(N366="znížená",J366,0)</f>
        <v>246.40000000000001</v>
      </c>
      <c r="BG366" s="239">
        <f>IF(N366="zákl. prenesená",J366,0)</f>
        <v>0</v>
      </c>
      <c r="BH366" s="239">
        <f>IF(N366="zníž. prenesená",J366,0)</f>
        <v>0</v>
      </c>
      <c r="BI366" s="239">
        <f>IF(N366="nulová",J366,0)</f>
        <v>0</v>
      </c>
      <c r="BJ366" s="14" t="s">
        <v>81</v>
      </c>
      <c r="BK366" s="239">
        <f>ROUND(I366*H366,2)</f>
        <v>246.40000000000001</v>
      </c>
      <c r="BL366" s="14" t="s">
        <v>182</v>
      </c>
      <c r="BM366" s="238" t="s">
        <v>860</v>
      </c>
    </row>
    <row r="367" s="2" customFormat="1" ht="24.15" customHeight="1">
      <c r="A367" s="31"/>
      <c r="B367" s="32"/>
      <c r="C367" s="240" t="s">
        <v>861</v>
      </c>
      <c r="D367" s="240" t="s">
        <v>194</v>
      </c>
      <c r="E367" s="241" t="s">
        <v>862</v>
      </c>
      <c r="F367" s="242" t="s">
        <v>863</v>
      </c>
      <c r="G367" s="243" t="s">
        <v>373</v>
      </c>
      <c r="H367" s="244">
        <v>112</v>
      </c>
      <c r="I367" s="245">
        <v>10.890000000000001</v>
      </c>
      <c r="J367" s="245">
        <f>ROUND(I367*H367,2)</f>
        <v>1219.6800000000001</v>
      </c>
      <c r="K367" s="246"/>
      <c r="L367" s="247"/>
      <c r="M367" s="248" t="s">
        <v>1</v>
      </c>
      <c r="N367" s="249" t="s">
        <v>38</v>
      </c>
      <c r="O367" s="236">
        <v>0</v>
      </c>
      <c r="P367" s="236">
        <f>O367*H367</f>
        <v>0</v>
      </c>
      <c r="Q367" s="236">
        <v>0</v>
      </c>
      <c r="R367" s="236">
        <f>Q367*H367</f>
        <v>0</v>
      </c>
      <c r="S367" s="236">
        <v>0</v>
      </c>
      <c r="T367" s="237">
        <f>S367*H367</f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238" t="s">
        <v>212</v>
      </c>
      <c r="AT367" s="238" t="s">
        <v>194</v>
      </c>
      <c r="AU367" s="238" t="s">
        <v>81</v>
      </c>
      <c r="AY367" s="14" t="s">
        <v>154</v>
      </c>
      <c r="BE367" s="239">
        <f>IF(N367="základná",J367,0)</f>
        <v>0</v>
      </c>
      <c r="BF367" s="239">
        <f>IF(N367="znížená",J367,0)</f>
        <v>1219.6800000000001</v>
      </c>
      <c r="BG367" s="239">
        <f>IF(N367="zákl. prenesená",J367,0)</f>
        <v>0</v>
      </c>
      <c r="BH367" s="239">
        <f>IF(N367="zníž. prenesená",J367,0)</f>
        <v>0</v>
      </c>
      <c r="BI367" s="239">
        <f>IF(N367="nulová",J367,0)</f>
        <v>0</v>
      </c>
      <c r="BJ367" s="14" t="s">
        <v>81</v>
      </c>
      <c r="BK367" s="239">
        <f>ROUND(I367*H367,2)</f>
        <v>1219.6800000000001</v>
      </c>
      <c r="BL367" s="14" t="s">
        <v>182</v>
      </c>
      <c r="BM367" s="238" t="s">
        <v>864</v>
      </c>
    </row>
    <row r="368" s="2" customFormat="1" ht="21.75" customHeight="1">
      <c r="A368" s="31"/>
      <c r="B368" s="32"/>
      <c r="C368" s="227" t="s">
        <v>514</v>
      </c>
      <c r="D368" s="227" t="s">
        <v>156</v>
      </c>
      <c r="E368" s="228" t="s">
        <v>865</v>
      </c>
      <c r="F368" s="229" t="s">
        <v>866</v>
      </c>
      <c r="G368" s="230" t="s">
        <v>373</v>
      </c>
      <c r="H368" s="231">
        <v>75</v>
      </c>
      <c r="I368" s="232">
        <v>2.2000000000000002</v>
      </c>
      <c r="J368" s="232">
        <f>ROUND(I368*H368,2)</f>
        <v>165</v>
      </c>
      <c r="K368" s="233"/>
      <c r="L368" s="34"/>
      <c r="M368" s="234" t="s">
        <v>1</v>
      </c>
      <c r="N368" s="235" t="s">
        <v>38</v>
      </c>
      <c r="O368" s="236">
        <v>0.31002000000000002</v>
      </c>
      <c r="P368" s="236">
        <f>O368*H368</f>
        <v>23.2515</v>
      </c>
      <c r="Q368" s="236">
        <v>0</v>
      </c>
      <c r="R368" s="236">
        <f>Q368*H368</f>
        <v>0</v>
      </c>
      <c r="S368" s="236">
        <v>0</v>
      </c>
      <c r="T368" s="237">
        <f>S368*H368</f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238" t="s">
        <v>182</v>
      </c>
      <c r="AT368" s="238" t="s">
        <v>156</v>
      </c>
      <c r="AU368" s="238" t="s">
        <v>81</v>
      </c>
      <c r="AY368" s="14" t="s">
        <v>154</v>
      </c>
      <c r="BE368" s="239">
        <f>IF(N368="základná",J368,0)</f>
        <v>0</v>
      </c>
      <c r="BF368" s="239">
        <f>IF(N368="znížená",J368,0)</f>
        <v>165</v>
      </c>
      <c r="BG368" s="239">
        <f>IF(N368="zákl. prenesená",J368,0)</f>
        <v>0</v>
      </c>
      <c r="BH368" s="239">
        <f>IF(N368="zníž. prenesená",J368,0)</f>
        <v>0</v>
      </c>
      <c r="BI368" s="239">
        <f>IF(N368="nulová",J368,0)</f>
        <v>0</v>
      </c>
      <c r="BJ368" s="14" t="s">
        <v>81</v>
      </c>
      <c r="BK368" s="239">
        <f>ROUND(I368*H368,2)</f>
        <v>165</v>
      </c>
      <c r="BL368" s="14" t="s">
        <v>182</v>
      </c>
      <c r="BM368" s="238" t="s">
        <v>867</v>
      </c>
    </row>
    <row r="369" s="2" customFormat="1" ht="24.15" customHeight="1">
      <c r="A369" s="31"/>
      <c r="B369" s="32"/>
      <c r="C369" s="240" t="s">
        <v>868</v>
      </c>
      <c r="D369" s="240" t="s">
        <v>194</v>
      </c>
      <c r="E369" s="241" t="s">
        <v>869</v>
      </c>
      <c r="F369" s="242" t="s">
        <v>870</v>
      </c>
      <c r="G369" s="243" t="s">
        <v>373</v>
      </c>
      <c r="H369" s="244">
        <v>75</v>
      </c>
      <c r="I369" s="245">
        <v>18.149999999999999</v>
      </c>
      <c r="J369" s="245">
        <f>ROUND(I369*H369,2)</f>
        <v>1361.25</v>
      </c>
      <c r="K369" s="246"/>
      <c r="L369" s="247"/>
      <c r="M369" s="248" t="s">
        <v>1</v>
      </c>
      <c r="N369" s="249" t="s">
        <v>38</v>
      </c>
      <c r="O369" s="236">
        <v>0</v>
      </c>
      <c r="P369" s="236">
        <f>O369*H369</f>
        <v>0</v>
      </c>
      <c r="Q369" s="236">
        <v>0</v>
      </c>
      <c r="R369" s="236">
        <f>Q369*H369</f>
        <v>0</v>
      </c>
      <c r="S369" s="236">
        <v>0</v>
      </c>
      <c r="T369" s="237">
        <f>S369*H369</f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238" t="s">
        <v>212</v>
      </c>
      <c r="AT369" s="238" t="s">
        <v>194</v>
      </c>
      <c r="AU369" s="238" t="s">
        <v>81</v>
      </c>
      <c r="AY369" s="14" t="s">
        <v>154</v>
      </c>
      <c r="BE369" s="239">
        <f>IF(N369="základná",J369,0)</f>
        <v>0</v>
      </c>
      <c r="BF369" s="239">
        <f>IF(N369="znížená",J369,0)</f>
        <v>1361.25</v>
      </c>
      <c r="BG369" s="239">
        <f>IF(N369="zákl. prenesená",J369,0)</f>
        <v>0</v>
      </c>
      <c r="BH369" s="239">
        <f>IF(N369="zníž. prenesená",J369,0)</f>
        <v>0</v>
      </c>
      <c r="BI369" s="239">
        <f>IF(N369="nulová",J369,0)</f>
        <v>0</v>
      </c>
      <c r="BJ369" s="14" t="s">
        <v>81</v>
      </c>
      <c r="BK369" s="239">
        <f>ROUND(I369*H369,2)</f>
        <v>1361.25</v>
      </c>
      <c r="BL369" s="14" t="s">
        <v>182</v>
      </c>
      <c r="BM369" s="238" t="s">
        <v>871</v>
      </c>
    </row>
    <row r="370" s="2" customFormat="1" ht="21.75" customHeight="1">
      <c r="A370" s="31"/>
      <c r="B370" s="32"/>
      <c r="C370" s="227" t="s">
        <v>517</v>
      </c>
      <c r="D370" s="227" t="s">
        <v>156</v>
      </c>
      <c r="E370" s="228" t="s">
        <v>872</v>
      </c>
      <c r="F370" s="229" t="s">
        <v>873</v>
      </c>
      <c r="G370" s="230" t="s">
        <v>373</v>
      </c>
      <c r="H370" s="231">
        <v>83</v>
      </c>
      <c r="I370" s="232">
        <v>2.2000000000000002</v>
      </c>
      <c r="J370" s="232">
        <f>ROUND(I370*H370,2)</f>
        <v>182.59999999999999</v>
      </c>
      <c r="K370" s="233"/>
      <c r="L370" s="34"/>
      <c r="M370" s="234" t="s">
        <v>1</v>
      </c>
      <c r="N370" s="235" t="s">
        <v>38</v>
      </c>
      <c r="O370" s="236">
        <v>0.34007999999999999</v>
      </c>
      <c r="P370" s="236">
        <f>O370*H370</f>
        <v>28.22664</v>
      </c>
      <c r="Q370" s="236">
        <v>0</v>
      </c>
      <c r="R370" s="236">
        <f>Q370*H370</f>
        <v>0</v>
      </c>
      <c r="S370" s="236">
        <v>0</v>
      </c>
      <c r="T370" s="237">
        <f>S370*H370</f>
        <v>0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238" t="s">
        <v>182</v>
      </c>
      <c r="AT370" s="238" t="s">
        <v>156</v>
      </c>
      <c r="AU370" s="238" t="s">
        <v>81</v>
      </c>
      <c r="AY370" s="14" t="s">
        <v>154</v>
      </c>
      <c r="BE370" s="239">
        <f>IF(N370="základná",J370,0)</f>
        <v>0</v>
      </c>
      <c r="BF370" s="239">
        <f>IF(N370="znížená",J370,0)</f>
        <v>182.59999999999999</v>
      </c>
      <c r="BG370" s="239">
        <f>IF(N370="zákl. prenesená",J370,0)</f>
        <v>0</v>
      </c>
      <c r="BH370" s="239">
        <f>IF(N370="zníž. prenesená",J370,0)</f>
        <v>0</v>
      </c>
      <c r="BI370" s="239">
        <f>IF(N370="nulová",J370,0)</f>
        <v>0</v>
      </c>
      <c r="BJ370" s="14" t="s">
        <v>81</v>
      </c>
      <c r="BK370" s="239">
        <f>ROUND(I370*H370,2)</f>
        <v>182.59999999999999</v>
      </c>
      <c r="BL370" s="14" t="s">
        <v>182</v>
      </c>
      <c r="BM370" s="238" t="s">
        <v>874</v>
      </c>
    </row>
    <row r="371" s="2" customFormat="1" ht="24.15" customHeight="1">
      <c r="A371" s="31"/>
      <c r="B371" s="32"/>
      <c r="C371" s="240" t="s">
        <v>875</v>
      </c>
      <c r="D371" s="240" t="s">
        <v>194</v>
      </c>
      <c r="E371" s="241" t="s">
        <v>876</v>
      </c>
      <c r="F371" s="242" t="s">
        <v>877</v>
      </c>
      <c r="G371" s="243" t="s">
        <v>373</v>
      </c>
      <c r="H371" s="244">
        <v>83</v>
      </c>
      <c r="I371" s="245">
        <v>97.370000000000005</v>
      </c>
      <c r="J371" s="245">
        <f>ROUND(I371*H371,2)</f>
        <v>8081.71</v>
      </c>
      <c r="K371" s="246"/>
      <c r="L371" s="247"/>
      <c r="M371" s="248" t="s">
        <v>1</v>
      </c>
      <c r="N371" s="249" t="s">
        <v>38</v>
      </c>
      <c r="O371" s="236">
        <v>0</v>
      </c>
      <c r="P371" s="236">
        <f>O371*H371</f>
        <v>0</v>
      </c>
      <c r="Q371" s="236">
        <v>0</v>
      </c>
      <c r="R371" s="236">
        <f>Q371*H371</f>
        <v>0</v>
      </c>
      <c r="S371" s="236">
        <v>0</v>
      </c>
      <c r="T371" s="237">
        <f>S371*H371</f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238" t="s">
        <v>212</v>
      </c>
      <c r="AT371" s="238" t="s">
        <v>194</v>
      </c>
      <c r="AU371" s="238" t="s">
        <v>81</v>
      </c>
      <c r="AY371" s="14" t="s">
        <v>154</v>
      </c>
      <c r="BE371" s="239">
        <f>IF(N371="základná",J371,0)</f>
        <v>0</v>
      </c>
      <c r="BF371" s="239">
        <f>IF(N371="znížená",J371,0)</f>
        <v>8081.71</v>
      </c>
      <c r="BG371" s="239">
        <f>IF(N371="zákl. prenesená",J371,0)</f>
        <v>0</v>
      </c>
      <c r="BH371" s="239">
        <f>IF(N371="zníž. prenesená",J371,0)</f>
        <v>0</v>
      </c>
      <c r="BI371" s="239">
        <f>IF(N371="nulová",J371,0)</f>
        <v>0</v>
      </c>
      <c r="BJ371" s="14" t="s">
        <v>81</v>
      </c>
      <c r="BK371" s="239">
        <f>ROUND(I371*H371,2)</f>
        <v>8081.71</v>
      </c>
      <c r="BL371" s="14" t="s">
        <v>182</v>
      </c>
      <c r="BM371" s="238" t="s">
        <v>878</v>
      </c>
    </row>
    <row r="372" s="2" customFormat="1" ht="16.5" customHeight="1">
      <c r="A372" s="31"/>
      <c r="B372" s="32"/>
      <c r="C372" s="227" t="s">
        <v>520</v>
      </c>
      <c r="D372" s="227" t="s">
        <v>156</v>
      </c>
      <c r="E372" s="228" t="s">
        <v>879</v>
      </c>
      <c r="F372" s="229" t="s">
        <v>880</v>
      </c>
      <c r="G372" s="230" t="s">
        <v>373</v>
      </c>
      <c r="H372" s="231">
        <v>493</v>
      </c>
      <c r="I372" s="232">
        <v>1.1000000000000001</v>
      </c>
      <c r="J372" s="232">
        <f>ROUND(I372*H372,2)</f>
        <v>542.29999999999995</v>
      </c>
      <c r="K372" s="233"/>
      <c r="L372" s="34"/>
      <c r="M372" s="234" t="s">
        <v>1</v>
      </c>
      <c r="N372" s="235" t="s">
        <v>38</v>
      </c>
      <c r="O372" s="236">
        <v>0.029999999999999999</v>
      </c>
      <c r="P372" s="236">
        <f>O372*H372</f>
        <v>14.789999999999999</v>
      </c>
      <c r="Q372" s="236">
        <v>0</v>
      </c>
      <c r="R372" s="236">
        <f>Q372*H372</f>
        <v>0</v>
      </c>
      <c r="S372" s="236">
        <v>0</v>
      </c>
      <c r="T372" s="237">
        <f>S372*H372</f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238" t="s">
        <v>182</v>
      </c>
      <c r="AT372" s="238" t="s">
        <v>156</v>
      </c>
      <c r="AU372" s="238" t="s">
        <v>81</v>
      </c>
      <c r="AY372" s="14" t="s">
        <v>154</v>
      </c>
      <c r="BE372" s="239">
        <f>IF(N372="základná",J372,0)</f>
        <v>0</v>
      </c>
      <c r="BF372" s="239">
        <f>IF(N372="znížená",J372,0)</f>
        <v>542.29999999999995</v>
      </c>
      <c r="BG372" s="239">
        <f>IF(N372="zákl. prenesená",J372,0)</f>
        <v>0</v>
      </c>
      <c r="BH372" s="239">
        <f>IF(N372="zníž. prenesená",J372,0)</f>
        <v>0</v>
      </c>
      <c r="BI372" s="239">
        <f>IF(N372="nulová",J372,0)</f>
        <v>0</v>
      </c>
      <c r="BJ372" s="14" t="s">
        <v>81</v>
      </c>
      <c r="BK372" s="239">
        <f>ROUND(I372*H372,2)</f>
        <v>542.29999999999995</v>
      </c>
      <c r="BL372" s="14" t="s">
        <v>182</v>
      </c>
      <c r="BM372" s="238" t="s">
        <v>881</v>
      </c>
    </row>
    <row r="373" s="2" customFormat="1" ht="24.15" customHeight="1">
      <c r="A373" s="31"/>
      <c r="B373" s="32"/>
      <c r="C373" s="227" t="s">
        <v>882</v>
      </c>
      <c r="D373" s="227" t="s">
        <v>156</v>
      </c>
      <c r="E373" s="228" t="s">
        <v>883</v>
      </c>
      <c r="F373" s="229" t="s">
        <v>884</v>
      </c>
      <c r="G373" s="230" t="s">
        <v>408</v>
      </c>
      <c r="H373" s="231">
        <v>85.909000000000006</v>
      </c>
      <c r="I373" s="232">
        <v>1.6499999999999999</v>
      </c>
      <c r="J373" s="232">
        <f>ROUND(I373*H373,2)</f>
        <v>141.75</v>
      </c>
      <c r="K373" s="233"/>
      <c r="L373" s="34"/>
      <c r="M373" s="234" t="s">
        <v>1</v>
      </c>
      <c r="N373" s="235" t="s">
        <v>38</v>
      </c>
      <c r="O373" s="236">
        <v>0</v>
      </c>
      <c r="P373" s="236">
        <f>O373*H373</f>
        <v>0</v>
      </c>
      <c r="Q373" s="236">
        <v>0</v>
      </c>
      <c r="R373" s="236">
        <f>Q373*H373</f>
        <v>0</v>
      </c>
      <c r="S373" s="236">
        <v>0</v>
      </c>
      <c r="T373" s="237">
        <f>S373*H373</f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238" t="s">
        <v>182</v>
      </c>
      <c r="AT373" s="238" t="s">
        <v>156</v>
      </c>
      <c r="AU373" s="238" t="s">
        <v>81</v>
      </c>
      <c r="AY373" s="14" t="s">
        <v>154</v>
      </c>
      <c r="BE373" s="239">
        <f>IF(N373="základná",J373,0)</f>
        <v>0</v>
      </c>
      <c r="BF373" s="239">
        <f>IF(N373="znížená",J373,0)</f>
        <v>141.75</v>
      </c>
      <c r="BG373" s="239">
        <f>IF(N373="zákl. prenesená",J373,0)</f>
        <v>0</v>
      </c>
      <c r="BH373" s="239">
        <f>IF(N373="zníž. prenesená",J373,0)</f>
        <v>0</v>
      </c>
      <c r="BI373" s="239">
        <f>IF(N373="nulová",J373,0)</f>
        <v>0</v>
      </c>
      <c r="BJ373" s="14" t="s">
        <v>81</v>
      </c>
      <c r="BK373" s="239">
        <f>ROUND(I373*H373,2)</f>
        <v>141.75</v>
      </c>
      <c r="BL373" s="14" t="s">
        <v>182</v>
      </c>
      <c r="BM373" s="238" t="s">
        <v>885</v>
      </c>
    </row>
    <row r="374" s="12" customFormat="1" ht="22.8" customHeight="1">
      <c r="A374" s="12"/>
      <c r="B374" s="212"/>
      <c r="C374" s="213"/>
      <c r="D374" s="214" t="s">
        <v>71</v>
      </c>
      <c r="E374" s="225" t="s">
        <v>886</v>
      </c>
      <c r="F374" s="225" t="s">
        <v>887</v>
      </c>
      <c r="G374" s="213"/>
      <c r="H374" s="213"/>
      <c r="I374" s="213"/>
      <c r="J374" s="226">
        <f>BK374</f>
        <v>2157.9899999999998</v>
      </c>
      <c r="K374" s="213"/>
      <c r="L374" s="217"/>
      <c r="M374" s="218"/>
      <c r="N374" s="219"/>
      <c r="O374" s="219"/>
      <c r="P374" s="220">
        <f>SUM(P375:P382)</f>
        <v>21.706256000000003</v>
      </c>
      <c r="Q374" s="219"/>
      <c r="R374" s="220">
        <f>SUM(R375:R382)</f>
        <v>0</v>
      </c>
      <c r="S374" s="219"/>
      <c r="T374" s="221">
        <f>SUM(T375:T382)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22" t="s">
        <v>81</v>
      </c>
      <c r="AT374" s="223" t="s">
        <v>71</v>
      </c>
      <c r="AU374" s="223" t="s">
        <v>77</v>
      </c>
      <c r="AY374" s="222" t="s">
        <v>154</v>
      </c>
      <c r="BK374" s="224">
        <f>SUM(BK375:BK382)</f>
        <v>2157.9899999999998</v>
      </c>
    </row>
    <row r="375" s="2" customFormat="1" ht="16.5" customHeight="1">
      <c r="A375" s="31"/>
      <c r="B375" s="32"/>
      <c r="C375" s="227" t="s">
        <v>523</v>
      </c>
      <c r="D375" s="227" t="s">
        <v>156</v>
      </c>
      <c r="E375" s="228" t="s">
        <v>888</v>
      </c>
      <c r="F375" s="229" t="s">
        <v>889</v>
      </c>
      <c r="G375" s="230" t="s">
        <v>250</v>
      </c>
      <c r="H375" s="231">
        <v>92</v>
      </c>
      <c r="I375" s="232">
        <v>5.5</v>
      </c>
      <c r="J375" s="232">
        <f>ROUND(I375*H375,2)</f>
        <v>506</v>
      </c>
      <c r="K375" s="233"/>
      <c r="L375" s="34"/>
      <c r="M375" s="234" t="s">
        <v>1</v>
      </c>
      <c r="N375" s="235" t="s">
        <v>38</v>
      </c>
      <c r="O375" s="236">
        <v>0.15701000000000001</v>
      </c>
      <c r="P375" s="236">
        <f>O375*H375</f>
        <v>14.444920000000002</v>
      </c>
      <c r="Q375" s="236">
        <v>0</v>
      </c>
      <c r="R375" s="236">
        <f>Q375*H375</f>
        <v>0</v>
      </c>
      <c r="S375" s="236">
        <v>0</v>
      </c>
      <c r="T375" s="237">
        <f>S375*H375</f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238" t="s">
        <v>182</v>
      </c>
      <c r="AT375" s="238" t="s">
        <v>156</v>
      </c>
      <c r="AU375" s="238" t="s">
        <v>81</v>
      </c>
      <c r="AY375" s="14" t="s">
        <v>154</v>
      </c>
      <c r="BE375" s="239">
        <f>IF(N375="základná",J375,0)</f>
        <v>0</v>
      </c>
      <c r="BF375" s="239">
        <f>IF(N375="znížená",J375,0)</f>
        <v>506</v>
      </c>
      <c r="BG375" s="239">
        <f>IF(N375="zákl. prenesená",J375,0)</f>
        <v>0</v>
      </c>
      <c r="BH375" s="239">
        <f>IF(N375="zníž. prenesená",J375,0)</f>
        <v>0</v>
      </c>
      <c r="BI375" s="239">
        <f>IF(N375="nulová",J375,0)</f>
        <v>0</v>
      </c>
      <c r="BJ375" s="14" t="s">
        <v>81</v>
      </c>
      <c r="BK375" s="239">
        <f>ROUND(I375*H375,2)</f>
        <v>506</v>
      </c>
      <c r="BL375" s="14" t="s">
        <v>182</v>
      </c>
      <c r="BM375" s="238" t="s">
        <v>890</v>
      </c>
    </row>
    <row r="376" s="2" customFormat="1" ht="24.15" customHeight="1">
      <c r="A376" s="31"/>
      <c r="B376" s="32"/>
      <c r="C376" s="240" t="s">
        <v>891</v>
      </c>
      <c r="D376" s="240" t="s">
        <v>194</v>
      </c>
      <c r="E376" s="241" t="s">
        <v>892</v>
      </c>
      <c r="F376" s="242" t="s">
        <v>893</v>
      </c>
      <c r="G376" s="243" t="s">
        <v>250</v>
      </c>
      <c r="H376" s="244">
        <v>2</v>
      </c>
      <c r="I376" s="245">
        <v>3.8100000000000001</v>
      </c>
      <c r="J376" s="245">
        <f>ROUND(I376*H376,2)</f>
        <v>7.6200000000000001</v>
      </c>
      <c r="K376" s="246"/>
      <c r="L376" s="247"/>
      <c r="M376" s="248" t="s">
        <v>1</v>
      </c>
      <c r="N376" s="249" t="s">
        <v>38</v>
      </c>
      <c r="O376" s="236">
        <v>0</v>
      </c>
      <c r="P376" s="236">
        <f>O376*H376</f>
        <v>0</v>
      </c>
      <c r="Q376" s="236">
        <v>0</v>
      </c>
      <c r="R376" s="236">
        <f>Q376*H376</f>
        <v>0</v>
      </c>
      <c r="S376" s="236">
        <v>0</v>
      </c>
      <c r="T376" s="237">
        <f>S376*H376</f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238" t="s">
        <v>212</v>
      </c>
      <c r="AT376" s="238" t="s">
        <v>194</v>
      </c>
      <c r="AU376" s="238" t="s">
        <v>81</v>
      </c>
      <c r="AY376" s="14" t="s">
        <v>154</v>
      </c>
      <c r="BE376" s="239">
        <f>IF(N376="základná",J376,0)</f>
        <v>0</v>
      </c>
      <c r="BF376" s="239">
        <f>IF(N376="znížená",J376,0)</f>
        <v>7.6200000000000001</v>
      </c>
      <c r="BG376" s="239">
        <f>IF(N376="zákl. prenesená",J376,0)</f>
        <v>0</v>
      </c>
      <c r="BH376" s="239">
        <f>IF(N376="zníž. prenesená",J376,0)</f>
        <v>0</v>
      </c>
      <c r="BI376" s="239">
        <f>IF(N376="nulová",J376,0)</f>
        <v>0</v>
      </c>
      <c r="BJ376" s="14" t="s">
        <v>81</v>
      </c>
      <c r="BK376" s="239">
        <f>ROUND(I376*H376,2)</f>
        <v>7.6200000000000001</v>
      </c>
      <c r="BL376" s="14" t="s">
        <v>182</v>
      </c>
      <c r="BM376" s="238" t="s">
        <v>894</v>
      </c>
    </row>
    <row r="377" s="2" customFormat="1" ht="21.75" customHeight="1">
      <c r="A377" s="31"/>
      <c r="B377" s="32"/>
      <c r="C377" s="240" t="s">
        <v>527</v>
      </c>
      <c r="D377" s="240" t="s">
        <v>194</v>
      </c>
      <c r="E377" s="241" t="s">
        <v>895</v>
      </c>
      <c r="F377" s="242" t="s">
        <v>896</v>
      </c>
      <c r="G377" s="243" t="s">
        <v>250</v>
      </c>
      <c r="H377" s="244">
        <v>1</v>
      </c>
      <c r="I377" s="245">
        <v>6.6299999999999999</v>
      </c>
      <c r="J377" s="245">
        <f>ROUND(I377*H377,2)</f>
        <v>6.6299999999999999</v>
      </c>
      <c r="K377" s="246"/>
      <c r="L377" s="247"/>
      <c r="M377" s="248" t="s">
        <v>1</v>
      </c>
      <c r="N377" s="249" t="s">
        <v>38</v>
      </c>
      <c r="O377" s="236">
        <v>0</v>
      </c>
      <c r="P377" s="236">
        <f>O377*H377</f>
        <v>0</v>
      </c>
      <c r="Q377" s="236">
        <v>0</v>
      </c>
      <c r="R377" s="236">
        <f>Q377*H377</f>
        <v>0</v>
      </c>
      <c r="S377" s="236">
        <v>0</v>
      </c>
      <c r="T377" s="237">
        <f>S377*H377</f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238" t="s">
        <v>212</v>
      </c>
      <c r="AT377" s="238" t="s">
        <v>194</v>
      </c>
      <c r="AU377" s="238" t="s">
        <v>81</v>
      </c>
      <c r="AY377" s="14" t="s">
        <v>154</v>
      </c>
      <c r="BE377" s="239">
        <f>IF(N377="základná",J377,0)</f>
        <v>0</v>
      </c>
      <c r="BF377" s="239">
        <f>IF(N377="znížená",J377,0)</f>
        <v>6.6299999999999999</v>
      </c>
      <c r="BG377" s="239">
        <f>IF(N377="zákl. prenesená",J377,0)</f>
        <v>0</v>
      </c>
      <c r="BH377" s="239">
        <f>IF(N377="zníž. prenesená",J377,0)</f>
        <v>0</v>
      </c>
      <c r="BI377" s="239">
        <f>IF(N377="nulová",J377,0)</f>
        <v>0</v>
      </c>
      <c r="BJ377" s="14" t="s">
        <v>81</v>
      </c>
      <c r="BK377" s="239">
        <f>ROUND(I377*H377,2)</f>
        <v>6.6299999999999999</v>
      </c>
      <c r="BL377" s="14" t="s">
        <v>182</v>
      </c>
      <c r="BM377" s="238" t="s">
        <v>897</v>
      </c>
    </row>
    <row r="378" s="2" customFormat="1" ht="24.15" customHeight="1">
      <c r="A378" s="31"/>
      <c r="B378" s="32"/>
      <c r="C378" s="240" t="s">
        <v>898</v>
      </c>
      <c r="D378" s="240" t="s">
        <v>194</v>
      </c>
      <c r="E378" s="241" t="s">
        <v>899</v>
      </c>
      <c r="F378" s="242" t="s">
        <v>900</v>
      </c>
      <c r="G378" s="243" t="s">
        <v>250</v>
      </c>
      <c r="H378" s="244">
        <v>1</v>
      </c>
      <c r="I378" s="245">
        <v>2.7000000000000002</v>
      </c>
      <c r="J378" s="245">
        <f>ROUND(I378*H378,2)</f>
        <v>2.7000000000000002</v>
      </c>
      <c r="K378" s="246"/>
      <c r="L378" s="247"/>
      <c r="M378" s="248" t="s">
        <v>1</v>
      </c>
      <c r="N378" s="249" t="s">
        <v>38</v>
      </c>
      <c r="O378" s="236">
        <v>0</v>
      </c>
      <c r="P378" s="236">
        <f>O378*H378</f>
        <v>0</v>
      </c>
      <c r="Q378" s="236">
        <v>0</v>
      </c>
      <c r="R378" s="236">
        <f>Q378*H378</f>
        <v>0</v>
      </c>
      <c r="S378" s="236">
        <v>0</v>
      </c>
      <c r="T378" s="237">
        <f>S378*H378</f>
        <v>0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238" t="s">
        <v>212</v>
      </c>
      <c r="AT378" s="238" t="s">
        <v>194</v>
      </c>
      <c r="AU378" s="238" t="s">
        <v>81</v>
      </c>
      <c r="AY378" s="14" t="s">
        <v>154</v>
      </c>
      <c r="BE378" s="239">
        <f>IF(N378="základná",J378,0)</f>
        <v>0</v>
      </c>
      <c r="BF378" s="239">
        <f>IF(N378="znížená",J378,0)</f>
        <v>2.7000000000000002</v>
      </c>
      <c r="BG378" s="239">
        <f>IF(N378="zákl. prenesená",J378,0)</f>
        <v>0</v>
      </c>
      <c r="BH378" s="239">
        <f>IF(N378="zníž. prenesená",J378,0)</f>
        <v>0</v>
      </c>
      <c r="BI378" s="239">
        <f>IF(N378="nulová",J378,0)</f>
        <v>0</v>
      </c>
      <c r="BJ378" s="14" t="s">
        <v>81</v>
      </c>
      <c r="BK378" s="239">
        <f>ROUND(I378*H378,2)</f>
        <v>2.7000000000000002</v>
      </c>
      <c r="BL378" s="14" t="s">
        <v>182</v>
      </c>
      <c r="BM378" s="238" t="s">
        <v>901</v>
      </c>
    </row>
    <row r="379" s="2" customFormat="1" ht="24.15" customHeight="1">
      <c r="A379" s="31"/>
      <c r="B379" s="32"/>
      <c r="C379" s="240" t="s">
        <v>530</v>
      </c>
      <c r="D379" s="240" t="s">
        <v>194</v>
      </c>
      <c r="E379" s="241" t="s">
        <v>902</v>
      </c>
      <c r="F379" s="242" t="s">
        <v>903</v>
      </c>
      <c r="G379" s="243" t="s">
        <v>250</v>
      </c>
      <c r="H379" s="244">
        <v>44</v>
      </c>
      <c r="I379" s="245">
        <v>25.41</v>
      </c>
      <c r="J379" s="245">
        <f>ROUND(I379*H379,2)</f>
        <v>1118.04</v>
      </c>
      <c r="K379" s="246"/>
      <c r="L379" s="247"/>
      <c r="M379" s="248" t="s">
        <v>1</v>
      </c>
      <c r="N379" s="249" t="s">
        <v>38</v>
      </c>
      <c r="O379" s="236">
        <v>0</v>
      </c>
      <c r="P379" s="236">
        <f>O379*H379</f>
        <v>0</v>
      </c>
      <c r="Q379" s="236">
        <v>0</v>
      </c>
      <c r="R379" s="236">
        <f>Q379*H379</f>
        <v>0</v>
      </c>
      <c r="S379" s="236">
        <v>0</v>
      </c>
      <c r="T379" s="237">
        <f>S379*H379</f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238" t="s">
        <v>212</v>
      </c>
      <c r="AT379" s="238" t="s">
        <v>194</v>
      </c>
      <c r="AU379" s="238" t="s">
        <v>81</v>
      </c>
      <c r="AY379" s="14" t="s">
        <v>154</v>
      </c>
      <c r="BE379" s="239">
        <f>IF(N379="základná",J379,0)</f>
        <v>0</v>
      </c>
      <c r="BF379" s="239">
        <f>IF(N379="znížená",J379,0)</f>
        <v>1118.04</v>
      </c>
      <c r="BG379" s="239">
        <f>IF(N379="zákl. prenesená",J379,0)</f>
        <v>0</v>
      </c>
      <c r="BH379" s="239">
        <f>IF(N379="zníž. prenesená",J379,0)</f>
        <v>0</v>
      </c>
      <c r="BI379" s="239">
        <f>IF(N379="nulová",J379,0)</f>
        <v>0</v>
      </c>
      <c r="BJ379" s="14" t="s">
        <v>81</v>
      </c>
      <c r="BK379" s="239">
        <f>ROUND(I379*H379,2)</f>
        <v>1118.04</v>
      </c>
      <c r="BL379" s="14" t="s">
        <v>182</v>
      </c>
      <c r="BM379" s="238" t="s">
        <v>904</v>
      </c>
    </row>
    <row r="380" s="2" customFormat="1" ht="16.5" customHeight="1">
      <c r="A380" s="31"/>
      <c r="B380" s="32"/>
      <c r="C380" s="240" t="s">
        <v>905</v>
      </c>
      <c r="D380" s="240" t="s">
        <v>194</v>
      </c>
      <c r="E380" s="241" t="s">
        <v>906</v>
      </c>
      <c r="F380" s="242" t="s">
        <v>907</v>
      </c>
      <c r="G380" s="243" t="s">
        <v>908</v>
      </c>
      <c r="H380" s="244">
        <v>44</v>
      </c>
      <c r="I380" s="245">
        <v>1.1000000000000001</v>
      </c>
      <c r="J380" s="245">
        <f>ROUND(I380*H380,2)</f>
        <v>48.399999999999999</v>
      </c>
      <c r="K380" s="246"/>
      <c r="L380" s="247"/>
      <c r="M380" s="248" t="s">
        <v>1</v>
      </c>
      <c r="N380" s="249" t="s">
        <v>38</v>
      </c>
      <c r="O380" s="236">
        <v>0</v>
      </c>
      <c r="P380" s="236">
        <f>O380*H380</f>
        <v>0</v>
      </c>
      <c r="Q380" s="236">
        <v>0</v>
      </c>
      <c r="R380" s="236">
        <f>Q380*H380</f>
        <v>0</v>
      </c>
      <c r="S380" s="236">
        <v>0</v>
      </c>
      <c r="T380" s="237">
        <f>S380*H380</f>
        <v>0</v>
      </c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R380" s="238" t="s">
        <v>212</v>
      </c>
      <c r="AT380" s="238" t="s">
        <v>194</v>
      </c>
      <c r="AU380" s="238" t="s">
        <v>81</v>
      </c>
      <c r="AY380" s="14" t="s">
        <v>154</v>
      </c>
      <c r="BE380" s="239">
        <f>IF(N380="základná",J380,0)</f>
        <v>0</v>
      </c>
      <c r="BF380" s="239">
        <f>IF(N380="znížená",J380,0)</f>
        <v>48.399999999999999</v>
      </c>
      <c r="BG380" s="239">
        <f>IF(N380="zákl. prenesená",J380,0)</f>
        <v>0</v>
      </c>
      <c r="BH380" s="239">
        <f>IF(N380="zníž. prenesená",J380,0)</f>
        <v>0</v>
      </c>
      <c r="BI380" s="239">
        <f>IF(N380="nulová",J380,0)</f>
        <v>0</v>
      </c>
      <c r="BJ380" s="14" t="s">
        <v>81</v>
      </c>
      <c r="BK380" s="239">
        <f>ROUND(I380*H380,2)</f>
        <v>48.399999999999999</v>
      </c>
      <c r="BL380" s="14" t="s">
        <v>182</v>
      </c>
      <c r="BM380" s="238" t="s">
        <v>909</v>
      </c>
    </row>
    <row r="381" s="2" customFormat="1" ht="24.15" customHeight="1">
      <c r="A381" s="31"/>
      <c r="B381" s="32"/>
      <c r="C381" s="227" t="s">
        <v>534</v>
      </c>
      <c r="D381" s="227" t="s">
        <v>156</v>
      </c>
      <c r="E381" s="228" t="s">
        <v>910</v>
      </c>
      <c r="F381" s="229" t="s">
        <v>911</v>
      </c>
      <c r="G381" s="230" t="s">
        <v>250</v>
      </c>
      <c r="H381" s="231">
        <v>44</v>
      </c>
      <c r="I381" s="232">
        <v>1.6499999999999999</v>
      </c>
      <c r="J381" s="232">
        <f>ROUND(I381*H381,2)</f>
        <v>72.599999999999994</v>
      </c>
      <c r="K381" s="233"/>
      <c r="L381" s="34"/>
      <c r="M381" s="234" t="s">
        <v>1</v>
      </c>
      <c r="N381" s="235" t="s">
        <v>38</v>
      </c>
      <c r="O381" s="236">
        <v>0.059089999999999997</v>
      </c>
      <c r="P381" s="236">
        <f>O381*H381</f>
        <v>2.5999599999999998</v>
      </c>
      <c r="Q381" s="236">
        <v>0</v>
      </c>
      <c r="R381" s="236">
        <f>Q381*H381</f>
        <v>0</v>
      </c>
      <c r="S381" s="236">
        <v>0</v>
      </c>
      <c r="T381" s="237">
        <f>S381*H381</f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238" t="s">
        <v>182</v>
      </c>
      <c r="AT381" s="238" t="s">
        <v>156</v>
      </c>
      <c r="AU381" s="238" t="s">
        <v>81</v>
      </c>
      <c r="AY381" s="14" t="s">
        <v>154</v>
      </c>
      <c r="BE381" s="239">
        <f>IF(N381="základná",J381,0)</f>
        <v>0</v>
      </c>
      <c r="BF381" s="239">
        <f>IF(N381="znížená",J381,0)</f>
        <v>72.599999999999994</v>
      </c>
      <c r="BG381" s="239">
        <f>IF(N381="zákl. prenesená",J381,0)</f>
        <v>0</v>
      </c>
      <c r="BH381" s="239">
        <f>IF(N381="zníž. prenesená",J381,0)</f>
        <v>0</v>
      </c>
      <c r="BI381" s="239">
        <f>IF(N381="nulová",J381,0)</f>
        <v>0</v>
      </c>
      <c r="BJ381" s="14" t="s">
        <v>81</v>
      </c>
      <c r="BK381" s="239">
        <f>ROUND(I381*H381,2)</f>
        <v>72.599999999999994</v>
      </c>
      <c r="BL381" s="14" t="s">
        <v>182</v>
      </c>
      <c r="BM381" s="238" t="s">
        <v>912</v>
      </c>
    </row>
    <row r="382" s="2" customFormat="1" ht="33" customHeight="1">
      <c r="A382" s="31"/>
      <c r="B382" s="32"/>
      <c r="C382" s="227" t="s">
        <v>913</v>
      </c>
      <c r="D382" s="227" t="s">
        <v>156</v>
      </c>
      <c r="E382" s="228" t="s">
        <v>914</v>
      </c>
      <c r="F382" s="229" t="s">
        <v>915</v>
      </c>
      <c r="G382" s="230" t="s">
        <v>250</v>
      </c>
      <c r="H382" s="231">
        <v>8</v>
      </c>
      <c r="I382" s="232">
        <v>49.5</v>
      </c>
      <c r="J382" s="232">
        <f>ROUND(I382*H382,2)</f>
        <v>396</v>
      </c>
      <c r="K382" s="233"/>
      <c r="L382" s="34"/>
      <c r="M382" s="234" t="s">
        <v>1</v>
      </c>
      <c r="N382" s="235" t="s">
        <v>38</v>
      </c>
      <c r="O382" s="236">
        <v>0.58267199999999997</v>
      </c>
      <c r="P382" s="236">
        <f>O382*H382</f>
        <v>4.6613759999999997</v>
      </c>
      <c r="Q382" s="236">
        <v>0</v>
      </c>
      <c r="R382" s="236">
        <f>Q382*H382</f>
        <v>0</v>
      </c>
      <c r="S382" s="236">
        <v>0</v>
      </c>
      <c r="T382" s="237">
        <f>S382*H382</f>
        <v>0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238" t="s">
        <v>182</v>
      </c>
      <c r="AT382" s="238" t="s">
        <v>156</v>
      </c>
      <c r="AU382" s="238" t="s">
        <v>81</v>
      </c>
      <c r="AY382" s="14" t="s">
        <v>154</v>
      </c>
      <c r="BE382" s="239">
        <f>IF(N382="základná",J382,0)</f>
        <v>0</v>
      </c>
      <c r="BF382" s="239">
        <f>IF(N382="znížená",J382,0)</f>
        <v>396</v>
      </c>
      <c r="BG382" s="239">
        <f>IF(N382="zákl. prenesená",J382,0)</f>
        <v>0</v>
      </c>
      <c r="BH382" s="239">
        <f>IF(N382="zníž. prenesená",J382,0)</f>
        <v>0</v>
      </c>
      <c r="BI382" s="239">
        <f>IF(N382="nulová",J382,0)</f>
        <v>0</v>
      </c>
      <c r="BJ382" s="14" t="s">
        <v>81</v>
      </c>
      <c r="BK382" s="239">
        <f>ROUND(I382*H382,2)</f>
        <v>396</v>
      </c>
      <c r="BL382" s="14" t="s">
        <v>182</v>
      </c>
      <c r="BM382" s="238" t="s">
        <v>916</v>
      </c>
    </row>
    <row r="383" s="12" customFormat="1" ht="22.8" customHeight="1">
      <c r="A383" s="12"/>
      <c r="B383" s="212"/>
      <c r="C383" s="213"/>
      <c r="D383" s="214" t="s">
        <v>71</v>
      </c>
      <c r="E383" s="225" t="s">
        <v>917</v>
      </c>
      <c r="F383" s="225" t="s">
        <v>918</v>
      </c>
      <c r="G383" s="213"/>
      <c r="H383" s="213"/>
      <c r="I383" s="213"/>
      <c r="J383" s="226">
        <f>BK383</f>
        <v>10785.280000000001</v>
      </c>
      <c r="K383" s="213"/>
      <c r="L383" s="217"/>
      <c r="M383" s="218"/>
      <c r="N383" s="219"/>
      <c r="O383" s="219"/>
      <c r="P383" s="220">
        <f>SUM(P384:P406)</f>
        <v>27.967274999999997</v>
      </c>
      <c r="Q383" s="219"/>
      <c r="R383" s="220">
        <f>SUM(R384:R406)</f>
        <v>0.00020799999999999999</v>
      </c>
      <c r="S383" s="219"/>
      <c r="T383" s="221">
        <f>SUM(T384:T406)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22" t="s">
        <v>81</v>
      </c>
      <c r="AT383" s="223" t="s">
        <v>71</v>
      </c>
      <c r="AU383" s="223" t="s">
        <v>77</v>
      </c>
      <c r="AY383" s="222" t="s">
        <v>154</v>
      </c>
      <c r="BK383" s="224">
        <f>SUM(BK384:BK406)</f>
        <v>10785.280000000001</v>
      </c>
    </row>
    <row r="384" s="2" customFormat="1" ht="24.15" customHeight="1">
      <c r="A384" s="31"/>
      <c r="B384" s="32"/>
      <c r="C384" s="227" t="s">
        <v>537</v>
      </c>
      <c r="D384" s="227" t="s">
        <v>156</v>
      </c>
      <c r="E384" s="228" t="s">
        <v>919</v>
      </c>
      <c r="F384" s="229" t="s">
        <v>920</v>
      </c>
      <c r="G384" s="230" t="s">
        <v>250</v>
      </c>
      <c r="H384" s="231">
        <v>6</v>
      </c>
      <c r="I384" s="232">
        <v>49.5</v>
      </c>
      <c r="J384" s="232">
        <f>ROUND(I384*H384,2)</f>
        <v>297</v>
      </c>
      <c r="K384" s="233"/>
      <c r="L384" s="34"/>
      <c r="M384" s="234" t="s">
        <v>1</v>
      </c>
      <c r="N384" s="235" t="s">
        <v>38</v>
      </c>
      <c r="O384" s="236">
        <v>0.50194499999999997</v>
      </c>
      <c r="P384" s="236">
        <f>O384*H384</f>
        <v>3.0116699999999996</v>
      </c>
      <c r="Q384" s="236">
        <v>0</v>
      </c>
      <c r="R384" s="236">
        <f>Q384*H384</f>
        <v>0</v>
      </c>
      <c r="S384" s="236">
        <v>0</v>
      </c>
      <c r="T384" s="237">
        <f>S384*H384</f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238" t="s">
        <v>182</v>
      </c>
      <c r="AT384" s="238" t="s">
        <v>156</v>
      </c>
      <c r="AU384" s="238" t="s">
        <v>81</v>
      </c>
      <c r="AY384" s="14" t="s">
        <v>154</v>
      </c>
      <c r="BE384" s="239">
        <f>IF(N384="základná",J384,0)</f>
        <v>0</v>
      </c>
      <c r="BF384" s="239">
        <f>IF(N384="znížená",J384,0)</f>
        <v>297</v>
      </c>
      <c r="BG384" s="239">
        <f>IF(N384="zákl. prenesená",J384,0)</f>
        <v>0</v>
      </c>
      <c r="BH384" s="239">
        <f>IF(N384="zníž. prenesená",J384,0)</f>
        <v>0</v>
      </c>
      <c r="BI384" s="239">
        <f>IF(N384="nulová",J384,0)</f>
        <v>0</v>
      </c>
      <c r="BJ384" s="14" t="s">
        <v>81</v>
      </c>
      <c r="BK384" s="239">
        <f>ROUND(I384*H384,2)</f>
        <v>297</v>
      </c>
      <c r="BL384" s="14" t="s">
        <v>182</v>
      </c>
      <c r="BM384" s="238" t="s">
        <v>921</v>
      </c>
    </row>
    <row r="385" s="2" customFormat="1" ht="37.8" customHeight="1">
      <c r="A385" s="31"/>
      <c r="B385" s="32"/>
      <c r="C385" s="240" t="s">
        <v>922</v>
      </c>
      <c r="D385" s="240" t="s">
        <v>194</v>
      </c>
      <c r="E385" s="241" t="s">
        <v>923</v>
      </c>
      <c r="F385" s="242" t="s">
        <v>924</v>
      </c>
      <c r="G385" s="243" t="s">
        <v>250</v>
      </c>
      <c r="H385" s="244">
        <v>4</v>
      </c>
      <c r="I385" s="245">
        <v>106.56999999999999</v>
      </c>
      <c r="J385" s="245">
        <f>ROUND(I385*H385,2)</f>
        <v>426.27999999999997</v>
      </c>
      <c r="K385" s="246"/>
      <c r="L385" s="247"/>
      <c r="M385" s="248" t="s">
        <v>1</v>
      </c>
      <c r="N385" s="249" t="s">
        <v>38</v>
      </c>
      <c r="O385" s="236">
        <v>0</v>
      </c>
      <c r="P385" s="236">
        <f>O385*H385</f>
        <v>0</v>
      </c>
      <c r="Q385" s="236">
        <v>0</v>
      </c>
      <c r="R385" s="236">
        <f>Q385*H385</f>
        <v>0</v>
      </c>
      <c r="S385" s="236">
        <v>0</v>
      </c>
      <c r="T385" s="237">
        <f>S385*H385</f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238" t="s">
        <v>212</v>
      </c>
      <c r="AT385" s="238" t="s">
        <v>194</v>
      </c>
      <c r="AU385" s="238" t="s">
        <v>81</v>
      </c>
      <c r="AY385" s="14" t="s">
        <v>154</v>
      </c>
      <c r="BE385" s="239">
        <f>IF(N385="základná",J385,0)</f>
        <v>0</v>
      </c>
      <c r="BF385" s="239">
        <f>IF(N385="znížená",J385,0)</f>
        <v>426.27999999999997</v>
      </c>
      <c r="BG385" s="239">
        <f>IF(N385="zákl. prenesená",J385,0)</f>
        <v>0</v>
      </c>
      <c r="BH385" s="239">
        <f>IF(N385="zníž. prenesená",J385,0)</f>
        <v>0</v>
      </c>
      <c r="BI385" s="239">
        <f>IF(N385="nulová",J385,0)</f>
        <v>0</v>
      </c>
      <c r="BJ385" s="14" t="s">
        <v>81</v>
      </c>
      <c r="BK385" s="239">
        <f>ROUND(I385*H385,2)</f>
        <v>426.27999999999997</v>
      </c>
      <c r="BL385" s="14" t="s">
        <v>182</v>
      </c>
      <c r="BM385" s="238" t="s">
        <v>925</v>
      </c>
    </row>
    <row r="386" s="2" customFormat="1" ht="37.8" customHeight="1">
      <c r="A386" s="31"/>
      <c r="B386" s="32"/>
      <c r="C386" s="240" t="s">
        <v>541</v>
      </c>
      <c r="D386" s="240" t="s">
        <v>194</v>
      </c>
      <c r="E386" s="241" t="s">
        <v>926</v>
      </c>
      <c r="F386" s="242" t="s">
        <v>927</v>
      </c>
      <c r="G386" s="243" t="s">
        <v>250</v>
      </c>
      <c r="H386" s="244">
        <v>2</v>
      </c>
      <c r="I386" s="245">
        <v>114.90000000000001</v>
      </c>
      <c r="J386" s="245">
        <f>ROUND(I386*H386,2)</f>
        <v>229.80000000000001</v>
      </c>
      <c r="K386" s="246"/>
      <c r="L386" s="247"/>
      <c r="M386" s="248" t="s">
        <v>1</v>
      </c>
      <c r="N386" s="249" t="s">
        <v>38</v>
      </c>
      <c r="O386" s="236">
        <v>0</v>
      </c>
      <c r="P386" s="236">
        <f>O386*H386</f>
        <v>0</v>
      </c>
      <c r="Q386" s="236">
        <v>0</v>
      </c>
      <c r="R386" s="236">
        <f>Q386*H386</f>
        <v>0</v>
      </c>
      <c r="S386" s="236">
        <v>0</v>
      </c>
      <c r="T386" s="237">
        <f>S386*H386</f>
        <v>0</v>
      </c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R386" s="238" t="s">
        <v>212</v>
      </c>
      <c r="AT386" s="238" t="s">
        <v>194</v>
      </c>
      <c r="AU386" s="238" t="s">
        <v>81</v>
      </c>
      <c r="AY386" s="14" t="s">
        <v>154</v>
      </c>
      <c r="BE386" s="239">
        <f>IF(N386="základná",J386,0)</f>
        <v>0</v>
      </c>
      <c r="BF386" s="239">
        <f>IF(N386="znížená",J386,0)</f>
        <v>229.80000000000001</v>
      </c>
      <c r="BG386" s="239">
        <f>IF(N386="zákl. prenesená",J386,0)</f>
        <v>0</v>
      </c>
      <c r="BH386" s="239">
        <f>IF(N386="zníž. prenesená",J386,0)</f>
        <v>0</v>
      </c>
      <c r="BI386" s="239">
        <f>IF(N386="nulová",J386,0)</f>
        <v>0</v>
      </c>
      <c r="BJ386" s="14" t="s">
        <v>81</v>
      </c>
      <c r="BK386" s="239">
        <f>ROUND(I386*H386,2)</f>
        <v>229.80000000000001</v>
      </c>
      <c r="BL386" s="14" t="s">
        <v>182</v>
      </c>
      <c r="BM386" s="238" t="s">
        <v>928</v>
      </c>
    </row>
    <row r="387" s="2" customFormat="1" ht="24.15" customHeight="1">
      <c r="A387" s="31"/>
      <c r="B387" s="32"/>
      <c r="C387" s="227" t="s">
        <v>929</v>
      </c>
      <c r="D387" s="227" t="s">
        <v>156</v>
      </c>
      <c r="E387" s="228" t="s">
        <v>930</v>
      </c>
      <c r="F387" s="229" t="s">
        <v>931</v>
      </c>
      <c r="G387" s="230" t="s">
        <v>250</v>
      </c>
      <c r="H387" s="231">
        <v>2</v>
      </c>
      <c r="I387" s="232">
        <v>55</v>
      </c>
      <c r="J387" s="232">
        <f>ROUND(I387*H387,2)</f>
        <v>110</v>
      </c>
      <c r="K387" s="233"/>
      <c r="L387" s="34"/>
      <c r="M387" s="234" t="s">
        <v>1</v>
      </c>
      <c r="N387" s="235" t="s">
        <v>38</v>
      </c>
      <c r="O387" s="236">
        <v>0.510548</v>
      </c>
      <c r="P387" s="236">
        <f>O387*H387</f>
        <v>1.021096</v>
      </c>
      <c r="Q387" s="236">
        <v>0</v>
      </c>
      <c r="R387" s="236">
        <f>Q387*H387</f>
        <v>0</v>
      </c>
      <c r="S387" s="236">
        <v>0</v>
      </c>
      <c r="T387" s="237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238" t="s">
        <v>182</v>
      </c>
      <c r="AT387" s="238" t="s">
        <v>156</v>
      </c>
      <c r="AU387" s="238" t="s">
        <v>81</v>
      </c>
      <c r="AY387" s="14" t="s">
        <v>154</v>
      </c>
      <c r="BE387" s="239">
        <f>IF(N387="základná",J387,0)</f>
        <v>0</v>
      </c>
      <c r="BF387" s="239">
        <f>IF(N387="znížená",J387,0)</f>
        <v>110</v>
      </c>
      <c r="BG387" s="239">
        <f>IF(N387="zákl. prenesená",J387,0)</f>
        <v>0</v>
      </c>
      <c r="BH387" s="239">
        <f>IF(N387="zníž. prenesená",J387,0)</f>
        <v>0</v>
      </c>
      <c r="BI387" s="239">
        <f>IF(N387="nulová",J387,0)</f>
        <v>0</v>
      </c>
      <c r="BJ387" s="14" t="s">
        <v>81</v>
      </c>
      <c r="BK387" s="239">
        <f>ROUND(I387*H387,2)</f>
        <v>110</v>
      </c>
      <c r="BL387" s="14" t="s">
        <v>182</v>
      </c>
      <c r="BM387" s="238" t="s">
        <v>932</v>
      </c>
    </row>
    <row r="388" s="2" customFormat="1" ht="37.8" customHeight="1">
      <c r="A388" s="31"/>
      <c r="B388" s="32"/>
      <c r="C388" s="240" t="s">
        <v>544</v>
      </c>
      <c r="D388" s="240" t="s">
        <v>194</v>
      </c>
      <c r="E388" s="241" t="s">
        <v>933</v>
      </c>
      <c r="F388" s="242" t="s">
        <v>934</v>
      </c>
      <c r="G388" s="243" t="s">
        <v>250</v>
      </c>
      <c r="H388" s="244">
        <v>2</v>
      </c>
      <c r="I388" s="245">
        <v>116.45</v>
      </c>
      <c r="J388" s="245">
        <f>ROUND(I388*H388,2)</f>
        <v>232.90000000000001</v>
      </c>
      <c r="K388" s="246"/>
      <c r="L388" s="247"/>
      <c r="M388" s="248" t="s">
        <v>1</v>
      </c>
      <c r="N388" s="249" t="s">
        <v>38</v>
      </c>
      <c r="O388" s="236">
        <v>0</v>
      </c>
      <c r="P388" s="236">
        <f>O388*H388</f>
        <v>0</v>
      </c>
      <c r="Q388" s="236">
        <v>0</v>
      </c>
      <c r="R388" s="236">
        <f>Q388*H388</f>
        <v>0</v>
      </c>
      <c r="S388" s="236">
        <v>0</v>
      </c>
      <c r="T388" s="237">
        <f>S388*H388</f>
        <v>0</v>
      </c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R388" s="238" t="s">
        <v>212</v>
      </c>
      <c r="AT388" s="238" t="s">
        <v>194</v>
      </c>
      <c r="AU388" s="238" t="s">
        <v>81</v>
      </c>
      <c r="AY388" s="14" t="s">
        <v>154</v>
      </c>
      <c r="BE388" s="239">
        <f>IF(N388="základná",J388,0)</f>
        <v>0</v>
      </c>
      <c r="BF388" s="239">
        <f>IF(N388="znížená",J388,0)</f>
        <v>232.90000000000001</v>
      </c>
      <c r="BG388" s="239">
        <f>IF(N388="zákl. prenesená",J388,0)</f>
        <v>0</v>
      </c>
      <c r="BH388" s="239">
        <f>IF(N388="zníž. prenesená",J388,0)</f>
        <v>0</v>
      </c>
      <c r="BI388" s="239">
        <f>IF(N388="nulová",J388,0)</f>
        <v>0</v>
      </c>
      <c r="BJ388" s="14" t="s">
        <v>81</v>
      </c>
      <c r="BK388" s="239">
        <f>ROUND(I388*H388,2)</f>
        <v>232.90000000000001</v>
      </c>
      <c r="BL388" s="14" t="s">
        <v>182</v>
      </c>
      <c r="BM388" s="238" t="s">
        <v>935</v>
      </c>
    </row>
    <row r="389" s="2" customFormat="1" ht="24.15" customHeight="1">
      <c r="A389" s="31"/>
      <c r="B389" s="32"/>
      <c r="C389" s="227" t="s">
        <v>936</v>
      </c>
      <c r="D389" s="227" t="s">
        <v>156</v>
      </c>
      <c r="E389" s="228" t="s">
        <v>937</v>
      </c>
      <c r="F389" s="229" t="s">
        <v>938</v>
      </c>
      <c r="G389" s="230" t="s">
        <v>250</v>
      </c>
      <c r="H389" s="231">
        <v>9</v>
      </c>
      <c r="I389" s="232">
        <v>49.5</v>
      </c>
      <c r="J389" s="232">
        <f>ROUND(I389*H389,2)</f>
        <v>445.5</v>
      </c>
      <c r="K389" s="233"/>
      <c r="L389" s="34"/>
      <c r="M389" s="234" t="s">
        <v>1</v>
      </c>
      <c r="N389" s="235" t="s">
        <v>38</v>
      </c>
      <c r="O389" s="236">
        <v>0.54660500000000001</v>
      </c>
      <c r="P389" s="236">
        <f>O389*H389</f>
        <v>4.9194449999999996</v>
      </c>
      <c r="Q389" s="236">
        <v>0</v>
      </c>
      <c r="R389" s="236">
        <f>Q389*H389</f>
        <v>0</v>
      </c>
      <c r="S389" s="236">
        <v>0</v>
      </c>
      <c r="T389" s="237">
        <f>S389*H389</f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238" t="s">
        <v>182</v>
      </c>
      <c r="AT389" s="238" t="s">
        <v>156</v>
      </c>
      <c r="AU389" s="238" t="s">
        <v>81</v>
      </c>
      <c r="AY389" s="14" t="s">
        <v>154</v>
      </c>
      <c r="BE389" s="239">
        <f>IF(N389="základná",J389,0)</f>
        <v>0</v>
      </c>
      <c r="BF389" s="239">
        <f>IF(N389="znížená",J389,0)</f>
        <v>445.5</v>
      </c>
      <c r="BG389" s="239">
        <f>IF(N389="zákl. prenesená",J389,0)</f>
        <v>0</v>
      </c>
      <c r="BH389" s="239">
        <f>IF(N389="zníž. prenesená",J389,0)</f>
        <v>0</v>
      </c>
      <c r="BI389" s="239">
        <f>IF(N389="nulová",J389,0)</f>
        <v>0</v>
      </c>
      <c r="BJ389" s="14" t="s">
        <v>81</v>
      </c>
      <c r="BK389" s="239">
        <f>ROUND(I389*H389,2)</f>
        <v>445.5</v>
      </c>
      <c r="BL389" s="14" t="s">
        <v>182</v>
      </c>
      <c r="BM389" s="238" t="s">
        <v>939</v>
      </c>
    </row>
    <row r="390" s="2" customFormat="1" ht="37.8" customHeight="1">
      <c r="A390" s="31"/>
      <c r="B390" s="32"/>
      <c r="C390" s="240" t="s">
        <v>548</v>
      </c>
      <c r="D390" s="240" t="s">
        <v>194</v>
      </c>
      <c r="E390" s="241" t="s">
        <v>940</v>
      </c>
      <c r="F390" s="242" t="s">
        <v>941</v>
      </c>
      <c r="G390" s="243" t="s">
        <v>250</v>
      </c>
      <c r="H390" s="244">
        <v>1</v>
      </c>
      <c r="I390" s="245">
        <v>136.43000000000001</v>
      </c>
      <c r="J390" s="245">
        <f>ROUND(I390*H390,2)</f>
        <v>136.43000000000001</v>
      </c>
      <c r="K390" s="246"/>
      <c r="L390" s="247"/>
      <c r="M390" s="248" t="s">
        <v>1</v>
      </c>
      <c r="N390" s="249" t="s">
        <v>38</v>
      </c>
      <c r="O390" s="236">
        <v>0</v>
      </c>
      <c r="P390" s="236">
        <f>O390*H390</f>
        <v>0</v>
      </c>
      <c r="Q390" s="236">
        <v>0</v>
      </c>
      <c r="R390" s="236">
        <f>Q390*H390</f>
        <v>0</v>
      </c>
      <c r="S390" s="236">
        <v>0</v>
      </c>
      <c r="T390" s="237">
        <f>S390*H390</f>
        <v>0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238" t="s">
        <v>212</v>
      </c>
      <c r="AT390" s="238" t="s">
        <v>194</v>
      </c>
      <c r="AU390" s="238" t="s">
        <v>81</v>
      </c>
      <c r="AY390" s="14" t="s">
        <v>154</v>
      </c>
      <c r="BE390" s="239">
        <f>IF(N390="základná",J390,0)</f>
        <v>0</v>
      </c>
      <c r="BF390" s="239">
        <f>IF(N390="znížená",J390,0)</f>
        <v>136.43000000000001</v>
      </c>
      <c r="BG390" s="239">
        <f>IF(N390="zákl. prenesená",J390,0)</f>
        <v>0</v>
      </c>
      <c r="BH390" s="239">
        <f>IF(N390="zníž. prenesená",J390,0)</f>
        <v>0</v>
      </c>
      <c r="BI390" s="239">
        <f>IF(N390="nulová",J390,0)</f>
        <v>0</v>
      </c>
      <c r="BJ390" s="14" t="s">
        <v>81</v>
      </c>
      <c r="BK390" s="239">
        <f>ROUND(I390*H390,2)</f>
        <v>136.43000000000001</v>
      </c>
      <c r="BL390" s="14" t="s">
        <v>182</v>
      </c>
      <c r="BM390" s="238" t="s">
        <v>942</v>
      </c>
    </row>
    <row r="391" s="2" customFormat="1" ht="37.8" customHeight="1">
      <c r="A391" s="31"/>
      <c r="B391" s="32"/>
      <c r="C391" s="240" t="s">
        <v>943</v>
      </c>
      <c r="D391" s="240" t="s">
        <v>194</v>
      </c>
      <c r="E391" s="241" t="s">
        <v>944</v>
      </c>
      <c r="F391" s="242" t="s">
        <v>945</v>
      </c>
      <c r="G391" s="243" t="s">
        <v>250</v>
      </c>
      <c r="H391" s="244">
        <v>1</v>
      </c>
      <c r="I391" s="245">
        <v>156.47999999999999</v>
      </c>
      <c r="J391" s="245">
        <f>ROUND(I391*H391,2)</f>
        <v>156.47999999999999</v>
      </c>
      <c r="K391" s="246"/>
      <c r="L391" s="247"/>
      <c r="M391" s="248" t="s">
        <v>1</v>
      </c>
      <c r="N391" s="249" t="s">
        <v>38</v>
      </c>
      <c r="O391" s="236">
        <v>0</v>
      </c>
      <c r="P391" s="236">
        <f>O391*H391</f>
        <v>0</v>
      </c>
      <c r="Q391" s="236">
        <v>0</v>
      </c>
      <c r="R391" s="236">
        <f>Q391*H391</f>
        <v>0</v>
      </c>
      <c r="S391" s="236">
        <v>0</v>
      </c>
      <c r="T391" s="237">
        <f>S391*H391</f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238" t="s">
        <v>212</v>
      </c>
      <c r="AT391" s="238" t="s">
        <v>194</v>
      </c>
      <c r="AU391" s="238" t="s">
        <v>81</v>
      </c>
      <c r="AY391" s="14" t="s">
        <v>154</v>
      </c>
      <c r="BE391" s="239">
        <f>IF(N391="základná",J391,0)</f>
        <v>0</v>
      </c>
      <c r="BF391" s="239">
        <f>IF(N391="znížená",J391,0)</f>
        <v>156.47999999999999</v>
      </c>
      <c r="BG391" s="239">
        <f>IF(N391="zákl. prenesená",J391,0)</f>
        <v>0</v>
      </c>
      <c r="BH391" s="239">
        <f>IF(N391="zníž. prenesená",J391,0)</f>
        <v>0</v>
      </c>
      <c r="BI391" s="239">
        <f>IF(N391="nulová",J391,0)</f>
        <v>0</v>
      </c>
      <c r="BJ391" s="14" t="s">
        <v>81</v>
      </c>
      <c r="BK391" s="239">
        <f>ROUND(I391*H391,2)</f>
        <v>156.47999999999999</v>
      </c>
      <c r="BL391" s="14" t="s">
        <v>182</v>
      </c>
      <c r="BM391" s="238" t="s">
        <v>946</v>
      </c>
    </row>
    <row r="392" s="2" customFormat="1" ht="37.8" customHeight="1">
      <c r="A392" s="31"/>
      <c r="B392" s="32"/>
      <c r="C392" s="240" t="s">
        <v>551</v>
      </c>
      <c r="D392" s="240" t="s">
        <v>194</v>
      </c>
      <c r="E392" s="241" t="s">
        <v>947</v>
      </c>
      <c r="F392" s="242" t="s">
        <v>948</v>
      </c>
      <c r="G392" s="243" t="s">
        <v>250</v>
      </c>
      <c r="H392" s="244">
        <v>7</v>
      </c>
      <c r="I392" s="245">
        <v>162.00999999999999</v>
      </c>
      <c r="J392" s="245">
        <f>ROUND(I392*H392,2)</f>
        <v>1134.0699999999999</v>
      </c>
      <c r="K392" s="246"/>
      <c r="L392" s="247"/>
      <c r="M392" s="248" t="s">
        <v>1</v>
      </c>
      <c r="N392" s="249" t="s">
        <v>38</v>
      </c>
      <c r="O392" s="236">
        <v>0</v>
      </c>
      <c r="P392" s="236">
        <f>O392*H392</f>
        <v>0</v>
      </c>
      <c r="Q392" s="236">
        <v>0</v>
      </c>
      <c r="R392" s="236">
        <f>Q392*H392</f>
        <v>0</v>
      </c>
      <c r="S392" s="236">
        <v>0</v>
      </c>
      <c r="T392" s="237">
        <f>S392*H392</f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238" t="s">
        <v>212</v>
      </c>
      <c r="AT392" s="238" t="s">
        <v>194</v>
      </c>
      <c r="AU392" s="238" t="s">
        <v>81</v>
      </c>
      <c r="AY392" s="14" t="s">
        <v>154</v>
      </c>
      <c r="BE392" s="239">
        <f>IF(N392="základná",J392,0)</f>
        <v>0</v>
      </c>
      <c r="BF392" s="239">
        <f>IF(N392="znížená",J392,0)</f>
        <v>1134.0699999999999</v>
      </c>
      <c r="BG392" s="239">
        <f>IF(N392="zákl. prenesená",J392,0)</f>
        <v>0</v>
      </c>
      <c r="BH392" s="239">
        <f>IF(N392="zníž. prenesená",J392,0)</f>
        <v>0</v>
      </c>
      <c r="BI392" s="239">
        <f>IF(N392="nulová",J392,0)</f>
        <v>0</v>
      </c>
      <c r="BJ392" s="14" t="s">
        <v>81</v>
      </c>
      <c r="BK392" s="239">
        <f>ROUND(I392*H392,2)</f>
        <v>1134.0699999999999</v>
      </c>
      <c r="BL392" s="14" t="s">
        <v>182</v>
      </c>
      <c r="BM392" s="238" t="s">
        <v>949</v>
      </c>
    </row>
    <row r="393" s="2" customFormat="1" ht="33" customHeight="1">
      <c r="A393" s="31"/>
      <c r="B393" s="32"/>
      <c r="C393" s="227" t="s">
        <v>950</v>
      </c>
      <c r="D393" s="227" t="s">
        <v>156</v>
      </c>
      <c r="E393" s="228" t="s">
        <v>914</v>
      </c>
      <c r="F393" s="229" t="s">
        <v>915</v>
      </c>
      <c r="G393" s="230" t="s">
        <v>250</v>
      </c>
      <c r="H393" s="231">
        <v>8</v>
      </c>
      <c r="I393" s="232">
        <v>49.5</v>
      </c>
      <c r="J393" s="232">
        <f>ROUND(I393*H393,2)</f>
        <v>396</v>
      </c>
      <c r="K393" s="233"/>
      <c r="L393" s="34"/>
      <c r="M393" s="234" t="s">
        <v>1</v>
      </c>
      <c r="N393" s="235" t="s">
        <v>38</v>
      </c>
      <c r="O393" s="236">
        <v>0.58267199999999997</v>
      </c>
      <c r="P393" s="236">
        <f>O393*H393</f>
        <v>4.6613759999999997</v>
      </c>
      <c r="Q393" s="236">
        <v>2.5999999999999998E-05</v>
      </c>
      <c r="R393" s="236">
        <f>Q393*H393</f>
        <v>0.00020799999999999999</v>
      </c>
      <c r="S393" s="236">
        <v>0</v>
      </c>
      <c r="T393" s="237">
        <f>S393*H393</f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238" t="s">
        <v>182</v>
      </c>
      <c r="AT393" s="238" t="s">
        <v>156</v>
      </c>
      <c r="AU393" s="238" t="s">
        <v>81</v>
      </c>
      <c r="AY393" s="14" t="s">
        <v>154</v>
      </c>
      <c r="BE393" s="239">
        <f>IF(N393="základná",J393,0)</f>
        <v>0</v>
      </c>
      <c r="BF393" s="239">
        <f>IF(N393="znížená",J393,0)</f>
        <v>396</v>
      </c>
      <c r="BG393" s="239">
        <f>IF(N393="zákl. prenesená",J393,0)</f>
        <v>0</v>
      </c>
      <c r="BH393" s="239">
        <f>IF(N393="zníž. prenesená",J393,0)</f>
        <v>0</v>
      </c>
      <c r="BI393" s="239">
        <f>IF(N393="nulová",J393,0)</f>
        <v>0</v>
      </c>
      <c r="BJ393" s="14" t="s">
        <v>81</v>
      </c>
      <c r="BK393" s="239">
        <f>ROUND(I393*H393,2)</f>
        <v>396</v>
      </c>
      <c r="BL393" s="14" t="s">
        <v>182</v>
      </c>
      <c r="BM393" s="238" t="s">
        <v>951</v>
      </c>
    </row>
    <row r="394" s="2" customFormat="1" ht="37.8" customHeight="1">
      <c r="A394" s="31"/>
      <c r="B394" s="32"/>
      <c r="C394" s="240" t="s">
        <v>555</v>
      </c>
      <c r="D394" s="240" t="s">
        <v>194</v>
      </c>
      <c r="E394" s="241" t="s">
        <v>952</v>
      </c>
      <c r="F394" s="242" t="s">
        <v>953</v>
      </c>
      <c r="G394" s="243" t="s">
        <v>250</v>
      </c>
      <c r="H394" s="244">
        <v>1</v>
      </c>
      <c r="I394" s="245">
        <v>166.49000000000001</v>
      </c>
      <c r="J394" s="245">
        <f>ROUND(I394*H394,2)</f>
        <v>166.49000000000001</v>
      </c>
      <c r="K394" s="246"/>
      <c r="L394" s="247"/>
      <c r="M394" s="248" t="s">
        <v>1</v>
      </c>
      <c r="N394" s="249" t="s">
        <v>38</v>
      </c>
      <c r="O394" s="236">
        <v>0</v>
      </c>
      <c r="P394" s="236">
        <f>O394*H394</f>
        <v>0</v>
      </c>
      <c r="Q394" s="236">
        <v>0</v>
      </c>
      <c r="R394" s="236">
        <f>Q394*H394</f>
        <v>0</v>
      </c>
      <c r="S394" s="236">
        <v>0</v>
      </c>
      <c r="T394" s="237">
        <f>S394*H394</f>
        <v>0</v>
      </c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R394" s="238" t="s">
        <v>212</v>
      </c>
      <c r="AT394" s="238" t="s">
        <v>194</v>
      </c>
      <c r="AU394" s="238" t="s">
        <v>81</v>
      </c>
      <c r="AY394" s="14" t="s">
        <v>154</v>
      </c>
      <c r="BE394" s="239">
        <f>IF(N394="základná",J394,0)</f>
        <v>0</v>
      </c>
      <c r="BF394" s="239">
        <f>IF(N394="znížená",J394,0)</f>
        <v>166.49000000000001</v>
      </c>
      <c r="BG394" s="239">
        <f>IF(N394="zákl. prenesená",J394,0)</f>
        <v>0</v>
      </c>
      <c r="BH394" s="239">
        <f>IF(N394="zníž. prenesená",J394,0)</f>
        <v>0</v>
      </c>
      <c r="BI394" s="239">
        <f>IF(N394="nulová",J394,0)</f>
        <v>0</v>
      </c>
      <c r="BJ394" s="14" t="s">
        <v>81</v>
      </c>
      <c r="BK394" s="239">
        <f>ROUND(I394*H394,2)</f>
        <v>166.49000000000001</v>
      </c>
      <c r="BL394" s="14" t="s">
        <v>182</v>
      </c>
      <c r="BM394" s="238" t="s">
        <v>954</v>
      </c>
    </row>
    <row r="395" s="2" customFormat="1" ht="37.8" customHeight="1">
      <c r="A395" s="31"/>
      <c r="B395" s="32"/>
      <c r="C395" s="240" t="s">
        <v>955</v>
      </c>
      <c r="D395" s="240" t="s">
        <v>194</v>
      </c>
      <c r="E395" s="241" t="s">
        <v>956</v>
      </c>
      <c r="F395" s="242" t="s">
        <v>957</v>
      </c>
      <c r="G395" s="243" t="s">
        <v>250</v>
      </c>
      <c r="H395" s="244">
        <v>1</v>
      </c>
      <c r="I395" s="245">
        <v>155.80000000000001</v>
      </c>
      <c r="J395" s="245">
        <f>ROUND(I395*H395,2)</f>
        <v>155.80000000000001</v>
      </c>
      <c r="K395" s="246"/>
      <c r="L395" s="247"/>
      <c r="M395" s="248" t="s">
        <v>1</v>
      </c>
      <c r="N395" s="249" t="s">
        <v>38</v>
      </c>
      <c r="O395" s="236">
        <v>0</v>
      </c>
      <c r="P395" s="236">
        <f>O395*H395</f>
        <v>0</v>
      </c>
      <c r="Q395" s="236">
        <v>0</v>
      </c>
      <c r="R395" s="236">
        <f>Q395*H395</f>
        <v>0</v>
      </c>
      <c r="S395" s="236">
        <v>0</v>
      </c>
      <c r="T395" s="237">
        <f>S395*H395</f>
        <v>0</v>
      </c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R395" s="238" t="s">
        <v>212</v>
      </c>
      <c r="AT395" s="238" t="s">
        <v>194</v>
      </c>
      <c r="AU395" s="238" t="s">
        <v>81</v>
      </c>
      <c r="AY395" s="14" t="s">
        <v>154</v>
      </c>
      <c r="BE395" s="239">
        <f>IF(N395="základná",J395,0)</f>
        <v>0</v>
      </c>
      <c r="BF395" s="239">
        <f>IF(N395="znížená",J395,0)</f>
        <v>155.80000000000001</v>
      </c>
      <c r="BG395" s="239">
        <f>IF(N395="zákl. prenesená",J395,0)</f>
        <v>0</v>
      </c>
      <c r="BH395" s="239">
        <f>IF(N395="zníž. prenesená",J395,0)</f>
        <v>0</v>
      </c>
      <c r="BI395" s="239">
        <f>IF(N395="nulová",J395,0)</f>
        <v>0</v>
      </c>
      <c r="BJ395" s="14" t="s">
        <v>81</v>
      </c>
      <c r="BK395" s="239">
        <f>ROUND(I395*H395,2)</f>
        <v>155.80000000000001</v>
      </c>
      <c r="BL395" s="14" t="s">
        <v>182</v>
      </c>
      <c r="BM395" s="238" t="s">
        <v>958</v>
      </c>
    </row>
    <row r="396" s="2" customFormat="1" ht="37.8" customHeight="1">
      <c r="A396" s="31"/>
      <c r="B396" s="32"/>
      <c r="C396" s="240" t="s">
        <v>558</v>
      </c>
      <c r="D396" s="240" t="s">
        <v>194</v>
      </c>
      <c r="E396" s="241" t="s">
        <v>959</v>
      </c>
      <c r="F396" s="242" t="s">
        <v>960</v>
      </c>
      <c r="G396" s="243" t="s">
        <v>250</v>
      </c>
      <c r="H396" s="244">
        <v>6</v>
      </c>
      <c r="I396" s="245">
        <v>206.5</v>
      </c>
      <c r="J396" s="245">
        <f>ROUND(I396*H396,2)</f>
        <v>1239</v>
      </c>
      <c r="K396" s="246"/>
      <c r="L396" s="247"/>
      <c r="M396" s="248" t="s">
        <v>1</v>
      </c>
      <c r="N396" s="249" t="s">
        <v>38</v>
      </c>
      <c r="O396" s="236">
        <v>0</v>
      </c>
      <c r="P396" s="236">
        <f>O396*H396</f>
        <v>0</v>
      </c>
      <c r="Q396" s="236">
        <v>0</v>
      </c>
      <c r="R396" s="236">
        <f>Q396*H396</f>
        <v>0</v>
      </c>
      <c r="S396" s="236">
        <v>0</v>
      </c>
      <c r="T396" s="237">
        <f>S396*H396</f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238" t="s">
        <v>212</v>
      </c>
      <c r="AT396" s="238" t="s">
        <v>194</v>
      </c>
      <c r="AU396" s="238" t="s">
        <v>81</v>
      </c>
      <c r="AY396" s="14" t="s">
        <v>154</v>
      </c>
      <c r="BE396" s="239">
        <f>IF(N396="základná",J396,0)</f>
        <v>0</v>
      </c>
      <c r="BF396" s="239">
        <f>IF(N396="znížená",J396,0)</f>
        <v>1239</v>
      </c>
      <c r="BG396" s="239">
        <f>IF(N396="zákl. prenesená",J396,0)</f>
        <v>0</v>
      </c>
      <c r="BH396" s="239">
        <f>IF(N396="zníž. prenesená",J396,0)</f>
        <v>0</v>
      </c>
      <c r="BI396" s="239">
        <f>IF(N396="nulová",J396,0)</f>
        <v>0</v>
      </c>
      <c r="BJ396" s="14" t="s">
        <v>81</v>
      </c>
      <c r="BK396" s="239">
        <f>ROUND(I396*H396,2)</f>
        <v>1239</v>
      </c>
      <c r="BL396" s="14" t="s">
        <v>182</v>
      </c>
      <c r="BM396" s="238" t="s">
        <v>961</v>
      </c>
    </row>
    <row r="397" s="2" customFormat="1" ht="33" customHeight="1">
      <c r="A397" s="31"/>
      <c r="B397" s="32"/>
      <c r="C397" s="227" t="s">
        <v>962</v>
      </c>
      <c r="D397" s="227" t="s">
        <v>156</v>
      </c>
      <c r="E397" s="228" t="s">
        <v>963</v>
      </c>
      <c r="F397" s="229" t="s">
        <v>964</v>
      </c>
      <c r="G397" s="230" t="s">
        <v>250</v>
      </c>
      <c r="H397" s="231">
        <v>12</v>
      </c>
      <c r="I397" s="232">
        <v>49.5</v>
      </c>
      <c r="J397" s="232">
        <f>ROUND(I397*H397,2)</f>
        <v>594</v>
      </c>
      <c r="K397" s="233"/>
      <c r="L397" s="34"/>
      <c r="M397" s="234" t="s">
        <v>1</v>
      </c>
      <c r="N397" s="235" t="s">
        <v>38</v>
      </c>
      <c r="O397" s="236">
        <v>0.75262499999999999</v>
      </c>
      <c r="P397" s="236">
        <f>O397*H397</f>
        <v>9.0314999999999994</v>
      </c>
      <c r="Q397" s="236">
        <v>0</v>
      </c>
      <c r="R397" s="236">
        <f>Q397*H397</f>
        <v>0</v>
      </c>
      <c r="S397" s="236">
        <v>0</v>
      </c>
      <c r="T397" s="237">
        <f>S397*H397</f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238" t="s">
        <v>182</v>
      </c>
      <c r="AT397" s="238" t="s">
        <v>156</v>
      </c>
      <c r="AU397" s="238" t="s">
        <v>81</v>
      </c>
      <c r="AY397" s="14" t="s">
        <v>154</v>
      </c>
      <c r="BE397" s="239">
        <f>IF(N397="základná",J397,0)</f>
        <v>0</v>
      </c>
      <c r="BF397" s="239">
        <f>IF(N397="znížená",J397,0)</f>
        <v>594</v>
      </c>
      <c r="BG397" s="239">
        <f>IF(N397="zákl. prenesená",J397,0)</f>
        <v>0</v>
      </c>
      <c r="BH397" s="239">
        <f>IF(N397="zníž. prenesená",J397,0)</f>
        <v>0</v>
      </c>
      <c r="BI397" s="239">
        <f>IF(N397="nulová",J397,0)</f>
        <v>0</v>
      </c>
      <c r="BJ397" s="14" t="s">
        <v>81</v>
      </c>
      <c r="BK397" s="239">
        <f>ROUND(I397*H397,2)</f>
        <v>594</v>
      </c>
      <c r="BL397" s="14" t="s">
        <v>182</v>
      </c>
      <c r="BM397" s="238" t="s">
        <v>965</v>
      </c>
    </row>
    <row r="398" s="2" customFormat="1" ht="37.8" customHeight="1">
      <c r="A398" s="31"/>
      <c r="B398" s="32"/>
      <c r="C398" s="240" t="s">
        <v>562</v>
      </c>
      <c r="D398" s="240" t="s">
        <v>194</v>
      </c>
      <c r="E398" s="241" t="s">
        <v>966</v>
      </c>
      <c r="F398" s="242" t="s">
        <v>967</v>
      </c>
      <c r="G398" s="243" t="s">
        <v>250</v>
      </c>
      <c r="H398" s="244">
        <v>9</v>
      </c>
      <c r="I398" s="245">
        <v>226.53</v>
      </c>
      <c r="J398" s="245">
        <f>ROUND(I398*H398,2)</f>
        <v>2038.77</v>
      </c>
      <c r="K398" s="246"/>
      <c r="L398" s="247"/>
      <c r="M398" s="248" t="s">
        <v>1</v>
      </c>
      <c r="N398" s="249" t="s">
        <v>38</v>
      </c>
      <c r="O398" s="236">
        <v>0</v>
      </c>
      <c r="P398" s="236">
        <f>O398*H398</f>
        <v>0</v>
      </c>
      <c r="Q398" s="236">
        <v>0</v>
      </c>
      <c r="R398" s="236">
        <f>Q398*H398</f>
        <v>0</v>
      </c>
      <c r="S398" s="236">
        <v>0</v>
      </c>
      <c r="T398" s="237">
        <f>S398*H398</f>
        <v>0</v>
      </c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238" t="s">
        <v>212</v>
      </c>
      <c r="AT398" s="238" t="s">
        <v>194</v>
      </c>
      <c r="AU398" s="238" t="s">
        <v>81</v>
      </c>
      <c r="AY398" s="14" t="s">
        <v>154</v>
      </c>
      <c r="BE398" s="239">
        <f>IF(N398="základná",J398,0)</f>
        <v>0</v>
      </c>
      <c r="BF398" s="239">
        <f>IF(N398="znížená",J398,0)</f>
        <v>2038.77</v>
      </c>
      <c r="BG398" s="239">
        <f>IF(N398="zákl. prenesená",J398,0)</f>
        <v>0</v>
      </c>
      <c r="BH398" s="239">
        <f>IF(N398="zníž. prenesená",J398,0)</f>
        <v>0</v>
      </c>
      <c r="BI398" s="239">
        <f>IF(N398="nulová",J398,0)</f>
        <v>0</v>
      </c>
      <c r="BJ398" s="14" t="s">
        <v>81</v>
      </c>
      <c r="BK398" s="239">
        <f>ROUND(I398*H398,2)</f>
        <v>2038.77</v>
      </c>
      <c r="BL398" s="14" t="s">
        <v>182</v>
      </c>
      <c r="BM398" s="238" t="s">
        <v>968</v>
      </c>
    </row>
    <row r="399" s="2" customFormat="1" ht="37.8" customHeight="1">
      <c r="A399" s="31"/>
      <c r="B399" s="32"/>
      <c r="C399" s="240" t="s">
        <v>969</v>
      </c>
      <c r="D399" s="240" t="s">
        <v>194</v>
      </c>
      <c r="E399" s="241" t="s">
        <v>970</v>
      </c>
      <c r="F399" s="242" t="s">
        <v>971</v>
      </c>
      <c r="G399" s="243" t="s">
        <v>250</v>
      </c>
      <c r="H399" s="244">
        <v>3</v>
      </c>
      <c r="I399" s="245">
        <v>246.53</v>
      </c>
      <c r="J399" s="245">
        <f>ROUND(I399*H399,2)</f>
        <v>739.59000000000003</v>
      </c>
      <c r="K399" s="246"/>
      <c r="L399" s="247"/>
      <c r="M399" s="248" t="s">
        <v>1</v>
      </c>
      <c r="N399" s="249" t="s">
        <v>38</v>
      </c>
      <c r="O399" s="236">
        <v>0</v>
      </c>
      <c r="P399" s="236">
        <f>O399*H399</f>
        <v>0</v>
      </c>
      <c r="Q399" s="236">
        <v>0</v>
      </c>
      <c r="R399" s="236">
        <f>Q399*H399</f>
        <v>0</v>
      </c>
      <c r="S399" s="236">
        <v>0</v>
      </c>
      <c r="T399" s="237">
        <f>S399*H399</f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238" t="s">
        <v>212</v>
      </c>
      <c r="AT399" s="238" t="s">
        <v>194</v>
      </c>
      <c r="AU399" s="238" t="s">
        <v>81</v>
      </c>
      <c r="AY399" s="14" t="s">
        <v>154</v>
      </c>
      <c r="BE399" s="239">
        <f>IF(N399="základná",J399,0)</f>
        <v>0</v>
      </c>
      <c r="BF399" s="239">
        <f>IF(N399="znížená",J399,0)</f>
        <v>739.59000000000003</v>
      </c>
      <c r="BG399" s="239">
        <f>IF(N399="zákl. prenesená",J399,0)</f>
        <v>0</v>
      </c>
      <c r="BH399" s="239">
        <f>IF(N399="zníž. prenesená",J399,0)</f>
        <v>0</v>
      </c>
      <c r="BI399" s="239">
        <f>IF(N399="nulová",J399,0)</f>
        <v>0</v>
      </c>
      <c r="BJ399" s="14" t="s">
        <v>81</v>
      </c>
      <c r="BK399" s="239">
        <f>ROUND(I399*H399,2)</f>
        <v>739.59000000000003</v>
      </c>
      <c r="BL399" s="14" t="s">
        <v>182</v>
      </c>
      <c r="BM399" s="238" t="s">
        <v>972</v>
      </c>
    </row>
    <row r="400" s="2" customFormat="1" ht="33" customHeight="1">
      <c r="A400" s="31"/>
      <c r="B400" s="32"/>
      <c r="C400" s="227" t="s">
        <v>565</v>
      </c>
      <c r="D400" s="227" t="s">
        <v>156</v>
      </c>
      <c r="E400" s="228" t="s">
        <v>973</v>
      </c>
      <c r="F400" s="229" t="s">
        <v>974</v>
      </c>
      <c r="G400" s="230" t="s">
        <v>250</v>
      </c>
      <c r="H400" s="231">
        <v>2</v>
      </c>
      <c r="I400" s="232">
        <v>55</v>
      </c>
      <c r="J400" s="232">
        <f>ROUND(I400*H400,2)</f>
        <v>110</v>
      </c>
      <c r="K400" s="233"/>
      <c r="L400" s="34"/>
      <c r="M400" s="234" t="s">
        <v>1</v>
      </c>
      <c r="N400" s="235" t="s">
        <v>38</v>
      </c>
      <c r="O400" s="236">
        <v>0.83448999999999995</v>
      </c>
      <c r="P400" s="236">
        <f>O400*H400</f>
        <v>1.6689799999999999</v>
      </c>
      <c r="Q400" s="236">
        <v>0</v>
      </c>
      <c r="R400" s="236">
        <f>Q400*H400</f>
        <v>0</v>
      </c>
      <c r="S400" s="236">
        <v>0</v>
      </c>
      <c r="T400" s="237">
        <f>S400*H400</f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238" t="s">
        <v>182</v>
      </c>
      <c r="AT400" s="238" t="s">
        <v>156</v>
      </c>
      <c r="AU400" s="238" t="s">
        <v>81</v>
      </c>
      <c r="AY400" s="14" t="s">
        <v>154</v>
      </c>
      <c r="BE400" s="239">
        <f>IF(N400="základná",J400,0)</f>
        <v>0</v>
      </c>
      <c r="BF400" s="239">
        <f>IF(N400="znížená",J400,0)</f>
        <v>110</v>
      </c>
      <c r="BG400" s="239">
        <f>IF(N400="zákl. prenesená",J400,0)</f>
        <v>0</v>
      </c>
      <c r="BH400" s="239">
        <f>IF(N400="zníž. prenesená",J400,0)</f>
        <v>0</v>
      </c>
      <c r="BI400" s="239">
        <f>IF(N400="nulová",J400,0)</f>
        <v>0</v>
      </c>
      <c r="BJ400" s="14" t="s">
        <v>81</v>
      </c>
      <c r="BK400" s="239">
        <f>ROUND(I400*H400,2)</f>
        <v>110</v>
      </c>
      <c r="BL400" s="14" t="s">
        <v>182</v>
      </c>
      <c r="BM400" s="238" t="s">
        <v>975</v>
      </c>
    </row>
    <row r="401" s="2" customFormat="1" ht="37.8" customHeight="1">
      <c r="A401" s="31"/>
      <c r="B401" s="32"/>
      <c r="C401" s="240" t="s">
        <v>976</v>
      </c>
      <c r="D401" s="240" t="s">
        <v>194</v>
      </c>
      <c r="E401" s="241" t="s">
        <v>977</v>
      </c>
      <c r="F401" s="242" t="s">
        <v>978</v>
      </c>
      <c r="G401" s="243" t="s">
        <v>250</v>
      </c>
      <c r="H401" s="244">
        <v>2</v>
      </c>
      <c r="I401" s="245">
        <v>266.55000000000001</v>
      </c>
      <c r="J401" s="245">
        <f>ROUND(I401*H401,2)</f>
        <v>533.10000000000002</v>
      </c>
      <c r="K401" s="246"/>
      <c r="L401" s="247"/>
      <c r="M401" s="248" t="s">
        <v>1</v>
      </c>
      <c r="N401" s="249" t="s">
        <v>38</v>
      </c>
      <c r="O401" s="236">
        <v>0</v>
      </c>
      <c r="P401" s="236">
        <f>O401*H401</f>
        <v>0</v>
      </c>
      <c r="Q401" s="236">
        <v>0</v>
      </c>
      <c r="R401" s="236">
        <f>Q401*H401</f>
        <v>0</v>
      </c>
      <c r="S401" s="236">
        <v>0</v>
      </c>
      <c r="T401" s="237">
        <f>S401*H401</f>
        <v>0</v>
      </c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R401" s="238" t="s">
        <v>212</v>
      </c>
      <c r="AT401" s="238" t="s">
        <v>194</v>
      </c>
      <c r="AU401" s="238" t="s">
        <v>81</v>
      </c>
      <c r="AY401" s="14" t="s">
        <v>154</v>
      </c>
      <c r="BE401" s="239">
        <f>IF(N401="základná",J401,0)</f>
        <v>0</v>
      </c>
      <c r="BF401" s="239">
        <f>IF(N401="znížená",J401,0)</f>
        <v>533.10000000000002</v>
      </c>
      <c r="BG401" s="239">
        <f>IF(N401="zákl. prenesená",J401,0)</f>
        <v>0</v>
      </c>
      <c r="BH401" s="239">
        <f>IF(N401="zníž. prenesená",J401,0)</f>
        <v>0</v>
      </c>
      <c r="BI401" s="239">
        <f>IF(N401="nulová",J401,0)</f>
        <v>0</v>
      </c>
      <c r="BJ401" s="14" t="s">
        <v>81</v>
      </c>
      <c r="BK401" s="239">
        <f>ROUND(I401*H401,2)</f>
        <v>533.10000000000002</v>
      </c>
      <c r="BL401" s="14" t="s">
        <v>182</v>
      </c>
      <c r="BM401" s="238" t="s">
        <v>979</v>
      </c>
    </row>
    <row r="402" s="2" customFormat="1" ht="33" customHeight="1">
      <c r="A402" s="31"/>
      <c r="B402" s="32"/>
      <c r="C402" s="227" t="s">
        <v>571</v>
      </c>
      <c r="D402" s="227" t="s">
        <v>156</v>
      </c>
      <c r="E402" s="228" t="s">
        <v>980</v>
      </c>
      <c r="F402" s="229" t="s">
        <v>981</v>
      </c>
      <c r="G402" s="230" t="s">
        <v>250</v>
      </c>
      <c r="H402" s="231">
        <v>4</v>
      </c>
      <c r="I402" s="232">
        <v>49.5</v>
      </c>
      <c r="J402" s="232">
        <f>ROUND(I402*H402,2)</f>
        <v>198</v>
      </c>
      <c r="K402" s="233"/>
      <c r="L402" s="34"/>
      <c r="M402" s="234" t="s">
        <v>1</v>
      </c>
      <c r="N402" s="235" t="s">
        <v>38</v>
      </c>
      <c r="O402" s="236">
        <v>0.71409199999999995</v>
      </c>
      <c r="P402" s="236">
        <f>O402*H402</f>
        <v>2.8563679999999998</v>
      </c>
      <c r="Q402" s="236">
        <v>0</v>
      </c>
      <c r="R402" s="236">
        <f>Q402*H402</f>
        <v>0</v>
      </c>
      <c r="S402" s="236">
        <v>0</v>
      </c>
      <c r="T402" s="237">
        <f>S402*H402</f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238" t="s">
        <v>182</v>
      </c>
      <c r="AT402" s="238" t="s">
        <v>156</v>
      </c>
      <c r="AU402" s="238" t="s">
        <v>81</v>
      </c>
      <c r="AY402" s="14" t="s">
        <v>154</v>
      </c>
      <c r="BE402" s="239">
        <f>IF(N402="základná",J402,0)</f>
        <v>0</v>
      </c>
      <c r="BF402" s="239">
        <f>IF(N402="znížená",J402,0)</f>
        <v>198</v>
      </c>
      <c r="BG402" s="239">
        <f>IF(N402="zákl. prenesená",J402,0)</f>
        <v>0</v>
      </c>
      <c r="BH402" s="239">
        <f>IF(N402="zníž. prenesená",J402,0)</f>
        <v>0</v>
      </c>
      <c r="BI402" s="239">
        <f>IF(N402="nulová",J402,0)</f>
        <v>0</v>
      </c>
      <c r="BJ402" s="14" t="s">
        <v>81</v>
      </c>
      <c r="BK402" s="239">
        <f>ROUND(I402*H402,2)</f>
        <v>198</v>
      </c>
      <c r="BL402" s="14" t="s">
        <v>182</v>
      </c>
      <c r="BM402" s="238" t="s">
        <v>982</v>
      </c>
    </row>
    <row r="403" s="2" customFormat="1" ht="37.8" customHeight="1">
      <c r="A403" s="31"/>
      <c r="B403" s="32"/>
      <c r="C403" s="240" t="s">
        <v>983</v>
      </c>
      <c r="D403" s="240" t="s">
        <v>194</v>
      </c>
      <c r="E403" s="241" t="s">
        <v>984</v>
      </c>
      <c r="F403" s="242" t="s">
        <v>985</v>
      </c>
      <c r="G403" s="243" t="s">
        <v>250</v>
      </c>
      <c r="H403" s="244">
        <v>4</v>
      </c>
      <c r="I403" s="245">
        <v>241.28999999999999</v>
      </c>
      <c r="J403" s="245">
        <f>ROUND(I403*H403,2)</f>
        <v>965.15999999999997</v>
      </c>
      <c r="K403" s="246"/>
      <c r="L403" s="247"/>
      <c r="M403" s="248" t="s">
        <v>1</v>
      </c>
      <c r="N403" s="249" t="s">
        <v>38</v>
      </c>
      <c r="O403" s="236">
        <v>0</v>
      </c>
      <c r="P403" s="236">
        <f>O403*H403</f>
        <v>0</v>
      </c>
      <c r="Q403" s="236">
        <v>0</v>
      </c>
      <c r="R403" s="236">
        <f>Q403*H403</f>
        <v>0</v>
      </c>
      <c r="S403" s="236">
        <v>0</v>
      </c>
      <c r="T403" s="237">
        <f>S403*H403</f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238" t="s">
        <v>212</v>
      </c>
      <c r="AT403" s="238" t="s">
        <v>194</v>
      </c>
      <c r="AU403" s="238" t="s">
        <v>81</v>
      </c>
      <c r="AY403" s="14" t="s">
        <v>154</v>
      </c>
      <c r="BE403" s="239">
        <f>IF(N403="základná",J403,0)</f>
        <v>0</v>
      </c>
      <c r="BF403" s="239">
        <f>IF(N403="znížená",J403,0)</f>
        <v>965.15999999999997</v>
      </c>
      <c r="BG403" s="239">
        <f>IF(N403="zákl. prenesená",J403,0)</f>
        <v>0</v>
      </c>
      <c r="BH403" s="239">
        <f>IF(N403="zníž. prenesená",J403,0)</f>
        <v>0</v>
      </c>
      <c r="BI403" s="239">
        <f>IF(N403="nulová",J403,0)</f>
        <v>0</v>
      </c>
      <c r="BJ403" s="14" t="s">
        <v>81</v>
      </c>
      <c r="BK403" s="239">
        <f>ROUND(I403*H403,2)</f>
        <v>965.15999999999997</v>
      </c>
      <c r="BL403" s="14" t="s">
        <v>182</v>
      </c>
      <c r="BM403" s="238" t="s">
        <v>986</v>
      </c>
    </row>
    <row r="404" s="2" customFormat="1" ht="33" customHeight="1">
      <c r="A404" s="31"/>
      <c r="B404" s="32"/>
      <c r="C404" s="227" t="s">
        <v>574</v>
      </c>
      <c r="D404" s="227" t="s">
        <v>156</v>
      </c>
      <c r="E404" s="228" t="s">
        <v>987</v>
      </c>
      <c r="F404" s="229" t="s">
        <v>988</v>
      </c>
      <c r="G404" s="230" t="s">
        <v>250</v>
      </c>
      <c r="H404" s="231">
        <v>1</v>
      </c>
      <c r="I404" s="232">
        <v>49.5</v>
      </c>
      <c r="J404" s="232">
        <f>ROUND(I404*H404,2)</f>
        <v>49.5</v>
      </c>
      <c r="K404" s="233"/>
      <c r="L404" s="34"/>
      <c r="M404" s="234" t="s">
        <v>1</v>
      </c>
      <c r="N404" s="235" t="s">
        <v>38</v>
      </c>
      <c r="O404" s="236">
        <v>0.79683999999999999</v>
      </c>
      <c r="P404" s="236">
        <f>O404*H404</f>
        <v>0.79683999999999999</v>
      </c>
      <c r="Q404" s="236">
        <v>0</v>
      </c>
      <c r="R404" s="236">
        <f>Q404*H404</f>
        <v>0</v>
      </c>
      <c r="S404" s="236">
        <v>0</v>
      </c>
      <c r="T404" s="237">
        <f>S404*H404</f>
        <v>0</v>
      </c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R404" s="238" t="s">
        <v>182</v>
      </c>
      <c r="AT404" s="238" t="s">
        <v>156</v>
      </c>
      <c r="AU404" s="238" t="s">
        <v>81</v>
      </c>
      <c r="AY404" s="14" t="s">
        <v>154</v>
      </c>
      <c r="BE404" s="239">
        <f>IF(N404="základná",J404,0)</f>
        <v>0</v>
      </c>
      <c r="BF404" s="239">
        <f>IF(N404="znížená",J404,0)</f>
        <v>49.5</v>
      </c>
      <c r="BG404" s="239">
        <f>IF(N404="zákl. prenesená",J404,0)</f>
        <v>0</v>
      </c>
      <c r="BH404" s="239">
        <f>IF(N404="zníž. prenesená",J404,0)</f>
        <v>0</v>
      </c>
      <c r="BI404" s="239">
        <f>IF(N404="nulová",J404,0)</f>
        <v>0</v>
      </c>
      <c r="BJ404" s="14" t="s">
        <v>81</v>
      </c>
      <c r="BK404" s="239">
        <f>ROUND(I404*H404,2)</f>
        <v>49.5</v>
      </c>
      <c r="BL404" s="14" t="s">
        <v>182</v>
      </c>
      <c r="BM404" s="238" t="s">
        <v>989</v>
      </c>
    </row>
    <row r="405" s="2" customFormat="1" ht="37.8" customHeight="1">
      <c r="A405" s="31"/>
      <c r="B405" s="32"/>
      <c r="C405" s="240" t="s">
        <v>990</v>
      </c>
      <c r="D405" s="240" t="s">
        <v>194</v>
      </c>
      <c r="E405" s="241" t="s">
        <v>991</v>
      </c>
      <c r="F405" s="242" t="s">
        <v>992</v>
      </c>
      <c r="G405" s="243" t="s">
        <v>250</v>
      </c>
      <c r="H405" s="244">
        <v>1</v>
      </c>
      <c r="I405" s="245">
        <v>327.42000000000002</v>
      </c>
      <c r="J405" s="245">
        <f>ROUND(I405*H405,2)</f>
        <v>327.42000000000002</v>
      </c>
      <c r="K405" s="246"/>
      <c r="L405" s="247"/>
      <c r="M405" s="248" t="s">
        <v>1</v>
      </c>
      <c r="N405" s="249" t="s">
        <v>38</v>
      </c>
      <c r="O405" s="236">
        <v>0</v>
      </c>
      <c r="P405" s="236">
        <f>O405*H405</f>
        <v>0</v>
      </c>
      <c r="Q405" s="236">
        <v>0</v>
      </c>
      <c r="R405" s="236">
        <f>Q405*H405</f>
        <v>0</v>
      </c>
      <c r="S405" s="236">
        <v>0</v>
      </c>
      <c r="T405" s="237">
        <f>S405*H405</f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238" t="s">
        <v>212</v>
      </c>
      <c r="AT405" s="238" t="s">
        <v>194</v>
      </c>
      <c r="AU405" s="238" t="s">
        <v>81</v>
      </c>
      <c r="AY405" s="14" t="s">
        <v>154</v>
      </c>
      <c r="BE405" s="239">
        <f>IF(N405="základná",J405,0)</f>
        <v>0</v>
      </c>
      <c r="BF405" s="239">
        <f>IF(N405="znížená",J405,0)</f>
        <v>327.42000000000002</v>
      </c>
      <c r="BG405" s="239">
        <f>IF(N405="zákl. prenesená",J405,0)</f>
        <v>0</v>
      </c>
      <c r="BH405" s="239">
        <f>IF(N405="zníž. prenesená",J405,0)</f>
        <v>0</v>
      </c>
      <c r="BI405" s="239">
        <f>IF(N405="nulová",J405,0)</f>
        <v>0</v>
      </c>
      <c r="BJ405" s="14" t="s">
        <v>81</v>
      </c>
      <c r="BK405" s="239">
        <f>ROUND(I405*H405,2)</f>
        <v>327.42000000000002</v>
      </c>
      <c r="BL405" s="14" t="s">
        <v>182</v>
      </c>
      <c r="BM405" s="238" t="s">
        <v>993</v>
      </c>
    </row>
    <row r="406" s="2" customFormat="1" ht="24.15" customHeight="1">
      <c r="A406" s="31"/>
      <c r="B406" s="32"/>
      <c r="C406" s="227" t="s">
        <v>578</v>
      </c>
      <c r="D406" s="227" t="s">
        <v>156</v>
      </c>
      <c r="E406" s="228" t="s">
        <v>994</v>
      </c>
      <c r="F406" s="229" t="s">
        <v>995</v>
      </c>
      <c r="G406" s="230" t="s">
        <v>408</v>
      </c>
      <c r="H406" s="231">
        <v>57.296999999999997</v>
      </c>
      <c r="I406" s="232">
        <v>1.815</v>
      </c>
      <c r="J406" s="232">
        <f>ROUND(I406*H406,2)</f>
        <v>103.99</v>
      </c>
      <c r="K406" s="233"/>
      <c r="L406" s="34"/>
      <c r="M406" s="234" t="s">
        <v>1</v>
      </c>
      <c r="N406" s="235" t="s">
        <v>38</v>
      </c>
      <c r="O406" s="236">
        <v>0</v>
      </c>
      <c r="P406" s="236">
        <f>O406*H406</f>
        <v>0</v>
      </c>
      <c r="Q406" s="236">
        <v>0</v>
      </c>
      <c r="R406" s="236">
        <f>Q406*H406</f>
        <v>0</v>
      </c>
      <c r="S406" s="236">
        <v>0</v>
      </c>
      <c r="T406" s="237">
        <f>S406*H406</f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238" t="s">
        <v>182</v>
      </c>
      <c r="AT406" s="238" t="s">
        <v>156</v>
      </c>
      <c r="AU406" s="238" t="s">
        <v>81</v>
      </c>
      <c r="AY406" s="14" t="s">
        <v>154</v>
      </c>
      <c r="BE406" s="239">
        <f>IF(N406="základná",J406,0)</f>
        <v>0</v>
      </c>
      <c r="BF406" s="239">
        <f>IF(N406="znížená",J406,0)</f>
        <v>103.99</v>
      </c>
      <c r="BG406" s="239">
        <f>IF(N406="zákl. prenesená",J406,0)</f>
        <v>0</v>
      </c>
      <c r="BH406" s="239">
        <f>IF(N406="zníž. prenesená",J406,0)</f>
        <v>0</v>
      </c>
      <c r="BI406" s="239">
        <f>IF(N406="nulová",J406,0)</f>
        <v>0</v>
      </c>
      <c r="BJ406" s="14" t="s">
        <v>81</v>
      </c>
      <c r="BK406" s="239">
        <f>ROUND(I406*H406,2)</f>
        <v>103.99</v>
      </c>
      <c r="BL406" s="14" t="s">
        <v>182</v>
      </c>
      <c r="BM406" s="238" t="s">
        <v>996</v>
      </c>
    </row>
    <row r="407" s="12" customFormat="1" ht="22.8" customHeight="1">
      <c r="A407" s="12"/>
      <c r="B407" s="212"/>
      <c r="C407" s="213"/>
      <c r="D407" s="214" t="s">
        <v>71</v>
      </c>
      <c r="E407" s="225" t="s">
        <v>997</v>
      </c>
      <c r="F407" s="225" t="s">
        <v>998</v>
      </c>
      <c r="G407" s="213"/>
      <c r="H407" s="213"/>
      <c r="I407" s="213"/>
      <c r="J407" s="226">
        <f>BK407</f>
        <v>41097.459999999999</v>
      </c>
      <c r="K407" s="213"/>
      <c r="L407" s="217"/>
      <c r="M407" s="218"/>
      <c r="N407" s="219"/>
      <c r="O407" s="219"/>
      <c r="P407" s="220">
        <f>SUM(P408:P410)</f>
        <v>1323.30702122</v>
      </c>
      <c r="Q407" s="219"/>
      <c r="R407" s="220">
        <f>SUM(R408:R410)</f>
        <v>18.206352712640001</v>
      </c>
      <c r="S407" s="219"/>
      <c r="T407" s="221">
        <f>SUM(T408:T410)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22" t="s">
        <v>81</v>
      </c>
      <c r="AT407" s="223" t="s">
        <v>71</v>
      </c>
      <c r="AU407" s="223" t="s">
        <v>77</v>
      </c>
      <c r="AY407" s="222" t="s">
        <v>154</v>
      </c>
      <c r="BK407" s="224">
        <f>SUM(BK408:BK410)</f>
        <v>41097.459999999999</v>
      </c>
    </row>
    <row r="408" s="2" customFormat="1" ht="33" customHeight="1">
      <c r="A408" s="31"/>
      <c r="B408" s="32"/>
      <c r="C408" s="227" t="s">
        <v>999</v>
      </c>
      <c r="D408" s="227" t="s">
        <v>156</v>
      </c>
      <c r="E408" s="228" t="s">
        <v>1000</v>
      </c>
      <c r="F408" s="229" t="s">
        <v>1001</v>
      </c>
      <c r="G408" s="230" t="s">
        <v>159</v>
      </c>
      <c r="H408" s="231">
        <v>580.66200000000003</v>
      </c>
      <c r="I408" s="232">
        <v>25.899999999999999</v>
      </c>
      <c r="J408" s="232">
        <f>ROUND(I408*H408,2)</f>
        <v>15039.15</v>
      </c>
      <c r="K408" s="233"/>
      <c r="L408" s="34"/>
      <c r="M408" s="234" t="s">
        <v>1</v>
      </c>
      <c r="N408" s="235" t="s">
        <v>38</v>
      </c>
      <c r="O408" s="236">
        <v>0.83831</v>
      </c>
      <c r="P408" s="236">
        <f>O408*H408</f>
        <v>486.77476122000002</v>
      </c>
      <c r="Q408" s="236">
        <v>0.01222122</v>
      </c>
      <c r="R408" s="236">
        <f>Q408*H408</f>
        <v>7.0963980476400002</v>
      </c>
      <c r="S408" s="236">
        <v>0</v>
      </c>
      <c r="T408" s="237">
        <f>S408*H408</f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238" t="s">
        <v>182</v>
      </c>
      <c r="AT408" s="238" t="s">
        <v>156</v>
      </c>
      <c r="AU408" s="238" t="s">
        <v>81</v>
      </c>
      <c r="AY408" s="14" t="s">
        <v>154</v>
      </c>
      <c r="BE408" s="239">
        <f>IF(N408="základná",J408,0)</f>
        <v>0</v>
      </c>
      <c r="BF408" s="239">
        <f>IF(N408="znížená",J408,0)</f>
        <v>15039.15</v>
      </c>
      <c r="BG408" s="239">
        <f>IF(N408="zákl. prenesená",J408,0)</f>
        <v>0</v>
      </c>
      <c r="BH408" s="239">
        <f>IF(N408="zníž. prenesená",J408,0)</f>
        <v>0</v>
      </c>
      <c r="BI408" s="239">
        <f>IF(N408="nulová",J408,0)</f>
        <v>0</v>
      </c>
      <c r="BJ408" s="14" t="s">
        <v>81</v>
      </c>
      <c r="BK408" s="239">
        <f>ROUND(I408*H408,2)</f>
        <v>15039.15</v>
      </c>
      <c r="BL408" s="14" t="s">
        <v>182</v>
      </c>
      <c r="BM408" s="238" t="s">
        <v>1002</v>
      </c>
    </row>
    <row r="409" s="2" customFormat="1" ht="37.8" customHeight="1">
      <c r="A409" s="31"/>
      <c r="B409" s="32"/>
      <c r="C409" s="227" t="s">
        <v>581</v>
      </c>
      <c r="D409" s="227" t="s">
        <v>156</v>
      </c>
      <c r="E409" s="228" t="s">
        <v>1003</v>
      </c>
      <c r="F409" s="229" t="s">
        <v>1004</v>
      </c>
      <c r="G409" s="230" t="s">
        <v>159</v>
      </c>
      <c r="H409" s="231">
        <v>912.04999999999995</v>
      </c>
      <c r="I409" s="232">
        <v>28.309999999999999</v>
      </c>
      <c r="J409" s="232">
        <f>ROUND(I409*H409,2)</f>
        <v>25820.139999999999</v>
      </c>
      <c r="K409" s="233"/>
      <c r="L409" s="34"/>
      <c r="M409" s="234" t="s">
        <v>1</v>
      </c>
      <c r="N409" s="235" t="s">
        <v>38</v>
      </c>
      <c r="O409" s="236">
        <v>0.91720000000000002</v>
      </c>
      <c r="P409" s="236">
        <f>O409*H409</f>
        <v>836.53225999999995</v>
      </c>
      <c r="Q409" s="236">
        <v>0.012181300000000001</v>
      </c>
      <c r="R409" s="236">
        <f>Q409*H409</f>
        <v>11.109954665</v>
      </c>
      <c r="S409" s="236">
        <v>0</v>
      </c>
      <c r="T409" s="237">
        <f>S409*H409</f>
        <v>0</v>
      </c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R409" s="238" t="s">
        <v>182</v>
      </c>
      <c r="AT409" s="238" t="s">
        <v>156</v>
      </c>
      <c r="AU409" s="238" t="s">
        <v>81</v>
      </c>
      <c r="AY409" s="14" t="s">
        <v>154</v>
      </c>
      <c r="BE409" s="239">
        <f>IF(N409="základná",J409,0)</f>
        <v>0</v>
      </c>
      <c r="BF409" s="239">
        <f>IF(N409="znížená",J409,0)</f>
        <v>25820.139999999999</v>
      </c>
      <c r="BG409" s="239">
        <f>IF(N409="zákl. prenesená",J409,0)</f>
        <v>0</v>
      </c>
      <c r="BH409" s="239">
        <f>IF(N409="zníž. prenesená",J409,0)</f>
        <v>0</v>
      </c>
      <c r="BI409" s="239">
        <f>IF(N409="nulová",J409,0)</f>
        <v>0</v>
      </c>
      <c r="BJ409" s="14" t="s">
        <v>81</v>
      </c>
      <c r="BK409" s="239">
        <f>ROUND(I409*H409,2)</f>
        <v>25820.139999999999</v>
      </c>
      <c r="BL409" s="14" t="s">
        <v>182</v>
      </c>
      <c r="BM409" s="238" t="s">
        <v>1005</v>
      </c>
    </row>
    <row r="410" s="2" customFormat="1" ht="24.15" customHeight="1">
      <c r="A410" s="31"/>
      <c r="B410" s="32"/>
      <c r="C410" s="227" t="s">
        <v>1006</v>
      </c>
      <c r="D410" s="227" t="s">
        <v>156</v>
      </c>
      <c r="E410" s="228" t="s">
        <v>1007</v>
      </c>
      <c r="F410" s="229" t="s">
        <v>1008</v>
      </c>
      <c r="G410" s="230" t="s">
        <v>408</v>
      </c>
      <c r="H410" s="231">
        <v>396.94600000000003</v>
      </c>
      <c r="I410" s="232">
        <v>0.59999999999999998</v>
      </c>
      <c r="J410" s="232">
        <f>ROUND(I410*H410,2)</f>
        <v>238.16999999999999</v>
      </c>
      <c r="K410" s="233"/>
      <c r="L410" s="34"/>
      <c r="M410" s="234" t="s">
        <v>1</v>
      </c>
      <c r="N410" s="235" t="s">
        <v>38</v>
      </c>
      <c r="O410" s="236">
        <v>0</v>
      </c>
      <c r="P410" s="236">
        <f>O410*H410</f>
        <v>0</v>
      </c>
      <c r="Q410" s="236">
        <v>0</v>
      </c>
      <c r="R410" s="236">
        <f>Q410*H410</f>
        <v>0</v>
      </c>
      <c r="S410" s="236">
        <v>0</v>
      </c>
      <c r="T410" s="237">
        <f>S410*H410</f>
        <v>0</v>
      </c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R410" s="238" t="s">
        <v>182</v>
      </c>
      <c r="AT410" s="238" t="s">
        <v>156</v>
      </c>
      <c r="AU410" s="238" t="s">
        <v>81</v>
      </c>
      <c r="AY410" s="14" t="s">
        <v>154</v>
      </c>
      <c r="BE410" s="239">
        <f>IF(N410="základná",J410,0)</f>
        <v>0</v>
      </c>
      <c r="BF410" s="239">
        <f>IF(N410="znížená",J410,0)</f>
        <v>238.16999999999999</v>
      </c>
      <c r="BG410" s="239">
        <f>IF(N410="zákl. prenesená",J410,0)</f>
        <v>0</v>
      </c>
      <c r="BH410" s="239">
        <f>IF(N410="zníž. prenesená",J410,0)</f>
        <v>0</v>
      </c>
      <c r="BI410" s="239">
        <f>IF(N410="nulová",J410,0)</f>
        <v>0</v>
      </c>
      <c r="BJ410" s="14" t="s">
        <v>81</v>
      </c>
      <c r="BK410" s="239">
        <f>ROUND(I410*H410,2)</f>
        <v>238.16999999999999</v>
      </c>
      <c r="BL410" s="14" t="s">
        <v>182</v>
      </c>
      <c r="BM410" s="238" t="s">
        <v>1009</v>
      </c>
    </row>
    <row r="411" s="12" customFormat="1" ht="22.8" customHeight="1">
      <c r="A411" s="12"/>
      <c r="B411" s="212"/>
      <c r="C411" s="213"/>
      <c r="D411" s="214" t="s">
        <v>71</v>
      </c>
      <c r="E411" s="225" t="s">
        <v>1010</v>
      </c>
      <c r="F411" s="225" t="s">
        <v>1011</v>
      </c>
      <c r="G411" s="213"/>
      <c r="H411" s="213"/>
      <c r="I411" s="213"/>
      <c r="J411" s="226">
        <f>BK411</f>
        <v>7394.4499999999998</v>
      </c>
      <c r="K411" s="213"/>
      <c r="L411" s="217"/>
      <c r="M411" s="218"/>
      <c r="N411" s="219"/>
      <c r="O411" s="219"/>
      <c r="P411" s="220">
        <f>SUM(P412:P414)</f>
        <v>211.32802899999999</v>
      </c>
      <c r="Q411" s="219"/>
      <c r="R411" s="220">
        <f>SUM(R412:R414)</f>
        <v>0.54486442999999996</v>
      </c>
      <c r="S411" s="219"/>
      <c r="T411" s="221">
        <f>SUM(T412:T414)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22" t="s">
        <v>81</v>
      </c>
      <c r="AT411" s="223" t="s">
        <v>71</v>
      </c>
      <c r="AU411" s="223" t="s">
        <v>77</v>
      </c>
      <c r="AY411" s="222" t="s">
        <v>154</v>
      </c>
      <c r="BK411" s="224">
        <f>SUM(BK412:BK414)</f>
        <v>7394.4499999999998</v>
      </c>
    </row>
    <row r="412" s="2" customFormat="1" ht="33" customHeight="1">
      <c r="A412" s="31"/>
      <c r="B412" s="32"/>
      <c r="C412" s="227" t="s">
        <v>585</v>
      </c>
      <c r="D412" s="227" t="s">
        <v>156</v>
      </c>
      <c r="E412" s="228" t="s">
        <v>1012</v>
      </c>
      <c r="F412" s="229" t="s">
        <v>1013</v>
      </c>
      <c r="G412" s="230" t="s">
        <v>159</v>
      </c>
      <c r="H412" s="231">
        <v>6.5999999999999996</v>
      </c>
      <c r="I412" s="232">
        <v>68.939999999999998</v>
      </c>
      <c r="J412" s="232">
        <f>ROUND(I412*H412,2)</f>
        <v>455</v>
      </c>
      <c r="K412" s="233"/>
      <c r="L412" s="34"/>
      <c r="M412" s="234" t="s">
        <v>1</v>
      </c>
      <c r="N412" s="235" t="s">
        <v>38</v>
      </c>
      <c r="O412" s="236">
        <v>1.68834</v>
      </c>
      <c r="P412" s="236">
        <f>O412*H412</f>
        <v>11.143044</v>
      </c>
      <c r="Q412" s="236">
        <v>0.0068672000000000004</v>
      </c>
      <c r="R412" s="236">
        <f>Q412*H412</f>
        <v>0.045323519999999999</v>
      </c>
      <c r="S412" s="236">
        <v>0</v>
      </c>
      <c r="T412" s="237">
        <f>S412*H412</f>
        <v>0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238" t="s">
        <v>182</v>
      </c>
      <c r="AT412" s="238" t="s">
        <v>156</v>
      </c>
      <c r="AU412" s="238" t="s">
        <v>81</v>
      </c>
      <c r="AY412" s="14" t="s">
        <v>154</v>
      </c>
      <c r="BE412" s="239">
        <f>IF(N412="základná",J412,0)</f>
        <v>0</v>
      </c>
      <c r="BF412" s="239">
        <f>IF(N412="znížená",J412,0)</f>
        <v>455</v>
      </c>
      <c r="BG412" s="239">
        <f>IF(N412="zákl. prenesená",J412,0)</f>
        <v>0</v>
      </c>
      <c r="BH412" s="239">
        <f>IF(N412="zníž. prenesená",J412,0)</f>
        <v>0</v>
      </c>
      <c r="BI412" s="239">
        <f>IF(N412="nulová",J412,0)</f>
        <v>0</v>
      </c>
      <c r="BJ412" s="14" t="s">
        <v>81</v>
      </c>
      <c r="BK412" s="239">
        <f>ROUND(I412*H412,2)</f>
        <v>455</v>
      </c>
      <c r="BL412" s="14" t="s">
        <v>182</v>
      </c>
      <c r="BM412" s="238" t="s">
        <v>1014</v>
      </c>
    </row>
    <row r="413" s="2" customFormat="1" ht="37.8" customHeight="1">
      <c r="A413" s="31"/>
      <c r="B413" s="32"/>
      <c r="C413" s="227" t="s">
        <v>1015</v>
      </c>
      <c r="D413" s="227" t="s">
        <v>156</v>
      </c>
      <c r="E413" s="228" t="s">
        <v>1016</v>
      </c>
      <c r="F413" s="229" t="s">
        <v>1017</v>
      </c>
      <c r="G413" s="230" t="s">
        <v>373</v>
      </c>
      <c r="H413" s="231">
        <v>108.09999999999999</v>
      </c>
      <c r="I413" s="232">
        <v>62.909999999999997</v>
      </c>
      <c r="J413" s="232">
        <f>ROUND(I413*H413,2)</f>
        <v>6800.5699999999997</v>
      </c>
      <c r="K413" s="233"/>
      <c r="L413" s="34"/>
      <c r="M413" s="234" t="s">
        <v>1</v>
      </c>
      <c r="N413" s="235" t="s">
        <v>38</v>
      </c>
      <c r="O413" s="236">
        <v>1.85185</v>
      </c>
      <c r="P413" s="236">
        <f>O413*H413</f>
        <v>200.18498499999998</v>
      </c>
      <c r="Q413" s="236">
        <v>0.0046211000000000004</v>
      </c>
      <c r="R413" s="236">
        <f>Q413*H413</f>
        <v>0.49954091</v>
      </c>
      <c r="S413" s="236">
        <v>0</v>
      </c>
      <c r="T413" s="237">
        <f>S413*H413</f>
        <v>0</v>
      </c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R413" s="238" t="s">
        <v>182</v>
      </c>
      <c r="AT413" s="238" t="s">
        <v>156</v>
      </c>
      <c r="AU413" s="238" t="s">
        <v>81</v>
      </c>
      <c r="AY413" s="14" t="s">
        <v>154</v>
      </c>
      <c r="BE413" s="239">
        <f>IF(N413="základná",J413,0)</f>
        <v>0</v>
      </c>
      <c r="BF413" s="239">
        <f>IF(N413="znížená",J413,0)</f>
        <v>6800.5699999999997</v>
      </c>
      <c r="BG413" s="239">
        <f>IF(N413="zákl. prenesená",J413,0)</f>
        <v>0</v>
      </c>
      <c r="BH413" s="239">
        <f>IF(N413="zníž. prenesená",J413,0)</f>
        <v>0</v>
      </c>
      <c r="BI413" s="239">
        <f>IF(N413="nulová",J413,0)</f>
        <v>0</v>
      </c>
      <c r="BJ413" s="14" t="s">
        <v>81</v>
      </c>
      <c r="BK413" s="239">
        <f>ROUND(I413*H413,2)</f>
        <v>6800.5699999999997</v>
      </c>
      <c r="BL413" s="14" t="s">
        <v>182</v>
      </c>
      <c r="BM413" s="238" t="s">
        <v>1018</v>
      </c>
    </row>
    <row r="414" s="2" customFormat="1" ht="24.15" customHeight="1">
      <c r="A414" s="31"/>
      <c r="B414" s="32"/>
      <c r="C414" s="227" t="s">
        <v>588</v>
      </c>
      <c r="D414" s="227" t="s">
        <v>156</v>
      </c>
      <c r="E414" s="228" t="s">
        <v>1019</v>
      </c>
      <c r="F414" s="229" t="s">
        <v>1020</v>
      </c>
      <c r="G414" s="230" t="s">
        <v>408</v>
      </c>
      <c r="H414" s="231">
        <v>73.096000000000004</v>
      </c>
      <c r="I414" s="232">
        <v>1.8999999999999999</v>
      </c>
      <c r="J414" s="232">
        <f>ROUND(I414*H414,2)</f>
        <v>138.88</v>
      </c>
      <c r="K414" s="233"/>
      <c r="L414" s="34"/>
      <c r="M414" s="234" t="s">
        <v>1</v>
      </c>
      <c r="N414" s="235" t="s">
        <v>38</v>
      </c>
      <c r="O414" s="236">
        <v>0</v>
      </c>
      <c r="P414" s="236">
        <f>O414*H414</f>
        <v>0</v>
      </c>
      <c r="Q414" s="236">
        <v>0</v>
      </c>
      <c r="R414" s="236">
        <f>Q414*H414</f>
        <v>0</v>
      </c>
      <c r="S414" s="236">
        <v>0</v>
      </c>
      <c r="T414" s="237">
        <f>S414*H414</f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238" t="s">
        <v>182</v>
      </c>
      <c r="AT414" s="238" t="s">
        <v>156</v>
      </c>
      <c r="AU414" s="238" t="s">
        <v>81</v>
      </c>
      <c r="AY414" s="14" t="s">
        <v>154</v>
      </c>
      <c r="BE414" s="239">
        <f>IF(N414="základná",J414,0)</f>
        <v>0</v>
      </c>
      <c r="BF414" s="239">
        <f>IF(N414="znížená",J414,0)</f>
        <v>138.88</v>
      </c>
      <c r="BG414" s="239">
        <f>IF(N414="zákl. prenesená",J414,0)</f>
        <v>0</v>
      </c>
      <c r="BH414" s="239">
        <f>IF(N414="zníž. prenesená",J414,0)</f>
        <v>0</v>
      </c>
      <c r="BI414" s="239">
        <f>IF(N414="nulová",J414,0)</f>
        <v>0</v>
      </c>
      <c r="BJ414" s="14" t="s">
        <v>81</v>
      </c>
      <c r="BK414" s="239">
        <f>ROUND(I414*H414,2)</f>
        <v>138.88</v>
      </c>
      <c r="BL414" s="14" t="s">
        <v>182</v>
      </c>
      <c r="BM414" s="238" t="s">
        <v>1021</v>
      </c>
    </row>
    <row r="415" s="12" customFormat="1" ht="22.8" customHeight="1">
      <c r="A415" s="12"/>
      <c r="B415" s="212"/>
      <c r="C415" s="213"/>
      <c r="D415" s="214" t="s">
        <v>71</v>
      </c>
      <c r="E415" s="225" t="s">
        <v>1022</v>
      </c>
      <c r="F415" s="225" t="s">
        <v>1023</v>
      </c>
      <c r="G415" s="213"/>
      <c r="H415" s="213"/>
      <c r="I415" s="213"/>
      <c r="J415" s="226">
        <f>BK415</f>
        <v>18172.34</v>
      </c>
      <c r="K415" s="213"/>
      <c r="L415" s="217"/>
      <c r="M415" s="218"/>
      <c r="N415" s="219"/>
      <c r="O415" s="219"/>
      <c r="P415" s="220">
        <f>SUM(P416:P422)</f>
        <v>72.367229999999992</v>
      </c>
      <c r="Q415" s="219"/>
      <c r="R415" s="220">
        <f>SUM(R416:R422)</f>
        <v>0</v>
      </c>
      <c r="S415" s="219"/>
      <c r="T415" s="221">
        <f>SUM(T416:T422)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22" t="s">
        <v>81</v>
      </c>
      <c r="AT415" s="223" t="s">
        <v>71</v>
      </c>
      <c r="AU415" s="223" t="s">
        <v>77</v>
      </c>
      <c r="AY415" s="222" t="s">
        <v>154</v>
      </c>
      <c r="BK415" s="224">
        <f>SUM(BK416:BK422)</f>
        <v>18172.34</v>
      </c>
    </row>
    <row r="416" s="2" customFormat="1" ht="33" customHeight="1">
      <c r="A416" s="31"/>
      <c r="B416" s="32"/>
      <c r="C416" s="227" t="s">
        <v>1024</v>
      </c>
      <c r="D416" s="227" t="s">
        <v>156</v>
      </c>
      <c r="E416" s="228" t="s">
        <v>1025</v>
      </c>
      <c r="F416" s="229" t="s">
        <v>1026</v>
      </c>
      <c r="G416" s="230" t="s">
        <v>250</v>
      </c>
      <c r="H416" s="231">
        <v>29</v>
      </c>
      <c r="I416" s="232">
        <v>49.890000000000001</v>
      </c>
      <c r="J416" s="232">
        <f>ROUND(I416*H416,2)</f>
        <v>1446.81</v>
      </c>
      <c r="K416" s="233"/>
      <c r="L416" s="34"/>
      <c r="M416" s="234" t="s">
        <v>1</v>
      </c>
      <c r="N416" s="235" t="s">
        <v>38</v>
      </c>
      <c r="O416" s="236">
        <v>1.2250099999999999</v>
      </c>
      <c r="P416" s="236">
        <f>O416*H416</f>
        <v>35.525289999999998</v>
      </c>
      <c r="Q416" s="236">
        <v>0</v>
      </c>
      <c r="R416" s="236">
        <f>Q416*H416</f>
        <v>0</v>
      </c>
      <c r="S416" s="236">
        <v>0</v>
      </c>
      <c r="T416" s="237">
        <f>S416*H416</f>
        <v>0</v>
      </c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R416" s="238" t="s">
        <v>182</v>
      </c>
      <c r="AT416" s="238" t="s">
        <v>156</v>
      </c>
      <c r="AU416" s="238" t="s">
        <v>81</v>
      </c>
      <c r="AY416" s="14" t="s">
        <v>154</v>
      </c>
      <c r="BE416" s="239">
        <f>IF(N416="základná",J416,0)</f>
        <v>0</v>
      </c>
      <c r="BF416" s="239">
        <f>IF(N416="znížená",J416,0)</f>
        <v>1446.81</v>
      </c>
      <c r="BG416" s="239">
        <f>IF(N416="zákl. prenesená",J416,0)</f>
        <v>0</v>
      </c>
      <c r="BH416" s="239">
        <f>IF(N416="zníž. prenesená",J416,0)</f>
        <v>0</v>
      </c>
      <c r="BI416" s="239">
        <f>IF(N416="nulová",J416,0)</f>
        <v>0</v>
      </c>
      <c r="BJ416" s="14" t="s">
        <v>81</v>
      </c>
      <c r="BK416" s="239">
        <f>ROUND(I416*H416,2)</f>
        <v>1446.81</v>
      </c>
      <c r="BL416" s="14" t="s">
        <v>182</v>
      </c>
      <c r="BM416" s="238" t="s">
        <v>1027</v>
      </c>
    </row>
    <row r="417" s="2" customFormat="1" ht="37.8" customHeight="1">
      <c r="A417" s="31"/>
      <c r="B417" s="32"/>
      <c r="C417" s="240" t="s">
        <v>592</v>
      </c>
      <c r="D417" s="240" t="s">
        <v>194</v>
      </c>
      <c r="E417" s="241" t="s">
        <v>1028</v>
      </c>
      <c r="F417" s="242" t="s">
        <v>1029</v>
      </c>
      <c r="G417" s="243" t="s">
        <v>250</v>
      </c>
      <c r="H417" s="244">
        <v>28</v>
      </c>
      <c r="I417" s="245">
        <v>237.84999999999999</v>
      </c>
      <c r="J417" s="245">
        <f>ROUND(I417*H417,2)</f>
        <v>6659.8000000000002</v>
      </c>
      <c r="K417" s="246"/>
      <c r="L417" s="247"/>
      <c r="M417" s="248" t="s">
        <v>1</v>
      </c>
      <c r="N417" s="249" t="s">
        <v>38</v>
      </c>
      <c r="O417" s="236">
        <v>0</v>
      </c>
      <c r="P417" s="236">
        <f>O417*H417</f>
        <v>0</v>
      </c>
      <c r="Q417" s="236">
        <v>0</v>
      </c>
      <c r="R417" s="236">
        <f>Q417*H417</f>
        <v>0</v>
      </c>
      <c r="S417" s="236">
        <v>0</v>
      </c>
      <c r="T417" s="237">
        <f>S417*H417</f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238" t="s">
        <v>212</v>
      </c>
      <c r="AT417" s="238" t="s">
        <v>194</v>
      </c>
      <c r="AU417" s="238" t="s">
        <v>81</v>
      </c>
      <c r="AY417" s="14" t="s">
        <v>154</v>
      </c>
      <c r="BE417" s="239">
        <f>IF(N417="základná",J417,0)</f>
        <v>0</v>
      </c>
      <c r="BF417" s="239">
        <f>IF(N417="znížená",J417,0)</f>
        <v>6659.8000000000002</v>
      </c>
      <c r="BG417" s="239">
        <f>IF(N417="zákl. prenesená",J417,0)</f>
        <v>0</v>
      </c>
      <c r="BH417" s="239">
        <f>IF(N417="zníž. prenesená",J417,0)</f>
        <v>0</v>
      </c>
      <c r="BI417" s="239">
        <f>IF(N417="nulová",J417,0)</f>
        <v>0</v>
      </c>
      <c r="BJ417" s="14" t="s">
        <v>81</v>
      </c>
      <c r="BK417" s="239">
        <f>ROUND(I417*H417,2)</f>
        <v>6659.8000000000002</v>
      </c>
      <c r="BL417" s="14" t="s">
        <v>182</v>
      </c>
      <c r="BM417" s="238" t="s">
        <v>1030</v>
      </c>
    </row>
    <row r="418" s="2" customFormat="1" ht="16.5" customHeight="1">
      <c r="A418" s="31"/>
      <c r="B418" s="32"/>
      <c r="C418" s="240" t="s">
        <v>1031</v>
      </c>
      <c r="D418" s="240" t="s">
        <v>194</v>
      </c>
      <c r="E418" s="241" t="s">
        <v>1032</v>
      </c>
      <c r="F418" s="242" t="s">
        <v>1033</v>
      </c>
      <c r="G418" s="243" t="s">
        <v>250</v>
      </c>
      <c r="H418" s="244">
        <v>1</v>
      </c>
      <c r="I418" s="245">
        <v>587.65999999999997</v>
      </c>
      <c r="J418" s="245">
        <f>ROUND(I418*H418,2)</f>
        <v>587.65999999999997</v>
      </c>
      <c r="K418" s="246"/>
      <c r="L418" s="247"/>
      <c r="M418" s="248" t="s">
        <v>1</v>
      </c>
      <c r="N418" s="249" t="s">
        <v>38</v>
      </c>
      <c r="O418" s="236">
        <v>0</v>
      </c>
      <c r="P418" s="236">
        <f>O418*H418</f>
        <v>0</v>
      </c>
      <c r="Q418" s="236">
        <v>0</v>
      </c>
      <c r="R418" s="236">
        <f>Q418*H418</f>
        <v>0</v>
      </c>
      <c r="S418" s="236">
        <v>0</v>
      </c>
      <c r="T418" s="237">
        <f>S418*H418</f>
        <v>0</v>
      </c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R418" s="238" t="s">
        <v>212</v>
      </c>
      <c r="AT418" s="238" t="s">
        <v>194</v>
      </c>
      <c r="AU418" s="238" t="s">
        <v>81</v>
      </c>
      <c r="AY418" s="14" t="s">
        <v>154</v>
      </c>
      <c r="BE418" s="239">
        <f>IF(N418="základná",J418,0)</f>
        <v>0</v>
      </c>
      <c r="BF418" s="239">
        <f>IF(N418="znížená",J418,0)</f>
        <v>587.65999999999997</v>
      </c>
      <c r="BG418" s="239">
        <f>IF(N418="zákl. prenesená",J418,0)</f>
        <v>0</v>
      </c>
      <c r="BH418" s="239">
        <f>IF(N418="zníž. prenesená",J418,0)</f>
        <v>0</v>
      </c>
      <c r="BI418" s="239">
        <f>IF(N418="nulová",J418,0)</f>
        <v>0</v>
      </c>
      <c r="BJ418" s="14" t="s">
        <v>81</v>
      </c>
      <c r="BK418" s="239">
        <f>ROUND(I418*H418,2)</f>
        <v>587.65999999999997</v>
      </c>
      <c r="BL418" s="14" t="s">
        <v>182</v>
      </c>
      <c r="BM418" s="238" t="s">
        <v>1034</v>
      </c>
    </row>
    <row r="419" s="2" customFormat="1" ht="33" customHeight="1">
      <c r="A419" s="31"/>
      <c r="B419" s="32"/>
      <c r="C419" s="227" t="s">
        <v>595</v>
      </c>
      <c r="D419" s="227" t="s">
        <v>156</v>
      </c>
      <c r="E419" s="228" t="s">
        <v>1035</v>
      </c>
      <c r="F419" s="229" t="s">
        <v>1036</v>
      </c>
      <c r="G419" s="230" t="s">
        <v>250</v>
      </c>
      <c r="H419" s="231">
        <v>14</v>
      </c>
      <c r="I419" s="232">
        <v>49.890000000000001</v>
      </c>
      <c r="J419" s="232">
        <f>ROUND(I419*H419,2)</f>
        <v>698.46000000000004</v>
      </c>
      <c r="K419" s="233"/>
      <c r="L419" s="34"/>
      <c r="M419" s="234" t="s">
        <v>1</v>
      </c>
      <c r="N419" s="235" t="s">
        <v>38</v>
      </c>
      <c r="O419" s="236">
        <v>2.3800300000000001</v>
      </c>
      <c r="P419" s="236">
        <f>O419*H419</f>
        <v>33.320419999999999</v>
      </c>
      <c r="Q419" s="236">
        <v>0</v>
      </c>
      <c r="R419" s="236">
        <f>Q419*H419</f>
        <v>0</v>
      </c>
      <c r="S419" s="236">
        <v>0</v>
      </c>
      <c r="T419" s="237">
        <f>S419*H419</f>
        <v>0</v>
      </c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R419" s="238" t="s">
        <v>182</v>
      </c>
      <c r="AT419" s="238" t="s">
        <v>156</v>
      </c>
      <c r="AU419" s="238" t="s">
        <v>81</v>
      </c>
      <c r="AY419" s="14" t="s">
        <v>154</v>
      </c>
      <c r="BE419" s="239">
        <f>IF(N419="základná",J419,0)</f>
        <v>0</v>
      </c>
      <c r="BF419" s="239">
        <f>IF(N419="znížená",J419,0)</f>
        <v>698.46000000000004</v>
      </c>
      <c r="BG419" s="239">
        <f>IF(N419="zákl. prenesená",J419,0)</f>
        <v>0</v>
      </c>
      <c r="BH419" s="239">
        <f>IF(N419="zníž. prenesená",J419,0)</f>
        <v>0</v>
      </c>
      <c r="BI419" s="239">
        <f>IF(N419="nulová",J419,0)</f>
        <v>0</v>
      </c>
      <c r="BJ419" s="14" t="s">
        <v>81</v>
      </c>
      <c r="BK419" s="239">
        <f>ROUND(I419*H419,2)</f>
        <v>698.46000000000004</v>
      </c>
      <c r="BL419" s="14" t="s">
        <v>182</v>
      </c>
      <c r="BM419" s="238" t="s">
        <v>1037</v>
      </c>
    </row>
    <row r="420" s="2" customFormat="1" ht="37.8" customHeight="1">
      <c r="A420" s="31"/>
      <c r="B420" s="32"/>
      <c r="C420" s="240" t="s">
        <v>1038</v>
      </c>
      <c r="D420" s="240" t="s">
        <v>194</v>
      </c>
      <c r="E420" s="241" t="s">
        <v>1039</v>
      </c>
      <c r="F420" s="242" t="s">
        <v>1040</v>
      </c>
      <c r="G420" s="243" t="s">
        <v>250</v>
      </c>
      <c r="H420" s="244">
        <v>14</v>
      </c>
      <c r="I420" s="245">
        <v>569.91999999999996</v>
      </c>
      <c r="J420" s="245">
        <f>ROUND(I420*H420,2)</f>
        <v>7978.8800000000001</v>
      </c>
      <c r="K420" s="246"/>
      <c r="L420" s="247"/>
      <c r="M420" s="248" t="s">
        <v>1</v>
      </c>
      <c r="N420" s="249" t="s">
        <v>38</v>
      </c>
      <c r="O420" s="236">
        <v>0</v>
      </c>
      <c r="P420" s="236">
        <f>O420*H420</f>
        <v>0</v>
      </c>
      <c r="Q420" s="236">
        <v>0</v>
      </c>
      <c r="R420" s="236">
        <f>Q420*H420</f>
        <v>0</v>
      </c>
      <c r="S420" s="236">
        <v>0</v>
      </c>
      <c r="T420" s="237">
        <f>S420*H420</f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238" t="s">
        <v>212</v>
      </c>
      <c r="AT420" s="238" t="s">
        <v>194</v>
      </c>
      <c r="AU420" s="238" t="s">
        <v>81</v>
      </c>
      <c r="AY420" s="14" t="s">
        <v>154</v>
      </c>
      <c r="BE420" s="239">
        <f>IF(N420="základná",J420,0)</f>
        <v>0</v>
      </c>
      <c r="BF420" s="239">
        <f>IF(N420="znížená",J420,0)</f>
        <v>7978.8800000000001</v>
      </c>
      <c r="BG420" s="239">
        <f>IF(N420="zákl. prenesená",J420,0)</f>
        <v>0</v>
      </c>
      <c r="BH420" s="239">
        <f>IF(N420="zníž. prenesená",J420,0)</f>
        <v>0</v>
      </c>
      <c r="BI420" s="239">
        <f>IF(N420="nulová",J420,0)</f>
        <v>0</v>
      </c>
      <c r="BJ420" s="14" t="s">
        <v>81</v>
      </c>
      <c r="BK420" s="239">
        <f>ROUND(I420*H420,2)</f>
        <v>7978.8800000000001</v>
      </c>
      <c r="BL420" s="14" t="s">
        <v>182</v>
      </c>
      <c r="BM420" s="238" t="s">
        <v>1041</v>
      </c>
    </row>
    <row r="421" s="2" customFormat="1" ht="24.15" customHeight="1">
      <c r="A421" s="31"/>
      <c r="B421" s="32"/>
      <c r="C421" s="227" t="s">
        <v>600</v>
      </c>
      <c r="D421" s="227" t="s">
        <v>156</v>
      </c>
      <c r="E421" s="228" t="s">
        <v>1042</v>
      </c>
      <c r="F421" s="229" t="s">
        <v>1043</v>
      </c>
      <c r="G421" s="230" t="s">
        <v>250</v>
      </c>
      <c r="H421" s="231">
        <v>8</v>
      </c>
      <c r="I421" s="232">
        <v>93.5</v>
      </c>
      <c r="J421" s="232">
        <f>ROUND(I421*H421,2)</f>
        <v>748</v>
      </c>
      <c r="K421" s="233"/>
      <c r="L421" s="34"/>
      <c r="M421" s="234" t="s">
        <v>1</v>
      </c>
      <c r="N421" s="235" t="s">
        <v>38</v>
      </c>
      <c r="O421" s="236">
        <v>0.44019000000000003</v>
      </c>
      <c r="P421" s="236">
        <f>O421*H421</f>
        <v>3.5215200000000002</v>
      </c>
      <c r="Q421" s="236">
        <v>0</v>
      </c>
      <c r="R421" s="236">
        <f>Q421*H421</f>
        <v>0</v>
      </c>
      <c r="S421" s="236">
        <v>0</v>
      </c>
      <c r="T421" s="237">
        <f>S421*H421</f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238" t="s">
        <v>182</v>
      </c>
      <c r="AT421" s="238" t="s">
        <v>156</v>
      </c>
      <c r="AU421" s="238" t="s">
        <v>81</v>
      </c>
      <c r="AY421" s="14" t="s">
        <v>154</v>
      </c>
      <c r="BE421" s="239">
        <f>IF(N421="základná",J421,0)</f>
        <v>0</v>
      </c>
      <c r="BF421" s="239">
        <f>IF(N421="znížená",J421,0)</f>
        <v>748</v>
      </c>
      <c r="BG421" s="239">
        <f>IF(N421="zákl. prenesená",J421,0)</f>
        <v>0</v>
      </c>
      <c r="BH421" s="239">
        <f>IF(N421="zníž. prenesená",J421,0)</f>
        <v>0</v>
      </c>
      <c r="BI421" s="239">
        <f>IF(N421="nulová",J421,0)</f>
        <v>0</v>
      </c>
      <c r="BJ421" s="14" t="s">
        <v>81</v>
      </c>
      <c r="BK421" s="239">
        <f>ROUND(I421*H421,2)</f>
        <v>748</v>
      </c>
      <c r="BL421" s="14" t="s">
        <v>182</v>
      </c>
      <c r="BM421" s="238" t="s">
        <v>1044</v>
      </c>
    </row>
    <row r="422" s="2" customFormat="1" ht="24.15" customHeight="1">
      <c r="A422" s="31"/>
      <c r="B422" s="32"/>
      <c r="C422" s="227" t="s">
        <v>1045</v>
      </c>
      <c r="D422" s="227" t="s">
        <v>156</v>
      </c>
      <c r="E422" s="228" t="s">
        <v>1046</v>
      </c>
      <c r="F422" s="229" t="s">
        <v>1047</v>
      </c>
      <c r="G422" s="230" t="s">
        <v>408</v>
      </c>
      <c r="H422" s="231">
        <v>65.914000000000001</v>
      </c>
      <c r="I422" s="232">
        <v>0.80000000000000004</v>
      </c>
      <c r="J422" s="232">
        <f>ROUND(I422*H422,2)</f>
        <v>52.729999999999997</v>
      </c>
      <c r="K422" s="233"/>
      <c r="L422" s="34"/>
      <c r="M422" s="234" t="s">
        <v>1</v>
      </c>
      <c r="N422" s="235" t="s">
        <v>38</v>
      </c>
      <c r="O422" s="236">
        <v>0</v>
      </c>
      <c r="P422" s="236">
        <f>O422*H422</f>
        <v>0</v>
      </c>
      <c r="Q422" s="236">
        <v>0</v>
      </c>
      <c r="R422" s="236">
        <f>Q422*H422</f>
        <v>0</v>
      </c>
      <c r="S422" s="236">
        <v>0</v>
      </c>
      <c r="T422" s="237">
        <f>S422*H422</f>
        <v>0</v>
      </c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R422" s="238" t="s">
        <v>182</v>
      </c>
      <c r="AT422" s="238" t="s">
        <v>156</v>
      </c>
      <c r="AU422" s="238" t="s">
        <v>81</v>
      </c>
      <c r="AY422" s="14" t="s">
        <v>154</v>
      </c>
      <c r="BE422" s="239">
        <f>IF(N422="základná",J422,0)</f>
        <v>0</v>
      </c>
      <c r="BF422" s="239">
        <f>IF(N422="znížená",J422,0)</f>
        <v>52.729999999999997</v>
      </c>
      <c r="BG422" s="239">
        <f>IF(N422="zákl. prenesená",J422,0)</f>
        <v>0</v>
      </c>
      <c r="BH422" s="239">
        <f>IF(N422="zníž. prenesená",J422,0)</f>
        <v>0</v>
      </c>
      <c r="BI422" s="239">
        <f>IF(N422="nulová",J422,0)</f>
        <v>0</v>
      </c>
      <c r="BJ422" s="14" t="s">
        <v>81</v>
      </c>
      <c r="BK422" s="239">
        <f>ROUND(I422*H422,2)</f>
        <v>52.729999999999997</v>
      </c>
      <c r="BL422" s="14" t="s">
        <v>182</v>
      </c>
      <c r="BM422" s="238" t="s">
        <v>1048</v>
      </c>
    </row>
    <row r="423" s="12" customFormat="1" ht="22.8" customHeight="1">
      <c r="A423" s="12"/>
      <c r="B423" s="212"/>
      <c r="C423" s="213"/>
      <c r="D423" s="214" t="s">
        <v>71</v>
      </c>
      <c r="E423" s="225" t="s">
        <v>1049</v>
      </c>
      <c r="F423" s="225" t="s">
        <v>1050</v>
      </c>
      <c r="G423" s="213"/>
      <c r="H423" s="213"/>
      <c r="I423" s="213"/>
      <c r="J423" s="226">
        <f>BK423</f>
        <v>170345.51000000001</v>
      </c>
      <c r="K423" s="213"/>
      <c r="L423" s="217"/>
      <c r="M423" s="218"/>
      <c r="N423" s="219"/>
      <c r="O423" s="219"/>
      <c r="P423" s="220">
        <f>SUM(P424:P438)</f>
        <v>429.65596559999994</v>
      </c>
      <c r="Q423" s="219"/>
      <c r="R423" s="220">
        <f>SUM(R424:R438)</f>
        <v>0.093283869999999991</v>
      </c>
      <c r="S423" s="219"/>
      <c r="T423" s="221">
        <f>SUM(T424:T438)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22" t="s">
        <v>81</v>
      </c>
      <c r="AT423" s="223" t="s">
        <v>71</v>
      </c>
      <c r="AU423" s="223" t="s">
        <v>77</v>
      </c>
      <c r="AY423" s="222" t="s">
        <v>154</v>
      </c>
      <c r="BK423" s="224">
        <f>SUM(BK424:BK438)</f>
        <v>170345.51000000001</v>
      </c>
    </row>
    <row r="424" s="2" customFormat="1" ht="24.15" customHeight="1">
      <c r="A424" s="31"/>
      <c r="B424" s="32"/>
      <c r="C424" s="227" t="s">
        <v>603</v>
      </c>
      <c r="D424" s="227" t="s">
        <v>156</v>
      </c>
      <c r="E424" s="228" t="s">
        <v>1051</v>
      </c>
      <c r="F424" s="229" t="s">
        <v>1052</v>
      </c>
      <c r="G424" s="230" t="s">
        <v>373</v>
      </c>
      <c r="H424" s="231">
        <v>338.69999999999999</v>
      </c>
      <c r="I424" s="232">
        <v>20.890000000000001</v>
      </c>
      <c r="J424" s="232">
        <f>ROUND(I424*H424,2)</f>
        <v>7075.4399999999996</v>
      </c>
      <c r="K424" s="233"/>
      <c r="L424" s="34"/>
      <c r="M424" s="234" t="s">
        <v>1</v>
      </c>
      <c r="N424" s="235" t="s">
        <v>38</v>
      </c>
      <c r="O424" s="236">
        <v>1.0759099999999999</v>
      </c>
      <c r="P424" s="236">
        <f>O424*H424</f>
        <v>364.41071699999998</v>
      </c>
      <c r="Q424" s="236">
        <v>0.000215</v>
      </c>
      <c r="R424" s="236">
        <f>Q424*H424</f>
        <v>0.072820499999999996</v>
      </c>
      <c r="S424" s="236">
        <v>0</v>
      </c>
      <c r="T424" s="237">
        <f>S424*H424</f>
        <v>0</v>
      </c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R424" s="238" t="s">
        <v>182</v>
      </c>
      <c r="AT424" s="238" t="s">
        <v>156</v>
      </c>
      <c r="AU424" s="238" t="s">
        <v>81</v>
      </c>
      <c r="AY424" s="14" t="s">
        <v>154</v>
      </c>
      <c r="BE424" s="239">
        <f>IF(N424="základná",J424,0)</f>
        <v>0</v>
      </c>
      <c r="BF424" s="239">
        <f>IF(N424="znížená",J424,0)</f>
        <v>7075.4399999999996</v>
      </c>
      <c r="BG424" s="239">
        <f>IF(N424="zákl. prenesená",J424,0)</f>
        <v>0</v>
      </c>
      <c r="BH424" s="239">
        <f>IF(N424="zníž. prenesená",J424,0)</f>
        <v>0</v>
      </c>
      <c r="BI424" s="239">
        <f>IF(N424="nulová",J424,0)</f>
        <v>0</v>
      </c>
      <c r="BJ424" s="14" t="s">
        <v>81</v>
      </c>
      <c r="BK424" s="239">
        <f>ROUND(I424*H424,2)</f>
        <v>7075.4399999999996</v>
      </c>
      <c r="BL424" s="14" t="s">
        <v>182</v>
      </c>
      <c r="BM424" s="238" t="s">
        <v>1053</v>
      </c>
    </row>
    <row r="425" s="2" customFormat="1" ht="16.5" customHeight="1">
      <c r="A425" s="31"/>
      <c r="B425" s="32"/>
      <c r="C425" s="240" t="s">
        <v>1054</v>
      </c>
      <c r="D425" s="240" t="s">
        <v>194</v>
      </c>
      <c r="E425" s="241" t="s">
        <v>1055</v>
      </c>
      <c r="F425" s="242" t="s">
        <v>1056</v>
      </c>
      <c r="G425" s="243" t="s">
        <v>159</v>
      </c>
      <c r="H425" s="244">
        <v>143.86500000000001</v>
      </c>
      <c r="I425" s="245">
        <v>257.19</v>
      </c>
      <c r="J425" s="245">
        <f>ROUND(I425*H425,2)</f>
        <v>37000.639999999999</v>
      </c>
      <c r="K425" s="246"/>
      <c r="L425" s="247"/>
      <c r="M425" s="248" t="s">
        <v>1</v>
      </c>
      <c r="N425" s="249" t="s">
        <v>38</v>
      </c>
      <c r="O425" s="236">
        <v>0</v>
      </c>
      <c r="P425" s="236">
        <f>O425*H425</f>
        <v>0</v>
      </c>
      <c r="Q425" s="236">
        <v>0</v>
      </c>
      <c r="R425" s="236">
        <f>Q425*H425</f>
        <v>0</v>
      </c>
      <c r="S425" s="236">
        <v>0</v>
      </c>
      <c r="T425" s="237">
        <f>S425*H425</f>
        <v>0</v>
      </c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R425" s="238" t="s">
        <v>212</v>
      </c>
      <c r="AT425" s="238" t="s">
        <v>194</v>
      </c>
      <c r="AU425" s="238" t="s">
        <v>81</v>
      </c>
      <c r="AY425" s="14" t="s">
        <v>154</v>
      </c>
      <c r="BE425" s="239">
        <f>IF(N425="základná",J425,0)</f>
        <v>0</v>
      </c>
      <c r="BF425" s="239">
        <f>IF(N425="znížená",J425,0)</f>
        <v>37000.639999999999</v>
      </c>
      <c r="BG425" s="239">
        <f>IF(N425="zákl. prenesená",J425,0)</f>
        <v>0</v>
      </c>
      <c r="BH425" s="239">
        <f>IF(N425="zníž. prenesená",J425,0)</f>
        <v>0</v>
      </c>
      <c r="BI425" s="239">
        <f>IF(N425="nulová",J425,0)</f>
        <v>0</v>
      </c>
      <c r="BJ425" s="14" t="s">
        <v>81</v>
      </c>
      <c r="BK425" s="239">
        <f>ROUND(I425*H425,2)</f>
        <v>37000.639999999999</v>
      </c>
      <c r="BL425" s="14" t="s">
        <v>182</v>
      </c>
      <c r="BM425" s="238" t="s">
        <v>1057</v>
      </c>
    </row>
    <row r="426" s="2" customFormat="1" ht="37.8" customHeight="1">
      <c r="A426" s="31"/>
      <c r="B426" s="32"/>
      <c r="C426" s="227" t="s">
        <v>607</v>
      </c>
      <c r="D426" s="227" t="s">
        <v>156</v>
      </c>
      <c r="E426" s="228" t="s">
        <v>1058</v>
      </c>
      <c r="F426" s="229" t="s">
        <v>1059</v>
      </c>
      <c r="G426" s="230" t="s">
        <v>373</v>
      </c>
      <c r="H426" s="231">
        <v>24.359999999999999</v>
      </c>
      <c r="I426" s="232">
        <v>23.850000000000001</v>
      </c>
      <c r="J426" s="232">
        <f>ROUND(I426*H426,2)</f>
        <v>580.99000000000001</v>
      </c>
      <c r="K426" s="233"/>
      <c r="L426" s="34"/>
      <c r="M426" s="234" t="s">
        <v>1</v>
      </c>
      <c r="N426" s="235" t="s">
        <v>38</v>
      </c>
      <c r="O426" s="236">
        <v>1.13954</v>
      </c>
      <c r="P426" s="236">
        <f>O426*H426</f>
        <v>27.759194399999998</v>
      </c>
      <c r="Q426" s="236">
        <v>0.000215</v>
      </c>
      <c r="R426" s="236">
        <f>Q426*H426</f>
        <v>0.0052373999999999997</v>
      </c>
      <c r="S426" s="236">
        <v>0</v>
      </c>
      <c r="T426" s="237">
        <f>S426*H426</f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238" t="s">
        <v>182</v>
      </c>
      <c r="AT426" s="238" t="s">
        <v>156</v>
      </c>
      <c r="AU426" s="238" t="s">
        <v>81</v>
      </c>
      <c r="AY426" s="14" t="s">
        <v>154</v>
      </c>
      <c r="BE426" s="239">
        <f>IF(N426="základná",J426,0)</f>
        <v>0</v>
      </c>
      <c r="BF426" s="239">
        <f>IF(N426="znížená",J426,0)</f>
        <v>580.99000000000001</v>
      </c>
      <c r="BG426" s="239">
        <f>IF(N426="zákl. prenesená",J426,0)</f>
        <v>0</v>
      </c>
      <c r="BH426" s="239">
        <f>IF(N426="zníž. prenesená",J426,0)</f>
        <v>0</v>
      </c>
      <c r="BI426" s="239">
        <f>IF(N426="nulová",J426,0)</f>
        <v>0</v>
      </c>
      <c r="BJ426" s="14" t="s">
        <v>81</v>
      </c>
      <c r="BK426" s="239">
        <f>ROUND(I426*H426,2)</f>
        <v>580.99000000000001</v>
      </c>
      <c r="BL426" s="14" t="s">
        <v>182</v>
      </c>
      <c r="BM426" s="238" t="s">
        <v>1060</v>
      </c>
    </row>
    <row r="427" s="2" customFormat="1" ht="16.5" customHeight="1">
      <c r="A427" s="31"/>
      <c r="B427" s="32"/>
      <c r="C427" s="240" t="s">
        <v>1061</v>
      </c>
      <c r="D427" s="240" t="s">
        <v>194</v>
      </c>
      <c r="E427" s="241" t="s">
        <v>1062</v>
      </c>
      <c r="F427" s="242" t="s">
        <v>1063</v>
      </c>
      <c r="G427" s="243" t="s">
        <v>159</v>
      </c>
      <c r="H427" s="244">
        <v>11.016</v>
      </c>
      <c r="I427" s="245">
        <v>244.25999999999999</v>
      </c>
      <c r="J427" s="245">
        <f>ROUND(I427*H427,2)</f>
        <v>2690.77</v>
      </c>
      <c r="K427" s="246"/>
      <c r="L427" s="247"/>
      <c r="M427" s="248" t="s">
        <v>1</v>
      </c>
      <c r="N427" s="249" t="s">
        <v>38</v>
      </c>
      <c r="O427" s="236">
        <v>0</v>
      </c>
      <c r="P427" s="236">
        <f>O427*H427</f>
        <v>0</v>
      </c>
      <c r="Q427" s="236">
        <v>0</v>
      </c>
      <c r="R427" s="236">
        <f>Q427*H427</f>
        <v>0</v>
      </c>
      <c r="S427" s="236">
        <v>0</v>
      </c>
      <c r="T427" s="237">
        <f>S427*H427</f>
        <v>0</v>
      </c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R427" s="238" t="s">
        <v>212</v>
      </c>
      <c r="AT427" s="238" t="s">
        <v>194</v>
      </c>
      <c r="AU427" s="238" t="s">
        <v>81</v>
      </c>
      <c r="AY427" s="14" t="s">
        <v>154</v>
      </c>
      <c r="BE427" s="239">
        <f>IF(N427="základná",J427,0)</f>
        <v>0</v>
      </c>
      <c r="BF427" s="239">
        <f>IF(N427="znížená",J427,0)</f>
        <v>2690.77</v>
      </c>
      <c r="BG427" s="239">
        <f>IF(N427="zákl. prenesená",J427,0)</f>
        <v>0</v>
      </c>
      <c r="BH427" s="239">
        <f>IF(N427="zníž. prenesená",J427,0)</f>
        <v>0</v>
      </c>
      <c r="BI427" s="239">
        <f>IF(N427="nulová",J427,0)</f>
        <v>0</v>
      </c>
      <c r="BJ427" s="14" t="s">
        <v>81</v>
      </c>
      <c r="BK427" s="239">
        <f>ROUND(I427*H427,2)</f>
        <v>2690.77</v>
      </c>
      <c r="BL427" s="14" t="s">
        <v>182</v>
      </c>
      <c r="BM427" s="238" t="s">
        <v>1064</v>
      </c>
    </row>
    <row r="428" s="2" customFormat="1" ht="33" customHeight="1">
      <c r="A428" s="31"/>
      <c r="B428" s="32"/>
      <c r="C428" s="227" t="s">
        <v>610</v>
      </c>
      <c r="D428" s="227" t="s">
        <v>156</v>
      </c>
      <c r="E428" s="228" t="s">
        <v>1065</v>
      </c>
      <c r="F428" s="229" t="s">
        <v>1066</v>
      </c>
      <c r="G428" s="230" t="s">
        <v>250</v>
      </c>
      <c r="H428" s="231">
        <v>1</v>
      </c>
      <c r="I428" s="232">
        <v>158</v>
      </c>
      <c r="J428" s="232">
        <f>ROUND(I428*H428,2)</f>
        <v>158</v>
      </c>
      <c r="K428" s="233"/>
      <c r="L428" s="34"/>
      <c r="M428" s="234" t="s">
        <v>1</v>
      </c>
      <c r="N428" s="235" t="s">
        <v>38</v>
      </c>
      <c r="O428" s="236">
        <v>0</v>
      </c>
      <c r="P428" s="236">
        <f>O428*H428</f>
        <v>0</v>
      </c>
      <c r="Q428" s="236">
        <v>0</v>
      </c>
      <c r="R428" s="236">
        <f>Q428*H428</f>
        <v>0</v>
      </c>
      <c r="S428" s="236">
        <v>0</v>
      </c>
      <c r="T428" s="237">
        <f>S428*H428</f>
        <v>0</v>
      </c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R428" s="238" t="s">
        <v>182</v>
      </c>
      <c r="AT428" s="238" t="s">
        <v>156</v>
      </c>
      <c r="AU428" s="238" t="s">
        <v>81</v>
      </c>
      <c r="AY428" s="14" t="s">
        <v>154</v>
      </c>
      <c r="BE428" s="239">
        <f>IF(N428="základná",J428,0)</f>
        <v>0</v>
      </c>
      <c r="BF428" s="239">
        <f>IF(N428="znížená",J428,0)</f>
        <v>158</v>
      </c>
      <c r="BG428" s="239">
        <f>IF(N428="zákl. prenesená",J428,0)</f>
        <v>0</v>
      </c>
      <c r="BH428" s="239">
        <f>IF(N428="zníž. prenesená",J428,0)</f>
        <v>0</v>
      </c>
      <c r="BI428" s="239">
        <f>IF(N428="nulová",J428,0)</f>
        <v>0</v>
      </c>
      <c r="BJ428" s="14" t="s">
        <v>81</v>
      </c>
      <c r="BK428" s="239">
        <f>ROUND(I428*H428,2)</f>
        <v>158</v>
      </c>
      <c r="BL428" s="14" t="s">
        <v>182</v>
      </c>
      <c r="BM428" s="238" t="s">
        <v>1067</v>
      </c>
    </row>
    <row r="429" s="2" customFormat="1" ht="24.15" customHeight="1">
      <c r="A429" s="31"/>
      <c r="B429" s="32"/>
      <c r="C429" s="240" t="s">
        <v>1068</v>
      </c>
      <c r="D429" s="240" t="s">
        <v>194</v>
      </c>
      <c r="E429" s="241" t="s">
        <v>1069</v>
      </c>
      <c r="F429" s="242" t="s">
        <v>1070</v>
      </c>
      <c r="G429" s="243" t="s">
        <v>250</v>
      </c>
      <c r="H429" s="244">
        <v>1</v>
      </c>
      <c r="I429" s="245">
        <v>3200</v>
      </c>
      <c r="J429" s="245">
        <f>ROUND(I429*H429,2)</f>
        <v>3200</v>
      </c>
      <c r="K429" s="246"/>
      <c r="L429" s="247"/>
      <c r="M429" s="248" t="s">
        <v>1</v>
      </c>
      <c r="N429" s="249" t="s">
        <v>38</v>
      </c>
      <c r="O429" s="236">
        <v>0</v>
      </c>
      <c r="P429" s="236">
        <f>O429*H429</f>
        <v>0</v>
      </c>
      <c r="Q429" s="236">
        <v>0</v>
      </c>
      <c r="R429" s="236">
        <f>Q429*H429</f>
        <v>0</v>
      </c>
      <c r="S429" s="236">
        <v>0</v>
      </c>
      <c r="T429" s="237">
        <f>S429*H429</f>
        <v>0</v>
      </c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R429" s="238" t="s">
        <v>212</v>
      </c>
      <c r="AT429" s="238" t="s">
        <v>194</v>
      </c>
      <c r="AU429" s="238" t="s">
        <v>81</v>
      </c>
      <c r="AY429" s="14" t="s">
        <v>154</v>
      </c>
      <c r="BE429" s="239">
        <f>IF(N429="základná",J429,0)</f>
        <v>0</v>
      </c>
      <c r="BF429" s="239">
        <f>IF(N429="znížená",J429,0)</f>
        <v>3200</v>
      </c>
      <c r="BG429" s="239">
        <f>IF(N429="zákl. prenesená",J429,0)</f>
        <v>0</v>
      </c>
      <c r="BH429" s="239">
        <f>IF(N429="zníž. prenesená",J429,0)</f>
        <v>0</v>
      </c>
      <c r="BI429" s="239">
        <f>IF(N429="nulová",J429,0)</f>
        <v>0</v>
      </c>
      <c r="BJ429" s="14" t="s">
        <v>81</v>
      </c>
      <c r="BK429" s="239">
        <f>ROUND(I429*H429,2)</f>
        <v>3200</v>
      </c>
      <c r="BL429" s="14" t="s">
        <v>182</v>
      </c>
      <c r="BM429" s="238" t="s">
        <v>1071</v>
      </c>
    </row>
    <row r="430" s="2" customFormat="1" ht="24.15" customHeight="1">
      <c r="A430" s="31"/>
      <c r="B430" s="32"/>
      <c r="C430" s="227" t="s">
        <v>614</v>
      </c>
      <c r="D430" s="227" t="s">
        <v>156</v>
      </c>
      <c r="E430" s="228" t="s">
        <v>1072</v>
      </c>
      <c r="F430" s="229" t="s">
        <v>1073</v>
      </c>
      <c r="G430" s="230" t="s">
        <v>159</v>
      </c>
      <c r="H430" s="231">
        <v>143.86000000000001</v>
      </c>
      <c r="I430" s="232">
        <v>4.3099999999999996</v>
      </c>
      <c r="J430" s="232">
        <f>ROUND(I430*H430,2)</f>
        <v>620.03999999999996</v>
      </c>
      <c r="K430" s="233"/>
      <c r="L430" s="34"/>
      <c r="M430" s="234" t="s">
        <v>1</v>
      </c>
      <c r="N430" s="235" t="s">
        <v>38</v>
      </c>
      <c r="O430" s="236">
        <v>0.20052</v>
      </c>
      <c r="P430" s="236">
        <f>O430*H430</f>
        <v>28.846807200000004</v>
      </c>
      <c r="Q430" s="236">
        <v>0.00010000000000000001</v>
      </c>
      <c r="R430" s="236">
        <f>Q430*H430</f>
        <v>0.014386000000000001</v>
      </c>
      <c r="S430" s="236">
        <v>0</v>
      </c>
      <c r="T430" s="237">
        <f>S430*H430</f>
        <v>0</v>
      </c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R430" s="238" t="s">
        <v>182</v>
      </c>
      <c r="AT430" s="238" t="s">
        <v>156</v>
      </c>
      <c r="AU430" s="238" t="s">
        <v>81</v>
      </c>
      <c r="AY430" s="14" t="s">
        <v>154</v>
      </c>
      <c r="BE430" s="239">
        <f>IF(N430="základná",J430,0)</f>
        <v>0</v>
      </c>
      <c r="BF430" s="239">
        <f>IF(N430="znížená",J430,0)</f>
        <v>620.03999999999996</v>
      </c>
      <c r="BG430" s="239">
        <f>IF(N430="zákl. prenesená",J430,0)</f>
        <v>0</v>
      </c>
      <c r="BH430" s="239">
        <f>IF(N430="zníž. prenesená",J430,0)</f>
        <v>0</v>
      </c>
      <c r="BI430" s="239">
        <f>IF(N430="nulová",J430,0)</f>
        <v>0</v>
      </c>
      <c r="BJ430" s="14" t="s">
        <v>81</v>
      </c>
      <c r="BK430" s="239">
        <f>ROUND(I430*H430,2)</f>
        <v>620.03999999999996</v>
      </c>
      <c r="BL430" s="14" t="s">
        <v>182</v>
      </c>
      <c r="BM430" s="238" t="s">
        <v>1074</v>
      </c>
    </row>
    <row r="431" s="2" customFormat="1" ht="24.15" customHeight="1">
      <c r="A431" s="31"/>
      <c r="B431" s="32"/>
      <c r="C431" s="240" t="s">
        <v>1075</v>
      </c>
      <c r="D431" s="240" t="s">
        <v>194</v>
      </c>
      <c r="E431" s="241" t="s">
        <v>1076</v>
      </c>
      <c r="F431" s="242" t="s">
        <v>1077</v>
      </c>
      <c r="G431" s="243" t="s">
        <v>159</v>
      </c>
      <c r="H431" s="244">
        <v>143.86000000000001</v>
      </c>
      <c r="I431" s="245">
        <v>15.800000000000001</v>
      </c>
      <c r="J431" s="245">
        <f>ROUND(I431*H431,2)</f>
        <v>2272.9899999999998</v>
      </c>
      <c r="K431" s="246"/>
      <c r="L431" s="247"/>
      <c r="M431" s="248" t="s">
        <v>1</v>
      </c>
      <c r="N431" s="249" t="s">
        <v>38</v>
      </c>
      <c r="O431" s="236">
        <v>0</v>
      </c>
      <c r="P431" s="236">
        <f>O431*H431</f>
        <v>0</v>
      </c>
      <c r="Q431" s="236">
        <v>0</v>
      </c>
      <c r="R431" s="236">
        <f>Q431*H431</f>
        <v>0</v>
      </c>
      <c r="S431" s="236">
        <v>0</v>
      </c>
      <c r="T431" s="237">
        <f>S431*H431</f>
        <v>0</v>
      </c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R431" s="238" t="s">
        <v>212</v>
      </c>
      <c r="AT431" s="238" t="s">
        <v>194</v>
      </c>
      <c r="AU431" s="238" t="s">
        <v>81</v>
      </c>
      <c r="AY431" s="14" t="s">
        <v>154</v>
      </c>
      <c r="BE431" s="239">
        <f>IF(N431="základná",J431,0)</f>
        <v>0</v>
      </c>
      <c r="BF431" s="239">
        <f>IF(N431="znížená",J431,0)</f>
        <v>2272.9899999999998</v>
      </c>
      <c r="BG431" s="239">
        <f>IF(N431="zákl. prenesená",J431,0)</f>
        <v>0</v>
      </c>
      <c r="BH431" s="239">
        <f>IF(N431="zníž. prenesená",J431,0)</f>
        <v>0</v>
      </c>
      <c r="BI431" s="239">
        <f>IF(N431="nulová",J431,0)</f>
        <v>0</v>
      </c>
      <c r="BJ431" s="14" t="s">
        <v>81</v>
      </c>
      <c r="BK431" s="239">
        <f>ROUND(I431*H431,2)</f>
        <v>2272.9899999999998</v>
      </c>
      <c r="BL431" s="14" t="s">
        <v>182</v>
      </c>
      <c r="BM431" s="238" t="s">
        <v>1078</v>
      </c>
    </row>
    <row r="432" s="2" customFormat="1" ht="24.15" customHeight="1">
      <c r="A432" s="31"/>
      <c r="B432" s="32"/>
      <c r="C432" s="240" t="s">
        <v>617</v>
      </c>
      <c r="D432" s="240" t="s">
        <v>194</v>
      </c>
      <c r="E432" s="241" t="s">
        <v>1079</v>
      </c>
      <c r="F432" s="242" t="s">
        <v>1080</v>
      </c>
      <c r="G432" s="243" t="s">
        <v>250</v>
      </c>
      <c r="H432" s="244">
        <v>60</v>
      </c>
      <c r="I432" s="245">
        <v>4.7999999999999998</v>
      </c>
      <c r="J432" s="245">
        <f>ROUND(I432*H432,2)</f>
        <v>288</v>
      </c>
      <c r="K432" s="246"/>
      <c r="L432" s="247"/>
      <c r="M432" s="248" t="s">
        <v>1</v>
      </c>
      <c r="N432" s="249" t="s">
        <v>38</v>
      </c>
      <c r="O432" s="236">
        <v>0</v>
      </c>
      <c r="P432" s="236">
        <f>O432*H432</f>
        <v>0</v>
      </c>
      <c r="Q432" s="236">
        <v>0</v>
      </c>
      <c r="R432" s="236">
        <f>Q432*H432</f>
        <v>0</v>
      </c>
      <c r="S432" s="236">
        <v>0</v>
      </c>
      <c r="T432" s="237">
        <f>S432*H432</f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238" t="s">
        <v>212</v>
      </c>
      <c r="AT432" s="238" t="s">
        <v>194</v>
      </c>
      <c r="AU432" s="238" t="s">
        <v>81</v>
      </c>
      <c r="AY432" s="14" t="s">
        <v>154</v>
      </c>
      <c r="BE432" s="239">
        <f>IF(N432="základná",J432,0)</f>
        <v>0</v>
      </c>
      <c r="BF432" s="239">
        <f>IF(N432="znížená",J432,0)</f>
        <v>288</v>
      </c>
      <c r="BG432" s="239">
        <f>IF(N432="zákl. prenesená",J432,0)</f>
        <v>0</v>
      </c>
      <c r="BH432" s="239">
        <f>IF(N432="zníž. prenesená",J432,0)</f>
        <v>0</v>
      </c>
      <c r="BI432" s="239">
        <f>IF(N432="nulová",J432,0)</f>
        <v>0</v>
      </c>
      <c r="BJ432" s="14" t="s">
        <v>81</v>
      </c>
      <c r="BK432" s="239">
        <f>ROUND(I432*H432,2)</f>
        <v>288</v>
      </c>
      <c r="BL432" s="14" t="s">
        <v>182</v>
      </c>
      <c r="BM432" s="238" t="s">
        <v>1081</v>
      </c>
    </row>
    <row r="433" s="2" customFormat="1" ht="24.15" customHeight="1">
      <c r="A433" s="31"/>
      <c r="B433" s="32"/>
      <c r="C433" s="227" t="s">
        <v>1082</v>
      </c>
      <c r="D433" s="227" t="s">
        <v>156</v>
      </c>
      <c r="E433" s="228" t="s">
        <v>1083</v>
      </c>
      <c r="F433" s="229" t="s">
        <v>1084</v>
      </c>
      <c r="G433" s="230" t="s">
        <v>159</v>
      </c>
      <c r="H433" s="231">
        <v>712.06600000000003</v>
      </c>
      <c r="I433" s="232">
        <v>153.88999999999999</v>
      </c>
      <c r="J433" s="232">
        <f>ROUND(I433*H433,2)</f>
        <v>109579.84</v>
      </c>
      <c r="K433" s="233"/>
      <c r="L433" s="34"/>
      <c r="M433" s="234" t="s">
        <v>1</v>
      </c>
      <c r="N433" s="235" t="s">
        <v>38</v>
      </c>
      <c r="O433" s="236">
        <v>0</v>
      </c>
      <c r="P433" s="236">
        <f>O433*H433</f>
        <v>0</v>
      </c>
      <c r="Q433" s="236">
        <v>0</v>
      </c>
      <c r="R433" s="236">
        <f>Q433*H433</f>
        <v>0</v>
      </c>
      <c r="S433" s="236">
        <v>0</v>
      </c>
      <c r="T433" s="237">
        <f>S433*H433</f>
        <v>0</v>
      </c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R433" s="238" t="s">
        <v>182</v>
      </c>
      <c r="AT433" s="238" t="s">
        <v>156</v>
      </c>
      <c r="AU433" s="238" t="s">
        <v>81</v>
      </c>
      <c r="AY433" s="14" t="s">
        <v>154</v>
      </c>
      <c r="BE433" s="239">
        <f>IF(N433="základná",J433,0)</f>
        <v>0</v>
      </c>
      <c r="BF433" s="239">
        <f>IF(N433="znížená",J433,0)</f>
        <v>109579.84</v>
      </c>
      <c r="BG433" s="239">
        <f>IF(N433="zákl. prenesená",J433,0)</f>
        <v>0</v>
      </c>
      <c r="BH433" s="239">
        <f>IF(N433="zníž. prenesená",J433,0)</f>
        <v>0</v>
      </c>
      <c r="BI433" s="239">
        <f>IF(N433="nulová",J433,0)</f>
        <v>0</v>
      </c>
      <c r="BJ433" s="14" t="s">
        <v>81</v>
      </c>
      <c r="BK433" s="239">
        <f>ROUND(I433*H433,2)</f>
        <v>109579.84</v>
      </c>
      <c r="BL433" s="14" t="s">
        <v>182</v>
      </c>
      <c r="BM433" s="238" t="s">
        <v>1085</v>
      </c>
    </row>
    <row r="434" s="2" customFormat="1" ht="33" customHeight="1">
      <c r="A434" s="31"/>
      <c r="B434" s="32"/>
      <c r="C434" s="227" t="s">
        <v>621</v>
      </c>
      <c r="D434" s="227" t="s">
        <v>156</v>
      </c>
      <c r="E434" s="228" t="s">
        <v>1086</v>
      </c>
      <c r="F434" s="229" t="s">
        <v>1087</v>
      </c>
      <c r="G434" s="230" t="s">
        <v>373</v>
      </c>
      <c r="H434" s="231">
        <v>9.1500000000000004</v>
      </c>
      <c r="I434" s="232">
        <v>9.9700000000000006</v>
      </c>
      <c r="J434" s="232">
        <f>ROUND(I434*H434,2)</f>
        <v>91.230000000000004</v>
      </c>
      <c r="K434" s="233"/>
      <c r="L434" s="34"/>
      <c r="M434" s="234" t="s">
        <v>1</v>
      </c>
      <c r="N434" s="235" t="s">
        <v>38</v>
      </c>
      <c r="O434" s="236">
        <v>0.51409000000000005</v>
      </c>
      <c r="P434" s="236">
        <f>O434*H434</f>
        <v>4.703923500000001</v>
      </c>
      <c r="Q434" s="236">
        <v>4.5899999999999998E-05</v>
      </c>
      <c r="R434" s="236">
        <f>Q434*H434</f>
        <v>0.000419985</v>
      </c>
      <c r="S434" s="236">
        <v>0</v>
      </c>
      <c r="T434" s="237">
        <f>S434*H434</f>
        <v>0</v>
      </c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R434" s="238" t="s">
        <v>182</v>
      </c>
      <c r="AT434" s="238" t="s">
        <v>156</v>
      </c>
      <c r="AU434" s="238" t="s">
        <v>81</v>
      </c>
      <c r="AY434" s="14" t="s">
        <v>154</v>
      </c>
      <c r="BE434" s="239">
        <f>IF(N434="základná",J434,0)</f>
        <v>0</v>
      </c>
      <c r="BF434" s="239">
        <f>IF(N434="znížená",J434,0)</f>
        <v>91.230000000000004</v>
      </c>
      <c r="BG434" s="239">
        <f>IF(N434="zákl. prenesená",J434,0)</f>
        <v>0</v>
      </c>
      <c r="BH434" s="239">
        <f>IF(N434="zníž. prenesená",J434,0)</f>
        <v>0</v>
      </c>
      <c r="BI434" s="239">
        <f>IF(N434="nulová",J434,0)</f>
        <v>0</v>
      </c>
      <c r="BJ434" s="14" t="s">
        <v>81</v>
      </c>
      <c r="BK434" s="239">
        <f>ROUND(I434*H434,2)</f>
        <v>91.230000000000004</v>
      </c>
      <c r="BL434" s="14" t="s">
        <v>182</v>
      </c>
      <c r="BM434" s="238" t="s">
        <v>1088</v>
      </c>
    </row>
    <row r="435" s="2" customFormat="1" ht="24.15" customHeight="1">
      <c r="A435" s="31"/>
      <c r="B435" s="32"/>
      <c r="C435" s="227" t="s">
        <v>1089</v>
      </c>
      <c r="D435" s="227" t="s">
        <v>156</v>
      </c>
      <c r="E435" s="228" t="s">
        <v>1090</v>
      </c>
      <c r="F435" s="229" t="s">
        <v>1091</v>
      </c>
      <c r="G435" s="230" t="s">
        <v>373</v>
      </c>
      <c r="H435" s="231">
        <v>9.1500000000000004</v>
      </c>
      <c r="I435" s="232">
        <v>2.6600000000000001</v>
      </c>
      <c r="J435" s="232">
        <f>ROUND(I435*H435,2)</f>
        <v>24.34</v>
      </c>
      <c r="K435" s="233"/>
      <c r="L435" s="34"/>
      <c r="M435" s="234" t="s">
        <v>1</v>
      </c>
      <c r="N435" s="235" t="s">
        <v>38</v>
      </c>
      <c r="O435" s="236">
        <v>0.10709000000000001</v>
      </c>
      <c r="P435" s="236">
        <f>O435*H435</f>
        <v>0.97987350000000006</v>
      </c>
      <c r="Q435" s="236">
        <v>4.5899999999999998E-05</v>
      </c>
      <c r="R435" s="236">
        <f>Q435*H435</f>
        <v>0.000419985</v>
      </c>
      <c r="S435" s="236">
        <v>0</v>
      </c>
      <c r="T435" s="237">
        <f>S435*H435</f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238" t="s">
        <v>182</v>
      </c>
      <c r="AT435" s="238" t="s">
        <v>156</v>
      </c>
      <c r="AU435" s="238" t="s">
        <v>81</v>
      </c>
      <c r="AY435" s="14" t="s">
        <v>154</v>
      </c>
      <c r="BE435" s="239">
        <f>IF(N435="základná",J435,0)</f>
        <v>0</v>
      </c>
      <c r="BF435" s="239">
        <f>IF(N435="znížená",J435,0)</f>
        <v>24.34</v>
      </c>
      <c r="BG435" s="239">
        <f>IF(N435="zákl. prenesená",J435,0)</f>
        <v>0</v>
      </c>
      <c r="BH435" s="239">
        <f>IF(N435="zníž. prenesená",J435,0)</f>
        <v>0</v>
      </c>
      <c r="BI435" s="239">
        <f>IF(N435="nulová",J435,0)</f>
        <v>0</v>
      </c>
      <c r="BJ435" s="14" t="s">
        <v>81</v>
      </c>
      <c r="BK435" s="239">
        <f>ROUND(I435*H435,2)</f>
        <v>24.34</v>
      </c>
      <c r="BL435" s="14" t="s">
        <v>182</v>
      </c>
      <c r="BM435" s="238" t="s">
        <v>1092</v>
      </c>
    </row>
    <row r="436" s="2" customFormat="1" ht="16.5" customHeight="1">
      <c r="A436" s="31"/>
      <c r="B436" s="32"/>
      <c r="C436" s="227" t="s">
        <v>626</v>
      </c>
      <c r="D436" s="227" t="s">
        <v>156</v>
      </c>
      <c r="E436" s="228" t="s">
        <v>1093</v>
      </c>
      <c r="F436" s="229" t="s">
        <v>1094</v>
      </c>
      <c r="G436" s="230" t="s">
        <v>373</v>
      </c>
      <c r="H436" s="231">
        <v>9.1500000000000004</v>
      </c>
      <c r="I436" s="232">
        <v>5.7999999999999998</v>
      </c>
      <c r="J436" s="232">
        <f>ROUND(I436*H436,2)</f>
        <v>53.07</v>
      </c>
      <c r="K436" s="233"/>
      <c r="L436" s="34"/>
      <c r="M436" s="234" t="s">
        <v>1</v>
      </c>
      <c r="N436" s="235" t="s">
        <v>38</v>
      </c>
      <c r="O436" s="236">
        <v>0.32300000000000001</v>
      </c>
      <c r="P436" s="236">
        <f>O436*H436</f>
        <v>2.9554500000000004</v>
      </c>
      <c r="Q436" s="236">
        <v>0</v>
      </c>
      <c r="R436" s="236">
        <f>Q436*H436</f>
        <v>0</v>
      </c>
      <c r="S436" s="236">
        <v>0</v>
      </c>
      <c r="T436" s="237">
        <f>S436*H436</f>
        <v>0</v>
      </c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R436" s="238" t="s">
        <v>182</v>
      </c>
      <c r="AT436" s="238" t="s">
        <v>156</v>
      </c>
      <c r="AU436" s="238" t="s">
        <v>81</v>
      </c>
      <c r="AY436" s="14" t="s">
        <v>154</v>
      </c>
      <c r="BE436" s="239">
        <f>IF(N436="základná",J436,0)</f>
        <v>0</v>
      </c>
      <c r="BF436" s="239">
        <f>IF(N436="znížená",J436,0)</f>
        <v>53.07</v>
      </c>
      <c r="BG436" s="239">
        <f>IF(N436="zákl. prenesená",J436,0)</f>
        <v>0</v>
      </c>
      <c r="BH436" s="239">
        <f>IF(N436="zníž. prenesená",J436,0)</f>
        <v>0</v>
      </c>
      <c r="BI436" s="239">
        <f>IF(N436="nulová",J436,0)</f>
        <v>0</v>
      </c>
      <c r="BJ436" s="14" t="s">
        <v>81</v>
      </c>
      <c r="BK436" s="239">
        <f>ROUND(I436*H436,2)</f>
        <v>53.07</v>
      </c>
      <c r="BL436" s="14" t="s">
        <v>182</v>
      </c>
      <c r="BM436" s="238" t="s">
        <v>1095</v>
      </c>
    </row>
    <row r="437" s="2" customFormat="1" ht="16.5" customHeight="1">
      <c r="A437" s="31"/>
      <c r="B437" s="32"/>
      <c r="C437" s="240" t="s">
        <v>1096</v>
      </c>
      <c r="D437" s="240" t="s">
        <v>194</v>
      </c>
      <c r="E437" s="241" t="s">
        <v>1097</v>
      </c>
      <c r="F437" s="242" t="s">
        <v>1098</v>
      </c>
      <c r="G437" s="243" t="s">
        <v>373</v>
      </c>
      <c r="H437" s="244">
        <v>9.1500000000000004</v>
      </c>
      <c r="I437" s="245">
        <v>220</v>
      </c>
      <c r="J437" s="245">
        <f>ROUND(I437*H437,2)</f>
        <v>2013</v>
      </c>
      <c r="K437" s="246"/>
      <c r="L437" s="247"/>
      <c r="M437" s="248" t="s">
        <v>1</v>
      </c>
      <c r="N437" s="249" t="s">
        <v>38</v>
      </c>
      <c r="O437" s="236">
        <v>0</v>
      </c>
      <c r="P437" s="236">
        <f>O437*H437</f>
        <v>0</v>
      </c>
      <c r="Q437" s="236">
        <v>0</v>
      </c>
      <c r="R437" s="236">
        <f>Q437*H437</f>
        <v>0</v>
      </c>
      <c r="S437" s="236">
        <v>0</v>
      </c>
      <c r="T437" s="237">
        <f>S437*H437</f>
        <v>0</v>
      </c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R437" s="238" t="s">
        <v>212</v>
      </c>
      <c r="AT437" s="238" t="s">
        <v>194</v>
      </c>
      <c r="AU437" s="238" t="s">
        <v>81</v>
      </c>
      <c r="AY437" s="14" t="s">
        <v>154</v>
      </c>
      <c r="BE437" s="239">
        <f>IF(N437="základná",J437,0)</f>
        <v>0</v>
      </c>
      <c r="BF437" s="239">
        <f>IF(N437="znížená",J437,0)</f>
        <v>2013</v>
      </c>
      <c r="BG437" s="239">
        <f>IF(N437="zákl. prenesená",J437,0)</f>
        <v>0</v>
      </c>
      <c r="BH437" s="239">
        <f>IF(N437="zníž. prenesená",J437,0)</f>
        <v>0</v>
      </c>
      <c r="BI437" s="239">
        <f>IF(N437="nulová",J437,0)</f>
        <v>0</v>
      </c>
      <c r="BJ437" s="14" t="s">
        <v>81</v>
      </c>
      <c r="BK437" s="239">
        <f>ROUND(I437*H437,2)</f>
        <v>2013</v>
      </c>
      <c r="BL437" s="14" t="s">
        <v>182</v>
      </c>
      <c r="BM437" s="238" t="s">
        <v>1099</v>
      </c>
    </row>
    <row r="438" s="2" customFormat="1" ht="24.15" customHeight="1">
      <c r="A438" s="31"/>
      <c r="B438" s="32"/>
      <c r="C438" s="227" t="s">
        <v>630</v>
      </c>
      <c r="D438" s="227" t="s">
        <v>156</v>
      </c>
      <c r="E438" s="228" t="s">
        <v>1100</v>
      </c>
      <c r="F438" s="229" t="s">
        <v>1101</v>
      </c>
      <c r="G438" s="230" t="s">
        <v>408</v>
      </c>
      <c r="H438" s="231">
        <v>4270.1469999999999</v>
      </c>
      <c r="I438" s="232">
        <v>1.1000000000000001</v>
      </c>
      <c r="J438" s="232">
        <f>ROUND(I438*H438,2)</f>
        <v>4697.1599999999999</v>
      </c>
      <c r="K438" s="233"/>
      <c r="L438" s="34"/>
      <c r="M438" s="234" t="s">
        <v>1</v>
      </c>
      <c r="N438" s="235" t="s">
        <v>38</v>
      </c>
      <c r="O438" s="236">
        <v>0</v>
      </c>
      <c r="P438" s="236">
        <f>O438*H438</f>
        <v>0</v>
      </c>
      <c r="Q438" s="236">
        <v>0</v>
      </c>
      <c r="R438" s="236">
        <f>Q438*H438</f>
        <v>0</v>
      </c>
      <c r="S438" s="236">
        <v>0</v>
      </c>
      <c r="T438" s="237">
        <f>S438*H438</f>
        <v>0</v>
      </c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R438" s="238" t="s">
        <v>182</v>
      </c>
      <c r="AT438" s="238" t="s">
        <v>156</v>
      </c>
      <c r="AU438" s="238" t="s">
        <v>81</v>
      </c>
      <c r="AY438" s="14" t="s">
        <v>154</v>
      </c>
      <c r="BE438" s="239">
        <f>IF(N438="základná",J438,0)</f>
        <v>0</v>
      </c>
      <c r="BF438" s="239">
        <f>IF(N438="znížená",J438,0)</f>
        <v>4697.1599999999999</v>
      </c>
      <c r="BG438" s="239">
        <f>IF(N438="zákl. prenesená",J438,0)</f>
        <v>0</v>
      </c>
      <c r="BH438" s="239">
        <f>IF(N438="zníž. prenesená",J438,0)</f>
        <v>0</v>
      </c>
      <c r="BI438" s="239">
        <f>IF(N438="nulová",J438,0)</f>
        <v>0</v>
      </c>
      <c r="BJ438" s="14" t="s">
        <v>81</v>
      </c>
      <c r="BK438" s="239">
        <f>ROUND(I438*H438,2)</f>
        <v>4697.1599999999999</v>
      </c>
      <c r="BL438" s="14" t="s">
        <v>182</v>
      </c>
      <c r="BM438" s="238" t="s">
        <v>1102</v>
      </c>
    </row>
    <row r="439" s="12" customFormat="1" ht="22.8" customHeight="1">
      <c r="A439" s="12"/>
      <c r="B439" s="212"/>
      <c r="C439" s="213"/>
      <c r="D439" s="214" t="s">
        <v>71</v>
      </c>
      <c r="E439" s="225" t="s">
        <v>1103</v>
      </c>
      <c r="F439" s="225" t="s">
        <v>1104</v>
      </c>
      <c r="G439" s="213"/>
      <c r="H439" s="213"/>
      <c r="I439" s="213"/>
      <c r="J439" s="226">
        <f>BK439</f>
        <v>78478.740000000005</v>
      </c>
      <c r="K439" s="213"/>
      <c r="L439" s="217"/>
      <c r="M439" s="218"/>
      <c r="N439" s="219"/>
      <c r="O439" s="219"/>
      <c r="P439" s="220">
        <f>SUM(P440:P478)</f>
        <v>532.4670000000001</v>
      </c>
      <c r="Q439" s="219"/>
      <c r="R439" s="220">
        <f>SUM(R440:R478)</f>
        <v>0</v>
      </c>
      <c r="S439" s="219"/>
      <c r="T439" s="221">
        <f>SUM(T440:T478)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22" t="s">
        <v>81</v>
      </c>
      <c r="AT439" s="223" t="s">
        <v>71</v>
      </c>
      <c r="AU439" s="223" t="s">
        <v>77</v>
      </c>
      <c r="AY439" s="222" t="s">
        <v>154</v>
      </c>
      <c r="BK439" s="224">
        <f>SUM(BK440:BK478)</f>
        <v>78478.740000000005</v>
      </c>
    </row>
    <row r="440" s="2" customFormat="1" ht="24.15" customHeight="1">
      <c r="A440" s="31"/>
      <c r="B440" s="32"/>
      <c r="C440" s="227" t="s">
        <v>1105</v>
      </c>
      <c r="D440" s="227" t="s">
        <v>156</v>
      </c>
      <c r="E440" s="228" t="s">
        <v>1106</v>
      </c>
      <c r="F440" s="229" t="s">
        <v>1107</v>
      </c>
      <c r="G440" s="230" t="s">
        <v>250</v>
      </c>
      <c r="H440" s="231">
        <v>13</v>
      </c>
      <c r="I440" s="232">
        <v>22</v>
      </c>
      <c r="J440" s="232">
        <f>ROUND(I440*H440,2)</f>
        <v>286</v>
      </c>
      <c r="K440" s="233"/>
      <c r="L440" s="34"/>
      <c r="M440" s="234" t="s">
        <v>1</v>
      </c>
      <c r="N440" s="235" t="s">
        <v>38</v>
      </c>
      <c r="O440" s="236">
        <v>0.35199999999999998</v>
      </c>
      <c r="P440" s="236">
        <f>O440*H440</f>
        <v>4.5759999999999996</v>
      </c>
      <c r="Q440" s="236">
        <v>0</v>
      </c>
      <c r="R440" s="236">
        <f>Q440*H440</f>
        <v>0</v>
      </c>
      <c r="S440" s="236">
        <v>0</v>
      </c>
      <c r="T440" s="237">
        <f>S440*H440</f>
        <v>0</v>
      </c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R440" s="238" t="s">
        <v>182</v>
      </c>
      <c r="AT440" s="238" t="s">
        <v>156</v>
      </c>
      <c r="AU440" s="238" t="s">
        <v>81</v>
      </c>
      <c r="AY440" s="14" t="s">
        <v>154</v>
      </c>
      <c r="BE440" s="239">
        <f>IF(N440="základná",J440,0)</f>
        <v>0</v>
      </c>
      <c r="BF440" s="239">
        <f>IF(N440="znížená",J440,0)</f>
        <v>286</v>
      </c>
      <c r="BG440" s="239">
        <f>IF(N440="zákl. prenesená",J440,0)</f>
        <v>0</v>
      </c>
      <c r="BH440" s="239">
        <f>IF(N440="zníž. prenesená",J440,0)</f>
        <v>0</v>
      </c>
      <c r="BI440" s="239">
        <f>IF(N440="nulová",J440,0)</f>
        <v>0</v>
      </c>
      <c r="BJ440" s="14" t="s">
        <v>81</v>
      </c>
      <c r="BK440" s="239">
        <f>ROUND(I440*H440,2)</f>
        <v>286</v>
      </c>
      <c r="BL440" s="14" t="s">
        <v>182</v>
      </c>
      <c r="BM440" s="238" t="s">
        <v>1108</v>
      </c>
    </row>
    <row r="441" s="2" customFormat="1" ht="21.75" customHeight="1">
      <c r="A441" s="31"/>
      <c r="B441" s="32"/>
      <c r="C441" s="240" t="s">
        <v>633</v>
      </c>
      <c r="D441" s="240" t="s">
        <v>194</v>
      </c>
      <c r="E441" s="241" t="s">
        <v>1109</v>
      </c>
      <c r="F441" s="242" t="s">
        <v>1110</v>
      </c>
      <c r="G441" s="243" t="s">
        <v>250</v>
      </c>
      <c r="H441" s="244">
        <v>13</v>
      </c>
      <c r="I441" s="245">
        <v>41.5</v>
      </c>
      <c r="J441" s="245">
        <f>ROUND(I441*H441,2)</f>
        <v>539.5</v>
      </c>
      <c r="K441" s="246"/>
      <c r="L441" s="247"/>
      <c r="M441" s="248" t="s">
        <v>1</v>
      </c>
      <c r="N441" s="249" t="s">
        <v>38</v>
      </c>
      <c r="O441" s="236">
        <v>0</v>
      </c>
      <c r="P441" s="236">
        <f>O441*H441</f>
        <v>0</v>
      </c>
      <c r="Q441" s="236">
        <v>0</v>
      </c>
      <c r="R441" s="236">
        <f>Q441*H441</f>
        <v>0</v>
      </c>
      <c r="S441" s="236">
        <v>0</v>
      </c>
      <c r="T441" s="237">
        <f>S441*H441</f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238" t="s">
        <v>212</v>
      </c>
      <c r="AT441" s="238" t="s">
        <v>194</v>
      </c>
      <c r="AU441" s="238" t="s">
        <v>81</v>
      </c>
      <c r="AY441" s="14" t="s">
        <v>154</v>
      </c>
      <c r="BE441" s="239">
        <f>IF(N441="základná",J441,0)</f>
        <v>0</v>
      </c>
      <c r="BF441" s="239">
        <f>IF(N441="znížená",J441,0)</f>
        <v>539.5</v>
      </c>
      <c r="BG441" s="239">
        <f>IF(N441="zákl. prenesená",J441,0)</f>
        <v>0</v>
      </c>
      <c r="BH441" s="239">
        <f>IF(N441="zníž. prenesená",J441,0)</f>
        <v>0</v>
      </c>
      <c r="BI441" s="239">
        <f>IF(N441="nulová",J441,0)</f>
        <v>0</v>
      </c>
      <c r="BJ441" s="14" t="s">
        <v>81</v>
      </c>
      <c r="BK441" s="239">
        <f>ROUND(I441*H441,2)</f>
        <v>539.5</v>
      </c>
      <c r="BL441" s="14" t="s">
        <v>182</v>
      </c>
      <c r="BM441" s="238" t="s">
        <v>1111</v>
      </c>
    </row>
    <row r="442" s="2" customFormat="1" ht="21.75" customHeight="1">
      <c r="A442" s="31"/>
      <c r="B442" s="32"/>
      <c r="C442" s="227" t="s">
        <v>1112</v>
      </c>
      <c r="D442" s="227" t="s">
        <v>156</v>
      </c>
      <c r="E442" s="228" t="s">
        <v>1113</v>
      </c>
      <c r="F442" s="229" t="s">
        <v>1114</v>
      </c>
      <c r="G442" s="230" t="s">
        <v>250</v>
      </c>
      <c r="H442" s="231">
        <v>1</v>
      </c>
      <c r="I442" s="232">
        <v>330</v>
      </c>
      <c r="J442" s="232">
        <f>ROUND(I442*H442,2)</f>
        <v>330</v>
      </c>
      <c r="K442" s="233"/>
      <c r="L442" s="34"/>
      <c r="M442" s="234" t="s">
        <v>1</v>
      </c>
      <c r="N442" s="235" t="s">
        <v>38</v>
      </c>
      <c r="O442" s="236">
        <v>2.9449999999999998</v>
      </c>
      <c r="P442" s="236">
        <f>O442*H442</f>
        <v>2.9449999999999998</v>
      </c>
      <c r="Q442" s="236">
        <v>0</v>
      </c>
      <c r="R442" s="236">
        <f>Q442*H442</f>
        <v>0</v>
      </c>
      <c r="S442" s="236">
        <v>0</v>
      </c>
      <c r="T442" s="237">
        <f>S442*H442</f>
        <v>0</v>
      </c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238" t="s">
        <v>182</v>
      </c>
      <c r="AT442" s="238" t="s">
        <v>156</v>
      </c>
      <c r="AU442" s="238" t="s">
        <v>81</v>
      </c>
      <c r="AY442" s="14" t="s">
        <v>154</v>
      </c>
      <c r="BE442" s="239">
        <f>IF(N442="základná",J442,0)</f>
        <v>0</v>
      </c>
      <c r="BF442" s="239">
        <f>IF(N442="znížená",J442,0)</f>
        <v>330</v>
      </c>
      <c r="BG442" s="239">
        <f>IF(N442="zákl. prenesená",J442,0)</f>
        <v>0</v>
      </c>
      <c r="BH442" s="239">
        <f>IF(N442="zníž. prenesená",J442,0)</f>
        <v>0</v>
      </c>
      <c r="BI442" s="239">
        <f>IF(N442="nulová",J442,0)</f>
        <v>0</v>
      </c>
      <c r="BJ442" s="14" t="s">
        <v>81</v>
      </c>
      <c r="BK442" s="239">
        <f>ROUND(I442*H442,2)</f>
        <v>330</v>
      </c>
      <c r="BL442" s="14" t="s">
        <v>182</v>
      </c>
      <c r="BM442" s="238" t="s">
        <v>1115</v>
      </c>
    </row>
    <row r="443" s="2" customFormat="1" ht="24.15" customHeight="1">
      <c r="A443" s="31"/>
      <c r="B443" s="32"/>
      <c r="C443" s="240" t="s">
        <v>637</v>
      </c>
      <c r="D443" s="240" t="s">
        <v>194</v>
      </c>
      <c r="E443" s="241" t="s">
        <v>1116</v>
      </c>
      <c r="F443" s="242" t="s">
        <v>1117</v>
      </c>
      <c r="G443" s="243" t="s">
        <v>250</v>
      </c>
      <c r="H443" s="244">
        <v>1</v>
      </c>
      <c r="I443" s="245">
        <v>232.65000000000001</v>
      </c>
      <c r="J443" s="245">
        <f>ROUND(I443*H443,2)</f>
        <v>232.65000000000001</v>
      </c>
      <c r="K443" s="246"/>
      <c r="L443" s="247"/>
      <c r="M443" s="248" t="s">
        <v>1</v>
      </c>
      <c r="N443" s="249" t="s">
        <v>38</v>
      </c>
      <c r="O443" s="236">
        <v>0</v>
      </c>
      <c r="P443" s="236">
        <f>O443*H443</f>
        <v>0</v>
      </c>
      <c r="Q443" s="236">
        <v>0</v>
      </c>
      <c r="R443" s="236">
        <f>Q443*H443</f>
        <v>0</v>
      </c>
      <c r="S443" s="236">
        <v>0</v>
      </c>
      <c r="T443" s="237">
        <f>S443*H443</f>
        <v>0</v>
      </c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R443" s="238" t="s">
        <v>212</v>
      </c>
      <c r="AT443" s="238" t="s">
        <v>194</v>
      </c>
      <c r="AU443" s="238" t="s">
        <v>81</v>
      </c>
      <c r="AY443" s="14" t="s">
        <v>154</v>
      </c>
      <c r="BE443" s="239">
        <f>IF(N443="základná",J443,0)</f>
        <v>0</v>
      </c>
      <c r="BF443" s="239">
        <f>IF(N443="znížená",J443,0)</f>
        <v>232.65000000000001</v>
      </c>
      <c r="BG443" s="239">
        <f>IF(N443="zákl. prenesená",J443,0)</f>
        <v>0</v>
      </c>
      <c r="BH443" s="239">
        <f>IF(N443="zníž. prenesená",J443,0)</f>
        <v>0</v>
      </c>
      <c r="BI443" s="239">
        <f>IF(N443="nulová",J443,0)</f>
        <v>0</v>
      </c>
      <c r="BJ443" s="14" t="s">
        <v>81</v>
      </c>
      <c r="BK443" s="239">
        <f>ROUND(I443*H443,2)</f>
        <v>232.65000000000001</v>
      </c>
      <c r="BL443" s="14" t="s">
        <v>182</v>
      </c>
      <c r="BM443" s="238" t="s">
        <v>1118</v>
      </c>
    </row>
    <row r="444" s="2" customFormat="1" ht="24.15" customHeight="1">
      <c r="A444" s="31"/>
      <c r="B444" s="32"/>
      <c r="C444" s="227" t="s">
        <v>1119</v>
      </c>
      <c r="D444" s="227" t="s">
        <v>156</v>
      </c>
      <c r="E444" s="228" t="s">
        <v>1120</v>
      </c>
      <c r="F444" s="229" t="s">
        <v>1121</v>
      </c>
      <c r="G444" s="230" t="s">
        <v>250</v>
      </c>
      <c r="H444" s="231">
        <v>7</v>
      </c>
      <c r="I444" s="232">
        <v>220</v>
      </c>
      <c r="J444" s="232">
        <f>ROUND(I444*H444,2)</f>
        <v>1540</v>
      </c>
      <c r="K444" s="233"/>
      <c r="L444" s="34"/>
      <c r="M444" s="234" t="s">
        <v>1</v>
      </c>
      <c r="N444" s="235" t="s">
        <v>38</v>
      </c>
      <c r="O444" s="236">
        <v>12.955</v>
      </c>
      <c r="P444" s="236">
        <f>O444*H444</f>
        <v>90.685000000000002</v>
      </c>
      <c r="Q444" s="236">
        <v>0</v>
      </c>
      <c r="R444" s="236">
        <f>Q444*H444</f>
        <v>0</v>
      </c>
      <c r="S444" s="236">
        <v>0</v>
      </c>
      <c r="T444" s="237">
        <f>S444*H444</f>
        <v>0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238" t="s">
        <v>182</v>
      </c>
      <c r="AT444" s="238" t="s">
        <v>156</v>
      </c>
      <c r="AU444" s="238" t="s">
        <v>81</v>
      </c>
      <c r="AY444" s="14" t="s">
        <v>154</v>
      </c>
      <c r="BE444" s="239">
        <f>IF(N444="základná",J444,0)</f>
        <v>0</v>
      </c>
      <c r="BF444" s="239">
        <f>IF(N444="znížená",J444,0)</f>
        <v>1540</v>
      </c>
      <c r="BG444" s="239">
        <f>IF(N444="zákl. prenesená",J444,0)</f>
        <v>0</v>
      </c>
      <c r="BH444" s="239">
        <f>IF(N444="zníž. prenesená",J444,0)</f>
        <v>0</v>
      </c>
      <c r="BI444" s="239">
        <f>IF(N444="nulová",J444,0)</f>
        <v>0</v>
      </c>
      <c r="BJ444" s="14" t="s">
        <v>81</v>
      </c>
      <c r="BK444" s="239">
        <f>ROUND(I444*H444,2)</f>
        <v>1540</v>
      </c>
      <c r="BL444" s="14" t="s">
        <v>182</v>
      </c>
      <c r="BM444" s="238" t="s">
        <v>1122</v>
      </c>
    </row>
    <row r="445" s="2" customFormat="1" ht="21.75" customHeight="1">
      <c r="A445" s="31"/>
      <c r="B445" s="32"/>
      <c r="C445" s="240" t="s">
        <v>640</v>
      </c>
      <c r="D445" s="240" t="s">
        <v>194</v>
      </c>
      <c r="E445" s="241" t="s">
        <v>1123</v>
      </c>
      <c r="F445" s="242" t="s">
        <v>1124</v>
      </c>
      <c r="G445" s="243" t="s">
        <v>250</v>
      </c>
      <c r="H445" s="244">
        <v>7</v>
      </c>
      <c r="I445" s="245">
        <v>2602.0100000000002</v>
      </c>
      <c r="J445" s="245">
        <f>ROUND(I445*H445,2)</f>
        <v>18214.07</v>
      </c>
      <c r="K445" s="246"/>
      <c r="L445" s="247"/>
      <c r="M445" s="248" t="s">
        <v>1</v>
      </c>
      <c r="N445" s="249" t="s">
        <v>38</v>
      </c>
      <c r="O445" s="236">
        <v>0</v>
      </c>
      <c r="P445" s="236">
        <f>O445*H445</f>
        <v>0</v>
      </c>
      <c r="Q445" s="236">
        <v>0</v>
      </c>
      <c r="R445" s="236">
        <f>Q445*H445</f>
        <v>0</v>
      </c>
      <c r="S445" s="236">
        <v>0</v>
      </c>
      <c r="T445" s="237">
        <f>S445*H445</f>
        <v>0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238" t="s">
        <v>212</v>
      </c>
      <c r="AT445" s="238" t="s">
        <v>194</v>
      </c>
      <c r="AU445" s="238" t="s">
        <v>81</v>
      </c>
      <c r="AY445" s="14" t="s">
        <v>154</v>
      </c>
      <c r="BE445" s="239">
        <f>IF(N445="základná",J445,0)</f>
        <v>0</v>
      </c>
      <c r="BF445" s="239">
        <f>IF(N445="znížená",J445,0)</f>
        <v>18214.07</v>
      </c>
      <c r="BG445" s="239">
        <f>IF(N445="zákl. prenesená",J445,0)</f>
        <v>0</v>
      </c>
      <c r="BH445" s="239">
        <f>IF(N445="zníž. prenesená",J445,0)</f>
        <v>0</v>
      </c>
      <c r="BI445" s="239">
        <f>IF(N445="nulová",J445,0)</f>
        <v>0</v>
      </c>
      <c r="BJ445" s="14" t="s">
        <v>81</v>
      </c>
      <c r="BK445" s="239">
        <f>ROUND(I445*H445,2)</f>
        <v>18214.07</v>
      </c>
      <c r="BL445" s="14" t="s">
        <v>182</v>
      </c>
      <c r="BM445" s="238" t="s">
        <v>1125</v>
      </c>
    </row>
    <row r="446" s="2" customFormat="1" ht="16.5" customHeight="1">
      <c r="A446" s="31"/>
      <c r="B446" s="32"/>
      <c r="C446" s="227" t="s">
        <v>1126</v>
      </c>
      <c r="D446" s="227" t="s">
        <v>156</v>
      </c>
      <c r="E446" s="228" t="s">
        <v>1127</v>
      </c>
      <c r="F446" s="229" t="s">
        <v>1128</v>
      </c>
      <c r="G446" s="230" t="s">
        <v>373</v>
      </c>
      <c r="H446" s="231">
        <v>125</v>
      </c>
      <c r="I446" s="232">
        <v>4.7699999999999996</v>
      </c>
      <c r="J446" s="232">
        <f>ROUND(I446*H446,2)</f>
        <v>596.25</v>
      </c>
      <c r="K446" s="233"/>
      <c r="L446" s="34"/>
      <c r="M446" s="234" t="s">
        <v>1</v>
      </c>
      <c r="N446" s="235" t="s">
        <v>38</v>
      </c>
      <c r="O446" s="236">
        <v>0.214</v>
      </c>
      <c r="P446" s="236">
        <f>O446*H446</f>
        <v>26.75</v>
      </c>
      <c r="Q446" s="236">
        <v>0</v>
      </c>
      <c r="R446" s="236">
        <f>Q446*H446</f>
        <v>0</v>
      </c>
      <c r="S446" s="236">
        <v>0</v>
      </c>
      <c r="T446" s="237">
        <f>S446*H446</f>
        <v>0</v>
      </c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R446" s="238" t="s">
        <v>182</v>
      </c>
      <c r="AT446" s="238" t="s">
        <v>156</v>
      </c>
      <c r="AU446" s="238" t="s">
        <v>81</v>
      </c>
      <c r="AY446" s="14" t="s">
        <v>154</v>
      </c>
      <c r="BE446" s="239">
        <f>IF(N446="základná",J446,0)</f>
        <v>0</v>
      </c>
      <c r="BF446" s="239">
        <f>IF(N446="znížená",J446,0)</f>
        <v>596.25</v>
      </c>
      <c r="BG446" s="239">
        <f>IF(N446="zákl. prenesená",J446,0)</f>
        <v>0</v>
      </c>
      <c r="BH446" s="239">
        <f>IF(N446="zníž. prenesená",J446,0)</f>
        <v>0</v>
      </c>
      <c r="BI446" s="239">
        <f>IF(N446="nulová",J446,0)</f>
        <v>0</v>
      </c>
      <c r="BJ446" s="14" t="s">
        <v>81</v>
      </c>
      <c r="BK446" s="239">
        <f>ROUND(I446*H446,2)</f>
        <v>596.25</v>
      </c>
      <c r="BL446" s="14" t="s">
        <v>182</v>
      </c>
      <c r="BM446" s="238" t="s">
        <v>1129</v>
      </c>
    </row>
    <row r="447" s="2" customFormat="1" ht="16.5" customHeight="1">
      <c r="A447" s="31"/>
      <c r="B447" s="32"/>
      <c r="C447" s="240" t="s">
        <v>644</v>
      </c>
      <c r="D447" s="240" t="s">
        <v>194</v>
      </c>
      <c r="E447" s="241" t="s">
        <v>1130</v>
      </c>
      <c r="F447" s="242" t="s">
        <v>1131</v>
      </c>
      <c r="G447" s="243" t="s">
        <v>373</v>
      </c>
      <c r="H447" s="244">
        <v>125</v>
      </c>
      <c r="I447" s="245">
        <v>6.8499999999999996</v>
      </c>
      <c r="J447" s="245">
        <f>ROUND(I447*H447,2)</f>
        <v>856.25</v>
      </c>
      <c r="K447" s="246"/>
      <c r="L447" s="247"/>
      <c r="M447" s="248" t="s">
        <v>1</v>
      </c>
      <c r="N447" s="249" t="s">
        <v>38</v>
      </c>
      <c r="O447" s="236">
        <v>0</v>
      </c>
      <c r="P447" s="236">
        <f>O447*H447</f>
        <v>0</v>
      </c>
      <c r="Q447" s="236">
        <v>0</v>
      </c>
      <c r="R447" s="236">
        <f>Q447*H447</f>
        <v>0</v>
      </c>
      <c r="S447" s="236">
        <v>0</v>
      </c>
      <c r="T447" s="237">
        <f>S447*H447</f>
        <v>0</v>
      </c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R447" s="238" t="s">
        <v>212</v>
      </c>
      <c r="AT447" s="238" t="s">
        <v>194</v>
      </c>
      <c r="AU447" s="238" t="s">
        <v>81</v>
      </c>
      <c r="AY447" s="14" t="s">
        <v>154</v>
      </c>
      <c r="BE447" s="239">
        <f>IF(N447="základná",J447,0)</f>
        <v>0</v>
      </c>
      <c r="BF447" s="239">
        <f>IF(N447="znížená",J447,0)</f>
        <v>856.25</v>
      </c>
      <c r="BG447" s="239">
        <f>IF(N447="zákl. prenesená",J447,0)</f>
        <v>0</v>
      </c>
      <c r="BH447" s="239">
        <f>IF(N447="zníž. prenesená",J447,0)</f>
        <v>0</v>
      </c>
      <c r="BI447" s="239">
        <f>IF(N447="nulová",J447,0)</f>
        <v>0</v>
      </c>
      <c r="BJ447" s="14" t="s">
        <v>81</v>
      </c>
      <c r="BK447" s="239">
        <f>ROUND(I447*H447,2)</f>
        <v>856.25</v>
      </c>
      <c r="BL447" s="14" t="s">
        <v>182</v>
      </c>
      <c r="BM447" s="238" t="s">
        <v>1132</v>
      </c>
    </row>
    <row r="448" s="2" customFormat="1" ht="16.5" customHeight="1">
      <c r="A448" s="31"/>
      <c r="B448" s="32"/>
      <c r="C448" s="227" t="s">
        <v>1133</v>
      </c>
      <c r="D448" s="227" t="s">
        <v>156</v>
      </c>
      <c r="E448" s="228" t="s">
        <v>1134</v>
      </c>
      <c r="F448" s="229" t="s">
        <v>1135</v>
      </c>
      <c r="G448" s="230" t="s">
        <v>373</v>
      </c>
      <c r="H448" s="231">
        <v>22</v>
      </c>
      <c r="I448" s="232">
        <v>4.6500000000000004</v>
      </c>
      <c r="J448" s="232">
        <f>ROUND(I448*H448,2)</f>
        <v>102.3</v>
      </c>
      <c r="K448" s="233"/>
      <c r="L448" s="34"/>
      <c r="M448" s="234" t="s">
        <v>1</v>
      </c>
      <c r="N448" s="235" t="s">
        <v>38</v>
      </c>
      <c r="O448" s="236">
        <v>0.27100000000000002</v>
      </c>
      <c r="P448" s="236">
        <f>O448*H448</f>
        <v>5.9620000000000006</v>
      </c>
      <c r="Q448" s="236">
        <v>0</v>
      </c>
      <c r="R448" s="236">
        <f>Q448*H448</f>
        <v>0</v>
      </c>
      <c r="S448" s="236">
        <v>0</v>
      </c>
      <c r="T448" s="237">
        <f>S448*H448</f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238" t="s">
        <v>182</v>
      </c>
      <c r="AT448" s="238" t="s">
        <v>156</v>
      </c>
      <c r="AU448" s="238" t="s">
        <v>81</v>
      </c>
      <c r="AY448" s="14" t="s">
        <v>154</v>
      </c>
      <c r="BE448" s="239">
        <f>IF(N448="základná",J448,0)</f>
        <v>0</v>
      </c>
      <c r="BF448" s="239">
        <f>IF(N448="znížená",J448,0)</f>
        <v>102.3</v>
      </c>
      <c r="BG448" s="239">
        <f>IF(N448="zákl. prenesená",J448,0)</f>
        <v>0</v>
      </c>
      <c r="BH448" s="239">
        <f>IF(N448="zníž. prenesená",J448,0)</f>
        <v>0</v>
      </c>
      <c r="BI448" s="239">
        <f>IF(N448="nulová",J448,0)</f>
        <v>0</v>
      </c>
      <c r="BJ448" s="14" t="s">
        <v>81</v>
      </c>
      <c r="BK448" s="239">
        <f>ROUND(I448*H448,2)</f>
        <v>102.3</v>
      </c>
      <c r="BL448" s="14" t="s">
        <v>182</v>
      </c>
      <c r="BM448" s="238" t="s">
        <v>1136</v>
      </c>
    </row>
    <row r="449" s="2" customFormat="1" ht="16.5" customHeight="1">
      <c r="A449" s="31"/>
      <c r="B449" s="32"/>
      <c r="C449" s="240" t="s">
        <v>647</v>
      </c>
      <c r="D449" s="240" t="s">
        <v>194</v>
      </c>
      <c r="E449" s="241" t="s">
        <v>1137</v>
      </c>
      <c r="F449" s="242" t="s">
        <v>1138</v>
      </c>
      <c r="G449" s="243" t="s">
        <v>373</v>
      </c>
      <c r="H449" s="244">
        <v>22</v>
      </c>
      <c r="I449" s="245">
        <v>13.789999999999999</v>
      </c>
      <c r="J449" s="245">
        <f>ROUND(I449*H449,2)</f>
        <v>303.38</v>
      </c>
      <c r="K449" s="246"/>
      <c r="L449" s="247"/>
      <c r="M449" s="248" t="s">
        <v>1</v>
      </c>
      <c r="N449" s="249" t="s">
        <v>38</v>
      </c>
      <c r="O449" s="236">
        <v>0</v>
      </c>
      <c r="P449" s="236">
        <f>O449*H449</f>
        <v>0</v>
      </c>
      <c r="Q449" s="236">
        <v>0</v>
      </c>
      <c r="R449" s="236">
        <f>Q449*H449</f>
        <v>0</v>
      </c>
      <c r="S449" s="236">
        <v>0</v>
      </c>
      <c r="T449" s="237">
        <f>S449*H449</f>
        <v>0</v>
      </c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R449" s="238" t="s">
        <v>212</v>
      </c>
      <c r="AT449" s="238" t="s">
        <v>194</v>
      </c>
      <c r="AU449" s="238" t="s">
        <v>81</v>
      </c>
      <c r="AY449" s="14" t="s">
        <v>154</v>
      </c>
      <c r="BE449" s="239">
        <f>IF(N449="základná",J449,0)</f>
        <v>0</v>
      </c>
      <c r="BF449" s="239">
        <f>IF(N449="znížená",J449,0)</f>
        <v>303.38</v>
      </c>
      <c r="BG449" s="239">
        <f>IF(N449="zákl. prenesená",J449,0)</f>
        <v>0</v>
      </c>
      <c r="BH449" s="239">
        <f>IF(N449="zníž. prenesená",J449,0)</f>
        <v>0</v>
      </c>
      <c r="BI449" s="239">
        <f>IF(N449="nulová",J449,0)</f>
        <v>0</v>
      </c>
      <c r="BJ449" s="14" t="s">
        <v>81</v>
      </c>
      <c r="BK449" s="239">
        <f>ROUND(I449*H449,2)</f>
        <v>303.38</v>
      </c>
      <c r="BL449" s="14" t="s">
        <v>182</v>
      </c>
      <c r="BM449" s="238" t="s">
        <v>1139</v>
      </c>
    </row>
    <row r="450" s="2" customFormat="1" ht="16.5" customHeight="1">
      <c r="A450" s="31"/>
      <c r="B450" s="32"/>
      <c r="C450" s="227" t="s">
        <v>1140</v>
      </c>
      <c r="D450" s="227" t="s">
        <v>156</v>
      </c>
      <c r="E450" s="228" t="s">
        <v>1141</v>
      </c>
      <c r="F450" s="229" t="s">
        <v>1142</v>
      </c>
      <c r="G450" s="230" t="s">
        <v>250</v>
      </c>
      <c r="H450" s="231">
        <v>10</v>
      </c>
      <c r="I450" s="232">
        <v>3.1600000000000001</v>
      </c>
      <c r="J450" s="232">
        <f>ROUND(I450*H450,2)</f>
        <v>31.600000000000001</v>
      </c>
      <c r="K450" s="233"/>
      <c r="L450" s="34"/>
      <c r="M450" s="234" t="s">
        <v>1</v>
      </c>
      <c r="N450" s="235" t="s">
        <v>38</v>
      </c>
      <c r="O450" s="236">
        <v>0.184</v>
      </c>
      <c r="P450" s="236">
        <f>O450*H450</f>
        <v>1.8399999999999999</v>
      </c>
      <c r="Q450" s="236">
        <v>0</v>
      </c>
      <c r="R450" s="236">
        <f>Q450*H450</f>
        <v>0</v>
      </c>
      <c r="S450" s="236">
        <v>0</v>
      </c>
      <c r="T450" s="237">
        <f>S450*H450</f>
        <v>0</v>
      </c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R450" s="238" t="s">
        <v>182</v>
      </c>
      <c r="AT450" s="238" t="s">
        <v>156</v>
      </c>
      <c r="AU450" s="238" t="s">
        <v>81</v>
      </c>
      <c r="AY450" s="14" t="s">
        <v>154</v>
      </c>
      <c r="BE450" s="239">
        <f>IF(N450="základná",J450,0)</f>
        <v>0</v>
      </c>
      <c r="BF450" s="239">
        <f>IF(N450="znížená",J450,0)</f>
        <v>31.600000000000001</v>
      </c>
      <c r="BG450" s="239">
        <f>IF(N450="zákl. prenesená",J450,0)</f>
        <v>0</v>
      </c>
      <c r="BH450" s="239">
        <f>IF(N450="zníž. prenesená",J450,0)</f>
        <v>0</v>
      </c>
      <c r="BI450" s="239">
        <f>IF(N450="nulová",J450,0)</f>
        <v>0</v>
      </c>
      <c r="BJ450" s="14" t="s">
        <v>81</v>
      </c>
      <c r="BK450" s="239">
        <f>ROUND(I450*H450,2)</f>
        <v>31.600000000000001</v>
      </c>
      <c r="BL450" s="14" t="s">
        <v>182</v>
      </c>
      <c r="BM450" s="238" t="s">
        <v>1143</v>
      </c>
    </row>
    <row r="451" s="2" customFormat="1" ht="16.5" customHeight="1">
      <c r="A451" s="31"/>
      <c r="B451" s="32"/>
      <c r="C451" s="240" t="s">
        <v>651</v>
      </c>
      <c r="D451" s="240" t="s">
        <v>194</v>
      </c>
      <c r="E451" s="241" t="s">
        <v>1144</v>
      </c>
      <c r="F451" s="242" t="s">
        <v>1145</v>
      </c>
      <c r="G451" s="243" t="s">
        <v>250</v>
      </c>
      <c r="H451" s="244">
        <v>10</v>
      </c>
      <c r="I451" s="245">
        <v>20.780000000000001</v>
      </c>
      <c r="J451" s="245">
        <f>ROUND(I451*H451,2)</f>
        <v>207.80000000000001</v>
      </c>
      <c r="K451" s="246"/>
      <c r="L451" s="247"/>
      <c r="M451" s="248" t="s">
        <v>1</v>
      </c>
      <c r="N451" s="249" t="s">
        <v>38</v>
      </c>
      <c r="O451" s="236">
        <v>0</v>
      </c>
      <c r="P451" s="236">
        <f>O451*H451</f>
        <v>0</v>
      </c>
      <c r="Q451" s="236">
        <v>0</v>
      </c>
      <c r="R451" s="236">
        <f>Q451*H451</f>
        <v>0</v>
      </c>
      <c r="S451" s="236">
        <v>0</v>
      </c>
      <c r="T451" s="237">
        <f>S451*H451</f>
        <v>0</v>
      </c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R451" s="238" t="s">
        <v>212</v>
      </c>
      <c r="AT451" s="238" t="s">
        <v>194</v>
      </c>
      <c r="AU451" s="238" t="s">
        <v>81</v>
      </c>
      <c r="AY451" s="14" t="s">
        <v>154</v>
      </c>
      <c r="BE451" s="239">
        <f>IF(N451="základná",J451,0)</f>
        <v>0</v>
      </c>
      <c r="BF451" s="239">
        <f>IF(N451="znížená",J451,0)</f>
        <v>207.80000000000001</v>
      </c>
      <c r="BG451" s="239">
        <f>IF(N451="zákl. prenesená",J451,0)</f>
        <v>0</v>
      </c>
      <c r="BH451" s="239">
        <f>IF(N451="zníž. prenesená",J451,0)</f>
        <v>0</v>
      </c>
      <c r="BI451" s="239">
        <f>IF(N451="nulová",J451,0)</f>
        <v>0</v>
      </c>
      <c r="BJ451" s="14" t="s">
        <v>81</v>
      </c>
      <c r="BK451" s="239">
        <f>ROUND(I451*H451,2)</f>
        <v>207.80000000000001</v>
      </c>
      <c r="BL451" s="14" t="s">
        <v>182</v>
      </c>
      <c r="BM451" s="238" t="s">
        <v>1146</v>
      </c>
    </row>
    <row r="452" s="2" customFormat="1" ht="16.5" customHeight="1">
      <c r="A452" s="31"/>
      <c r="B452" s="32"/>
      <c r="C452" s="227" t="s">
        <v>1147</v>
      </c>
      <c r="D452" s="227" t="s">
        <v>156</v>
      </c>
      <c r="E452" s="228" t="s">
        <v>1148</v>
      </c>
      <c r="F452" s="229" t="s">
        <v>1149</v>
      </c>
      <c r="G452" s="230" t="s">
        <v>250</v>
      </c>
      <c r="H452" s="231">
        <v>30</v>
      </c>
      <c r="I452" s="232">
        <v>5.4299999999999997</v>
      </c>
      <c r="J452" s="232">
        <f>ROUND(I452*H452,2)</f>
        <v>162.90000000000001</v>
      </c>
      <c r="K452" s="233"/>
      <c r="L452" s="34"/>
      <c r="M452" s="234" t="s">
        <v>1</v>
      </c>
      <c r="N452" s="235" t="s">
        <v>38</v>
      </c>
      <c r="O452" s="236">
        <v>0.318</v>
      </c>
      <c r="P452" s="236">
        <f>O452*H452</f>
        <v>9.5400000000000009</v>
      </c>
      <c r="Q452" s="236">
        <v>0</v>
      </c>
      <c r="R452" s="236">
        <f>Q452*H452</f>
        <v>0</v>
      </c>
      <c r="S452" s="236">
        <v>0</v>
      </c>
      <c r="T452" s="237">
        <f>S452*H452</f>
        <v>0</v>
      </c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R452" s="238" t="s">
        <v>182</v>
      </c>
      <c r="AT452" s="238" t="s">
        <v>156</v>
      </c>
      <c r="AU452" s="238" t="s">
        <v>81</v>
      </c>
      <c r="AY452" s="14" t="s">
        <v>154</v>
      </c>
      <c r="BE452" s="239">
        <f>IF(N452="základná",J452,0)</f>
        <v>0</v>
      </c>
      <c r="BF452" s="239">
        <f>IF(N452="znížená",J452,0)</f>
        <v>162.90000000000001</v>
      </c>
      <c r="BG452" s="239">
        <f>IF(N452="zákl. prenesená",J452,0)</f>
        <v>0</v>
      </c>
      <c r="BH452" s="239">
        <f>IF(N452="zníž. prenesená",J452,0)</f>
        <v>0</v>
      </c>
      <c r="BI452" s="239">
        <f>IF(N452="nulová",J452,0)</f>
        <v>0</v>
      </c>
      <c r="BJ452" s="14" t="s">
        <v>81</v>
      </c>
      <c r="BK452" s="239">
        <f>ROUND(I452*H452,2)</f>
        <v>162.90000000000001</v>
      </c>
      <c r="BL452" s="14" t="s">
        <v>182</v>
      </c>
      <c r="BM452" s="238" t="s">
        <v>1150</v>
      </c>
    </row>
    <row r="453" s="2" customFormat="1" ht="16.5" customHeight="1">
      <c r="A453" s="31"/>
      <c r="B453" s="32"/>
      <c r="C453" s="240" t="s">
        <v>654</v>
      </c>
      <c r="D453" s="240" t="s">
        <v>194</v>
      </c>
      <c r="E453" s="241" t="s">
        <v>1151</v>
      </c>
      <c r="F453" s="242" t="s">
        <v>1152</v>
      </c>
      <c r="G453" s="243" t="s">
        <v>250</v>
      </c>
      <c r="H453" s="244">
        <v>30</v>
      </c>
      <c r="I453" s="245">
        <v>12.130000000000001</v>
      </c>
      <c r="J453" s="245">
        <f>ROUND(I453*H453,2)</f>
        <v>363.89999999999998</v>
      </c>
      <c r="K453" s="246"/>
      <c r="L453" s="247"/>
      <c r="M453" s="248" t="s">
        <v>1</v>
      </c>
      <c r="N453" s="249" t="s">
        <v>38</v>
      </c>
      <c r="O453" s="236">
        <v>0</v>
      </c>
      <c r="P453" s="236">
        <f>O453*H453</f>
        <v>0</v>
      </c>
      <c r="Q453" s="236">
        <v>0</v>
      </c>
      <c r="R453" s="236">
        <f>Q453*H453</f>
        <v>0</v>
      </c>
      <c r="S453" s="236">
        <v>0</v>
      </c>
      <c r="T453" s="237">
        <f>S453*H453</f>
        <v>0</v>
      </c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R453" s="238" t="s">
        <v>212</v>
      </c>
      <c r="AT453" s="238" t="s">
        <v>194</v>
      </c>
      <c r="AU453" s="238" t="s">
        <v>81</v>
      </c>
      <c r="AY453" s="14" t="s">
        <v>154</v>
      </c>
      <c r="BE453" s="239">
        <f>IF(N453="základná",J453,0)</f>
        <v>0</v>
      </c>
      <c r="BF453" s="239">
        <f>IF(N453="znížená",J453,0)</f>
        <v>363.89999999999998</v>
      </c>
      <c r="BG453" s="239">
        <f>IF(N453="zákl. prenesená",J453,0)</f>
        <v>0</v>
      </c>
      <c r="BH453" s="239">
        <f>IF(N453="zníž. prenesená",J453,0)</f>
        <v>0</v>
      </c>
      <c r="BI453" s="239">
        <f>IF(N453="nulová",J453,0)</f>
        <v>0</v>
      </c>
      <c r="BJ453" s="14" t="s">
        <v>81</v>
      </c>
      <c r="BK453" s="239">
        <f>ROUND(I453*H453,2)</f>
        <v>363.89999999999998</v>
      </c>
      <c r="BL453" s="14" t="s">
        <v>182</v>
      </c>
      <c r="BM453" s="238" t="s">
        <v>1153</v>
      </c>
    </row>
    <row r="454" s="2" customFormat="1" ht="16.5" customHeight="1">
      <c r="A454" s="31"/>
      <c r="B454" s="32"/>
      <c r="C454" s="227" t="s">
        <v>1154</v>
      </c>
      <c r="D454" s="227" t="s">
        <v>156</v>
      </c>
      <c r="E454" s="228" t="s">
        <v>1155</v>
      </c>
      <c r="F454" s="229" t="s">
        <v>1156</v>
      </c>
      <c r="G454" s="230" t="s">
        <v>250</v>
      </c>
      <c r="H454" s="231">
        <v>3</v>
      </c>
      <c r="I454" s="232">
        <v>3.2999999999999998</v>
      </c>
      <c r="J454" s="232">
        <f>ROUND(I454*H454,2)</f>
        <v>9.9000000000000004</v>
      </c>
      <c r="K454" s="233"/>
      <c r="L454" s="34"/>
      <c r="M454" s="234" t="s">
        <v>1</v>
      </c>
      <c r="N454" s="235" t="s">
        <v>38</v>
      </c>
      <c r="O454" s="236">
        <v>0.314</v>
      </c>
      <c r="P454" s="236">
        <f>O454*H454</f>
        <v>0.94199999999999995</v>
      </c>
      <c r="Q454" s="236">
        <v>0</v>
      </c>
      <c r="R454" s="236">
        <f>Q454*H454</f>
        <v>0</v>
      </c>
      <c r="S454" s="236">
        <v>0</v>
      </c>
      <c r="T454" s="237">
        <f>S454*H454</f>
        <v>0</v>
      </c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R454" s="238" t="s">
        <v>182</v>
      </c>
      <c r="AT454" s="238" t="s">
        <v>156</v>
      </c>
      <c r="AU454" s="238" t="s">
        <v>81</v>
      </c>
      <c r="AY454" s="14" t="s">
        <v>154</v>
      </c>
      <c r="BE454" s="239">
        <f>IF(N454="základná",J454,0)</f>
        <v>0</v>
      </c>
      <c r="BF454" s="239">
        <f>IF(N454="znížená",J454,0)</f>
        <v>9.9000000000000004</v>
      </c>
      <c r="BG454" s="239">
        <f>IF(N454="zákl. prenesená",J454,0)</f>
        <v>0</v>
      </c>
      <c r="BH454" s="239">
        <f>IF(N454="zníž. prenesená",J454,0)</f>
        <v>0</v>
      </c>
      <c r="BI454" s="239">
        <f>IF(N454="nulová",J454,0)</f>
        <v>0</v>
      </c>
      <c r="BJ454" s="14" t="s">
        <v>81</v>
      </c>
      <c r="BK454" s="239">
        <f>ROUND(I454*H454,2)</f>
        <v>9.9000000000000004</v>
      </c>
      <c r="BL454" s="14" t="s">
        <v>182</v>
      </c>
      <c r="BM454" s="238" t="s">
        <v>1157</v>
      </c>
    </row>
    <row r="455" s="2" customFormat="1" ht="16.5" customHeight="1">
      <c r="A455" s="31"/>
      <c r="B455" s="32"/>
      <c r="C455" s="240" t="s">
        <v>658</v>
      </c>
      <c r="D455" s="240" t="s">
        <v>194</v>
      </c>
      <c r="E455" s="241" t="s">
        <v>1158</v>
      </c>
      <c r="F455" s="242" t="s">
        <v>1159</v>
      </c>
      <c r="G455" s="243" t="s">
        <v>250</v>
      </c>
      <c r="H455" s="244">
        <v>3</v>
      </c>
      <c r="I455" s="245">
        <v>59.649999999999999</v>
      </c>
      <c r="J455" s="245">
        <f>ROUND(I455*H455,2)</f>
        <v>178.94999999999999</v>
      </c>
      <c r="K455" s="246"/>
      <c r="L455" s="247"/>
      <c r="M455" s="248" t="s">
        <v>1</v>
      </c>
      <c r="N455" s="249" t="s">
        <v>38</v>
      </c>
      <c r="O455" s="236">
        <v>0</v>
      </c>
      <c r="P455" s="236">
        <f>O455*H455</f>
        <v>0</v>
      </c>
      <c r="Q455" s="236">
        <v>0</v>
      </c>
      <c r="R455" s="236">
        <f>Q455*H455</f>
        <v>0</v>
      </c>
      <c r="S455" s="236">
        <v>0</v>
      </c>
      <c r="T455" s="237">
        <f>S455*H455</f>
        <v>0</v>
      </c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R455" s="238" t="s">
        <v>212</v>
      </c>
      <c r="AT455" s="238" t="s">
        <v>194</v>
      </c>
      <c r="AU455" s="238" t="s">
        <v>81</v>
      </c>
      <c r="AY455" s="14" t="s">
        <v>154</v>
      </c>
      <c r="BE455" s="239">
        <f>IF(N455="základná",J455,0)</f>
        <v>0</v>
      </c>
      <c r="BF455" s="239">
        <f>IF(N455="znížená",J455,0)</f>
        <v>178.94999999999999</v>
      </c>
      <c r="BG455" s="239">
        <f>IF(N455="zákl. prenesená",J455,0)</f>
        <v>0</v>
      </c>
      <c r="BH455" s="239">
        <f>IF(N455="zníž. prenesená",J455,0)</f>
        <v>0</v>
      </c>
      <c r="BI455" s="239">
        <f>IF(N455="nulová",J455,0)</f>
        <v>0</v>
      </c>
      <c r="BJ455" s="14" t="s">
        <v>81</v>
      </c>
      <c r="BK455" s="239">
        <f>ROUND(I455*H455,2)</f>
        <v>178.94999999999999</v>
      </c>
      <c r="BL455" s="14" t="s">
        <v>182</v>
      </c>
      <c r="BM455" s="238" t="s">
        <v>1160</v>
      </c>
    </row>
    <row r="456" s="2" customFormat="1" ht="16.5" customHeight="1">
      <c r="A456" s="31"/>
      <c r="B456" s="32"/>
      <c r="C456" s="227" t="s">
        <v>1161</v>
      </c>
      <c r="D456" s="227" t="s">
        <v>156</v>
      </c>
      <c r="E456" s="228" t="s">
        <v>1162</v>
      </c>
      <c r="F456" s="229" t="s">
        <v>1163</v>
      </c>
      <c r="G456" s="230" t="s">
        <v>250</v>
      </c>
      <c r="H456" s="231">
        <v>2</v>
      </c>
      <c r="I456" s="232">
        <v>7.1200000000000001</v>
      </c>
      <c r="J456" s="232">
        <f>ROUND(I456*H456,2)</f>
        <v>14.24</v>
      </c>
      <c r="K456" s="233"/>
      <c r="L456" s="34"/>
      <c r="M456" s="234" t="s">
        <v>1</v>
      </c>
      <c r="N456" s="235" t="s">
        <v>38</v>
      </c>
      <c r="O456" s="236">
        <v>0.40899999999999997</v>
      </c>
      <c r="P456" s="236">
        <f>O456*H456</f>
        <v>0.81799999999999995</v>
      </c>
      <c r="Q456" s="236">
        <v>0</v>
      </c>
      <c r="R456" s="236">
        <f>Q456*H456</f>
        <v>0</v>
      </c>
      <c r="S456" s="236">
        <v>0</v>
      </c>
      <c r="T456" s="237">
        <f>S456*H456</f>
        <v>0</v>
      </c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R456" s="238" t="s">
        <v>182</v>
      </c>
      <c r="AT456" s="238" t="s">
        <v>156</v>
      </c>
      <c r="AU456" s="238" t="s">
        <v>81</v>
      </c>
      <c r="AY456" s="14" t="s">
        <v>154</v>
      </c>
      <c r="BE456" s="239">
        <f>IF(N456="základná",J456,0)</f>
        <v>0</v>
      </c>
      <c r="BF456" s="239">
        <f>IF(N456="znížená",J456,0)</f>
        <v>14.24</v>
      </c>
      <c r="BG456" s="239">
        <f>IF(N456="zákl. prenesená",J456,0)</f>
        <v>0</v>
      </c>
      <c r="BH456" s="239">
        <f>IF(N456="zníž. prenesená",J456,0)</f>
        <v>0</v>
      </c>
      <c r="BI456" s="239">
        <f>IF(N456="nulová",J456,0)</f>
        <v>0</v>
      </c>
      <c r="BJ456" s="14" t="s">
        <v>81</v>
      </c>
      <c r="BK456" s="239">
        <f>ROUND(I456*H456,2)</f>
        <v>14.24</v>
      </c>
      <c r="BL456" s="14" t="s">
        <v>182</v>
      </c>
      <c r="BM456" s="238" t="s">
        <v>1164</v>
      </c>
    </row>
    <row r="457" s="2" customFormat="1" ht="16.5" customHeight="1">
      <c r="A457" s="31"/>
      <c r="B457" s="32"/>
      <c r="C457" s="240" t="s">
        <v>661</v>
      </c>
      <c r="D457" s="240" t="s">
        <v>194</v>
      </c>
      <c r="E457" s="241" t="s">
        <v>1165</v>
      </c>
      <c r="F457" s="242" t="s">
        <v>1166</v>
      </c>
      <c r="G457" s="243" t="s">
        <v>250</v>
      </c>
      <c r="H457" s="244">
        <v>2</v>
      </c>
      <c r="I457" s="245">
        <v>108.34</v>
      </c>
      <c r="J457" s="245">
        <f>ROUND(I457*H457,2)</f>
        <v>216.68000000000001</v>
      </c>
      <c r="K457" s="246"/>
      <c r="L457" s="247"/>
      <c r="M457" s="248" t="s">
        <v>1</v>
      </c>
      <c r="N457" s="249" t="s">
        <v>38</v>
      </c>
      <c r="O457" s="236">
        <v>0</v>
      </c>
      <c r="P457" s="236">
        <f>O457*H457</f>
        <v>0</v>
      </c>
      <c r="Q457" s="236">
        <v>0</v>
      </c>
      <c r="R457" s="236">
        <f>Q457*H457</f>
        <v>0</v>
      </c>
      <c r="S457" s="236">
        <v>0</v>
      </c>
      <c r="T457" s="237">
        <f>S457*H457</f>
        <v>0</v>
      </c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R457" s="238" t="s">
        <v>212</v>
      </c>
      <c r="AT457" s="238" t="s">
        <v>194</v>
      </c>
      <c r="AU457" s="238" t="s">
        <v>81</v>
      </c>
      <c r="AY457" s="14" t="s">
        <v>154</v>
      </c>
      <c r="BE457" s="239">
        <f>IF(N457="základná",J457,0)</f>
        <v>0</v>
      </c>
      <c r="BF457" s="239">
        <f>IF(N457="znížená",J457,0)</f>
        <v>216.68000000000001</v>
      </c>
      <c r="BG457" s="239">
        <f>IF(N457="zákl. prenesená",J457,0)</f>
        <v>0</v>
      </c>
      <c r="BH457" s="239">
        <f>IF(N457="zníž. prenesená",J457,0)</f>
        <v>0</v>
      </c>
      <c r="BI457" s="239">
        <f>IF(N457="nulová",J457,0)</f>
        <v>0</v>
      </c>
      <c r="BJ457" s="14" t="s">
        <v>81</v>
      </c>
      <c r="BK457" s="239">
        <f>ROUND(I457*H457,2)</f>
        <v>216.68000000000001</v>
      </c>
      <c r="BL457" s="14" t="s">
        <v>182</v>
      </c>
      <c r="BM457" s="238" t="s">
        <v>1167</v>
      </c>
    </row>
    <row r="458" s="2" customFormat="1" ht="24.15" customHeight="1">
      <c r="A458" s="31"/>
      <c r="B458" s="32"/>
      <c r="C458" s="227" t="s">
        <v>1168</v>
      </c>
      <c r="D458" s="227" t="s">
        <v>156</v>
      </c>
      <c r="E458" s="228" t="s">
        <v>1169</v>
      </c>
      <c r="F458" s="229" t="s">
        <v>1170</v>
      </c>
      <c r="G458" s="230" t="s">
        <v>250</v>
      </c>
      <c r="H458" s="231">
        <v>7</v>
      </c>
      <c r="I458" s="232">
        <v>4.4000000000000004</v>
      </c>
      <c r="J458" s="232">
        <f>ROUND(I458*H458,2)</f>
        <v>30.800000000000001</v>
      </c>
      <c r="K458" s="233"/>
      <c r="L458" s="34"/>
      <c r="M458" s="234" t="s">
        <v>1</v>
      </c>
      <c r="N458" s="235" t="s">
        <v>38</v>
      </c>
      <c r="O458" s="236">
        <v>0.255</v>
      </c>
      <c r="P458" s="236">
        <f>O458*H458</f>
        <v>1.7850000000000001</v>
      </c>
      <c r="Q458" s="236">
        <v>0</v>
      </c>
      <c r="R458" s="236">
        <f>Q458*H458</f>
        <v>0</v>
      </c>
      <c r="S458" s="236">
        <v>0</v>
      </c>
      <c r="T458" s="237">
        <f>S458*H458</f>
        <v>0</v>
      </c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R458" s="238" t="s">
        <v>182</v>
      </c>
      <c r="AT458" s="238" t="s">
        <v>156</v>
      </c>
      <c r="AU458" s="238" t="s">
        <v>81</v>
      </c>
      <c r="AY458" s="14" t="s">
        <v>154</v>
      </c>
      <c r="BE458" s="239">
        <f>IF(N458="základná",J458,0)</f>
        <v>0</v>
      </c>
      <c r="BF458" s="239">
        <f>IF(N458="znížená",J458,0)</f>
        <v>30.800000000000001</v>
      </c>
      <c r="BG458" s="239">
        <f>IF(N458="zákl. prenesená",J458,0)</f>
        <v>0</v>
      </c>
      <c r="BH458" s="239">
        <f>IF(N458="zníž. prenesená",J458,0)</f>
        <v>0</v>
      </c>
      <c r="BI458" s="239">
        <f>IF(N458="nulová",J458,0)</f>
        <v>0</v>
      </c>
      <c r="BJ458" s="14" t="s">
        <v>81</v>
      </c>
      <c r="BK458" s="239">
        <f>ROUND(I458*H458,2)</f>
        <v>30.800000000000001</v>
      </c>
      <c r="BL458" s="14" t="s">
        <v>182</v>
      </c>
      <c r="BM458" s="238" t="s">
        <v>1171</v>
      </c>
    </row>
    <row r="459" s="2" customFormat="1" ht="24.15" customHeight="1">
      <c r="A459" s="31"/>
      <c r="B459" s="32"/>
      <c r="C459" s="240" t="s">
        <v>665</v>
      </c>
      <c r="D459" s="240" t="s">
        <v>194</v>
      </c>
      <c r="E459" s="241" t="s">
        <v>1172</v>
      </c>
      <c r="F459" s="242" t="s">
        <v>1173</v>
      </c>
      <c r="G459" s="243" t="s">
        <v>250</v>
      </c>
      <c r="H459" s="244">
        <v>7</v>
      </c>
      <c r="I459" s="245">
        <v>8.5700000000000003</v>
      </c>
      <c r="J459" s="245">
        <f>ROUND(I459*H459,2)</f>
        <v>59.990000000000002</v>
      </c>
      <c r="K459" s="246"/>
      <c r="L459" s="247"/>
      <c r="M459" s="248" t="s">
        <v>1</v>
      </c>
      <c r="N459" s="249" t="s">
        <v>38</v>
      </c>
      <c r="O459" s="236">
        <v>0</v>
      </c>
      <c r="P459" s="236">
        <f>O459*H459</f>
        <v>0</v>
      </c>
      <c r="Q459" s="236">
        <v>0</v>
      </c>
      <c r="R459" s="236">
        <f>Q459*H459</f>
        <v>0</v>
      </c>
      <c r="S459" s="236">
        <v>0</v>
      </c>
      <c r="T459" s="237">
        <f>S459*H459</f>
        <v>0</v>
      </c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R459" s="238" t="s">
        <v>212</v>
      </c>
      <c r="AT459" s="238" t="s">
        <v>194</v>
      </c>
      <c r="AU459" s="238" t="s">
        <v>81</v>
      </c>
      <c r="AY459" s="14" t="s">
        <v>154</v>
      </c>
      <c r="BE459" s="239">
        <f>IF(N459="základná",J459,0)</f>
        <v>0</v>
      </c>
      <c r="BF459" s="239">
        <f>IF(N459="znížená",J459,0)</f>
        <v>59.990000000000002</v>
      </c>
      <c r="BG459" s="239">
        <f>IF(N459="zákl. prenesená",J459,0)</f>
        <v>0</v>
      </c>
      <c r="BH459" s="239">
        <f>IF(N459="zníž. prenesená",J459,0)</f>
        <v>0</v>
      </c>
      <c r="BI459" s="239">
        <f>IF(N459="nulová",J459,0)</f>
        <v>0</v>
      </c>
      <c r="BJ459" s="14" t="s">
        <v>81</v>
      </c>
      <c r="BK459" s="239">
        <f>ROUND(I459*H459,2)</f>
        <v>59.990000000000002</v>
      </c>
      <c r="BL459" s="14" t="s">
        <v>182</v>
      </c>
      <c r="BM459" s="238" t="s">
        <v>1174</v>
      </c>
    </row>
    <row r="460" s="2" customFormat="1" ht="21.75" customHeight="1">
      <c r="A460" s="31"/>
      <c r="B460" s="32"/>
      <c r="C460" s="227" t="s">
        <v>1175</v>
      </c>
      <c r="D460" s="227" t="s">
        <v>156</v>
      </c>
      <c r="E460" s="228" t="s">
        <v>1176</v>
      </c>
      <c r="F460" s="229" t="s">
        <v>1177</v>
      </c>
      <c r="G460" s="230" t="s">
        <v>250</v>
      </c>
      <c r="H460" s="231">
        <v>8</v>
      </c>
      <c r="I460" s="232">
        <v>11</v>
      </c>
      <c r="J460" s="232">
        <f>ROUND(I460*H460,2)</f>
        <v>88</v>
      </c>
      <c r="K460" s="233"/>
      <c r="L460" s="34"/>
      <c r="M460" s="234" t="s">
        <v>1</v>
      </c>
      <c r="N460" s="235" t="s">
        <v>38</v>
      </c>
      <c r="O460" s="236">
        <v>2.1880000000000002</v>
      </c>
      <c r="P460" s="236">
        <f>O460*H460</f>
        <v>17.504000000000001</v>
      </c>
      <c r="Q460" s="236">
        <v>0</v>
      </c>
      <c r="R460" s="236">
        <f>Q460*H460</f>
        <v>0</v>
      </c>
      <c r="S460" s="236">
        <v>0</v>
      </c>
      <c r="T460" s="237">
        <f>S460*H460</f>
        <v>0</v>
      </c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R460" s="238" t="s">
        <v>182</v>
      </c>
      <c r="AT460" s="238" t="s">
        <v>156</v>
      </c>
      <c r="AU460" s="238" t="s">
        <v>81</v>
      </c>
      <c r="AY460" s="14" t="s">
        <v>154</v>
      </c>
      <c r="BE460" s="239">
        <f>IF(N460="základná",J460,0)</f>
        <v>0</v>
      </c>
      <c r="BF460" s="239">
        <f>IF(N460="znížená",J460,0)</f>
        <v>88</v>
      </c>
      <c r="BG460" s="239">
        <f>IF(N460="zákl. prenesená",J460,0)</f>
        <v>0</v>
      </c>
      <c r="BH460" s="239">
        <f>IF(N460="zníž. prenesená",J460,0)</f>
        <v>0</v>
      </c>
      <c r="BI460" s="239">
        <f>IF(N460="nulová",J460,0)</f>
        <v>0</v>
      </c>
      <c r="BJ460" s="14" t="s">
        <v>81</v>
      </c>
      <c r="BK460" s="239">
        <f>ROUND(I460*H460,2)</f>
        <v>88</v>
      </c>
      <c r="BL460" s="14" t="s">
        <v>182</v>
      </c>
      <c r="BM460" s="238" t="s">
        <v>1178</v>
      </c>
    </row>
    <row r="461" s="2" customFormat="1" ht="24.15" customHeight="1">
      <c r="A461" s="31"/>
      <c r="B461" s="32"/>
      <c r="C461" s="227" t="s">
        <v>668</v>
      </c>
      <c r="D461" s="227" t="s">
        <v>156</v>
      </c>
      <c r="E461" s="228" t="s">
        <v>1179</v>
      </c>
      <c r="F461" s="229" t="s">
        <v>1180</v>
      </c>
      <c r="G461" s="230" t="s">
        <v>250</v>
      </c>
      <c r="H461" s="231">
        <v>8</v>
      </c>
      <c r="I461" s="232">
        <v>11</v>
      </c>
      <c r="J461" s="232">
        <f>ROUND(I461*H461,2)</f>
        <v>88</v>
      </c>
      <c r="K461" s="233"/>
      <c r="L461" s="34"/>
      <c r="M461" s="234" t="s">
        <v>1</v>
      </c>
      <c r="N461" s="235" t="s">
        <v>38</v>
      </c>
      <c r="O461" s="236">
        <v>0.28399999999999997</v>
      </c>
      <c r="P461" s="236">
        <f>O461*H461</f>
        <v>2.2719999999999998</v>
      </c>
      <c r="Q461" s="236">
        <v>0</v>
      </c>
      <c r="R461" s="236">
        <f>Q461*H461</f>
        <v>0</v>
      </c>
      <c r="S461" s="236">
        <v>0</v>
      </c>
      <c r="T461" s="237">
        <f>S461*H461</f>
        <v>0</v>
      </c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R461" s="238" t="s">
        <v>182</v>
      </c>
      <c r="AT461" s="238" t="s">
        <v>156</v>
      </c>
      <c r="AU461" s="238" t="s">
        <v>81</v>
      </c>
      <c r="AY461" s="14" t="s">
        <v>154</v>
      </c>
      <c r="BE461" s="239">
        <f>IF(N461="základná",J461,0)</f>
        <v>0</v>
      </c>
      <c r="BF461" s="239">
        <f>IF(N461="znížená",J461,0)</f>
        <v>88</v>
      </c>
      <c r="BG461" s="239">
        <f>IF(N461="zákl. prenesená",J461,0)</f>
        <v>0</v>
      </c>
      <c r="BH461" s="239">
        <f>IF(N461="zníž. prenesená",J461,0)</f>
        <v>0</v>
      </c>
      <c r="BI461" s="239">
        <f>IF(N461="nulová",J461,0)</f>
        <v>0</v>
      </c>
      <c r="BJ461" s="14" t="s">
        <v>81</v>
      </c>
      <c r="BK461" s="239">
        <f>ROUND(I461*H461,2)</f>
        <v>88</v>
      </c>
      <c r="BL461" s="14" t="s">
        <v>182</v>
      </c>
      <c r="BM461" s="238" t="s">
        <v>1181</v>
      </c>
    </row>
    <row r="462" s="2" customFormat="1" ht="24.15" customHeight="1">
      <c r="A462" s="31"/>
      <c r="B462" s="32"/>
      <c r="C462" s="240" t="s">
        <v>1182</v>
      </c>
      <c r="D462" s="240" t="s">
        <v>194</v>
      </c>
      <c r="E462" s="241" t="s">
        <v>1183</v>
      </c>
      <c r="F462" s="242" t="s">
        <v>1184</v>
      </c>
      <c r="G462" s="243" t="s">
        <v>250</v>
      </c>
      <c r="H462" s="244">
        <v>8</v>
      </c>
      <c r="I462" s="245">
        <v>36.390000000000001</v>
      </c>
      <c r="J462" s="245">
        <f>ROUND(I462*H462,2)</f>
        <v>291.12</v>
      </c>
      <c r="K462" s="246"/>
      <c r="L462" s="247"/>
      <c r="M462" s="248" t="s">
        <v>1</v>
      </c>
      <c r="N462" s="249" t="s">
        <v>38</v>
      </c>
      <c r="O462" s="236">
        <v>0</v>
      </c>
      <c r="P462" s="236">
        <f>O462*H462</f>
        <v>0</v>
      </c>
      <c r="Q462" s="236">
        <v>0</v>
      </c>
      <c r="R462" s="236">
        <f>Q462*H462</f>
        <v>0</v>
      </c>
      <c r="S462" s="236">
        <v>0</v>
      </c>
      <c r="T462" s="237">
        <f>S462*H462</f>
        <v>0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238" t="s">
        <v>212</v>
      </c>
      <c r="AT462" s="238" t="s">
        <v>194</v>
      </c>
      <c r="AU462" s="238" t="s">
        <v>81</v>
      </c>
      <c r="AY462" s="14" t="s">
        <v>154</v>
      </c>
      <c r="BE462" s="239">
        <f>IF(N462="základná",J462,0)</f>
        <v>0</v>
      </c>
      <c r="BF462" s="239">
        <f>IF(N462="znížená",J462,0)</f>
        <v>291.12</v>
      </c>
      <c r="BG462" s="239">
        <f>IF(N462="zákl. prenesená",J462,0)</f>
        <v>0</v>
      </c>
      <c r="BH462" s="239">
        <f>IF(N462="zníž. prenesená",J462,0)</f>
        <v>0</v>
      </c>
      <c r="BI462" s="239">
        <f>IF(N462="nulová",J462,0)</f>
        <v>0</v>
      </c>
      <c r="BJ462" s="14" t="s">
        <v>81</v>
      </c>
      <c r="BK462" s="239">
        <f>ROUND(I462*H462,2)</f>
        <v>291.12</v>
      </c>
      <c r="BL462" s="14" t="s">
        <v>182</v>
      </c>
      <c r="BM462" s="238" t="s">
        <v>1185</v>
      </c>
    </row>
    <row r="463" s="2" customFormat="1" ht="21.75" customHeight="1">
      <c r="A463" s="31"/>
      <c r="B463" s="32"/>
      <c r="C463" s="227" t="s">
        <v>673</v>
      </c>
      <c r="D463" s="227" t="s">
        <v>156</v>
      </c>
      <c r="E463" s="228" t="s">
        <v>1186</v>
      </c>
      <c r="F463" s="229" t="s">
        <v>1187</v>
      </c>
      <c r="G463" s="230" t="s">
        <v>250</v>
      </c>
      <c r="H463" s="231">
        <v>30</v>
      </c>
      <c r="I463" s="232">
        <v>5.6299999999999999</v>
      </c>
      <c r="J463" s="232">
        <f>ROUND(I463*H463,2)</f>
        <v>168.90000000000001</v>
      </c>
      <c r="K463" s="233"/>
      <c r="L463" s="34"/>
      <c r="M463" s="234" t="s">
        <v>1</v>
      </c>
      <c r="N463" s="235" t="s">
        <v>38</v>
      </c>
      <c r="O463" s="236">
        <v>0.32800000000000001</v>
      </c>
      <c r="P463" s="236">
        <f>O463*H463</f>
        <v>9.8399999999999999</v>
      </c>
      <c r="Q463" s="236">
        <v>0</v>
      </c>
      <c r="R463" s="236">
        <f>Q463*H463</f>
        <v>0</v>
      </c>
      <c r="S463" s="236">
        <v>0</v>
      </c>
      <c r="T463" s="237">
        <f>S463*H463</f>
        <v>0</v>
      </c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R463" s="238" t="s">
        <v>182</v>
      </c>
      <c r="AT463" s="238" t="s">
        <v>156</v>
      </c>
      <c r="AU463" s="238" t="s">
        <v>81</v>
      </c>
      <c r="AY463" s="14" t="s">
        <v>154</v>
      </c>
      <c r="BE463" s="239">
        <f>IF(N463="základná",J463,0)</f>
        <v>0</v>
      </c>
      <c r="BF463" s="239">
        <f>IF(N463="znížená",J463,0)</f>
        <v>168.90000000000001</v>
      </c>
      <c r="BG463" s="239">
        <f>IF(N463="zákl. prenesená",J463,0)</f>
        <v>0</v>
      </c>
      <c r="BH463" s="239">
        <f>IF(N463="zníž. prenesená",J463,0)</f>
        <v>0</v>
      </c>
      <c r="BI463" s="239">
        <f>IF(N463="nulová",J463,0)</f>
        <v>0</v>
      </c>
      <c r="BJ463" s="14" t="s">
        <v>81</v>
      </c>
      <c r="BK463" s="239">
        <f>ROUND(I463*H463,2)</f>
        <v>168.90000000000001</v>
      </c>
      <c r="BL463" s="14" t="s">
        <v>182</v>
      </c>
      <c r="BM463" s="238" t="s">
        <v>1188</v>
      </c>
    </row>
    <row r="464" s="2" customFormat="1" ht="33" customHeight="1">
      <c r="A464" s="31"/>
      <c r="B464" s="32"/>
      <c r="C464" s="240" t="s">
        <v>1189</v>
      </c>
      <c r="D464" s="240" t="s">
        <v>194</v>
      </c>
      <c r="E464" s="241" t="s">
        <v>1190</v>
      </c>
      <c r="F464" s="242" t="s">
        <v>1191</v>
      </c>
      <c r="G464" s="243" t="s">
        <v>250</v>
      </c>
      <c r="H464" s="244">
        <v>15</v>
      </c>
      <c r="I464" s="245">
        <v>7.5199999999999996</v>
      </c>
      <c r="J464" s="245">
        <f>ROUND(I464*H464,2)</f>
        <v>112.8</v>
      </c>
      <c r="K464" s="246"/>
      <c r="L464" s="247"/>
      <c r="M464" s="248" t="s">
        <v>1</v>
      </c>
      <c r="N464" s="249" t="s">
        <v>38</v>
      </c>
      <c r="O464" s="236">
        <v>0</v>
      </c>
      <c r="P464" s="236">
        <f>O464*H464</f>
        <v>0</v>
      </c>
      <c r="Q464" s="236">
        <v>0</v>
      </c>
      <c r="R464" s="236">
        <f>Q464*H464</f>
        <v>0</v>
      </c>
      <c r="S464" s="236">
        <v>0</v>
      </c>
      <c r="T464" s="237">
        <f>S464*H464</f>
        <v>0</v>
      </c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R464" s="238" t="s">
        <v>212</v>
      </c>
      <c r="AT464" s="238" t="s">
        <v>194</v>
      </c>
      <c r="AU464" s="238" t="s">
        <v>81</v>
      </c>
      <c r="AY464" s="14" t="s">
        <v>154</v>
      </c>
      <c r="BE464" s="239">
        <f>IF(N464="základná",J464,0)</f>
        <v>0</v>
      </c>
      <c r="BF464" s="239">
        <f>IF(N464="znížená",J464,0)</f>
        <v>112.8</v>
      </c>
      <c r="BG464" s="239">
        <f>IF(N464="zákl. prenesená",J464,0)</f>
        <v>0</v>
      </c>
      <c r="BH464" s="239">
        <f>IF(N464="zníž. prenesená",J464,0)</f>
        <v>0</v>
      </c>
      <c r="BI464" s="239">
        <f>IF(N464="nulová",J464,0)</f>
        <v>0</v>
      </c>
      <c r="BJ464" s="14" t="s">
        <v>81</v>
      </c>
      <c r="BK464" s="239">
        <f>ROUND(I464*H464,2)</f>
        <v>112.8</v>
      </c>
      <c r="BL464" s="14" t="s">
        <v>182</v>
      </c>
      <c r="BM464" s="238" t="s">
        <v>1192</v>
      </c>
    </row>
    <row r="465" s="2" customFormat="1" ht="24.15" customHeight="1">
      <c r="A465" s="31"/>
      <c r="B465" s="32"/>
      <c r="C465" s="240" t="s">
        <v>676</v>
      </c>
      <c r="D465" s="240" t="s">
        <v>194</v>
      </c>
      <c r="E465" s="241" t="s">
        <v>1193</v>
      </c>
      <c r="F465" s="242" t="s">
        <v>1194</v>
      </c>
      <c r="G465" s="243" t="s">
        <v>250</v>
      </c>
      <c r="H465" s="244">
        <v>15</v>
      </c>
      <c r="I465" s="245">
        <v>7.5199999999999996</v>
      </c>
      <c r="J465" s="245">
        <f>ROUND(I465*H465,2)</f>
        <v>112.8</v>
      </c>
      <c r="K465" s="246"/>
      <c r="L465" s="247"/>
      <c r="M465" s="248" t="s">
        <v>1</v>
      </c>
      <c r="N465" s="249" t="s">
        <v>38</v>
      </c>
      <c r="O465" s="236">
        <v>0</v>
      </c>
      <c r="P465" s="236">
        <f>O465*H465</f>
        <v>0</v>
      </c>
      <c r="Q465" s="236">
        <v>0</v>
      </c>
      <c r="R465" s="236">
        <f>Q465*H465</f>
        <v>0</v>
      </c>
      <c r="S465" s="236">
        <v>0</v>
      </c>
      <c r="T465" s="237">
        <f>S465*H465</f>
        <v>0</v>
      </c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R465" s="238" t="s">
        <v>212</v>
      </c>
      <c r="AT465" s="238" t="s">
        <v>194</v>
      </c>
      <c r="AU465" s="238" t="s">
        <v>81</v>
      </c>
      <c r="AY465" s="14" t="s">
        <v>154</v>
      </c>
      <c r="BE465" s="239">
        <f>IF(N465="základná",J465,0)</f>
        <v>0</v>
      </c>
      <c r="BF465" s="239">
        <f>IF(N465="znížená",J465,0)</f>
        <v>112.8</v>
      </c>
      <c r="BG465" s="239">
        <f>IF(N465="zákl. prenesená",J465,0)</f>
        <v>0</v>
      </c>
      <c r="BH465" s="239">
        <f>IF(N465="zníž. prenesená",J465,0)</f>
        <v>0</v>
      </c>
      <c r="BI465" s="239">
        <f>IF(N465="nulová",J465,0)</f>
        <v>0</v>
      </c>
      <c r="BJ465" s="14" t="s">
        <v>81</v>
      </c>
      <c r="BK465" s="239">
        <f>ROUND(I465*H465,2)</f>
        <v>112.8</v>
      </c>
      <c r="BL465" s="14" t="s">
        <v>182</v>
      </c>
      <c r="BM465" s="238" t="s">
        <v>1195</v>
      </c>
    </row>
    <row r="466" s="2" customFormat="1" ht="21.75" customHeight="1">
      <c r="A466" s="31"/>
      <c r="B466" s="32"/>
      <c r="C466" s="227" t="s">
        <v>1196</v>
      </c>
      <c r="D466" s="227" t="s">
        <v>156</v>
      </c>
      <c r="E466" s="228" t="s">
        <v>1197</v>
      </c>
      <c r="F466" s="229" t="s">
        <v>1198</v>
      </c>
      <c r="G466" s="230" t="s">
        <v>250</v>
      </c>
      <c r="H466" s="231">
        <v>2</v>
      </c>
      <c r="I466" s="232">
        <v>33</v>
      </c>
      <c r="J466" s="232">
        <f>ROUND(I466*H466,2)</f>
        <v>66</v>
      </c>
      <c r="K466" s="233"/>
      <c r="L466" s="34"/>
      <c r="M466" s="234" t="s">
        <v>1</v>
      </c>
      <c r="N466" s="235" t="s">
        <v>38</v>
      </c>
      <c r="O466" s="236">
        <v>2.137</v>
      </c>
      <c r="P466" s="236">
        <f>O466*H466</f>
        <v>4.274</v>
      </c>
      <c r="Q466" s="236">
        <v>0</v>
      </c>
      <c r="R466" s="236">
        <f>Q466*H466</f>
        <v>0</v>
      </c>
      <c r="S466" s="236">
        <v>0</v>
      </c>
      <c r="T466" s="237">
        <f>S466*H466</f>
        <v>0</v>
      </c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R466" s="238" t="s">
        <v>182</v>
      </c>
      <c r="AT466" s="238" t="s">
        <v>156</v>
      </c>
      <c r="AU466" s="238" t="s">
        <v>81</v>
      </c>
      <c r="AY466" s="14" t="s">
        <v>154</v>
      </c>
      <c r="BE466" s="239">
        <f>IF(N466="základná",J466,0)</f>
        <v>0</v>
      </c>
      <c r="BF466" s="239">
        <f>IF(N466="znížená",J466,0)</f>
        <v>66</v>
      </c>
      <c r="BG466" s="239">
        <f>IF(N466="zákl. prenesená",J466,0)</f>
        <v>0</v>
      </c>
      <c r="BH466" s="239">
        <f>IF(N466="zníž. prenesená",J466,0)</f>
        <v>0</v>
      </c>
      <c r="BI466" s="239">
        <f>IF(N466="nulová",J466,0)</f>
        <v>0</v>
      </c>
      <c r="BJ466" s="14" t="s">
        <v>81</v>
      </c>
      <c r="BK466" s="239">
        <f>ROUND(I466*H466,2)</f>
        <v>66</v>
      </c>
      <c r="BL466" s="14" t="s">
        <v>182</v>
      </c>
      <c r="BM466" s="238" t="s">
        <v>1199</v>
      </c>
    </row>
    <row r="467" s="2" customFormat="1" ht="24.15" customHeight="1">
      <c r="A467" s="31"/>
      <c r="B467" s="32"/>
      <c r="C467" s="240" t="s">
        <v>682</v>
      </c>
      <c r="D467" s="240" t="s">
        <v>194</v>
      </c>
      <c r="E467" s="241" t="s">
        <v>1200</v>
      </c>
      <c r="F467" s="242" t="s">
        <v>1201</v>
      </c>
      <c r="G467" s="243" t="s">
        <v>250</v>
      </c>
      <c r="H467" s="244">
        <v>2</v>
      </c>
      <c r="I467" s="245">
        <v>172.74000000000001</v>
      </c>
      <c r="J467" s="245">
        <f>ROUND(I467*H467,2)</f>
        <v>345.48000000000002</v>
      </c>
      <c r="K467" s="246"/>
      <c r="L467" s="247"/>
      <c r="M467" s="248" t="s">
        <v>1</v>
      </c>
      <c r="N467" s="249" t="s">
        <v>38</v>
      </c>
      <c r="O467" s="236">
        <v>0</v>
      </c>
      <c r="P467" s="236">
        <f>O467*H467</f>
        <v>0</v>
      </c>
      <c r="Q467" s="236">
        <v>0</v>
      </c>
      <c r="R467" s="236">
        <f>Q467*H467</f>
        <v>0</v>
      </c>
      <c r="S467" s="236">
        <v>0</v>
      </c>
      <c r="T467" s="237">
        <f>S467*H467</f>
        <v>0</v>
      </c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R467" s="238" t="s">
        <v>212</v>
      </c>
      <c r="AT467" s="238" t="s">
        <v>194</v>
      </c>
      <c r="AU467" s="238" t="s">
        <v>81</v>
      </c>
      <c r="AY467" s="14" t="s">
        <v>154</v>
      </c>
      <c r="BE467" s="239">
        <f>IF(N467="základná",J467,0)</f>
        <v>0</v>
      </c>
      <c r="BF467" s="239">
        <f>IF(N467="znížená",J467,0)</f>
        <v>345.48000000000002</v>
      </c>
      <c r="BG467" s="239">
        <f>IF(N467="zákl. prenesená",J467,0)</f>
        <v>0</v>
      </c>
      <c r="BH467" s="239">
        <f>IF(N467="zníž. prenesená",J467,0)</f>
        <v>0</v>
      </c>
      <c r="BI467" s="239">
        <f>IF(N467="nulová",J467,0)</f>
        <v>0</v>
      </c>
      <c r="BJ467" s="14" t="s">
        <v>81</v>
      </c>
      <c r="BK467" s="239">
        <f>ROUND(I467*H467,2)</f>
        <v>345.48000000000002</v>
      </c>
      <c r="BL467" s="14" t="s">
        <v>182</v>
      </c>
      <c r="BM467" s="238" t="s">
        <v>1202</v>
      </c>
    </row>
    <row r="468" s="2" customFormat="1" ht="24.15" customHeight="1">
      <c r="A468" s="31"/>
      <c r="B468" s="32"/>
      <c r="C468" s="227" t="s">
        <v>1203</v>
      </c>
      <c r="D468" s="227" t="s">
        <v>156</v>
      </c>
      <c r="E468" s="228" t="s">
        <v>1204</v>
      </c>
      <c r="F468" s="229" t="s">
        <v>1205</v>
      </c>
      <c r="G468" s="230" t="s">
        <v>250</v>
      </c>
      <c r="H468" s="231">
        <v>5</v>
      </c>
      <c r="I468" s="232">
        <v>66</v>
      </c>
      <c r="J468" s="232">
        <f>ROUND(I468*H468,2)</f>
        <v>330</v>
      </c>
      <c r="K468" s="233"/>
      <c r="L468" s="34"/>
      <c r="M468" s="234" t="s">
        <v>1</v>
      </c>
      <c r="N468" s="235" t="s">
        <v>38</v>
      </c>
      <c r="O468" s="236">
        <v>2.5089999999999999</v>
      </c>
      <c r="P468" s="236">
        <f>O468*H468</f>
        <v>12.545</v>
      </c>
      <c r="Q468" s="236">
        <v>0</v>
      </c>
      <c r="R468" s="236">
        <f>Q468*H468</f>
        <v>0</v>
      </c>
      <c r="S468" s="236">
        <v>0</v>
      </c>
      <c r="T468" s="237">
        <f>S468*H468</f>
        <v>0</v>
      </c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R468" s="238" t="s">
        <v>182</v>
      </c>
      <c r="AT468" s="238" t="s">
        <v>156</v>
      </c>
      <c r="AU468" s="238" t="s">
        <v>81</v>
      </c>
      <c r="AY468" s="14" t="s">
        <v>154</v>
      </c>
      <c r="BE468" s="239">
        <f>IF(N468="základná",J468,0)</f>
        <v>0</v>
      </c>
      <c r="BF468" s="239">
        <f>IF(N468="znížená",J468,0)</f>
        <v>330</v>
      </c>
      <c r="BG468" s="239">
        <f>IF(N468="zákl. prenesená",J468,0)</f>
        <v>0</v>
      </c>
      <c r="BH468" s="239">
        <f>IF(N468="zníž. prenesená",J468,0)</f>
        <v>0</v>
      </c>
      <c r="BI468" s="239">
        <f>IF(N468="nulová",J468,0)</f>
        <v>0</v>
      </c>
      <c r="BJ468" s="14" t="s">
        <v>81</v>
      </c>
      <c r="BK468" s="239">
        <f>ROUND(I468*H468,2)</f>
        <v>330</v>
      </c>
      <c r="BL468" s="14" t="s">
        <v>182</v>
      </c>
      <c r="BM468" s="238" t="s">
        <v>1206</v>
      </c>
    </row>
    <row r="469" s="2" customFormat="1" ht="24.15" customHeight="1">
      <c r="A469" s="31"/>
      <c r="B469" s="32"/>
      <c r="C469" s="240" t="s">
        <v>686</v>
      </c>
      <c r="D469" s="240" t="s">
        <v>194</v>
      </c>
      <c r="E469" s="241" t="s">
        <v>1207</v>
      </c>
      <c r="F469" s="242" t="s">
        <v>1208</v>
      </c>
      <c r="G469" s="243" t="s">
        <v>250</v>
      </c>
      <c r="H469" s="244">
        <v>5</v>
      </c>
      <c r="I469" s="245">
        <v>351.12</v>
      </c>
      <c r="J469" s="245">
        <f>ROUND(I469*H469,2)</f>
        <v>1755.5999999999999</v>
      </c>
      <c r="K469" s="246"/>
      <c r="L469" s="247"/>
      <c r="M469" s="248" t="s">
        <v>1</v>
      </c>
      <c r="N469" s="249" t="s">
        <v>38</v>
      </c>
      <c r="O469" s="236">
        <v>0</v>
      </c>
      <c r="P469" s="236">
        <f>O469*H469</f>
        <v>0</v>
      </c>
      <c r="Q469" s="236">
        <v>0</v>
      </c>
      <c r="R469" s="236">
        <f>Q469*H469</f>
        <v>0</v>
      </c>
      <c r="S469" s="236">
        <v>0</v>
      </c>
      <c r="T469" s="237">
        <f>S469*H469</f>
        <v>0</v>
      </c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R469" s="238" t="s">
        <v>212</v>
      </c>
      <c r="AT469" s="238" t="s">
        <v>194</v>
      </c>
      <c r="AU469" s="238" t="s">
        <v>81</v>
      </c>
      <c r="AY469" s="14" t="s">
        <v>154</v>
      </c>
      <c r="BE469" s="239">
        <f>IF(N469="základná",J469,0)</f>
        <v>0</v>
      </c>
      <c r="BF469" s="239">
        <f>IF(N469="znížená",J469,0)</f>
        <v>1755.5999999999999</v>
      </c>
      <c r="BG469" s="239">
        <f>IF(N469="zákl. prenesená",J469,0)</f>
        <v>0</v>
      </c>
      <c r="BH469" s="239">
        <f>IF(N469="zníž. prenesená",J469,0)</f>
        <v>0</v>
      </c>
      <c r="BI469" s="239">
        <f>IF(N469="nulová",J469,0)</f>
        <v>0</v>
      </c>
      <c r="BJ469" s="14" t="s">
        <v>81</v>
      </c>
      <c r="BK469" s="239">
        <f>ROUND(I469*H469,2)</f>
        <v>1755.5999999999999</v>
      </c>
      <c r="BL469" s="14" t="s">
        <v>182</v>
      </c>
      <c r="BM469" s="238" t="s">
        <v>1209</v>
      </c>
    </row>
    <row r="470" s="2" customFormat="1" ht="24.15" customHeight="1">
      <c r="A470" s="31"/>
      <c r="B470" s="32"/>
      <c r="C470" s="227" t="s">
        <v>1210</v>
      </c>
      <c r="D470" s="227" t="s">
        <v>156</v>
      </c>
      <c r="E470" s="228" t="s">
        <v>1211</v>
      </c>
      <c r="F470" s="229" t="s">
        <v>1212</v>
      </c>
      <c r="G470" s="230" t="s">
        <v>250</v>
      </c>
      <c r="H470" s="231">
        <v>31</v>
      </c>
      <c r="I470" s="232">
        <v>110</v>
      </c>
      <c r="J470" s="232">
        <f>ROUND(I470*H470,2)</f>
        <v>3410</v>
      </c>
      <c r="K470" s="233"/>
      <c r="L470" s="34"/>
      <c r="M470" s="234" t="s">
        <v>1</v>
      </c>
      <c r="N470" s="235" t="s">
        <v>38</v>
      </c>
      <c r="O470" s="236">
        <v>5.125</v>
      </c>
      <c r="P470" s="236">
        <f>O470*H470</f>
        <v>158.875</v>
      </c>
      <c r="Q470" s="236">
        <v>0</v>
      </c>
      <c r="R470" s="236">
        <f>Q470*H470</f>
        <v>0</v>
      </c>
      <c r="S470" s="236">
        <v>0</v>
      </c>
      <c r="T470" s="237">
        <f>S470*H470</f>
        <v>0</v>
      </c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R470" s="238" t="s">
        <v>182</v>
      </c>
      <c r="AT470" s="238" t="s">
        <v>156</v>
      </c>
      <c r="AU470" s="238" t="s">
        <v>81</v>
      </c>
      <c r="AY470" s="14" t="s">
        <v>154</v>
      </c>
      <c r="BE470" s="239">
        <f>IF(N470="základná",J470,0)</f>
        <v>0</v>
      </c>
      <c r="BF470" s="239">
        <f>IF(N470="znížená",J470,0)</f>
        <v>3410</v>
      </c>
      <c r="BG470" s="239">
        <f>IF(N470="zákl. prenesená",J470,0)</f>
        <v>0</v>
      </c>
      <c r="BH470" s="239">
        <f>IF(N470="zníž. prenesená",J470,0)</f>
        <v>0</v>
      </c>
      <c r="BI470" s="239">
        <f>IF(N470="nulová",J470,0)</f>
        <v>0</v>
      </c>
      <c r="BJ470" s="14" t="s">
        <v>81</v>
      </c>
      <c r="BK470" s="239">
        <f>ROUND(I470*H470,2)</f>
        <v>3410</v>
      </c>
      <c r="BL470" s="14" t="s">
        <v>182</v>
      </c>
      <c r="BM470" s="238" t="s">
        <v>1213</v>
      </c>
    </row>
    <row r="471" s="2" customFormat="1" ht="24.15" customHeight="1">
      <c r="A471" s="31"/>
      <c r="B471" s="32"/>
      <c r="C471" s="240" t="s">
        <v>690</v>
      </c>
      <c r="D471" s="240" t="s">
        <v>194</v>
      </c>
      <c r="E471" s="241" t="s">
        <v>1214</v>
      </c>
      <c r="F471" s="242" t="s">
        <v>1215</v>
      </c>
      <c r="G471" s="243" t="s">
        <v>250</v>
      </c>
      <c r="H471" s="244">
        <v>12</v>
      </c>
      <c r="I471" s="245">
        <v>571.55999999999995</v>
      </c>
      <c r="J471" s="245">
        <f>ROUND(I471*H471,2)</f>
        <v>6858.7200000000003</v>
      </c>
      <c r="K471" s="246"/>
      <c r="L471" s="247"/>
      <c r="M471" s="248" t="s">
        <v>1</v>
      </c>
      <c r="N471" s="249" t="s">
        <v>38</v>
      </c>
      <c r="O471" s="236">
        <v>0</v>
      </c>
      <c r="P471" s="236">
        <f>O471*H471</f>
        <v>0</v>
      </c>
      <c r="Q471" s="236">
        <v>0</v>
      </c>
      <c r="R471" s="236">
        <f>Q471*H471</f>
        <v>0</v>
      </c>
      <c r="S471" s="236">
        <v>0</v>
      </c>
      <c r="T471" s="237">
        <f>S471*H471</f>
        <v>0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238" t="s">
        <v>212</v>
      </c>
      <c r="AT471" s="238" t="s">
        <v>194</v>
      </c>
      <c r="AU471" s="238" t="s">
        <v>81</v>
      </c>
      <c r="AY471" s="14" t="s">
        <v>154</v>
      </c>
      <c r="BE471" s="239">
        <f>IF(N471="základná",J471,0)</f>
        <v>0</v>
      </c>
      <c r="BF471" s="239">
        <f>IF(N471="znížená",J471,0)</f>
        <v>6858.7200000000003</v>
      </c>
      <c r="BG471" s="239">
        <f>IF(N471="zákl. prenesená",J471,0)</f>
        <v>0</v>
      </c>
      <c r="BH471" s="239">
        <f>IF(N471="zníž. prenesená",J471,0)</f>
        <v>0</v>
      </c>
      <c r="BI471" s="239">
        <f>IF(N471="nulová",J471,0)</f>
        <v>0</v>
      </c>
      <c r="BJ471" s="14" t="s">
        <v>81</v>
      </c>
      <c r="BK471" s="239">
        <f>ROUND(I471*H471,2)</f>
        <v>6858.7200000000003</v>
      </c>
      <c r="BL471" s="14" t="s">
        <v>182</v>
      </c>
      <c r="BM471" s="238" t="s">
        <v>1216</v>
      </c>
    </row>
    <row r="472" s="2" customFormat="1" ht="24.15" customHeight="1">
      <c r="A472" s="31"/>
      <c r="B472" s="32"/>
      <c r="C472" s="240" t="s">
        <v>1217</v>
      </c>
      <c r="D472" s="240" t="s">
        <v>194</v>
      </c>
      <c r="E472" s="241" t="s">
        <v>1218</v>
      </c>
      <c r="F472" s="242" t="s">
        <v>1219</v>
      </c>
      <c r="G472" s="243" t="s">
        <v>250</v>
      </c>
      <c r="H472" s="244">
        <v>14</v>
      </c>
      <c r="I472" s="245">
        <v>627</v>
      </c>
      <c r="J472" s="245">
        <f>ROUND(I472*H472,2)</f>
        <v>8778</v>
      </c>
      <c r="K472" s="246"/>
      <c r="L472" s="247"/>
      <c r="M472" s="248" t="s">
        <v>1</v>
      </c>
      <c r="N472" s="249" t="s">
        <v>38</v>
      </c>
      <c r="O472" s="236">
        <v>0</v>
      </c>
      <c r="P472" s="236">
        <f>O472*H472</f>
        <v>0</v>
      </c>
      <c r="Q472" s="236">
        <v>0</v>
      </c>
      <c r="R472" s="236">
        <f>Q472*H472</f>
        <v>0</v>
      </c>
      <c r="S472" s="236">
        <v>0</v>
      </c>
      <c r="T472" s="237">
        <f>S472*H472</f>
        <v>0</v>
      </c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R472" s="238" t="s">
        <v>212</v>
      </c>
      <c r="AT472" s="238" t="s">
        <v>194</v>
      </c>
      <c r="AU472" s="238" t="s">
        <v>81</v>
      </c>
      <c r="AY472" s="14" t="s">
        <v>154</v>
      </c>
      <c r="BE472" s="239">
        <f>IF(N472="základná",J472,0)</f>
        <v>0</v>
      </c>
      <c r="BF472" s="239">
        <f>IF(N472="znížená",J472,0)</f>
        <v>8778</v>
      </c>
      <c r="BG472" s="239">
        <f>IF(N472="zákl. prenesená",J472,0)</f>
        <v>0</v>
      </c>
      <c r="BH472" s="239">
        <f>IF(N472="zníž. prenesená",J472,0)</f>
        <v>0</v>
      </c>
      <c r="BI472" s="239">
        <f>IF(N472="nulová",J472,0)</f>
        <v>0</v>
      </c>
      <c r="BJ472" s="14" t="s">
        <v>81</v>
      </c>
      <c r="BK472" s="239">
        <f>ROUND(I472*H472,2)</f>
        <v>8778</v>
      </c>
      <c r="BL472" s="14" t="s">
        <v>182</v>
      </c>
      <c r="BM472" s="238" t="s">
        <v>1220</v>
      </c>
    </row>
    <row r="473" s="2" customFormat="1" ht="24.15" customHeight="1">
      <c r="A473" s="31"/>
      <c r="B473" s="32"/>
      <c r="C473" s="240" t="s">
        <v>693</v>
      </c>
      <c r="D473" s="240" t="s">
        <v>194</v>
      </c>
      <c r="E473" s="241" t="s">
        <v>1221</v>
      </c>
      <c r="F473" s="242" t="s">
        <v>1222</v>
      </c>
      <c r="G473" s="243" t="s">
        <v>250</v>
      </c>
      <c r="H473" s="244">
        <v>5</v>
      </c>
      <c r="I473" s="245">
        <v>644.15999999999997</v>
      </c>
      <c r="J473" s="245">
        <f>ROUND(I473*H473,2)</f>
        <v>3220.8000000000002</v>
      </c>
      <c r="K473" s="246"/>
      <c r="L473" s="247"/>
      <c r="M473" s="248" t="s">
        <v>1</v>
      </c>
      <c r="N473" s="249" t="s">
        <v>38</v>
      </c>
      <c r="O473" s="236">
        <v>0</v>
      </c>
      <c r="P473" s="236">
        <f>O473*H473</f>
        <v>0</v>
      </c>
      <c r="Q473" s="236">
        <v>0</v>
      </c>
      <c r="R473" s="236">
        <f>Q473*H473</f>
        <v>0</v>
      </c>
      <c r="S473" s="236">
        <v>0</v>
      </c>
      <c r="T473" s="237">
        <f>S473*H473</f>
        <v>0</v>
      </c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R473" s="238" t="s">
        <v>212</v>
      </c>
      <c r="AT473" s="238" t="s">
        <v>194</v>
      </c>
      <c r="AU473" s="238" t="s">
        <v>81</v>
      </c>
      <c r="AY473" s="14" t="s">
        <v>154</v>
      </c>
      <c r="BE473" s="239">
        <f>IF(N473="základná",J473,0)</f>
        <v>0</v>
      </c>
      <c r="BF473" s="239">
        <f>IF(N473="znížená",J473,0)</f>
        <v>3220.8000000000002</v>
      </c>
      <c r="BG473" s="239">
        <f>IF(N473="zákl. prenesená",J473,0)</f>
        <v>0</v>
      </c>
      <c r="BH473" s="239">
        <f>IF(N473="zníž. prenesená",J473,0)</f>
        <v>0</v>
      </c>
      <c r="BI473" s="239">
        <f>IF(N473="nulová",J473,0)</f>
        <v>0</v>
      </c>
      <c r="BJ473" s="14" t="s">
        <v>81</v>
      </c>
      <c r="BK473" s="239">
        <f>ROUND(I473*H473,2)</f>
        <v>3220.8000000000002</v>
      </c>
      <c r="BL473" s="14" t="s">
        <v>182</v>
      </c>
      <c r="BM473" s="238" t="s">
        <v>1223</v>
      </c>
    </row>
    <row r="474" s="2" customFormat="1" ht="24.15" customHeight="1">
      <c r="A474" s="31"/>
      <c r="B474" s="32"/>
      <c r="C474" s="227" t="s">
        <v>1224</v>
      </c>
      <c r="D474" s="227" t="s">
        <v>156</v>
      </c>
      <c r="E474" s="228" t="s">
        <v>1225</v>
      </c>
      <c r="F474" s="229" t="s">
        <v>1226</v>
      </c>
      <c r="G474" s="230" t="s">
        <v>250</v>
      </c>
      <c r="H474" s="231">
        <v>9</v>
      </c>
      <c r="I474" s="232">
        <v>220</v>
      </c>
      <c r="J474" s="232">
        <f>ROUND(I474*H474,2)</f>
        <v>1980</v>
      </c>
      <c r="K474" s="233"/>
      <c r="L474" s="34"/>
      <c r="M474" s="234" t="s">
        <v>1</v>
      </c>
      <c r="N474" s="235" t="s">
        <v>38</v>
      </c>
      <c r="O474" s="236">
        <v>14.146000000000001</v>
      </c>
      <c r="P474" s="236">
        <f>O474*H474</f>
        <v>127.31400000000001</v>
      </c>
      <c r="Q474" s="236">
        <v>0</v>
      </c>
      <c r="R474" s="236">
        <f>Q474*H474</f>
        <v>0</v>
      </c>
      <c r="S474" s="236">
        <v>0</v>
      </c>
      <c r="T474" s="237">
        <f>S474*H474</f>
        <v>0</v>
      </c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R474" s="238" t="s">
        <v>182</v>
      </c>
      <c r="AT474" s="238" t="s">
        <v>156</v>
      </c>
      <c r="AU474" s="238" t="s">
        <v>81</v>
      </c>
      <c r="AY474" s="14" t="s">
        <v>154</v>
      </c>
      <c r="BE474" s="239">
        <f>IF(N474="základná",J474,0)</f>
        <v>0</v>
      </c>
      <c r="BF474" s="239">
        <f>IF(N474="znížená",J474,0)</f>
        <v>1980</v>
      </c>
      <c r="BG474" s="239">
        <f>IF(N474="zákl. prenesená",J474,0)</f>
        <v>0</v>
      </c>
      <c r="BH474" s="239">
        <f>IF(N474="zníž. prenesená",J474,0)</f>
        <v>0</v>
      </c>
      <c r="BI474" s="239">
        <f>IF(N474="nulová",J474,0)</f>
        <v>0</v>
      </c>
      <c r="BJ474" s="14" t="s">
        <v>81</v>
      </c>
      <c r="BK474" s="239">
        <f>ROUND(I474*H474,2)</f>
        <v>1980</v>
      </c>
      <c r="BL474" s="14" t="s">
        <v>182</v>
      </c>
      <c r="BM474" s="238" t="s">
        <v>1227</v>
      </c>
    </row>
    <row r="475" s="2" customFormat="1" ht="24.15" customHeight="1">
      <c r="A475" s="31"/>
      <c r="B475" s="32"/>
      <c r="C475" s="240" t="s">
        <v>697</v>
      </c>
      <c r="D475" s="240" t="s">
        <v>194</v>
      </c>
      <c r="E475" s="241" t="s">
        <v>1228</v>
      </c>
      <c r="F475" s="242" t="s">
        <v>1229</v>
      </c>
      <c r="G475" s="243" t="s">
        <v>250</v>
      </c>
      <c r="H475" s="244">
        <v>4</v>
      </c>
      <c r="I475" s="245">
        <v>3857.04</v>
      </c>
      <c r="J475" s="245">
        <f>ROUND(I475*H475,2)</f>
        <v>15428.16</v>
      </c>
      <c r="K475" s="246"/>
      <c r="L475" s="247"/>
      <c r="M475" s="248" t="s">
        <v>1</v>
      </c>
      <c r="N475" s="249" t="s">
        <v>38</v>
      </c>
      <c r="O475" s="236">
        <v>0</v>
      </c>
      <c r="P475" s="236">
        <f>O475*H475</f>
        <v>0</v>
      </c>
      <c r="Q475" s="236">
        <v>0</v>
      </c>
      <c r="R475" s="236">
        <f>Q475*H475</f>
        <v>0</v>
      </c>
      <c r="S475" s="236">
        <v>0</v>
      </c>
      <c r="T475" s="237">
        <f>S475*H475</f>
        <v>0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238" t="s">
        <v>212</v>
      </c>
      <c r="AT475" s="238" t="s">
        <v>194</v>
      </c>
      <c r="AU475" s="238" t="s">
        <v>81</v>
      </c>
      <c r="AY475" s="14" t="s">
        <v>154</v>
      </c>
      <c r="BE475" s="239">
        <f>IF(N475="základná",J475,0)</f>
        <v>0</v>
      </c>
      <c r="BF475" s="239">
        <f>IF(N475="znížená",J475,0)</f>
        <v>15428.16</v>
      </c>
      <c r="BG475" s="239">
        <f>IF(N475="zákl. prenesená",J475,0)</f>
        <v>0</v>
      </c>
      <c r="BH475" s="239">
        <f>IF(N475="zníž. prenesená",J475,0)</f>
        <v>0</v>
      </c>
      <c r="BI475" s="239">
        <f>IF(N475="nulová",J475,0)</f>
        <v>0</v>
      </c>
      <c r="BJ475" s="14" t="s">
        <v>81</v>
      </c>
      <c r="BK475" s="239">
        <f>ROUND(I475*H475,2)</f>
        <v>15428.16</v>
      </c>
      <c r="BL475" s="14" t="s">
        <v>182</v>
      </c>
      <c r="BM475" s="238" t="s">
        <v>1230</v>
      </c>
    </row>
    <row r="476" s="2" customFormat="1" ht="24.15" customHeight="1">
      <c r="A476" s="31"/>
      <c r="B476" s="32"/>
      <c r="C476" s="240" t="s">
        <v>1231</v>
      </c>
      <c r="D476" s="240" t="s">
        <v>194</v>
      </c>
      <c r="E476" s="241" t="s">
        <v>1232</v>
      </c>
      <c r="F476" s="242" t="s">
        <v>1233</v>
      </c>
      <c r="G476" s="243" t="s">
        <v>250</v>
      </c>
      <c r="H476" s="244">
        <v>3</v>
      </c>
      <c r="I476" s="245">
        <v>1577.4000000000001</v>
      </c>
      <c r="J476" s="245">
        <f>ROUND(I476*H476,2)</f>
        <v>4732.1999999999998</v>
      </c>
      <c r="K476" s="246"/>
      <c r="L476" s="247"/>
      <c r="M476" s="248" t="s">
        <v>1</v>
      </c>
      <c r="N476" s="249" t="s">
        <v>38</v>
      </c>
      <c r="O476" s="236">
        <v>0</v>
      </c>
      <c r="P476" s="236">
        <f>O476*H476</f>
        <v>0</v>
      </c>
      <c r="Q476" s="236">
        <v>0</v>
      </c>
      <c r="R476" s="236">
        <f>Q476*H476</f>
        <v>0</v>
      </c>
      <c r="S476" s="236">
        <v>0</v>
      </c>
      <c r="T476" s="237">
        <f>S476*H476</f>
        <v>0</v>
      </c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R476" s="238" t="s">
        <v>212</v>
      </c>
      <c r="AT476" s="238" t="s">
        <v>194</v>
      </c>
      <c r="AU476" s="238" t="s">
        <v>81</v>
      </c>
      <c r="AY476" s="14" t="s">
        <v>154</v>
      </c>
      <c r="BE476" s="239">
        <f>IF(N476="základná",J476,0)</f>
        <v>0</v>
      </c>
      <c r="BF476" s="239">
        <f>IF(N476="znížená",J476,0)</f>
        <v>4732.1999999999998</v>
      </c>
      <c r="BG476" s="239">
        <f>IF(N476="zákl. prenesená",J476,0)</f>
        <v>0</v>
      </c>
      <c r="BH476" s="239">
        <f>IF(N476="zníž. prenesená",J476,0)</f>
        <v>0</v>
      </c>
      <c r="BI476" s="239">
        <f>IF(N476="nulová",J476,0)</f>
        <v>0</v>
      </c>
      <c r="BJ476" s="14" t="s">
        <v>81</v>
      </c>
      <c r="BK476" s="239">
        <f>ROUND(I476*H476,2)</f>
        <v>4732.1999999999998</v>
      </c>
      <c r="BL476" s="14" t="s">
        <v>182</v>
      </c>
      <c r="BM476" s="238" t="s">
        <v>1234</v>
      </c>
    </row>
    <row r="477" s="2" customFormat="1" ht="24.15" customHeight="1">
      <c r="A477" s="31"/>
      <c r="B477" s="32"/>
      <c r="C477" s="240" t="s">
        <v>700</v>
      </c>
      <c r="D477" s="240" t="s">
        <v>194</v>
      </c>
      <c r="E477" s="241" t="s">
        <v>1235</v>
      </c>
      <c r="F477" s="242" t="s">
        <v>1236</v>
      </c>
      <c r="G477" s="243" t="s">
        <v>250</v>
      </c>
      <c r="H477" s="244">
        <v>2</v>
      </c>
      <c r="I477" s="245">
        <v>2337.5</v>
      </c>
      <c r="J477" s="245">
        <f>ROUND(I477*H477,2)</f>
        <v>4675</v>
      </c>
      <c r="K477" s="246"/>
      <c r="L477" s="247"/>
      <c r="M477" s="248" t="s">
        <v>1</v>
      </c>
      <c r="N477" s="249" t="s">
        <v>38</v>
      </c>
      <c r="O477" s="236">
        <v>0</v>
      </c>
      <c r="P477" s="236">
        <f>O477*H477</f>
        <v>0</v>
      </c>
      <c r="Q477" s="236">
        <v>0</v>
      </c>
      <c r="R477" s="236">
        <f>Q477*H477</f>
        <v>0</v>
      </c>
      <c r="S477" s="236">
        <v>0</v>
      </c>
      <c r="T477" s="237">
        <f>S477*H477</f>
        <v>0</v>
      </c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R477" s="238" t="s">
        <v>212</v>
      </c>
      <c r="AT477" s="238" t="s">
        <v>194</v>
      </c>
      <c r="AU477" s="238" t="s">
        <v>81</v>
      </c>
      <c r="AY477" s="14" t="s">
        <v>154</v>
      </c>
      <c r="BE477" s="239">
        <f>IF(N477="základná",J477,0)</f>
        <v>0</v>
      </c>
      <c r="BF477" s="239">
        <f>IF(N477="znížená",J477,0)</f>
        <v>4675</v>
      </c>
      <c r="BG477" s="239">
        <f>IF(N477="zákl. prenesená",J477,0)</f>
        <v>0</v>
      </c>
      <c r="BH477" s="239">
        <f>IF(N477="zníž. prenesená",J477,0)</f>
        <v>0</v>
      </c>
      <c r="BI477" s="239">
        <f>IF(N477="nulová",J477,0)</f>
        <v>0</v>
      </c>
      <c r="BJ477" s="14" t="s">
        <v>81</v>
      </c>
      <c r="BK477" s="239">
        <f>ROUND(I477*H477,2)</f>
        <v>4675</v>
      </c>
      <c r="BL477" s="14" t="s">
        <v>182</v>
      </c>
      <c r="BM477" s="238" t="s">
        <v>1237</v>
      </c>
    </row>
    <row r="478" s="2" customFormat="1" ht="33" customHeight="1">
      <c r="A478" s="31"/>
      <c r="B478" s="32"/>
      <c r="C478" s="227" t="s">
        <v>1238</v>
      </c>
      <c r="D478" s="227" t="s">
        <v>156</v>
      </c>
      <c r="E478" s="228" t="s">
        <v>1239</v>
      </c>
      <c r="F478" s="229" t="s">
        <v>1240</v>
      </c>
      <c r="G478" s="230" t="s">
        <v>1241</v>
      </c>
      <c r="H478" s="231">
        <v>400</v>
      </c>
      <c r="I478" s="232">
        <v>4.4000000000000004</v>
      </c>
      <c r="J478" s="232">
        <f>ROUND(I478*H478,2)</f>
        <v>1760</v>
      </c>
      <c r="K478" s="233"/>
      <c r="L478" s="34"/>
      <c r="M478" s="234" t="s">
        <v>1</v>
      </c>
      <c r="N478" s="235" t="s">
        <v>38</v>
      </c>
      <c r="O478" s="236">
        <v>0.13500000000000001</v>
      </c>
      <c r="P478" s="236">
        <f>O478*H478</f>
        <v>54</v>
      </c>
      <c r="Q478" s="236">
        <v>0</v>
      </c>
      <c r="R478" s="236">
        <f>Q478*H478</f>
        <v>0</v>
      </c>
      <c r="S478" s="236">
        <v>0</v>
      </c>
      <c r="T478" s="237">
        <f>S478*H478</f>
        <v>0</v>
      </c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R478" s="238" t="s">
        <v>182</v>
      </c>
      <c r="AT478" s="238" t="s">
        <v>156</v>
      </c>
      <c r="AU478" s="238" t="s">
        <v>81</v>
      </c>
      <c r="AY478" s="14" t="s">
        <v>154</v>
      </c>
      <c r="BE478" s="239">
        <f>IF(N478="základná",J478,0)</f>
        <v>0</v>
      </c>
      <c r="BF478" s="239">
        <f>IF(N478="znížená",J478,0)</f>
        <v>1760</v>
      </c>
      <c r="BG478" s="239">
        <f>IF(N478="zákl. prenesená",J478,0)</f>
        <v>0</v>
      </c>
      <c r="BH478" s="239">
        <f>IF(N478="zníž. prenesená",J478,0)</f>
        <v>0</v>
      </c>
      <c r="BI478" s="239">
        <f>IF(N478="nulová",J478,0)</f>
        <v>0</v>
      </c>
      <c r="BJ478" s="14" t="s">
        <v>81</v>
      </c>
      <c r="BK478" s="239">
        <f>ROUND(I478*H478,2)</f>
        <v>1760</v>
      </c>
      <c r="BL478" s="14" t="s">
        <v>182</v>
      </c>
      <c r="BM478" s="238" t="s">
        <v>1242</v>
      </c>
    </row>
    <row r="479" s="12" customFormat="1" ht="22.8" customHeight="1">
      <c r="A479" s="12"/>
      <c r="B479" s="212"/>
      <c r="C479" s="213"/>
      <c r="D479" s="214" t="s">
        <v>71</v>
      </c>
      <c r="E479" s="225" t="s">
        <v>1243</v>
      </c>
      <c r="F479" s="225" t="s">
        <v>1244</v>
      </c>
      <c r="G479" s="213"/>
      <c r="H479" s="213"/>
      <c r="I479" s="213"/>
      <c r="J479" s="226">
        <f>BK479</f>
        <v>22402.040000000005</v>
      </c>
      <c r="K479" s="213"/>
      <c r="L479" s="217"/>
      <c r="M479" s="218"/>
      <c r="N479" s="219"/>
      <c r="O479" s="219"/>
      <c r="P479" s="220">
        <f>SUM(P480:P486)</f>
        <v>445.06392446000001</v>
      </c>
      <c r="Q479" s="219"/>
      <c r="R479" s="220">
        <f>SUM(R480:R486)</f>
        <v>2.2427001899999999</v>
      </c>
      <c r="S479" s="219"/>
      <c r="T479" s="221">
        <f>SUM(T480:T486)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22" t="s">
        <v>81</v>
      </c>
      <c r="AT479" s="223" t="s">
        <v>71</v>
      </c>
      <c r="AU479" s="223" t="s">
        <v>77</v>
      </c>
      <c r="AY479" s="222" t="s">
        <v>154</v>
      </c>
      <c r="BK479" s="224">
        <f>SUM(BK480:BK486)</f>
        <v>22402.040000000005</v>
      </c>
    </row>
    <row r="480" s="2" customFormat="1" ht="24.15" customHeight="1">
      <c r="A480" s="31"/>
      <c r="B480" s="32"/>
      <c r="C480" s="227" t="s">
        <v>704</v>
      </c>
      <c r="D480" s="227" t="s">
        <v>156</v>
      </c>
      <c r="E480" s="228" t="s">
        <v>1245</v>
      </c>
      <c r="F480" s="229" t="s">
        <v>1246</v>
      </c>
      <c r="G480" s="230" t="s">
        <v>159</v>
      </c>
      <c r="H480" s="231">
        <v>14.648999999999999</v>
      </c>
      <c r="I480" s="232">
        <v>20.43</v>
      </c>
      <c r="J480" s="232">
        <f>ROUND(I480*H480,2)</f>
        <v>299.27999999999997</v>
      </c>
      <c r="K480" s="233"/>
      <c r="L480" s="34"/>
      <c r="M480" s="234" t="s">
        <v>1</v>
      </c>
      <c r="N480" s="235" t="s">
        <v>38</v>
      </c>
      <c r="O480" s="236">
        <v>1.15954</v>
      </c>
      <c r="P480" s="236">
        <f>O480*H480</f>
        <v>16.98610146</v>
      </c>
      <c r="Q480" s="236">
        <v>0.0037499999999999999</v>
      </c>
      <c r="R480" s="236">
        <f>Q480*H480</f>
        <v>0.054933749999999996</v>
      </c>
      <c r="S480" s="236">
        <v>0</v>
      </c>
      <c r="T480" s="237">
        <f>S480*H480</f>
        <v>0</v>
      </c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R480" s="238" t="s">
        <v>182</v>
      </c>
      <c r="AT480" s="238" t="s">
        <v>156</v>
      </c>
      <c r="AU480" s="238" t="s">
        <v>81</v>
      </c>
      <c r="AY480" s="14" t="s">
        <v>154</v>
      </c>
      <c r="BE480" s="239">
        <f>IF(N480="základná",J480,0)</f>
        <v>0</v>
      </c>
      <c r="BF480" s="239">
        <f>IF(N480="znížená",J480,0)</f>
        <v>299.27999999999997</v>
      </c>
      <c r="BG480" s="239">
        <f>IF(N480="zákl. prenesená",J480,0)</f>
        <v>0</v>
      </c>
      <c r="BH480" s="239">
        <f>IF(N480="zníž. prenesená",J480,0)</f>
        <v>0</v>
      </c>
      <c r="BI480" s="239">
        <f>IF(N480="nulová",J480,0)</f>
        <v>0</v>
      </c>
      <c r="BJ480" s="14" t="s">
        <v>81</v>
      </c>
      <c r="BK480" s="239">
        <f>ROUND(I480*H480,2)</f>
        <v>299.27999999999997</v>
      </c>
      <c r="BL480" s="14" t="s">
        <v>182</v>
      </c>
      <c r="BM480" s="238" t="s">
        <v>1247</v>
      </c>
    </row>
    <row r="481" s="2" customFormat="1" ht="24.15" customHeight="1">
      <c r="A481" s="31"/>
      <c r="B481" s="32"/>
      <c r="C481" s="240" t="s">
        <v>1248</v>
      </c>
      <c r="D481" s="240" t="s">
        <v>194</v>
      </c>
      <c r="E481" s="241" t="s">
        <v>1249</v>
      </c>
      <c r="F481" s="242" t="s">
        <v>1250</v>
      </c>
      <c r="G481" s="243" t="s">
        <v>159</v>
      </c>
      <c r="H481" s="244">
        <v>14.942</v>
      </c>
      <c r="I481" s="245">
        <v>18</v>
      </c>
      <c r="J481" s="245">
        <f>ROUND(I481*H481,2)</f>
        <v>268.95999999999998</v>
      </c>
      <c r="K481" s="246"/>
      <c r="L481" s="247"/>
      <c r="M481" s="248" t="s">
        <v>1</v>
      </c>
      <c r="N481" s="249" t="s">
        <v>38</v>
      </c>
      <c r="O481" s="236">
        <v>0</v>
      </c>
      <c r="P481" s="236">
        <f>O481*H481</f>
        <v>0</v>
      </c>
      <c r="Q481" s="236">
        <v>0</v>
      </c>
      <c r="R481" s="236">
        <f>Q481*H481</f>
        <v>0</v>
      </c>
      <c r="S481" s="236">
        <v>0</v>
      </c>
      <c r="T481" s="237">
        <f>S481*H481</f>
        <v>0</v>
      </c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R481" s="238" t="s">
        <v>212</v>
      </c>
      <c r="AT481" s="238" t="s">
        <v>194</v>
      </c>
      <c r="AU481" s="238" t="s">
        <v>81</v>
      </c>
      <c r="AY481" s="14" t="s">
        <v>154</v>
      </c>
      <c r="BE481" s="239">
        <f>IF(N481="základná",J481,0)</f>
        <v>0</v>
      </c>
      <c r="BF481" s="239">
        <f>IF(N481="znížená",J481,0)</f>
        <v>268.95999999999998</v>
      </c>
      <c r="BG481" s="239">
        <f>IF(N481="zákl. prenesená",J481,0)</f>
        <v>0</v>
      </c>
      <c r="BH481" s="239">
        <f>IF(N481="zníž. prenesená",J481,0)</f>
        <v>0</v>
      </c>
      <c r="BI481" s="239">
        <f>IF(N481="nulová",J481,0)</f>
        <v>0</v>
      </c>
      <c r="BJ481" s="14" t="s">
        <v>81</v>
      </c>
      <c r="BK481" s="239">
        <f>ROUND(I481*H481,2)</f>
        <v>268.95999999999998</v>
      </c>
      <c r="BL481" s="14" t="s">
        <v>182</v>
      </c>
      <c r="BM481" s="238" t="s">
        <v>1251</v>
      </c>
    </row>
    <row r="482" s="2" customFormat="1" ht="24.15" customHeight="1">
      <c r="A482" s="31"/>
      <c r="B482" s="32"/>
      <c r="C482" s="227" t="s">
        <v>707</v>
      </c>
      <c r="D482" s="227" t="s">
        <v>156</v>
      </c>
      <c r="E482" s="228" t="s">
        <v>1252</v>
      </c>
      <c r="F482" s="229" t="s">
        <v>1253</v>
      </c>
      <c r="G482" s="230" t="s">
        <v>159</v>
      </c>
      <c r="H482" s="231">
        <v>549.60000000000002</v>
      </c>
      <c r="I482" s="232">
        <v>16.239999999999998</v>
      </c>
      <c r="J482" s="232">
        <f>ROUND(I482*H482,2)</f>
        <v>8925.5</v>
      </c>
      <c r="K482" s="233"/>
      <c r="L482" s="34"/>
      <c r="M482" s="234" t="s">
        <v>1</v>
      </c>
      <c r="N482" s="235" t="s">
        <v>38</v>
      </c>
      <c r="O482" s="236">
        <v>0.77168000000000003</v>
      </c>
      <c r="P482" s="236">
        <f>O482*H482</f>
        <v>424.11532800000003</v>
      </c>
      <c r="Q482" s="236">
        <v>0.0039519999999999998</v>
      </c>
      <c r="R482" s="236">
        <f>Q482*H482</f>
        <v>2.1720191999999998</v>
      </c>
      <c r="S482" s="236">
        <v>0</v>
      </c>
      <c r="T482" s="237">
        <f>S482*H482</f>
        <v>0</v>
      </c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R482" s="238" t="s">
        <v>182</v>
      </c>
      <c r="AT482" s="238" t="s">
        <v>156</v>
      </c>
      <c r="AU482" s="238" t="s">
        <v>81</v>
      </c>
      <c r="AY482" s="14" t="s">
        <v>154</v>
      </c>
      <c r="BE482" s="239">
        <f>IF(N482="základná",J482,0)</f>
        <v>0</v>
      </c>
      <c r="BF482" s="239">
        <f>IF(N482="znížená",J482,0)</f>
        <v>8925.5</v>
      </c>
      <c r="BG482" s="239">
        <f>IF(N482="zákl. prenesená",J482,0)</f>
        <v>0</v>
      </c>
      <c r="BH482" s="239">
        <f>IF(N482="zníž. prenesená",J482,0)</f>
        <v>0</v>
      </c>
      <c r="BI482" s="239">
        <f>IF(N482="nulová",J482,0)</f>
        <v>0</v>
      </c>
      <c r="BJ482" s="14" t="s">
        <v>81</v>
      </c>
      <c r="BK482" s="239">
        <f>ROUND(I482*H482,2)</f>
        <v>8925.5</v>
      </c>
      <c r="BL482" s="14" t="s">
        <v>182</v>
      </c>
      <c r="BM482" s="238" t="s">
        <v>1254</v>
      </c>
    </row>
    <row r="483" s="2" customFormat="1" ht="24.15" customHeight="1">
      <c r="A483" s="31"/>
      <c r="B483" s="32"/>
      <c r="C483" s="240" t="s">
        <v>1255</v>
      </c>
      <c r="D483" s="240" t="s">
        <v>194</v>
      </c>
      <c r="E483" s="241" t="s">
        <v>1256</v>
      </c>
      <c r="F483" s="242" t="s">
        <v>1257</v>
      </c>
      <c r="G483" s="243" t="s">
        <v>159</v>
      </c>
      <c r="H483" s="244">
        <v>560.59199999999998</v>
      </c>
      <c r="I483" s="245">
        <v>21.530000000000001</v>
      </c>
      <c r="J483" s="245">
        <f>ROUND(I483*H483,2)</f>
        <v>12069.549999999999</v>
      </c>
      <c r="K483" s="246"/>
      <c r="L483" s="247"/>
      <c r="M483" s="248" t="s">
        <v>1</v>
      </c>
      <c r="N483" s="249" t="s">
        <v>38</v>
      </c>
      <c r="O483" s="236">
        <v>0</v>
      </c>
      <c r="P483" s="236">
        <f>O483*H483</f>
        <v>0</v>
      </c>
      <c r="Q483" s="236">
        <v>0</v>
      </c>
      <c r="R483" s="236">
        <f>Q483*H483</f>
        <v>0</v>
      </c>
      <c r="S483" s="236">
        <v>0</v>
      </c>
      <c r="T483" s="237">
        <f>S483*H483</f>
        <v>0</v>
      </c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R483" s="238" t="s">
        <v>212</v>
      </c>
      <c r="AT483" s="238" t="s">
        <v>194</v>
      </c>
      <c r="AU483" s="238" t="s">
        <v>81</v>
      </c>
      <c r="AY483" s="14" t="s">
        <v>154</v>
      </c>
      <c r="BE483" s="239">
        <f>IF(N483="základná",J483,0)</f>
        <v>0</v>
      </c>
      <c r="BF483" s="239">
        <f>IF(N483="znížená",J483,0)</f>
        <v>12069.549999999999</v>
      </c>
      <c r="BG483" s="239">
        <f>IF(N483="zákl. prenesená",J483,0)</f>
        <v>0</v>
      </c>
      <c r="BH483" s="239">
        <f>IF(N483="zníž. prenesená",J483,0)</f>
        <v>0</v>
      </c>
      <c r="BI483" s="239">
        <f>IF(N483="nulová",J483,0)</f>
        <v>0</v>
      </c>
      <c r="BJ483" s="14" t="s">
        <v>81</v>
      </c>
      <c r="BK483" s="239">
        <f>ROUND(I483*H483,2)</f>
        <v>12069.549999999999</v>
      </c>
      <c r="BL483" s="14" t="s">
        <v>182</v>
      </c>
      <c r="BM483" s="238" t="s">
        <v>1258</v>
      </c>
    </row>
    <row r="484" s="2" customFormat="1" ht="24.15" customHeight="1">
      <c r="A484" s="31"/>
      <c r="B484" s="32"/>
      <c r="C484" s="227" t="s">
        <v>711</v>
      </c>
      <c r="D484" s="227" t="s">
        <v>156</v>
      </c>
      <c r="E484" s="228" t="s">
        <v>1259</v>
      </c>
      <c r="F484" s="229" t="s">
        <v>1260</v>
      </c>
      <c r="G484" s="230" t="s">
        <v>159</v>
      </c>
      <c r="H484" s="231">
        <v>4.6699999999999999</v>
      </c>
      <c r="I484" s="232">
        <v>19.280000000000001</v>
      </c>
      <c r="J484" s="232">
        <f>ROUND(I484*H484,2)</f>
        <v>90.040000000000006</v>
      </c>
      <c r="K484" s="233"/>
      <c r="L484" s="34"/>
      <c r="M484" s="234" t="s">
        <v>1</v>
      </c>
      <c r="N484" s="235" t="s">
        <v>38</v>
      </c>
      <c r="O484" s="236">
        <v>0.84850000000000003</v>
      </c>
      <c r="P484" s="236">
        <f>O484*H484</f>
        <v>3.9624950000000001</v>
      </c>
      <c r="Q484" s="236">
        <v>0.003372</v>
      </c>
      <c r="R484" s="236">
        <f>Q484*H484</f>
        <v>0.015747239999999999</v>
      </c>
      <c r="S484" s="236">
        <v>0</v>
      </c>
      <c r="T484" s="237">
        <f>S484*H484</f>
        <v>0</v>
      </c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R484" s="238" t="s">
        <v>182</v>
      </c>
      <c r="AT484" s="238" t="s">
        <v>156</v>
      </c>
      <c r="AU484" s="238" t="s">
        <v>81</v>
      </c>
      <c r="AY484" s="14" t="s">
        <v>154</v>
      </c>
      <c r="BE484" s="239">
        <f>IF(N484="základná",J484,0)</f>
        <v>0</v>
      </c>
      <c r="BF484" s="239">
        <f>IF(N484="znížená",J484,0)</f>
        <v>90.040000000000006</v>
      </c>
      <c r="BG484" s="239">
        <f>IF(N484="zákl. prenesená",J484,0)</f>
        <v>0</v>
      </c>
      <c r="BH484" s="239">
        <f>IF(N484="zníž. prenesená",J484,0)</f>
        <v>0</v>
      </c>
      <c r="BI484" s="239">
        <f>IF(N484="nulová",J484,0)</f>
        <v>0</v>
      </c>
      <c r="BJ484" s="14" t="s">
        <v>81</v>
      </c>
      <c r="BK484" s="239">
        <f>ROUND(I484*H484,2)</f>
        <v>90.040000000000006</v>
      </c>
      <c r="BL484" s="14" t="s">
        <v>182</v>
      </c>
      <c r="BM484" s="238" t="s">
        <v>1261</v>
      </c>
    </row>
    <row r="485" s="2" customFormat="1" ht="24.15" customHeight="1">
      <c r="A485" s="31"/>
      <c r="B485" s="32"/>
      <c r="C485" s="240" t="s">
        <v>1262</v>
      </c>
      <c r="D485" s="240" t="s">
        <v>194</v>
      </c>
      <c r="E485" s="241" t="s">
        <v>1263</v>
      </c>
      <c r="F485" s="242" t="s">
        <v>1264</v>
      </c>
      <c r="G485" s="243" t="s">
        <v>159</v>
      </c>
      <c r="H485" s="244">
        <v>4.7629999999999999</v>
      </c>
      <c r="I485" s="245">
        <v>23.77</v>
      </c>
      <c r="J485" s="245">
        <f>ROUND(I485*H485,2)</f>
        <v>113.22</v>
      </c>
      <c r="K485" s="246"/>
      <c r="L485" s="247"/>
      <c r="M485" s="248" t="s">
        <v>1</v>
      </c>
      <c r="N485" s="249" t="s">
        <v>38</v>
      </c>
      <c r="O485" s="236">
        <v>0</v>
      </c>
      <c r="P485" s="236">
        <f>O485*H485</f>
        <v>0</v>
      </c>
      <c r="Q485" s="236">
        <v>0</v>
      </c>
      <c r="R485" s="236">
        <f>Q485*H485</f>
        <v>0</v>
      </c>
      <c r="S485" s="236">
        <v>0</v>
      </c>
      <c r="T485" s="237">
        <f>S485*H485</f>
        <v>0</v>
      </c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R485" s="238" t="s">
        <v>212</v>
      </c>
      <c r="AT485" s="238" t="s">
        <v>194</v>
      </c>
      <c r="AU485" s="238" t="s">
        <v>81</v>
      </c>
      <c r="AY485" s="14" t="s">
        <v>154</v>
      </c>
      <c r="BE485" s="239">
        <f>IF(N485="základná",J485,0)</f>
        <v>0</v>
      </c>
      <c r="BF485" s="239">
        <f>IF(N485="znížená",J485,0)</f>
        <v>113.22</v>
      </c>
      <c r="BG485" s="239">
        <f>IF(N485="zákl. prenesená",J485,0)</f>
        <v>0</v>
      </c>
      <c r="BH485" s="239">
        <f>IF(N485="zníž. prenesená",J485,0)</f>
        <v>0</v>
      </c>
      <c r="BI485" s="239">
        <f>IF(N485="nulová",J485,0)</f>
        <v>0</v>
      </c>
      <c r="BJ485" s="14" t="s">
        <v>81</v>
      </c>
      <c r="BK485" s="239">
        <f>ROUND(I485*H485,2)</f>
        <v>113.22</v>
      </c>
      <c r="BL485" s="14" t="s">
        <v>182</v>
      </c>
      <c r="BM485" s="238" t="s">
        <v>1265</v>
      </c>
    </row>
    <row r="486" s="2" customFormat="1" ht="24.15" customHeight="1">
      <c r="A486" s="31"/>
      <c r="B486" s="32"/>
      <c r="C486" s="227" t="s">
        <v>714</v>
      </c>
      <c r="D486" s="227" t="s">
        <v>156</v>
      </c>
      <c r="E486" s="228" t="s">
        <v>1266</v>
      </c>
      <c r="F486" s="229" t="s">
        <v>1267</v>
      </c>
      <c r="G486" s="230" t="s">
        <v>408</v>
      </c>
      <c r="H486" s="231">
        <v>162.946</v>
      </c>
      <c r="I486" s="232">
        <v>3.8999999999999999</v>
      </c>
      <c r="J486" s="232">
        <f>ROUND(I486*H486,2)</f>
        <v>635.49000000000001</v>
      </c>
      <c r="K486" s="233"/>
      <c r="L486" s="34"/>
      <c r="M486" s="234" t="s">
        <v>1</v>
      </c>
      <c r="N486" s="235" t="s">
        <v>38</v>
      </c>
      <c r="O486" s="236">
        <v>0</v>
      </c>
      <c r="P486" s="236">
        <f>O486*H486</f>
        <v>0</v>
      </c>
      <c r="Q486" s="236">
        <v>0</v>
      </c>
      <c r="R486" s="236">
        <f>Q486*H486</f>
        <v>0</v>
      </c>
      <c r="S486" s="236">
        <v>0</v>
      </c>
      <c r="T486" s="237">
        <f>S486*H486</f>
        <v>0</v>
      </c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R486" s="238" t="s">
        <v>182</v>
      </c>
      <c r="AT486" s="238" t="s">
        <v>156</v>
      </c>
      <c r="AU486" s="238" t="s">
        <v>81</v>
      </c>
      <c r="AY486" s="14" t="s">
        <v>154</v>
      </c>
      <c r="BE486" s="239">
        <f>IF(N486="základná",J486,0)</f>
        <v>0</v>
      </c>
      <c r="BF486" s="239">
        <f>IF(N486="znížená",J486,0)</f>
        <v>635.49000000000001</v>
      </c>
      <c r="BG486" s="239">
        <f>IF(N486="zákl. prenesená",J486,0)</f>
        <v>0</v>
      </c>
      <c r="BH486" s="239">
        <f>IF(N486="zníž. prenesená",J486,0)</f>
        <v>0</v>
      </c>
      <c r="BI486" s="239">
        <f>IF(N486="nulová",J486,0)</f>
        <v>0</v>
      </c>
      <c r="BJ486" s="14" t="s">
        <v>81</v>
      </c>
      <c r="BK486" s="239">
        <f>ROUND(I486*H486,2)</f>
        <v>635.49000000000001</v>
      </c>
      <c r="BL486" s="14" t="s">
        <v>182</v>
      </c>
      <c r="BM486" s="238" t="s">
        <v>1268</v>
      </c>
    </row>
    <row r="487" s="12" customFormat="1" ht="22.8" customHeight="1">
      <c r="A487" s="12"/>
      <c r="B487" s="212"/>
      <c r="C487" s="213"/>
      <c r="D487" s="214" t="s">
        <v>71</v>
      </c>
      <c r="E487" s="225" t="s">
        <v>1269</v>
      </c>
      <c r="F487" s="225" t="s">
        <v>1270</v>
      </c>
      <c r="G487" s="213"/>
      <c r="H487" s="213"/>
      <c r="I487" s="213"/>
      <c r="J487" s="226">
        <f>BK487</f>
        <v>10258.6</v>
      </c>
      <c r="K487" s="213"/>
      <c r="L487" s="217"/>
      <c r="M487" s="218"/>
      <c r="N487" s="219"/>
      <c r="O487" s="219"/>
      <c r="P487" s="220">
        <f>SUM(P488:P494)</f>
        <v>109.7996306</v>
      </c>
      <c r="Q487" s="219"/>
      <c r="R487" s="220">
        <f>SUM(R488:R494)</f>
        <v>0.15520349999999999</v>
      </c>
      <c r="S487" s="219"/>
      <c r="T487" s="221">
        <f>SUM(T488:T494)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22" t="s">
        <v>81</v>
      </c>
      <c r="AT487" s="223" t="s">
        <v>71</v>
      </c>
      <c r="AU487" s="223" t="s">
        <v>77</v>
      </c>
      <c r="AY487" s="222" t="s">
        <v>154</v>
      </c>
      <c r="BK487" s="224">
        <f>SUM(BK488:BK494)</f>
        <v>10258.6</v>
      </c>
    </row>
    <row r="488" s="2" customFormat="1" ht="16.5" customHeight="1">
      <c r="A488" s="31"/>
      <c r="B488" s="32"/>
      <c r="C488" s="227" t="s">
        <v>1271</v>
      </c>
      <c r="D488" s="227" t="s">
        <v>156</v>
      </c>
      <c r="E488" s="228" t="s">
        <v>1272</v>
      </c>
      <c r="F488" s="229" t="s">
        <v>1273</v>
      </c>
      <c r="G488" s="230" t="s">
        <v>373</v>
      </c>
      <c r="H488" s="231">
        <v>200</v>
      </c>
      <c r="I488" s="232">
        <v>2.4100000000000001</v>
      </c>
      <c r="J488" s="232">
        <f>ROUND(I488*H488,2)</f>
        <v>482</v>
      </c>
      <c r="K488" s="233"/>
      <c r="L488" s="34"/>
      <c r="M488" s="234" t="s">
        <v>1</v>
      </c>
      <c r="N488" s="235" t="s">
        <v>38</v>
      </c>
      <c r="O488" s="236">
        <v>0.084129999999999996</v>
      </c>
      <c r="P488" s="236">
        <f>O488*H488</f>
        <v>16.826000000000001</v>
      </c>
      <c r="Q488" s="236">
        <v>4.5000000000000003E-05</v>
      </c>
      <c r="R488" s="236">
        <f>Q488*H488</f>
        <v>0.0090000000000000011</v>
      </c>
      <c r="S488" s="236">
        <v>0</v>
      </c>
      <c r="T488" s="237">
        <f>S488*H488</f>
        <v>0</v>
      </c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R488" s="238" t="s">
        <v>182</v>
      </c>
      <c r="AT488" s="238" t="s">
        <v>156</v>
      </c>
      <c r="AU488" s="238" t="s">
        <v>81</v>
      </c>
      <c r="AY488" s="14" t="s">
        <v>154</v>
      </c>
      <c r="BE488" s="239">
        <f>IF(N488="základná",J488,0)</f>
        <v>0</v>
      </c>
      <c r="BF488" s="239">
        <f>IF(N488="znížená",J488,0)</f>
        <v>482</v>
      </c>
      <c r="BG488" s="239">
        <f>IF(N488="zákl. prenesená",J488,0)</f>
        <v>0</v>
      </c>
      <c r="BH488" s="239">
        <f>IF(N488="zníž. prenesená",J488,0)</f>
        <v>0</v>
      </c>
      <c r="BI488" s="239">
        <f>IF(N488="nulová",J488,0)</f>
        <v>0</v>
      </c>
      <c r="BJ488" s="14" t="s">
        <v>81</v>
      </c>
      <c r="BK488" s="239">
        <f>ROUND(I488*H488,2)</f>
        <v>482</v>
      </c>
      <c r="BL488" s="14" t="s">
        <v>182</v>
      </c>
      <c r="BM488" s="238" t="s">
        <v>1274</v>
      </c>
    </row>
    <row r="489" s="2" customFormat="1" ht="24.15" customHeight="1">
      <c r="A489" s="31"/>
      <c r="B489" s="32"/>
      <c r="C489" s="240" t="s">
        <v>718</v>
      </c>
      <c r="D489" s="240" t="s">
        <v>194</v>
      </c>
      <c r="E489" s="241" t="s">
        <v>1275</v>
      </c>
      <c r="F489" s="242" t="s">
        <v>1276</v>
      </c>
      <c r="G489" s="243" t="s">
        <v>159</v>
      </c>
      <c r="H489" s="244">
        <v>20.399999999999999</v>
      </c>
      <c r="I489" s="245">
        <v>11.869999999999999</v>
      </c>
      <c r="J489" s="245">
        <f>ROUND(I489*H489,2)</f>
        <v>242.15000000000001</v>
      </c>
      <c r="K489" s="246"/>
      <c r="L489" s="247"/>
      <c r="M489" s="248" t="s">
        <v>1</v>
      </c>
      <c r="N489" s="249" t="s">
        <v>38</v>
      </c>
      <c r="O489" s="236">
        <v>0</v>
      </c>
      <c r="P489" s="236">
        <f>O489*H489</f>
        <v>0</v>
      </c>
      <c r="Q489" s="236">
        <v>0</v>
      </c>
      <c r="R489" s="236">
        <f>Q489*H489</f>
        <v>0</v>
      </c>
      <c r="S489" s="236">
        <v>0</v>
      </c>
      <c r="T489" s="237">
        <f>S489*H489</f>
        <v>0</v>
      </c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R489" s="238" t="s">
        <v>212</v>
      </c>
      <c r="AT489" s="238" t="s">
        <v>194</v>
      </c>
      <c r="AU489" s="238" t="s">
        <v>81</v>
      </c>
      <c r="AY489" s="14" t="s">
        <v>154</v>
      </c>
      <c r="BE489" s="239">
        <f>IF(N489="základná",J489,0)</f>
        <v>0</v>
      </c>
      <c r="BF489" s="239">
        <f>IF(N489="znížená",J489,0)</f>
        <v>242.15000000000001</v>
      </c>
      <c r="BG489" s="239">
        <f>IF(N489="zákl. prenesená",J489,0)</f>
        <v>0</v>
      </c>
      <c r="BH489" s="239">
        <f>IF(N489="zníž. prenesená",J489,0)</f>
        <v>0</v>
      </c>
      <c r="BI489" s="239">
        <f>IF(N489="nulová",J489,0)</f>
        <v>0</v>
      </c>
      <c r="BJ489" s="14" t="s">
        <v>81</v>
      </c>
      <c r="BK489" s="239">
        <f>ROUND(I489*H489,2)</f>
        <v>242.15000000000001</v>
      </c>
      <c r="BL489" s="14" t="s">
        <v>182</v>
      </c>
      <c r="BM489" s="238" t="s">
        <v>1277</v>
      </c>
    </row>
    <row r="490" s="2" customFormat="1" ht="24.15" customHeight="1">
      <c r="A490" s="31"/>
      <c r="B490" s="32"/>
      <c r="C490" s="227" t="s">
        <v>1278</v>
      </c>
      <c r="D490" s="227" t="s">
        <v>156</v>
      </c>
      <c r="E490" s="228" t="s">
        <v>1279</v>
      </c>
      <c r="F490" s="229" t="s">
        <v>1280</v>
      </c>
      <c r="G490" s="230" t="s">
        <v>159</v>
      </c>
      <c r="H490" s="231">
        <v>138.13</v>
      </c>
      <c r="I490" s="232">
        <v>8.2100000000000009</v>
      </c>
      <c r="J490" s="232">
        <f>ROUND(I490*H490,2)</f>
        <v>1134.05</v>
      </c>
      <c r="K490" s="233"/>
      <c r="L490" s="34"/>
      <c r="M490" s="234" t="s">
        <v>1</v>
      </c>
      <c r="N490" s="235" t="s">
        <v>38</v>
      </c>
      <c r="O490" s="236">
        <v>0.30909999999999999</v>
      </c>
      <c r="P490" s="236">
        <f>O490*H490</f>
        <v>42.695982999999998</v>
      </c>
      <c r="Q490" s="236">
        <v>0.00029999999999999997</v>
      </c>
      <c r="R490" s="236">
        <f>Q490*H490</f>
        <v>0.041438999999999997</v>
      </c>
      <c r="S490" s="236">
        <v>0</v>
      </c>
      <c r="T490" s="237">
        <f>S490*H490</f>
        <v>0</v>
      </c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R490" s="238" t="s">
        <v>182</v>
      </c>
      <c r="AT490" s="238" t="s">
        <v>156</v>
      </c>
      <c r="AU490" s="238" t="s">
        <v>81</v>
      </c>
      <c r="AY490" s="14" t="s">
        <v>154</v>
      </c>
      <c r="BE490" s="239">
        <f>IF(N490="základná",J490,0)</f>
        <v>0</v>
      </c>
      <c r="BF490" s="239">
        <f>IF(N490="znížená",J490,0)</f>
        <v>1134.05</v>
      </c>
      <c r="BG490" s="239">
        <f>IF(N490="zákl. prenesená",J490,0)</f>
        <v>0</v>
      </c>
      <c r="BH490" s="239">
        <f>IF(N490="zníž. prenesená",J490,0)</f>
        <v>0</v>
      </c>
      <c r="BI490" s="239">
        <f>IF(N490="nulová",J490,0)</f>
        <v>0</v>
      </c>
      <c r="BJ490" s="14" t="s">
        <v>81</v>
      </c>
      <c r="BK490" s="239">
        <f>ROUND(I490*H490,2)</f>
        <v>1134.05</v>
      </c>
      <c r="BL490" s="14" t="s">
        <v>182</v>
      </c>
      <c r="BM490" s="238" t="s">
        <v>1281</v>
      </c>
    </row>
    <row r="491" s="2" customFormat="1" ht="24.15" customHeight="1">
      <c r="A491" s="31"/>
      <c r="B491" s="32"/>
      <c r="C491" s="240" t="s">
        <v>721</v>
      </c>
      <c r="D491" s="240" t="s">
        <v>194</v>
      </c>
      <c r="E491" s="241" t="s">
        <v>1282</v>
      </c>
      <c r="F491" s="242" t="s">
        <v>1283</v>
      </c>
      <c r="G491" s="243" t="s">
        <v>159</v>
      </c>
      <c r="H491" s="244">
        <v>142.274</v>
      </c>
      <c r="I491" s="245">
        <v>16.559999999999999</v>
      </c>
      <c r="J491" s="245">
        <f>ROUND(I491*H491,2)</f>
        <v>2356.0599999999999</v>
      </c>
      <c r="K491" s="246"/>
      <c r="L491" s="247"/>
      <c r="M491" s="248" t="s">
        <v>1</v>
      </c>
      <c r="N491" s="249" t="s">
        <v>38</v>
      </c>
      <c r="O491" s="236">
        <v>0</v>
      </c>
      <c r="P491" s="236">
        <f>O491*H491</f>
        <v>0</v>
      </c>
      <c r="Q491" s="236">
        <v>0</v>
      </c>
      <c r="R491" s="236">
        <f>Q491*H491</f>
        <v>0</v>
      </c>
      <c r="S491" s="236">
        <v>0</v>
      </c>
      <c r="T491" s="237">
        <f>S491*H491</f>
        <v>0</v>
      </c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R491" s="238" t="s">
        <v>212</v>
      </c>
      <c r="AT491" s="238" t="s">
        <v>194</v>
      </c>
      <c r="AU491" s="238" t="s">
        <v>81</v>
      </c>
      <c r="AY491" s="14" t="s">
        <v>154</v>
      </c>
      <c r="BE491" s="239">
        <f>IF(N491="základná",J491,0)</f>
        <v>0</v>
      </c>
      <c r="BF491" s="239">
        <f>IF(N491="znížená",J491,0)</f>
        <v>2356.0599999999999</v>
      </c>
      <c r="BG491" s="239">
        <f>IF(N491="zákl. prenesená",J491,0)</f>
        <v>0</v>
      </c>
      <c r="BH491" s="239">
        <f>IF(N491="zníž. prenesená",J491,0)</f>
        <v>0</v>
      </c>
      <c r="BI491" s="239">
        <f>IF(N491="nulová",J491,0)</f>
        <v>0</v>
      </c>
      <c r="BJ491" s="14" t="s">
        <v>81</v>
      </c>
      <c r="BK491" s="239">
        <f>ROUND(I491*H491,2)</f>
        <v>2356.0599999999999</v>
      </c>
      <c r="BL491" s="14" t="s">
        <v>182</v>
      </c>
      <c r="BM491" s="238" t="s">
        <v>1284</v>
      </c>
    </row>
    <row r="492" s="2" customFormat="1" ht="16.5" customHeight="1">
      <c r="A492" s="31"/>
      <c r="B492" s="32"/>
      <c r="C492" s="227" t="s">
        <v>1285</v>
      </c>
      <c r="D492" s="227" t="s">
        <v>156</v>
      </c>
      <c r="E492" s="228" t="s">
        <v>1286</v>
      </c>
      <c r="F492" s="229" t="s">
        <v>1287</v>
      </c>
      <c r="G492" s="230" t="s">
        <v>159</v>
      </c>
      <c r="H492" s="231">
        <v>232.81</v>
      </c>
      <c r="I492" s="232">
        <v>6.1200000000000001</v>
      </c>
      <c r="J492" s="232">
        <f>ROUND(I492*H492,2)</f>
        <v>1424.8</v>
      </c>
      <c r="K492" s="233"/>
      <c r="L492" s="34"/>
      <c r="M492" s="234" t="s">
        <v>1</v>
      </c>
      <c r="N492" s="235" t="s">
        <v>38</v>
      </c>
      <c r="O492" s="236">
        <v>0.21596000000000001</v>
      </c>
      <c r="P492" s="236">
        <f>O492*H492</f>
        <v>50.277647600000002</v>
      </c>
      <c r="Q492" s="236">
        <v>0.00044999999999999999</v>
      </c>
      <c r="R492" s="236">
        <f>Q492*H492</f>
        <v>0.1047645</v>
      </c>
      <c r="S492" s="236">
        <v>0</v>
      </c>
      <c r="T492" s="237">
        <f>S492*H492</f>
        <v>0</v>
      </c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R492" s="238" t="s">
        <v>182</v>
      </c>
      <c r="AT492" s="238" t="s">
        <v>156</v>
      </c>
      <c r="AU492" s="238" t="s">
        <v>81</v>
      </c>
      <c r="AY492" s="14" t="s">
        <v>154</v>
      </c>
      <c r="BE492" s="239">
        <f>IF(N492="základná",J492,0)</f>
        <v>0</v>
      </c>
      <c r="BF492" s="239">
        <f>IF(N492="znížená",J492,0)</f>
        <v>1424.8</v>
      </c>
      <c r="BG492" s="239">
        <f>IF(N492="zákl. prenesená",J492,0)</f>
        <v>0</v>
      </c>
      <c r="BH492" s="239">
        <f>IF(N492="zníž. prenesená",J492,0)</f>
        <v>0</v>
      </c>
      <c r="BI492" s="239">
        <f>IF(N492="nulová",J492,0)</f>
        <v>0</v>
      </c>
      <c r="BJ492" s="14" t="s">
        <v>81</v>
      </c>
      <c r="BK492" s="239">
        <f>ROUND(I492*H492,2)</f>
        <v>1424.8</v>
      </c>
      <c r="BL492" s="14" t="s">
        <v>182</v>
      </c>
      <c r="BM492" s="238" t="s">
        <v>1288</v>
      </c>
    </row>
    <row r="493" s="2" customFormat="1" ht="24.15" customHeight="1">
      <c r="A493" s="31"/>
      <c r="B493" s="32"/>
      <c r="C493" s="240" t="s">
        <v>725</v>
      </c>
      <c r="D493" s="240" t="s">
        <v>194</v>
      </c>
      <c r="E493" s="241" t="s">
        <v>1289</v>
      </c>
      <c r="F493" s="242" t="s">
        <v>1290</v>
      </c>
      <c r="G493" s="243" t="s">
        <v>159</v>
      </c>
      <c r="H493" s="244">
        <v>244.45099999999999</v>
      </c>
      <c r="I493" s="245">
        <v>18.77</v>
      </c>
      <c r="J493" s="245">
        <f>ROUND(I493*H493,2)</f>
        <v>4588.3500000000004</v>
      </c>
      <c r="K493" s="246"/>
      <c r="L493" s="247"/>
      <c r="M493" s="248" t="s">
        <v>1</v>
      </c>
      <c r="N493" s="249" t="s">
        <v>38</v>
      </c>
      <c r="O493" s="236">
        <v>0</v>
      </c>
      <c r="P493" s="236">
        <f>O493*H493</f>
        <v>0</v>
      </c>
      <c r="Q493" s="236">
        <v>0</v>
      </c>
      <c r="R493" s="236">
        <f>Q493*H493</f>
        <v>0</v>
      </c>
      <c r="S493" s="236">
        <v>0</v>
      </c>
      <c r="T493" s="237">
        <f>S493*H493</f>
        <v>0</v>
      </c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R493" s="238" t="s">
        <v>212</v>
      </c>
      <c r="AT493" s="238" t="s">
        <v>194</v>
      </c>
      <c r="AU493" s="238" t="s">
        <v>81</v>
      </c>
      <c r="AY493" s="14" t="s">
        <v>154</v>
      </c>
      <c r="BE493" s="239">
        <f>IF(N493="základná",J493,0)</f>
        <v>0</v>
      </c>
      <c r="BF493" s="239">
        <f>IF(N493="znížená",J493,0)</f>
        <v>4588.3500000000004</v>
      </c>
      <c r="BG493" s="239">
        <f>IF(N493="zákl. prenesená",J493,0)</f>
        <v>0</v>
      </c>
      <c r="BH493" s="239">
        <f>IF(N493="zníž. prenesená",J493,0)</f>
        <v>0</v>
      </c>
      <c r="BI493" s="239">
        <f>IF(N493="nulová",J493,0)</f>
        <v>0</v>
      </c>
      <c r="BJ493" s="14" t="s">
        <v>81</v>
      </c>
      <c r="BK493" s="239">
        <f>ROUND(I493*H493,2)</f>
        <v>4588.3500000000004</v>
      </c>
      <c r="BL493" s="14" t="s">
        <v>182</v>
      </c>
      <c r="BM493" s="238" t="s">
        <v>1291</v>
      </c>
    </row>
    <row r="494" s="2" customFormat="1" ht="24.15" customHeight="1">
      <c r="A494" s="31"/>
      <c r="B494" s="32"/>
      <c r="C494" s="227" t="s">
        <v>1292</v>
      </c>
      <c r="D494" s="227" t="s">
        <v>156</v>
      </c>
      <c r="E494" s="228" t="s">
        <v>1293</v>
      </c>
      <c r="F494" s="229" t="s">
        <v>1294</v>
      </c>
      <c r="G494" s="230" t="s">
        <v>408</v>
      </c>
      <c r="H494" s="231">
        <v>89.105000000000004</v>
      </c>
      <c r="I494" s="232">
        <v>0.34999999999999998</v>
      </c>
      <c r="J494" s="232">
        <f>ROUND(I494*H494,2)</f>
        <v>31.190000000000001</v>
      </c>
      <c r="K494" s="233"/>
      <c r="L494" s="34"/>
      <c r="M494" s="234" t="s">
        <v>1</v>
      </c>
      <c r="N494" s="235" t="s">
        <v>38</v>
      </c>
      <c r="O494" s="236">
        <v>0</v>
      </c>
      <c r="P494" s="236">
        <f>O494*H494</f>
        <v>0</v>
      </c>
      <c r="Q494" s="236">
        <v>0</v>
      </c>
      <c r="R494" s="236">
        <f>Q494*H494</f>
        <v>0</v>
      </c>
      <c r="S494" s="236">
        <v>0</v>
      </c>
      <c r="T494" s="237">
        <f>S494*H494</f>
        <v>0</v>
      </c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R494" s="238" t="s">
        <v>182</v>
      </c>
      <c r="AT494" s="238" t="s">
        <v>156</v>
      </c>
      <c r="AU494" s="238" t="s">
        <v>81</v>
      </c>
      <c r="AY494" s="14" t="s">
        <v>154</v>
      </c>
      <c r="BE494" s="239">
        <f>IF(N494="základná",J494,0)</f>
        <v>0</v>
      </c>
      <c r="BF494" s="239">
        <f>IF(N494="znížená",J494,0)</f>
        <v>31.190000000000001</v>
      </c>
      <c r="BG494" s="239">
        <f>IF(N494="zákl. prenesená",J494,0)</f>
        <v>0</v>
      </c>
      <c r="BH494" s="239">
        <f>IF(N494="zníž. prenesená",J494,0)</f>
        <v>0</v>
      </c>
      <c r="BI494" s="239">
        <f>IF(N494="nulová",J494,0)</f>
        <v>0</v>
      </c>
      <c r="BJ494" s="14" t="s">
        <v>81</v>
      </c>
      <c r="BK494" s="239">
        <f>ROUND(I494*H494,2)</f>
        <v>31.190000000000001</v>
      </c>
      <c r="BL494" s="14" t="s">
        <v>182</v>
      </c>
      <c r="BM494" s="238" t="s">
        <v>1295</v>
      </c>
    </row>
    <row r="495" s="12" customFormat="1" ht="22.8" customHeight="1">
      <c r="A495" s="12"/>
      <c r="B495" s="212"/>
      <c r="C495" s="213"/>
      <c r="D495" s="214" t="s">
        <v>71</v>
      </c>
      <c r="E495" s="225" t="s">
        <v>1296</v>
      </c>
      <c r="F495" s="225" t="s">
        <v>1297</v>
      </c>
      <c r="G495" s="213"/>
      <c r="H495" s="213"/>
      <c r="I495" s="213"/>
      <c r="J495" s="226">
        <f>BK495</f>
        <v>19197.470000000001</v>
      </c>
      <c r="K495" s="213"/>
      <c r="L495" s="217"/>
      <c r="M495" s="218"/>
      <c r="N495" s="219"/>
      <c r="O495" s="219"/>
      <c r="P495" s="220">
        <f>SUM(P496:P499)</f>
        <v>449.6175897</v>
      </c>
      <c r="Q495" s="219"/>
      <c r="R495" s="220">
        <f>SUM(R496:R499)</f>
        <v>1.6658758410000001</v>
      </c>
      <c r="S495" s="219"/>
      <c r="T495" s="221">
        <f>SUM(T496:T499)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22" t="s">
        <v>81</v>
      </c>
      <c r="AT495" s="223" t="s">
        <v>71</v>
      </c>
      <c r="AU495" s="223" t="s">
        <v>77</v>
      </c>
      <c r="AY495" s="222" t="s">
        <v>154</v>
      </c>
      <c r="BK495" s="224">
        <f>SUM(BK496:BK499)</f>
        <v>19197.470000000001</v>
      </c>
    </row>
    <row r="496" s="2" customFormat="1" ht="24.15" customHeight="1">
      <c r="A496" s="31"/>
      <c r="B496" s="32"/>
      <c r="C496" s="227" t="s">
        <v>728</v>
      </c>
      <c r="D496" s="227" t="s">
        <v>156</v>
      </c>
      <c r="E496" s="228" t="s">
        <v>1298</v>
      </c>
      <c r="F496" s="229" t="s">
        <v>1299</v>
      </c>
      <c r="G496" s="230" t="s">
        <v>159</v>
      </c>
      <c r="H496" s="231">
        <v>435.87</v>
      </c>
      <c r="I496" s="232">
        <v>20.789999999999999</v>
      </c>
      <c r="J496" s="232">
        <f>ROUND(I496*H496,2)</f>
        <v>9061.7399999999998</v>
      </c>
      <c r="K496" s="233"/>
      <c r="L496" s="34"/>
      <c r="M496" s="234" t="s">
        <v>1</v>
      </c>
      <c r="N496" s="235" t="s">
        <v>38</v>
      </c>
      <c r="O496" s="236">
        <v>1.0213099999999999</v>
      </c>
      <c r="P496" s="236">
        <f>O496*H496</f>
        <v>445.15838969999999</v>
      </c>
      <c r="Q496" s="236">
        <v>0.0036843000000000002</v>
      </c>
      <c r="R496" s="236">
        <f>Q496*H496</f>
        <v>1.605875841</v>
      </c>
      <c r="S496" s="236">
        <v>0</v>
      </c>
      <c r="T496" s="237">
        <f>S496*H496</f>
        <v>0</v>
      </c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R496" s="238" t="s">
        <v>182</v>
      </c>
      <c r="AT496" s="238" t="s">
        <v>156</v>
      </c>
      <c r="AU496" s="238" t="s">
        <v>81</v>
      </c>
      <c r="AY496" s="14" t="s">
        <v>154</v>
      </c>
      <c r="BE496" s="239">
        <f>IF(N496="základná",J496,0)</f>
        <v>0</v>
      </c>
      <c r="BF496" s="239">
        <f>IF(N496="znížená",J496,0)</f>
        <v>9061.7399999999998</v>
      </c>
      <c r="BG496" s="239">
        <f>IF(N496="zákl. prenesená",J496,0)</f>
        <v>0</v>
      </c>
      <c r="BH496" s="239">
        <f>IF(N496="zníž. prenesená",J496,0)</f>
        <v>0</v>
      </c>
      <c r="BI496" s="239">
        <f>IF(N496="nulová",J496,0)</f>
        <v>0</v>
      </c>
      <c r="BJ496" s="14" t="s">
        <v>81</v>
      </c>
      <c r="BK496" s="239">
        <f>ROUND(I496*H496,2)</f>
        <v>9061.7399999999998</v>
      </c>
      <c r="BL496" s="14" t="s">
        <v>182</v>
      </c>
      <c r="BM496" s="238" t="s">
        <v>1300</v>
      </c>
    </row>
    <row r="497" s="2" customFormat="1" ht="24.15" customHeight="1">
      <c r="A497" s="31"/>
      <c r="B497" s="32"/>
      <c r="C497" s="240" t="s">
        <v>1301</v>
      </c>
      <c r="D497" s="240" t="s">
        <v>194</v>
      </c>
      <c r="E497" s="241" t="s">
        <v>1302</v>
      </c>
      <c r="F497" s="242" t="s">
        <v>1303</v>
      </c>
      <c r="G497" s="243" t="s">
        <v>159</v>
      </c>
      <c r="H497" s="244">
        <v>444.58699999999999</v>
      </c>
      <c r="I497" s="245">
        <v>22</v>
      </c>
      <c r="J497" s="245">
        <f>ROUND(I497*H497,2)</f>
        <v>9780.9099999999999</v>
      </c>
      <c r="K497" s="246"/>
      <c r="L497" s="247"/>
      <c r="M497" s="248" t="s">
        <v>1</v>
      </c>
      <c r="N497" s="249" t="s">
        <v>38</v>
      </c>
      <c r="O497" s="236">
        <v>0</v>
      </c>
      <c r="P497" s="236">
        <f>O497*H497</f>
        <v>0</v>
      </c>
      <c r="Q497" s="236">
        <v>0</v>
      </c>
      <c r="R497" s="236">
        <f>Q497*H497</f>
        <v>0</v>
      </c>
      <c r="S497" s="236">
        <v>0</v>
      </c>
      <c r="T497" s="237">
        <f>S497*H497</f>
        <v>0</v>
      </c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R497" s="238" t="s">
        <v>212</v>
      </c>
      <c r="AT497" s="238" t="s">
        <v>194</v>
      </c>
      <c r="AU497" s="238" t="s">
        <v>81</v>
      </c>
      <c r="AY497" s="14" t="s">
        <v>154</v>
      </c>
      <c r="BE497" s="239">
        <f>IF(N497="základná",J497,0)</f>
        <v>0</v>
      </c>
      <c r="BF497" s="239">
        <f>IF(N497="znížená",J497,0)</f>
        <v>9780.9099999999999</v>
      </c>
      <c r="BG497" s="239">
        <f>IF(N497="zákl. prenesená",J497,0)</f>
        <v>0</v>
      </c>
      <c r="BH497" s="239">
        <f>IF(N497="zníž. prenesená",J497,0)</f>
        <v>0</v>
      </c>
      <c r="BI497" s="239">
        <f>IF(N497="nulová",J497,0)</f>
        <v>0</v>
      </c>
      <c r="BJ497" s="14" t="s">
        <v>81</v>
      </c>
      <c r="BK497" s="239">
        <f>ROUND(I497*H497,2)</f>
        <v>9780.9099999999999</v>
      </c>
      <c r="BL497" s="14" t="s">
        <v>182</v>
      </c>
      <c r="BM497" s="238" t="s">
        <v>1304</v>
      </c>
    </row>
    <row r="498" s="2" customFormat="1" ht="24.15" customHeight="1">
      <c r="A498" s="31"/>
      <c r="B498" s="32"/>
      <c r="C498" s="227" t="s">
        <v>732</v>
      </c>
      <c r="D498" s="227" t="s">
        <v>156</v>
      </c>
      <c r="E498" s="228" t="s">
        <v>1305</v>
      </c>
      <c r="F498" s="229" t="s">
        <v>1306</v>
      </c>
      <c r="G498" s="230" t="s">
        <v>373</v>
      </c>
      <c r="H498" s="231">
        <v>120</v>
      </c>
      <c r="I498" s="232">
        <v>0.79000000000000004</v>
      </c>
      <c r="J498" s="232">
        <f>ROUND(I498*H498,2)</f>
        <v>94.799999999999997</v>
      </c>
      <c r="K498" s="233"/>
      <c r="L498" s="34"/>
      <c r="M498" s="234" t="s">
        <v>1</v>
      </c>
      <c r="N498" s="235" t="s">
        <v>38</v>
      </c>
      <c r="O498" s="236">
        <v>0.037159999999999999</v>
      </c>
      <c r="P498" s="236">
        <f>O498*H498</f>
        <v>4.4592000000000001</v>
      </c>
      <c r="Q498" s="236">
        <v>0.00050000000000000001</v>
      </c>
      <c r="R498" s="236">
        <f>Q498*H498</f>
        <v>0.059999999999999998</v>
      </c>
      <c r="S498" s="236">
        <v>0</v>
      </c>
      <c r="T498" s="237">
        <f>S498*H498</f>
        <v>0</v>
      </c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R498" s="238" t="s">
        <v>182</v>
      </c>
      <c r="AT498" s="238" t="s">
        <v>156</v>
      </c>
      <c r="AU498" s="238" t="s">
        <v>81</v>
      </c>
      <c r="AY498" s="14" t="s">
        <v>154</v>
      </c>
      <c r="BE498" s="239">
        <f>IF(N498="základná",J498,0)</f>
        <v>0</v>
      </c>
      <c r="BF498" s="239">
        <f>IF(N498="znížená",J498,0)</f>
        <v>94.799999999999997</v>
      </c>
      <c r="BG498" s="239">
        <f>IF(N498="zákl. prenesená",J498,0)</f>
        <v>0</v>
      </c>
      <c r="BH498" s="239">
        <f>IF(N498="zníž. prenesená",J498,0)</f>
        <v>0</v>
      </c>
      <c r="BI498" s="239">
        <f>IF(N498="nulová",J498,0)</f>
        <v>0</v>
      </c>
      <c r="BJ498" s="14" t="s">
        <v>81</v>
      </c>
      <c r="BK498" s="239">
        <f>ROUND(I498*H498,2)</f>
        <v>94.799999999999997</v>
      </c>
      <c r="BL498" s="14" t="s">
        <v>182</v>
      </c>
      <c r="BM498" s="238" t="s">
        <v>1307</v>
      </c>
    </row>
    <row r="499" s="2" customFormat="1" ht="24.15" customHeight="1">
      <c r="A499" s="31"/>
      <c r="B499" s="32"/>
      <c r="C499" s="227" t="s">
        <v>1308</v>
      </c>
      <c r="D499" s="227" t="s">
        <v>156</v>
      </c>
      <c r="E499" s="228" t="s">
        <v>1309</v>
      </c>
      <c r="F499" s="229" t="s">
        <v>1310</v>
      </c>
      <c r="G499" s="230" t="s">
        <v>408</v>
      </c>
      <c r="H499" s="231">
        <v>118.191</v>
      </c>
      <c r="I499" s="232">
        <v>2.2000000000000002</v>
      </c>
      <c r="J499" s="232">
        <f>ROUND(I499*H499,2)</f>
        <v>260.01999999999998</v>
      </c>
      <c r="K499" s="233"/>
      <c r="L499" s="34"/>
      <c r="M499" s="234" t="s">
        <v>1</v>
      </c>
      <c r="N499" s="235" t="s">
        <v>38</v>
      </c>
      <c r="O499" s="236">
        <v>0</v>
      </c>
      <c r="P499" s="236">
        <f>O499*H499</f>
        <v>0</v>
      </c>
      <c r="Q499" s="236">
        <v>0</v>
      </c>
      <c r="R499" s="236">
        <f>Q499*H499</f>
        <v>0</v>
      </c>
      <c r="S499" s="236">
        <v>0</v>
      </c>
      <c r="T499" s="237">
        <f>S499*H499</f>
        <v>0</v>
      </c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R499" s="238" t="s">
        <v>182</v>
      </c>
      <c r="AT499" s="238" t="s">
        <v>156</v>
      </c>
      <c r="AU499" s="238" t="s">
        <v>81</v>
      </c>
      <c r="AY499" s="14" t="s">
        <v>154</v>
      </c>
      <c r="BE499" s="239">
        <f>IF(N499="základná",J499,0)</f>
        <v>0</v>
      </c>
      <c r="BF499" s="239">
        <f>IF(N499="znížená",J499,0)</f>
        <v>260.01999999999998</v>
      </c>
      <c r="BG499" s="239">
        <f>IF(N499="zákl. prenesená",J499,0)</f>
        <v>0</v>
      </c>
      <c r="BH499" s="239">
        <f>IF(N499="zníž. prenesená",J499,0)</f>
        <v>0</v>
      </c>
      <c r="BI499" s="239">
        <f>IF(N499="nulová",J499,0)</f>
        <v>0</v>
      </c>
      <c r="BJ499" s="14" t="s">
        <v>81</v>
      </c>
      <c r="BK499" s="239">
        <f>ROUND(I499*H499,2)</f>
        <v>260.01999999999998</v>
      </c>
      <c r="BL499" s="14" t="s">
        <v>182</v>
      </c>
      <c r="BM499" s="238" t="s">
        <v>1311</v>
      </c>
    </row>
    <row r="500" s="12" customFormat="1" ht="22.8" customHeight="1">
      <c r="A500" s="12"/>
      <c r="B500" s="212"/>
      <c r="C500" s="213"/>
      <c r="D500" s="214" t="s">
        <v>71</v>
      </c>
      <c r="E500" s="225" t="s">
        <v>1312</v>
      </c>
      <c r="F500" s="225" t="s">
        <v>1313</v>
      </c>
      <c r="G500" s="213"/>
      <c r="H500" s="213"/>
      <c r="I500" s="213"/>
      <c r="J500" s="226">
        <f>BK500</f>
        <v>59861.899999999994</v>
      </c>
      <c r="K500" s="213"/>
      <c r="L500" s="217"/>
      <c r="M500" s="218"/>
      <c r="N500" s="219"/>
      <c r="O500" s="219"/>
      <c r="P500" s="220">
        <f>SUM(P501:P504)</f>
        <v>935.13939744999993</v>
      </c>
      <c r="Q500" s="219"/>
      <c r="R500" s="220">
        <f>SUM(R501:R504)</f>
        <v>3.6707277615000002</v>
      </c>
      <c r="S500" s="219"/>
      <c r="T500" s="221">
        <f>SUM(T501:T504)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22" t="s">
        <v>81</v>
      </c>
      <c r="AT500" s="223" t="s">
        <v>71</v>
      </c>
      <c r="AU500" s="223" t="s">
        <v>77</v>
      </c>
      <c r="AY500" s="222" t="s">
        <v>154</v>
      </c>
      <c r="BK500" s="224">
        <f>SUM(BK501:BK504)</f>
        <v>59861.899999999994</v>
      </c>
    </row>
    <row r="501" s="2" customFormat="1" ht="24.15" customHeight="1">
      <c r="A501" s="31"/>
      <c r="B501" s="32"/>
      <c r="C501" s="227" t="s">
        <v>735</v>
      </c>
      <c r="D501" s="227" t="s">
        <v>156</v>
      </c>
      <c r="E501" s="228" t="s">
        <v>1314</v>
      </c>
      <c r="F501" s="229" t="s">
        <v>1315</v>
      </c>
      <c r="G501" s="230" t="s">
        <v>159</v>
      </c>
      <c r="H501" s="231">
        <v>1451.9300000000001</v>
      </c>
      <c r="I501" s="232">
        <v>7.5099999999999998</v>
      </c>
      <c r="J501" s="232">
        <f>ROUND(I501*H501,2)</f>
        <v>10903.99</v>
      </c>
      <c r="K501" s="233"/>
      <c r="L501" s="34"/>
      <c r="M501" s="234" t="s">
        <v>1</v>
      </c>
      <c r="N501" s="235" t="s">
        <v>38</v>
      </c>
      <c r="O501" s="236">
        <v>0.23280999999999999</v>
      </c>
      <c r="P501" s="236">
        <f>O501*H501</f>
        <v>338.0238233</v>
      </c>
      <c r="Q501" s="236">
        <v>0.00045008</v>
      </c>
      <c r="R501" s="236">
        <f>Q501*H501</f>
        <v>0.65348465440000003</v>
      </c>
      <c r="S501" s="236">
        <v>0</v>
      </c>
      <c r="T501" s="237">
        <f>S501*H501</f>
        <v>0</v>
      </c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R501" s="238" t="s">
        <v>182</v>
      </c>
      <c r="AT501" s="238" t="s">
        <v>156</v>
      </c>
      <c r="AU501" s="238" t="s">
        <v>81</v>
      </c>
      <c r="AY501" s="14" t="s">
        <v>154</v>
      </c>
      <c r="BE501" s="239">
        <f>IF(N501="základná",J501,0)</f>
        <v>0</v>
      </c>
      <c r="BF501" s="239">
        <f>IF(N501="znížená",J501,0)</f>
        <v>10903.99</v>
      </c>
      <c r="BG501" s="239">
        <f>IF(N501="zákl. prenesená",J501,0)</f>
        <v>0</v>
      </c>
      <c r="BH501" s="239">
        <f>IF(N501="zníž. prenesená",J501,0)</f>
        <v>0</v>
      </c>
      <c r="BI501" s="239">
        <f>IF(N501="nulová",J501,0)</f>
        <v>0</v>
      </c>
      <c r="BJ501" s="14" t="s">
        <v>81</v>
      </c>
      <c r="BK501" s="239">
        <f>ROUND(I501*H501,2)</f>
        <v>10903.99</v>
      </c>
      <c r="BL501" s="14" t="s">
        <v>182</v>
      </c>
      <c r="BM501" s="238" t="s">
        <v>1316</v>
      </c>
    </row>
    <row r="502" s="2" customFormat="1" ht="24.15" customHeight="1">
      <c r="A502" s="31"/>
      <c r="B502" s="32"/>
      <c r="C502" s="227" t="s">
        <v>1317</v>
      </c>
      <c r="D502" s="227" t="s">
        <v>156</v>
      </c>
      <c r="E502" s="228" t="s">
        <v>1318</v>
      </c>
      <c r="F502" s="229" t="s">
        <v>1319</v>
      </c>
      <c r="G502" s="230" t="s">
        <v>159</v>
      </c>
      <c r="H502" s="231">
        <v>1451.9300000000001</v>
      </c>
      <c r="I502" s="232">
        <v>33.270000000000003</v>
      </c>
      <c r="J502" s="232">
        <f>ROUND(I502*H502,2)</f>
        <v>48305.709999999999</v>
      </c>
      <c r="K502" s="233"/>
      <c r="L502" s="34"/>
      <c r="M502" s="234" t="s">
        <v>1</v>
      </c>
      <c r="N502" s="235" t="s">
        <v>38</v>
      </c>
      <c r="O502" s="236">
        <v>0.39051999999999998</v>
      </c>
      <c r="P502" s="236">
        <f>O502*H502</f>
        <v>567.00770360000001</v>
      </c>
      <c r="Q502" s="236">
        <v>0.0020652399999999999</v>
      </c>
      <c r="R502" s="236">
        <f>Q502*H502</f>
        <v>2.9985839132000001</v>
      </c>
      <c r="S502" s="236">
        <v>0</v>
      </c>
      <c r="T502" s="237">
        <f>S502*H502</f>
        <v>0</v>
      </c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R502" s="238" t="s">
        <v>182</v>
      </c>
      <c r="AT502" s="238" t="s">
        <v>156</v>
      </c>
      <c r="AU502" s="238" t="s">
        <v>81</v>
      </c>
      <c r="AY502" s="14" t="s">
        <v>154</v>
      </c>
      <c r="BE502" s="239">
        <f>IF(N502="základná",J502,0)</f>
        <v>0</v>
      </c>
      <c r="BF502" s="239">
        <f>IF(N502="znížená",J502,0)</f>
        <v>48305.709999999999</v>
      </c>
      <c r="BG502" s="239">
        <f>IF(N502="zákl. prenesená",J502,0)</f>
        <v>0</v>
      </c>
      <c r="BH502" s="239">
        <f>IF(N502="zníž. prenesená",J502,0)</f>
        <v>0</v>
      </c>
      <c r="BI502" s="239">
        <f>IF(N502="nulová",J502,0)</f>
        <v>0</v>
      </c>
      <c r="BJ502" s="14" t="s">
        <v>81</v>
      </c>
      <c r="BK502" s="239">
        <f>ROUND(I502*H502,2)</f>
        <v>48305.709999999999</v>
      </c>
      <c r="BL502" s="14" t="s">
        <v>182</v>
      </c>
      <c r="BM502" s="238" t="s">
        <v>1320</v>
      </c>
    </row>
    <row r="503" s="2" customFormat="1" ht="33" customHeight="1">
      <c r="A503" s="31"/>
      <c r="B503" s="32"/>
      <c r="C503" s="227" t="s">
        <v>739</v>
      </c>
      <c r="D503" s="227" t="s">
        <v>156</v>
      </c>
      <c r="E503" s="228" t="s">
        <v>1321</v>
      </c>
      <c r="F503" s="229" t="s">
        <v>1322</v>
      </c>
      <c r="G503" s="230" t="s">
        <v>159</v>
      </c>
      <c r="H503" s="231">
        <v>57.615000000000002</v>
      </c>
      <c r="I503" s="232">
        <v>8.3100000000000005</v>
      </c>
      <c r="J503" s="232">
        <f>ROUND(I503*H503,2)</f>
        <v>478.77999999999997</v>
      </c>
      <c r="K503" s="233"/>
      <c r="L503" s="34"/>
      <c r="M503" s="234" t="s">
        <v>1</v>
      </c>
      <c r="N503" s="235" t="s">
        <v>38</v>
      </c>
      <c r="O503" s="236">
        <v>0.37442999999999999</v>
      </c>
      <c r="P503" s="236">
        <f>O503*H503</f>
        <v>21.57278445</v>
      </c>
      <c r="Q503" s="236">
        <v>0.00024252</v>
      </c>
      <c r="R503" s="236">
        <f>Q503*H503</f>
        <v>0.013972789800000001</v>
      </c>
      <c r="S503" s="236">
        <v>0</v>
      </c>
      <c r="T503" s="237">
        <f>S503*H503</f>
        <v>0</v>
      </c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R503" s="238" t="s">
        <v>182</v>
      </c>
      <c r="AT503" s="238" t="s">
        <v>156</v>
      </c>
      <c r="AU503" s="238" t="s">
        <v>81</v>
      </c>
      <c r="AY503" s="14" t="s">
        <v>154</v>
      </c>
      <c r="BE503" s="239">
        <f>IF(N503="základná",J503,0)</f>
        <v>0</v>
      </c>
      <c r="BF503" s="239">
        <f>IF(N503="znížená",J503,0)</f>
        <v>478.77999999999997</v>
      </c>
      <c r="BG503" s="239">
        <f>IF(N503="zákl. prenesená",J503,0)</f>
        <v>0</v>
      </c>
      <c r="BH503" s="239">
        <f>IF(N503="zníž. prenesená",J503,0)</f>
        <v>0</v>
      </c>
      <c r="BI503" s="239">
        <f>IF(N503="nulová",J503,0)</f>
        <v>0</v>
      </c>
      <c r="BJ503" s="14" t="s">
        <v>81</v>
      </c>
      <c r="BK503" s="239">
        <f>ROUND(I503*H503,2)</f>
        <v>478.77999999999997</v>
      </c>
      <c r="BL503" s="14" t="s">
        <v>182</v>
      </c>
      <c r="BM503" s="238" t="s">
        <v>1323</v>
      </c>
    </row>
    <row r="504" s="2" customFormat="1" ht="24.15" customHeight="1">
      <c r="A504" s="31"/>
      <c r="B504" s="32"/>
      <c r="C504" s="227" t="s">
        <v>1324</v>
      </c>
      <c r="D504" s="227" t="s">
        <v>156</v>
      </c>
      <c r="E504" s="228" t="s">
        <v>1325</v>
      </c>
      <c r="F504" s="229" t="s">
        <v>1326</v>
      </c>
      <c r="G504" s="230" t="s">
        <v>159</v>
      </c>
      <c r="H504" s="231">
        <v>57.615000000000002</v>
      </c>
      <c r="I504" s="232">
        <v>3.0099999999999998</v>
      </c>
      <c r="J504" s="232">
        <f>ROUND(I504*H504,2)</f>
        <v>173.41999999999999</v>
      </c>
      <c r="K504" s="233"/>
      <c r="L504" s="34"/>
      <c r="M504" s="234" t="s">
        <v>1</v>
      </c>
      <c r="N504" s="235" t="s">
        <v>38</v>
      </c>
      <c r="O504" s="236">
        <v>0.14813999999999999</v>
      </c>
      <c r="P504" s="236">
        <f>O504*H504</f>
        <v>8.5350860999999991</v>
      </c>
      <c r="Q504" s="236">
        <v>8.1340000000000004E-05</v>
      </c>
      <c r="R504" s="236">
        <f>Q504*H504</f>
        <v>0.0046864041000000004</v>
      </c>
      <c r="S504" s="236">
        <v>0</v>
      </c>
      <c r="T504" s="237">
        <f>S504*H504</f>
        <v>0</v>
      </c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R504" s="238" t="s">
        <v>182</v>
      </c>
      <c r="AT504" s="238" t="s">
        <v>156</v>
      </c>
      <c r="AU504" s="238" t="s">
        <v>81</v>
      </c>
      <c r="AY504" s="14" t="s">
        <v>154</v>
      </c>
      <c r="BE504" s="239">
        <f>IF(N504="základná",J504,0)</f>
        <v>0</v>
      </c>
      <c r="BF504" s="239">
        <f>IF(N504="znížená",J504,0)</f>
        <v>173.41999999999999</v>
      </c>
      <c r="BG504" s="239">
        <f>IF(N504="zákl. prenesená",J504,0)</f>
        <v>0</v>
      </c>
      <c r="BH504" s="239">
        <f>IF(N504="zníž. prenesená",J504,0)</f>
        <v>0</v>
      </c>
      <c r="BI504" s="239">
        <f>IF(N504="nulová",J504,0)</f>
        <v>0</v>
      </c>
      <c r="BJ504" s="14" t="s">
        <v>81</v>
      </c>
      <c r="BK504" s="239">
        <f>ROUND(I504*H504,2)</f>
        <v>173.41999999999999</v>
      </c>
      <c r="BL504" s="14" t="s">
        <v>182</v>
      </c>
      <c r="BM504" s="238" t="s">
        <v>1327</v>
      </c>
    </row>
    <row r="505" s="12" customFormat="1" ht="22.8" customHeight="1">
      <c r="A505" s="12"/>
      <c r="B505" s="212"/>
      <c r="C505" s="213"/>
      <c r="D505" s="214" t="s">
        <v>71</v>
      </c>
      <c r="E505" s="225" t="s">
        <v>1328</v>
      </c>
      <c r="F505" s="225" t="s">
        <v>1329</v>
      </c>
      <c r="G505" s="213"/>
      <c r="H505" s="213"/>
      <c r="I505" s="213"/>
      <c r="J505" s="226">
        <f>BK505</f>
        <v>23083.459999999999</v>
      </c>
      <c r="K505" s="213"/>
      <c r="L505" s="217"/>
      <c r="M505" s="218"/>
      <c r="N505" s="219"/>
      <c r="O505" s="219"/>
      <c r="P505" s="220">
        <f>SUM(P506:P508)</f>
        <v>735.18910140000003</v>
      </c>
      <c r="Q505" s="219"/>
      <c r="R505" s="220">
        <f>SUM(R506:R508)</f>
        <v>1.2647628179999999</v>
      </c>
      <c r="S505" s="219"/>
      <c r="T505" s="221">
        <f>SUM(T506:T508)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22" t="s">
        <v>81</v>
      </c>
      <c r="AT505" s="223" t="s">
        <v>71</v>
      </c>
      <c r="AU505" s="223" t="s">
        <v>77</v>
      </c>
      <c r="AY505" s="222" t="s">
        <v>154</v>
      </c>
      <c r="BK505" s="224">
        <f>SUM(BK506:BK508)</f>
        <v>23083.459999999999</v>
      </c>
    </row>
    <row r="506" s="2" customFormat="1" ht="24.15" customHeight="1">
      <c r="A506" s="31"/>
      <c r="B506" s="32"/>
      <c r="C506" s="227" t="s">
        <v>742</v>
      </c>
      <c r="D506" s="227" t="s">
        <v>156</v>
      </c>
      <c r="E506" s="228" t="s">
        <v>1330</v>
      </c>
      <c r="F506" s="229" t="s">
        <v>1331</v>
      </c>
      <c r="G506" s="230" t="s">
        <v>159</v>
      </c>
      <c r="H506" s="231">
        <v>2925.6599999999999</v>
      </c>
      <c r="I506" s="232">
        <v>0.75</v>
      </c>
      <c r="J506" s="232">
        <f>ROUND(I506*H506,2)</f>
        <v>2194.25</v>
      </c>
      <c r="K506" s="233"/>
      <c r="L506" s="34"/>
      <c r="M506" s="234" t="s">
        <v>1</v>
      </c>
      <c r="N506" s="235" t="s">
        <v>38</v>
      </c>
      <c r="O506" s="236">
        <v>0.030179999999999998</v>
      </c>
      <c r="P506" s="236">
        <f>O506*H506</f>
        <v>88.296418799999998</v>
      </c>
      <c r="Q506" s="236">
        <v>9.7499999999999998E-05</v>
      </c>
      <c r="R506" s="236">
        <f>Q506*H506</f>
        <v>0.28525184999999997</v>
      </c>
      <c r="S506" s="236">
        <v>0</v>
      </c>
      <c r="T506" s="237">
        <f>S506*H506</f>
        <v>0</v>
      </c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R506" s="238" t="s">
        <v>182</v>
      </c>
      <c r="AT506" s="238" t="s">
        <v>156</v>
      </c>
      <c r="AU506" s="238" t="s">
        <v>81</v>
      </c>
      <c r="AY506" s="14" t="s">
        <v>154</v>
      </c>
      <c r="BE506" s="239">
        <f>IF(N506="základná",J506,0)</f>
        <v>0</v>
      </c>
      <c r="BF506" s="239">
        <f>IF(N506="znížená",J506,0)</f>
        <v>2194.25</v>
      </c>
      <c r="BG506" s="239">
        <f>IF(N506="zákl. prenesená",J506,0)</f>
        <v>0</v>
      </c>
      <c r="BH506" s="239">
        <f>IF(N506="zníž. prenesená",J506,0)</f>
        <v>0</v>
      </c>
      <c r="BI506" s="239">
        <f>IF(N506="nulová",J506,0)</f>
        <v>0</v>
      </c>
      <c r="BJ506" s="14" t="s">
        <v>81</v>
      </c>
      <c r="BK506" s="239">
        <f>ROUND(I506*H506,2)</f>
        <v>2194.25</v>
      </c>
      <c r="BL506" s="14" t="s">
        <v>182</v>
      </c>
      <c r="BM506" s="238" t="s">
        <v>1332</v>
      </c>
    </row>
    <row r="507" s="2" customFormat="1" ht="33" customHeight="1">
      <c r="A507" s="31"/>
      <c r="B507" s="32"/>
      <c r="C507" s="227" t="s">
        <v>1333</v>
      </c>
      <c r="D507" s="227" t="s">
        <v>156</v>
      </c>
      <c r="E507" s="228" t="s">
        <v>1334</v>
      </c>
      <c r="F507" s="229" t="s">
        <v>1335</v>
      </c>
      <c r="G507" s="230" t="s">
        <v>159</v>
      </c>
      <c r="H507" s="231">
        <v>2925.6599999999999</v>
      </c>
      <c r="I507" s="232">
        <v>3.5</v>
      </c>
      <c r="J507" s="232">
        <f>ROUND(I507*H507,2)</f>
        <v>10239.81</v>
      </c>
      <c r="K507" s="233"/>
      <c r="L507" s="34"/>
      <c r="M507" s="234" t="s">
        <v>1</v>
      </c>
      <c r="N507" s="235" t="s">
        <v>38</v>
      </c>
      <c r="O507" s="236">
        <v>0.085510000000000003</v>
      </c>
      <c r="P507" s="236">
        <f>O507*H507</f>
        <v>250.17318660000001</v>
      </c>
      <c r="Q507" s="236">
        <v>0</v>
      </c>
      <c r="R507" s="236">
        <f>Q507*H507</f>
        <v>0</v>
      </c>
      <c r="S507" s="236">
        <v>0</v>
      </c>
      <c r="T507" s="237">
        <f>S507*H507</f>
        <v>0</v>
      </c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R507" s="238" t="s">
        <v>182</v>
      </c>
      <c r="AT507" s="238" t="s">
        <v>156</v>
      </c>
      <c r="AU507" s="238" t="s">
        <v>81</v>
      </c>
      <c r="AY507" s="14" t="s">
        <v>154</v>
      </c>
      <c r="BE507" s="239">
        <f>IF(N507="základná",J507,0)</f>
        <v>0</v>
      </c>
      <c r="BF507" s="239">
        <f>IF(N507="znížená",J507,0)</f>
        <v>10239.81</v>
      </c>
      <c r="BG507" s="239">
        <f>IF(N507="zákl. prenesená",J507,0)</f>
        <v>0</v>
      </c>
      <c r="BH507" s="239">
        <f>IF(N507="zníž. prenesená",J507,0)</f>
        <v>0</v>
      </c>
      <c r="BI507" s="239">
        <f>IF(N507="nulová",J507,0)</f>
        <v>0</v>
      </c>
      <c r="BJ507" s="14" t="s">
        <v>81</v>
      </c>
      <c r="BK507" s="239">
        <f>ROUND(I507*H507,2)</f>
        <v>10239.81</v>
      </c>
      <c r="BL507" s="14" t="s">
        <v>182</v>
      </c>
      <c r="BM507" s="238" t="s">
        <v>1336</v>
      </c>
    </row>
    <row r="508" s="2" customFormat="1" ht="24.15" customHeight="1">
      <c r="A508" s="31"/>
      <c r="B508" s="32"/>
      <c r="C508" s="227" t="s">
        <v>746</v>
      </c>
      <c r="D508" s="227" t="s">
        <v>156</v>
      </c>
      <c r="E508" s="228" t="s">
        <v>1337</v>
      </c>
      <c r="F508" s="229" t="s">
        <v>1338</v>
      </c>
      <c r="G508" s="230" t="s">
        <v>159</v>
      </c>
      <c r="H508" s="231">
        <v>2925.6599999999999</v>
      </c>
      <c r="I508" s="232">
        <v>3.6400000000000001</v>
      </c>
      <c r="J508" s="232">
        <f>ROUND(I508*H508,2)</f>
        <v>10649.4</v>
      </c>
      <c r="K508" s="233"/>
      <c r="L508" s="34"/>
      <c r="M508" s="234" t="s">
        <v>1</v>
      </c>
      <c r="N508" s="235" t="s">
        <v>38</v>
      </c>
      <c r="O508" s="236">
        <v>0.1356</v>
      </c>
      <c r="P508" s="236">
        <f>O508*H508</f>
        <v>396.71949599999999</v>
      </c>
      <c r="Q508" s="236">
        <v>0.00033480000000000001</v>
      </c>
      <c r="R508" s="236">
        <f>Q508*H508</f>
        <v>0.97951096799999993</v>
      </c>
      <c r="S508" s="236">
        <v>0</v>
      </c>
      <c r="T508" s="237">
        <f>S508*H508</f>
        <v>0</v>
      </c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R508" s="238" t="s">
        <v>182</v>
      </c>
      <c r="AT508" s="238" t="s">
        <v>156</v>
      </c>
      <c r="AU508" s="238" t="s">
        <v>81</v>
      </c>
      <c r="AY508" s="14" t="s">
        <v>154</v>
      </c>
      <c r="BE508" s="239">
        <f>IF(N508="základná",J508,0)</f>
        <v>0</v>
      </c>
      <c r="BF508" s="239">
        <f>IF(N508="znížená",J508,0)</f>
        <v>10649.4</v>
      </c>
      <c r="BG508" s="239">
        <f>IF(N508="zákl. prenesená",J508,0)</f>
        <v>0</v>
      </c>
      <c r="BH508" s="239">
        <f>IF(N508="zníž. prenesená",J508,0)</f>
        <v>0</v>
      </c>
      <c r="BI508" s="239">
        <f>IF(N508="nulová",J508,0)</f>
        <v>0</v>
      </c>
      <c r="BJ508" s="14" t="s">
        <v>81</v>
      </c>
      <c r="BK508" s="239">
        <f>ROUND(I508*H508,2)</f>
        <v>10649.4</v>
      </c>
      <c r="BL508" s="14" t="s">
        <v>182</v>
      </c>
      <c r="BM508" s="238" t="s">
        <v>1339</v>
      </c>
    </row>
    <row r="509" s="12" customFormat="1" ht="25.92" customHeight="1">
      <c r="A509" s="12"/>
      <c r="B509" s="212"/>
      <c r="C509" s="213"/>
      <c r="D509" s="214" t="s">
        <v>71</v>
      </c>
      <c r="E509" s="215" t="s">
        <v>194</v>
      </c>
      <c r="F509" s="215" t="s">
        <v>1340</v>
      </c>
      <c r="G509" s="213"/>
      <c r="H509" s="213"/>
      <c r="I509" s="213"/>
      <c r="J509" s="216">
        <f>BK509</f>
        <v>357888.83000000002</v>
      </c>
      <c r="K509" s="213"/>
      <c r="L509" s="217"/>
      <c r="M509" s="218"/>
      <c r="N509" s="219"/>
      <c r="O509" s="219"/>
      <c r="P509" s="220">
        <f>P510+P671+P676</f>
        <v>1444.9705000000001</v>
      </c>
      <c r="Q509" s="219"/>
      <c r="R509" s="220">
        <f>R510+R671+R676</f>
        <v>0</v>
      </c>
      <c r="S509" s="219"/>
      <c r="T509" s="221">
        <f>T510+T671+T676</f>
        <v>0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22" t="s">
        <v>84</v>
      </c>
      <c r="AT509" s="223" t="s">
        <v>71</v>
      </c>
      <c r="AU509" s="223" t="s">
        <v>72</v>
      </c>
      <c r="AY509" s="222" t="s">
        <v>154</v>
      </c>
      <c r="BK509" s="224">
        <f>BK510+BK671+BK676</f>
        <v>357888.83000000002</v>
      </c>
    </row>
    <row r="510" s="12" customFormat="1" ht="22.8" customHeight="1">
      <c r="A510" s="12"/>
      <c r="B510" s="212"/>
      <c r="C510" s="213"/>
      <c r="D510" s="214" t="s">
        <v>71</v>
      </c>
      <c r="E510" s="225" t="s">
        <v>1341</v>
      </c>
      <c r="F510" s="225" t="s">
        <v>1342</v>
      </c>
      <c r="G510" s="213"/>
      <c r="H510" s="213"/>
      <c r="I510" s="213"/>
      <c r="J510" s="226">
        <f>BK510</f>
        <v>99276.889999999999</v>
      </c>
      <c r="K510" s="213"/>
      <c r="L510" s="217"/>
      <c r="M510" s="218"/>
      <c r="N510" s="219"/>
      <c r="O510" s="219"/>
      <c r="P510" s="220">
        <f>SUM(P511:P670)</f>
        <v>1352.4755</v>
      </c>
      <c r="Q510" s="219"/>
      <c r="R510" s="220">
        <f>SUM(R511:R670)</f>
        <v>0</v>
      </c>
      <c r="S510" s="219"/>
      <c r="T510" s="221">
        <f>SUM(T511:T670)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22" t="s">
        <v>84</v>
      </c>
      <c r="AT510" s="223" t="s">
        <v>71</v>
      </c>
      <c r="AU510" s="223" t="s">
        <v>77</v>
      </c>
      <c r="AY510" s="222" t="s">
        <v>154</v>
      </c>
      <c r="BK510" s="224">
        <f>SUM(BK511:BK670)</f>
        <v>99276.889999999999</v>
      </c>
    </row>
    <row r="511" s="2" customFormat="1" ht="24.15" customHeight="1">
      <c r="A511" s="31"/>
      <c r="B511" s="32"/>
      <c r="C511" s="227" t="s">
        <v>1343</v>
      </c>
      <c r="D511" s="227" t="s">
        <v>156</v>
      </c>
      <c r="E511" s="228" t="s">
        <v>1344</v>
      </c>
      <c r="F511" s="229" t="s">
        <v>1345</v>
      </c>
      <c r="G511" s="230" t="s">
        <v>373</v>
      </c>
      <c r="H511" s="231">
        <v>350</v>
      </c>
      <c r="I511" s="232">
        <v>1.27</v>
      </c>
      <c r="J511" s="232">
        <f>ROUND(I511*H511,2)</f>
        <v>444.5</v>
      </c>
      <c r="K511" s="233"/>
      <c r="L511" s="34"/>
      <c r="M511" s="234" t="s">
        <v>1</v>
      </c>
      <c r="N511" s="235" t="s">
        <v>38</v>
      </c>
      <c r="O511" s="236">
        <v>0.071999999999999995</v>
      </c>
      <c r="P511" s="236">
        <f>O511*H511</f>
        <v>25.199999999999999</v>
      </c>
      <c r="Q511" s="236">
        <v>0</v>
      </c>
      <c r="R511" s="236">
        <f>Q511*H511</f>
        <v>0</v>
      </c>
      <c r="S511" s="236">
        <v>0</v>
      </c>
      <c r="T511" s="237">
        <f>S511*H511</f>
        <v>0</v>
      </c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R511" s="238" t="s">
        <v>268</v>
      </c>
      <c r="AT511" s="238" t="s">
        <v>156</v>
      </c>
      <c r="AU511" s="238" t="s">
        <v>81</v>
      </c>
      <c r="AY511" s="14" t="s">
        <v>154</v>
      </c>
      <c r="BE511" s="239">
        <f>IF(N511="základná",J511,0)</f>
        <v>0</v>
      </c>
      <c r="BF511" s="239">
        <f>IF(N511="znížená",J511,0)</f>
        <v>444.5</v>
      </c>
      <c r="BG511" s="239">
        <f>IF(N511="zákl. prenesená",J511,0)</f>
        <v>0</v>
      </c>
      <c r="BH511" s="239">
        <f>IF(N511="zníž. prenesená",J511,0)</f>
        <v>0</v>
      </c>
      <c r="BI511" s="239">
        <f>IF(N511="nulová",J511,0)</f>
        <v>0</v>
      </c>
      <c r="BJ511" s="14" t="s">
        <v>81</v>
      </c>
      <c r="BK511" s="239">
        <f>ROUND(I511*H511,2)</f>
        <v>444.5</v>
      </c>
      <c r="BL511" s="14" t="s">
        <v>268</v>
      </c>
      <c r="BM511" s="238" t="s">
        <v>1346</v>
      </c>
    </row>
    <row r="512" s="2" customFormat="1" ht="16.5" customHeight="1">
      <c r="A512" s="31"/>
      <c r="B512" s="32"/>
      <c r="C512" s="240" t="s">
        <v>749</v>
      </c>
      <c r="D512" s="240" t="s">
        <v>194</v>
      </c>
      <c r="E512" s="241" t="s">
        <v>1347</v>
      </c>
      <c r="F512" s="242" t="s">
        <v>1348</v>
      </c>
      <c r="G512" s="243" t="s">
        <v>373</v>
      </c>
      <c r="H512" s="244">
        <v>350</v>
      </c>
      <c r="I512" s="245">
        <v>0.41999999999999998</v>
      </c>
      <c r="J512" s="245">
        <f>ROUND(I512*H512,2)</f>
        <v>147</v>
      </c>
      <c r="K512" s="246"/>
      <c r="L512" s="247"/>
      <c r="M512" s="248" t="s">
        <v>1</v>
      </c>
      <c r="N512" s="249" t="s">
        <v>38</v>
      </c>
      <c r="O512" s="236">
        <v>0</v>
      </c>
      <c r="P512" s="236">
        <f>O512*H512</f>
        <v>0</v>
      </c>
      <c r="Q512" s="236">
        <v>0</v>
      </c>
      <c r="R512" s="236">
        <f>Q512*H512</f>
        <v>0</v>
      </c>
      <c r="S512" s="236">
        <v>0</v>
      </c>
      <c r="T512" s="237">
        <f>S512*H512</f>
        <v>0</v>
      </c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R512" s="238" t="s">
        <v>626</v>
      </c>
      <c r="AT512" s="238" t="s">
        <v>194</v>
      </c>
      <c r="AU512" s="238" t="s">
        <v>81</v>
      </c>
      <c r="AY512" s="14" t="s">
        <v>154</v>
      </c>
      <c r="BE512" s="239">
        <f>IF(N512="základná",J512,0)</f>
        <v>0</v>
      </c>
      <c r="BF512" s="239">
        <f>IF(N512="znížená",J512,0)</f>
        <v>147</v>
      </c>
      <c r="BG512" s="239">
        <f>IF(N512="zákl. prenesená",J512,0)</f>
        <v>0</v>
      </c>
      <c r="BH512" s="239">
        <f>IF(N512="zníž. prenesená",J512,0)</f>
        <v>0</v>
      </c>
      <c r="BI512" s="239">
        <f>IF(N512="nulová",J512,0)</f>
        <v>0</v>
      </c>
      <c r="BJ512" s="14" t="s">
        <v>81</v>
      </c>
      <c r="BK512" s="239">
        <f>ROUND(I512*H512,2)</f>
        <v>147</v>
      </c>
      <c r="BL512" s="14" t="s">
        <v>268</v>
      </c>
      <c r="BM512" s="238" t="s">
        <v>1349</v>
      </c>
    </row>
    <row r="513" s="2" customFormat="1" ht="24.15" customHeight="1">
      <c r="A513" s="31"/>
      <c r="B513" s="32"/>
      <c r="C513" s="227" t="s">
        <v>1350</v>
      </c>
      <c r="D513" s="227" t="s">
        <v>156</v>
      </c>
      <c r="E513" s="228" t="s">
        <v>1351</v>
      </c>
      <c r="F513" s="229" t="s">
        <v>1352</v>
      </c>
      <c r="G513" s="230" t="s">
        <v>373</v>
      </c>
      <c r="H513" s="231">
        <v>180</v>
      </c>
      <c r="I513" s="232">
        <v>1.51</v>
      </c>
      <c r="J513" s="232">
        <f>ROUND(I513*H513,2)</f>
        <v>271.80000000000001</v>
      </c>
      <c r="K513" s="233"/>
      <c r="L513" s="34"/>
      <c r="M513" s="234" t="s">
        <v>1</v>
      </c>
      <c r="N513" s="235" t="s">
        <v>38</v>
      </c>
      <c r="O513" s="236">
        <v>0.085999999999999993</v>
      </c>
      <c r="P513" s="236">
        <f>O513*H513</f>
        <v>15.479999999999999</v>
      </c>
      <c r="Q513" s="236">
        <v>0</v>
      </c>
      <c r="R513" s="236">
        <f>Q513*H513</f>
        <v>0</v>
      </c>
      <c r="S513" s="236">
        <v>0</v>
      </c>
      <c r="T513" s="237">
        <f>S513*H513</f>
        <v>0</v>
      </c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R513" s="238" t="s">
        <v>268</v>
      </c>
      <c r="AT513" s="238" t="s">
        <v>156</v>
      </c>
      <c r="AU513" s="238" t="s">
        <v>81</v>
      </c>
      <c r="AY513" s="14" t="s">
        <v>154</v>
      </c>
      <c r="BE513" s="239">
        <f>IF(N513="základná",J513,0)</f>
        <v>0</v>
      </c>
      <c r="BF513" s="239">
        <f>IF(N513="znížená",J513,0)</f>
        <v>271.80000000000001</v>
      </c>
      <c r="BG513" s="239">
        <f>IF(N513="zákl. prenesená",J513,0)</f>
        <v>0</v>
      </c>
      <c r="BH513" s="239">
        <f>IF(N513="zníž. prenesená",J513,0)</f>
        <v>0</v>
      </c>
      <c r="BI513" s="239">
        <f>IF(N513="nulová",J513,0)</f>
        <v>0</v>
      </c>
      <c r="BJ513" s="14" t="s">
        <v>81</v>
      </c>
      <c r="BK513" s="239">
        <f>ROUND(I513*H513,2)</f>
        <v>271.80000000000001</v>
      </c>
      <c r="BL513" s="14" t="s">
        <v>268</v>
      </c>
      <c r="BM513" s="238" t="s">
        <v>1353</v>
      </c>
    </row>
    <row r="514" s="2" customFormat="1" ht="16.5" customHeight="1">
      <c r="A514" s="31"/>
      <c r="B514" s="32"/>
      <c r="C514" s="240" t="s">
        <v>753</v>
      </c>
      <c r="D514" s="240" t="s">
        <v>194</v>
      </c>
      <c r="E514" s="241" t="s">
        <v>1354</v>
      </c>
      <c r="F514" s="242" t="s">
        <v>1355</v>
      </c>
      <c r="G514" s="243" t="s">
        <v>373</v>
      </c>
      <c r="H514" s="244">
        <v>180</v>
      </c>
      <c r="I514" s="245">
        <v>0.87</v>
      </c>
      <c r="J514" s="245">
        <f>ROUND(I514*H514,2)</f>
        <v>156.59999999999999</v>
      </c>
      <c r="K514" s="246"/>
      <c r="L514" s="247"/>
      <c r="M514" s="248" t="s">
        <v>1</v>
      </c>
      <c r="N514" s="249" t="s">
        <v>38</v>
      </c>
      <c r="O514" s="236">
        <v>0</v>
      </c>
      <c r="P514" s="236">
        <f>O514*H514</f>
        <v>0</v>
      </c>
      <c r="Q514" s="236">
        <v>0</v>
      </c>
      <c r="R514" s="236">
        <f>Q514*H514</f>
        <v>0</v>
      </c>
      <c r="S514" s="236">
        <v>0</v>
      </c>
      <c r="T514" s="237">
        <f>S514*H514</f>
        <v>0</v>
      </c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R514" s="238" t="s">
        <v>626</v>
      </c>
      <c r="AT514" s="238" t="s">
        <v>194</v>
      </c>
      <c r="AU514" s="238" t="s">
        <v>81</v>
      </c>
      <c r="AY514" s="14" t="s">
        <v>154</v>
      </c>
      <c r="BE514" s="239">
        <f>IF(N514="základná",J514,0)</f>
        <v>0</v>
      </c>
      <c r="BF514" s="239">
        <f>IF(N514="znížená",J514,0)</f>
        <v>156.59999999999999</v>
      </c>
      <c r="BG514" s="239">
        <f>IF(N514="zákl. prenesená",J514,0)</f>
        <v>0</v>
      </c>
      <c r="BH514" s="239">
        <f>IF(N514="zníž. prenesená",J514,0)</f>
        <v>0</v>
      </c>
      <c r="BI514" s="239">
        <f>IF(N514="nulová",J514,0)</f>
        <v>0</v>
      </c>
      <c r="BJ514" s="14" t="s">
        <v>81</v>
      </c>
      <c r="BK514" s="239">
        <f>ROUND(I514*H514,2)</f>
        <v>156.59999999999999</v>
      </c>
      <c r="BL514" s="14" t="s">
        <v>268</v>
      </c>
      <c r="BM514" s="238" t="s">
        <v>1356</v>
      </c>
    </row>
    <row r="515" s="2" customFormat="1" ht="24.15" customHeight="1">
      <c r="A515" s="31"/>
      <c r="B515" s="32"/>
      <c r="C515" s="227" t="s">
        <v>1357</v>
      </c>
      <c r="D515" s="227" t="s">
        <v>156</v>
      </c>
      <c r="E515" s="228" t="s">
        <v>1358</v>
      </c>
      <c r="F515" s="229" t="s">
        <v>1359</v>
      </c>
      <c r="G515" s="230" t="s">
        <v>373</v>
      </c>
      <c r="H515" s="231">
        <v>210</v>
      </c>
      <c r="I515" s="232">
        <v>1.55</v>
      </c>
      <c r="J515" s="232">
        <f>ROUND(I515*H515,2)</f>
        <v>325.5</v>
      </c>
      <c r="K515" s="233"/>
      <c r="L515" s="34"/>
      <c r="M515" s="234" t="s">
        <v>1</v>
      </c>
      <c r="N515" s="235" t="s">
        <v>38</v>
      </c>
      <c r="O515" s="236">
        <v>0.087999999999999995</v>
      </c>
      <c r="P515" s="236">
        <f>O515*H515</f>
        <v>18.48</v>
      </c>
      <c r="Q515" s="236">
        <v>0</v>
      </c>
      <c r="R515" s="236">
        <f>Q515*H515</f>
        <v>0</v>
      </c>
      <c r="S515" s="236">
        <v>0</v>
      </c>
      <c r="T515" s="237">
        <f>S515*H515</f>
        <v>0</v>
      </c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R515" s="238" t="s">
        <v>268</v>
      </c>
      <c r="AT515" s="238" t="s">
        <v>156</v>
      </c>
      <c r="AU515" s="238" t="s">
        <v>81</v>
      </c>
      <c r="AY515" s="14" t="s">
        <v>154</v>
      </c>
      <c r="BE515" s="239">
        <f>IF(N515="základná",J515,0)</f>
        <v>0</v>
      </c>
      <c r="BF515" s="239">
        <f>IF(N515="znížená",J515,0)</f>
        <v>325.5</v>
      </c>
      <c r="BG515" s="239">
        <f>IF(N515="zákl. prenesená",J515,0)</f>
        <v>0</v>
      </c>
      <c r="BH515" s="239">
        <f>IF(N515="zníž. prenesená",J515,0)</f>
        <v>0</v>
      </c>
      <c r="BI515" s="239">
        <f>IF(N515="nulová",J515,0)</f>
        <v>0</v>
      </c>
      <c r="BJ515" s="14" t="s">
        <v>81</v>
      </c>
      <c r="BK515" s="239">
        <f>ROUND(I515*H515,2)</f>
        <v>325.5</v>
      </c>
      <c r="BL515" s="14" t="s">
        <v>268</v>
      </c>
      <c r="BM515" s="238" t="s">
        <v>1360</v>
      </c>
    </row>
    <row r="516" s="2" customFormat="1" ht="16.5" customHeight="1">
      <c r="A516" s="31"/>
      <c r="B516" s="32"/>
      <c r="C516" s="240" t="s">
        <v>756</v>
      </c>
      <c r="D516" s="240" t="s">
        <v>194</v>
      </c>
      <c r="E516" s="241" t="s">
        <v>1361</v>
      </c>
      <c r="F516" s="242" t="s">
        <v>1362</v>
      </c>
      <c r="G516" s="243" t="s">
        <v>373</v>
      </c>
      <c r="H516" s="244">
        <v>210</v>
      </c>
      <c r="I516" s="245">
        <v>0.35999999999999999</v>
      </c>
      <c r="J516" s="245">
        <f>ROUND(I516*H516,2)</f>
        <v>75.599999999999994</v>
      </c>
      <c r="K516" s="246"/>
      <c r="L516" s="247"/>
      <c r="M516" s="248" t="s">
        <v>1</v>
      </c>
      <c r="N516" s="249" t="s">
        <v>38</v>
      </c>
      <c r="O516" s="236">
        <v>0</v>
      </c>
      <c r="P516" s="236">
        <f>O516*H516</f>
        <v>0</v>
      </c>
      <c r="Q516" s="236">
        <v>0</v>
      </c>
      <c r="R516" s="236">
        <f>Q516*H516</f>
        <v>0</v>
      </c>
      <c r="S516" s="236">
        <v>0</v>
      </c>
      <c r="T516" s="237">
        <f>S516*H516</f>
        <v>0</v>
      </c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R516" s="238" t="s">
        <v>626</v>
      </c>
      <c r="AT516" s="238" t="s">
        <v>194</v>
      </c>
      <c r="AU516" s="238" t="s">
        <v>81</v>
      </c>
      <c r="AY516" s="14" t="s">
        <v>154</v>
      </c>
      <c r="BE516" s="239">
        <f>IF(N516="základná",J516,0)</f>
        <v>0</v>
      </c>
      <c r="BF516" s="239">
        <f>IF(N516="znížená",J516,0)</f>
        <v>75.599999999999994</v>
      </c>
      <c r="BG516" s="239">
        <f>IF(N516="zákl. prenesená",J516,0)</f>
        <v>0</v>
      </c>
      <c r="BH516" s="239">
        <f>IF(N516="zníž. prenesená",J516,0)</f>
        <v>0</v>
      </c>
      <c r="BI516" s="239">
        <f>IF(N516="nulová",J516,0)</f>
        <v>0</v>
      </c>
      <c r="BJ516" s="14" t="s">
        <v>81</v>
      </c>
      <c r="BK516" s="239">
        <f>ROUND(I516*H516,2)</f>
        <v>75.599999999999994</v>
      </c>
      <c r="BL516" s="14" t="s">
        <v>268</v>
      </c>
      <c r="BM516" s="238" t="s">
        <v>1363</v>
      </c>
    </row>
    <row r="517" s="2" customFormat="1" ht="16.5" customHeight="1">
      <c r="A517" s="31"/>
      <c r="B517" s="32"/>
      <c r="C517" s="240" t="s">
        <v>1364</v>
      </c>
      <c r="D517" s="240" t="s">
        <v>194</v>
      </c>
      <c r="E517" s="241" t="s">
        <v>1365</v>
      </c>
      <c r="F517" s="242" t="s">
        <v>1366</v>
      </c>
      <c r="G517" s="243" t="s">
        <v>250</v>
      </c>
      <c r="H517" s="244">
        <v>210</v>
      </c>
      <c r="I517" s="245">
        <v>0.14999999999999999</v>
      </c>
      <c r="J517" s="245">
        <f>ROUND(I517*H517,2)</f>
        <v>31.5</v>
      </c>
      <c r="K517" s="246"/>
      <c r="L517" s="247"/>
      <c r="M517" s="248" t="s">
        <v>1</v>
      </c>
      <c r="N517" s="249" t="s">
        <v>38</v>
      </c>
      <c r="O517" s="236">
        <v>0</v>
      </c>
      <c r="P517" s="236">
        <f>O517*H517</f>
        <v>0</v>
      </c>
      <c r="Q517" s="236">
        <v>0</v>
      </c>
      <c r="R517" s="236">
        <f>Q517*H517</f>
        <v>0</v>
      </c>
      <c r="S517" s="236">
        <v>0</v>
      </c>
      <c r="T517" s="237">
        <f>S517*H517</f>
        <v>0</v>
      </c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R517" s="238" t="s">
        <v>626</v>
      </c>
      <c r="AT517" s="238" t="s">
        <v>194</v>
      </c>
      <c r="AU517" s="238" t="s">
        <v>81</v>
      </c>
      <c r="AY517" s="14" t="s">
        <v>154</v>
      </c>
      <c r="BE517" s="239">
        <f>IF(N517="základná",J517,0)</f>
        <v>0</v>
      </c>
      <c r="BF517" s="239">
        <f>IF(N517="znížená",J517,0)</f>
        <v>31.5</v>
      </c>
      <c r="BG517" s="239">
        <f>IF(N517="zákl. prenesená",J517,0)</f>
        <v>0</v>
      </c>
      <c r="BH517" s="239">
        <f>IF(N517="zníž. prenesená",J517,0)</f>
        <v>0</v>
      </c>
      <c r="BI517" s="239">
        <f>IF(N517="nulová",J517,0)</f>
        <v>0</v>
      </c>
      <c r="BJ517" s="14" t="s">
        <v>81</v>
      </c>
      <c r="BK517" s="239">
        <f>ROUND(I517*H517,2)</f>
        <v>31.5</v>
      </c>
      <c r="BL517" s="14" t="s">
        <v>268</v>
      </c>
      <c r="BM517" s="238" t="s">
        <v>1367</v>
      </c>
    </row>
    <row r="518" s="2" customFormat="1" ht="24.15" customHeight="1">
      <c r="A518" s="31"/>
      <c r="B518" s="32"/>
      <c r="C518" s="227" t="s">
        <v>760</v>
      </c>
      <c r="D518" s="227" t="s">
        <v>156</v>
      </c>
      <c r="E518" s="228" t="s">
        <v>1368</v>
      </c>
      <c r="F518" s="229" t="s">
        <v>1369</v>
      </c>
      <c r="G518" s="230" t="s">
        <v>373</v>
      </c>
      <c r="H518" s="231">
        <v>75</v>
      </c>
      <c r="I518" s="232">
        <v>1.71</v>
      </c>
      <c r="J518" s="232">
        <f>ROUND(I518*H518,2)</f>
        <v>128.25</v>
      </c>
      <c r="K518" s="233"/>
      <c r="L518" s="34"/>
      <c r="M518" s="234" t="s">
        <v>1</v>
      </c>
      <c r="N518" s="235" t="s">
        <v>38</v>
      </c>
      <c r="O518" s="236">
        <v>0.097000000000000003</v>
      </c>
      <c r="P518" s="236">
        <f>O518*H518</f>
        <v>7.2750000000000004</v>
      </c>
      <c r="Q518" s="236">
        <v>0</v>
      </c>
      <c r="R518" s="236">
        <f>Q518*H518</f>
        <v>0</v>
      </c>
      <c r="S518" s="236">
        <v>0</v>
      </c>
      <c r="T518" s="237">
        <f>S518*H518</f>
        <v>0</v>
      </c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R518" s="238" t="s">
        <v>268</v>
      </c>
      <c r="AT518" s="238" t="s">
        <v>156</v>
      </c>
      <c r="AU518" s="238" t="s">
        <v>81</v>
      </c>
      <c r="AY518" s="14" t="s">
        <v>154</v>
      </c>
      <c r="BE518" s="239">
        <f>IF(N518="základná",J518,0)</f>
        <v>0</v>
      </c>
      <c r="BF518" s="239">
        <f>IF(N518="znížená",J518,0)</f>
        <v>128.25</v>
      </c>
      <c r="BG518" s="239">
        <f>IF(N518="zákl. prenesená",J518,0)</f>
        <v>0</v>
      </c>
      <c r="BH518" s="239">
        <f>IF(N518="zníž. prenesená",J518,0)</f>
        <v>0</v>
      </c>
      <c r="BI518" s="239">
        <f>IF(N518="nulová",J518,0)</f>
        <v>0</v>
      </c>
      <c r="BJ518" s="14" t="s">
        <v>81</v>
      </c>
      <c r="BK518" s="239">
        <f>ROUND(I518*H518,2)</f>
        <v>128.25</v>
      </c>
      <c r="BL518" s="14" t="s">
        <v>268</v>
      </c>
      <c r="BM518" s="238" t="s">
        <v>1370</v>
      </c>
    </row>
    <row r="519" s="2" customFormat="1" ht="16.5" customHeight="1">
      <c r="A519" s="31"/>
      <c r="B519" s="32"/>
      <c r="C519" s="240" t="s">
        <v>1371</v>
      </c>
      <c r="D519" s="240" t="s">
        <v>194</v>
      </c>
      <c r="E519" s="241" t="s">
        <v>1372</v>
      </c>
      <c r="F519" s="242" t="s">
        <v>1373</v>
      </c>
      <c r="G519" s="243" t="s">
        <v>373</v>
      </c>
      <c r="H519" s="244">
        <v>75</v>
      </c>
      <c r="I519" s="245">
        <v>0.55000000000000004</v>
      </c>
      <c r="J519" s="245">
        <f>ROUND(I519*H519,2)</f>
        <v>41.25</v>
      </c>
      <c r="K519" s="246"/>
      <c r="L519" s="247"/>
      <c r="M519" s="248" t="s">
        <v>1</v>
      </c>
      <c r="N519" s="249" t="s">
        <v>38</v>
      </c>
      <c r="O519" s="236">
        <v>0</v>
      </c>
      <c r="P519" s="236">
        <f>O519*H519</f>
        <v>0</v>
      </c>
      <c r="Q519" s="236">
        <v>0</v>
      </c>
      <c r="R519" s="236">
        <f>Q519*H519</f>
        <v>0</v>
      </c>
      <c r="S519" s="236">
        <v>0</v>
      </c>
      <c r="T519" s="237">
        <f>S519*H519</f>
        <v>0</v>
      </c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R519" s="238" t="s">
        <v>626</v>
      </c>
      <c r="AT519" s="238" t="s">
        <v>194</v>
      </c>
      <c r="AU519" s="238" t="s">
        <v>81</v>
      </c>
      <c r="AY519" s="14" t="s">
        <v>154</v>
      </c>
      <c r="BE519" s="239">
        <f>IF(N519="základná",J519,0)</f>
        <v>0</v>
      </c>
      <c r="BF519" s="239">
        <f>IF(N519="znížená",J519,0)</f>
        <v>41.25</v>
      </c>
      <c r="BG519" s="239">
        <f>IF(N519="zákl. prenesená",J519,0)</f>
        <v>0</v>
      </c>
      <c r="BH519" s="239">
        <f>IF(N519="zníž. prenesená",J519,0)</f>
        <v>0</v>
      </c>
      <c r="BI519" s="239">
        <f>IF(N519="nulová",J519,0)</f>
        <v>0</v>
      </c>
      <c r="BJ519" s="14" t="s">
        <v>81</v>
      </c>
      <c r="BK519" s="239">
        <f>ROUND(I519*H519,2)</f>
        <v>41.25</v>
      </c>
      <c r="BL519" s="14" t="s">
        <v>268</v>
      </c>
      <c r="BM519" s="238" t="s">
        <v>1374</v>
      </c>
    </row>
    <row r="520" s="2" customFormat="1" ht="16.5" customHeight="1">
      <c r="A520" s="31"/>
      <c r="B520" s="32"/>
      <c r="C520" s="240" t="s">
        <v>763</v>
      </c>
      <c r="D520" s="240" t="s">
        <v>194</v>
      </c>
      <c r="E520" s="241" t="s">
        <v>1375</v>
      </c>
      <c r="F520" s="242" t="s">
        <v>1376</v>
      </c>
      <c r="G520" s="243" t="s">
        <v>250</v>
      </c>
      <c r="H520" s="244">
        <v>75</v>
      </c>
      <c r="I520" s="245">
        <v>0.47999999999999998</v>
      </c>
      <c r="J520" s="245">
        <f>ROUND(I520*H520,2)</f>
        <v>36</v>
      </c>
      <c r="K520" s="246"/>
      <c r="L520" s="247"/>
      <c r="M520" s="248" t="s">
        <v>1</v>
      </c>
      <c r="N520" s="249" t="s">
        <v>38</v>
      </c>
      <c r="O520" s="236">
        <v>0</v>
      </c>
      <c r="P520" s="236">
        <f>O520*H520</f>
        <v>0</v>
      </c>
      <c r="Q520" s="236">
        <v>0</v>
      </c>
      <c r="R520" s="236">
        <f>Q520*H520</f>
        <v>0</v>
      </c>
      <c r="S520" s="236">
        <v>0</v>
      </c>
      <c r="T520" s="237">
        <f>S520*H520</f>
        <v>0</v>
      </c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R520" s="238" t="s">
        <v>626</v>
      </c>
      <c r="AT520" s="238" t="s">
        <v>194</v>
      </c>
      <c r="AU520" s="238" t="s">
        <v>81</v>
      </c>
      <c r="AY520" s="14" t="s">
        <v>154</v>
      </c>
      <c r="BE520" s="239">
        <f>IF(N520="základná",J520,0)</f>
        <v>0</v>
      </c>
      <c r="BF520" s="239">
        <f>IF(N520="znížená",J520,0)</f>
        <v>36</v>
      </c>
      <c r="BG520" s="239">
        <f>IF(N520="zákl. prenesená",J520,0)</f>
        <v>0</v>
      </c>
      <c r="BH520" s="239">
        <f>IF(N520="zníž. prenesená",J520,0)</f>
        <v>0</v>
      </c>
      <c r="BI520" s="239">
        <f>IF(N520="nulová",J520,0)</f>
        <v>0</v>
      </c>
      <c r="BJ520" s="14" t="s">
        <v>81</v>
      </c>
      <c r="BK520" s="239">
        <f>ROUND(I520*H520,2)</f>
        <v>36</v>
      </c>
      <c r="BL520" s="14" t="s">
        <v>268</v>
      </c>
      <c r="BM520" s="238" t="s">
        <v>1377</v>
      </c>
    </row>
    <row r="521" s="2" customFormat="1" ht="24.15" customHeight="1">
      <c r="A521" s="31"/>
      <c r="B521" s="32"/>
      <c r="C521" s="227" t="s">
        <v>1378</v>
      </c>
      <c r="D521" s="227" t="s">
        <v>156</v>
      </c>
      <c r="E521" s="228" t="s">
        <v>1379</v>
      </c>
      <c r="F521" s="229" t="s">
        <v>1380</v>
      </c>
      <c r="G521" s="230" t="s">
        <v>373</v>
      </c>
      <c r="H521" s="231">
        <v>85</v>
      </c>
      <c r="I521" s="232">
        <v>7.8700000000000001</v>
      </c>
      <c r="J521" s="232">
        <f>ROUND(I521*H521,2)</f>
        <v>668.95000000000005</v>
      </c>
      <c r="K521" s="233"/>
      <c r="L521" s="34"/>
      <c r="M521" s="234" t="s">
        <v>1</v>
      </c>
      <c r="N521" s="235" t="s">
        <v>38</v>
      </c>
      <c r="O521" s="236">
        <v>0.44800000000000001</v>
      </c>
      <c r="P521" s="236">
        <f>O521*H521</f>
        <v>38.079999999999998</v>
      </c>
      <c r="Q521" s="236">
        <v>0</v>
      </c>
      <c r="R521" s="236">
        <f>Q521*H521</f>
        <v>0</v>
      </c>
      <c r="S521" s="236">
        <v>0</v>
      </c>
      <c r="T521" s="237">
        <f>S521*H521</f>
        <v>0</v>
      </c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R521" s="238" t="s">
        <v>268</v>
      </c>
      <c r="AT521" s="238" t="s">
        <v>156</v>
      </c>
      <c r="AU521" s="238" t="s">
        <v>81</v>
      </c>
      <c r="AY521" s="14" t="s">
        <v>154</v>
      </c>
      <c r="BE521" s="239">
        <f>IF(N521="základná",J521,0)</f>
        <v>0</v>
      </c>
      <c r="BF521" s="239">
        <f>IF(N521="znížená",J521,0)</f>
        <v>668.95000000000005</v>
      </c>
      <c r="BG521" s="239">
        <f>IF(N521="zákl. prenesená",J521,0)</f>
        <v>0</v>
      </c>
      <c r="BH521" s="239">
        <f>IF(N521="zníž. prenesená",J521,0)</f>
        <v>0</v>
      </c>
      <c r="BI521" s="239">
        <f>IF(N521="nulová",J521,0)</f>
        <v>0</v>
      </c>
      <c r="BJ521" s="14" t="s">
        <v>81</v>
      </c>
      <c r="BK521" s="239">
        <f>ROUND(I521*H521,2)</f>
        <v>668.95000000000005</v>
      </c>
      <c r="BL521" s="14" t="s">
        <v>268</v>
      </c>
      <c r="BM521" s="238" t="s">
        <v>1381</v>
      </c>
    </row>
    <row r="522" s="2" customFormat="1" ht="16.5" customHeight="1">
      <c r="A522" s="31"/>
      <c r="B522" s="32"/>
      <c r="C522" s="240" t="s">
        <v>767</v>
      </c>
      <c r="D522" s="240" t="s">
        <v>194</v>
      </c>
      <c r="E522" s="241" t="s">
        <v>1382</v>
      </c>
      <c r="F522" s="242" t="s">
        <v>1383</v>
      </c>
      <c r="G522" s="243" t="s">
        <v>373</v>
      </c>
      <c r="H522" s="244">
        <v>85</v>
      </c>
      <c r="I522" s="245">
        <v>5.8700000000000001</v>
      </c>
      <c r="J522" s="245">
        <f>ROUND(I522*H522,2)</f>
        <v>498.94999999999999</v>
      </c>
      <c r="K522" s="246"/>
      <c r="L522" s="247"/>
      <c r="M522" s="248" t="s">
        <v>1</v>
      </c>
      <c r="N522" s="249" t="s">
        <v>38</v>
      </c>
      <c r="O522" s="236">
        <v>0</v>
      </c>
      <c r="P522" s="236">
        <f>O522*H522</f>
        <v>0</v>
      </c>
      <c r="Q522" s="236">
        <v>0</v>
      </c>
      <c r="R522" s="236">
        <f>Q522*H522</f>
        <v>0</v>
      </c>
      <c r="S522" s="236">
        <v>0</v>
      </c>
      <c r="T522" s="237">
        <f>S522*H522</f>
        <v>0</v>
      </c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R522" s="238" t="s">
        <v>626</v>
      </c>
      <c r="AT522" s="238" t="s">
        <v>194</v>
      </c>
      <c r="AU522" s="238" t="s">
        <v>81</v>
      </c>
      <c r="AY522" s="14" t="s">
        <v>154</v>
      </c>
      <c r="BE522" s="239">
        <f>IF(N522="základná",J522,0)</f>
        <v>0</v>
      </c>
      <c r="BF522" s="239">
        <f>IF(N522="znížená",J522,0)</f>
        <v>498.94999999999999</v>
      </c>
      <c r="BG522" s="239">
        <f>IF(N522="zákl. prenesená",J522,0)</f>
        <v>0</v>
      </c>
      <c r="BH522" s="239">
        <f>IF(N522="zníž. prenesená",J522,0)</f>
        <v>0</v>
      </c>
      <c r="BI522" s="239">
        <f>IF(N522="nulová",J522,0)</f>
        <v>0</v>
      </c>
      <c r="BJ522" s="14" t="s">
        <v>81</v>
      </c>
      <c r="BK522" s="239">
        <f>ROUND(I522*H522,2)</f>
        <v>498.94999999999999</v>
      </c>
      <c r="BL522" s="14" t="s">
        <v>268</v>
      </c>
      <c r="BM522" s="238" t="s">
        <v>1384</v>
      </c>
    </row>
    <row r="523" s="2" customFormat="1" ht="16.5" customHeight="1">
      <c r="A523" s="31"/>
      <c r="B523" s="32"/>
      <c r="C523" s="227" t="s">
        <v>1385</v>
      </c>
      <c r="D523" s="227" t="s">
        <v>156</v>
      </c>
      <c r="E523" s="228" t="s">
        <v>1386</v>
      </c>
      <c r="F523" s="229" t="s">
        <v>1387</v>
      </c>
      <c r="G523" s="230" t="s">
        <v>672</v>
      </c>
      <c r="H523" s="231">
        <v>139</v>
      </c>
      <c r="I523" s="232">
        <v>13.199999999999999</v>
      </c>
      <c r="J523" s="232">
        <f>ROUND(I523*H523,2)</f>
        <v>1834.8</v>
      </c>
      <c r="K523" s="233"/>
      <c r="L523" s="34"/>
      <c r="M523" s="234" t="s">
        <v>1</v>
      </c>
      <c r="N523" s="235" t="s">
        <v>38</v>
      </c>
      <c r="O523" s="236">
        <v>0</v>
      </c>
      <c r="P523" s="236">
        <f>O523*H523</f>
        <v>0</v>
      </c>
      <c r="Q523" s="236">
        <v>0</v>
      </c>
      <c r="R523" s="236">
        <f>Q523*H523</f>
        <v>0</v>
      </c>
      <c r="S523" s="236">
        <v>0</v>
      </c>
      <c r="T523" s="237">
        <f>S523*H523</f>
        <v>0</v>
      </c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R523" s="238" t="s">
        <v>268</v>
      </c>
      <c r="AT523" s="238" t="s">
        <v>156</v>
      </c>
      <c r="AU523" s="238" t="s">
        <v>81</v>
      </c>
      <c r="AY523" s="14" t="s">
        <v>154</v>
      </c>
      <c r="BE523" s="239">
        <f>IF(N523="základná",J523,0)</f>
        <v>0</v>
      </c>
      <c r="BF523" s="239">
        <f>IF(N523="znížená",J523,0)</f>
        <v>1834.8</v>
      </c>
      <c r="BG523" s="239">
        <f>IF(N523="zákl. prenesená",J523,0)</f>
        <v>0</v>
      </c>
      <c r="BH523" s="239">
        <f>IF(N523="zníž. prenesená",J523,0)</f>
        <v>0</v>
      </c>
      <c r="BI523" s="239">
        <f>IF(N523="nulová",J523,0)</f>
        <v>0</v>
      </c>
      <c r="BJ523" s="14" t="s">
        <v>81</v>
      </c>
      <c r="BK523" s="239">
        <f>ROUND(I523*H523,2)</f>
        <v>1834.8</v>
      </c>
      <c r="BL523" s="14" t="s">
        <v>268</v>
      </c>
      <c r="BM523" s="238" t="s">
        <v>1388</v>
      </c>
    </row>
    <row r="524" s="2" customFormat="1" ht="21.75" customHeight="1">
      <c r="A524" s="31"/>
      <c r="B524" s="32"/>
      <c r="C524" s="227" t="s">
        <v>770</v>
      </c>
      <c r="D524" s="227" t="s">
        <v>156</v>
      </c>
      <c r="E524" s="228" t="s">
        <v>1389</v>
      </c>
      <c r="F524" s="229" t="s">
        <v>1390</v>
      </c>
      <c r="G524" s="230" t="s">
        <v>250</v>
      </c>
      <c r="H524" s="231">
        <v>89</v>
      </c>
      <c r="I524" s="232">
        <v>1.51</v>
      </c>
      <c r="J524" s="232">
        <f>ROUND(I524*H524,2)</f>
        <v>134.38999999999999</v>
      </c>
      <c r="K524" s="233"/>
      <c r="L524" s="34"/>
      <c r="M524" s="234" t="s">
        <v>1</v>
      </c>
      <c r="N524" s="235" t="s">
        <v>38</v>
      </c>
      <c r="O524" s="236">
        <v>0.085999999999999993</v>
      </c>
      <c r="P524" s="236">
        <f>O524*H524</f>
        <v>7.653999999999999</v>
      </c>
      <c r="Q524" s="236">
        <v>0</v>
      </c>
      <c r="R524" s="236">
        <f>Q524*H524</f>
        <v>0</v>
      </c>
      <c r="S524" s="236">
        <v>0</v>
      </c>
      <c r="T524" s="237">
        <f>S524*H524</f>
        <v>0</v>
      </c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R524" s="238" t="s">
        <v>268</v>
      </c>
      <c r="AT524" s="238" t="s">
        <v>156</v>
      </c>
      <c r="AU524" s="238" t="s">
        <v>81</v>
      </c>
      <c r="AY524" s="14" t="s">
        <v>154</v>
      </c>
      <c r="BE524" s="239">
        <f>IF(N524="základná",J524,0)</f>
        <v>0</v>
      </c>
      <c r="BF524" s="239">
        <f>IF(N524="znížená",J524,0)</f>
        <v>134.38999999999999</v>
      </c>
      <c r="BG524" s="239">
        <f>IF(N524="zákl. prenesená",J524,0)</f>
        <v>0</v>
      </c>
      <c r="BH524" s="239">
        <f>IF(N524="zníž. prenesená",J524,0)</f>
        <v>0</v>
      </c>
      <c r="BI524" s="239">
        <f>IF(N524="nulová",J524,0)</f>
        <v>0</v>
      </c>
      <c r="BJ524" s="14" t="s">
        <v>81</v>
      </c>
      <c r="BK524" s="239">
        <f>ROUND(I524*H524,2)</f>
        <v>134.38999999999999</v>
      </c>
      <c r="BL524" s="14" t="s">
        <v>268</v>
      </c>
      <c r="BM524" s="238" t="s">
        <v>1391</v>
      </c>
    </row>
    <row r="525" s="2" customFormat="1" ht="16.5" customHeight="1">
      <c r="A525" s="31"/>
      <c r="B525" s="32"/>
      <c r="C525" s="240" t="s">
        <v>1392</v>
      </c>
      <c r="D525" s="240" t="s">
        <v>194</v>
      </c>
      <c r="E525" s="241" t="s">
        <v>1393</v>
      </c>
      <c r="F525" s="242" t="s">
        <v>1394</v>
      </c>
      <c r="G525" s="243" t="s">
        <v>250</v>
      </c>
      <c r="H525" s="244">
        <v>89</v>
      </c>
      <c r="I525" s="245">
        <v>0.13</v>
      </c>
      <c r="J525" s="245">
        <f>ROUND(I525*H525,2)</f>
        <v>11.57</v>
      </c>
      <c r="K525" s="246"/>
      <c r="L525" s="247"/>
      <c r="M525" s="248" t="s">
        <v>1</v>
      </c>
      <c r="N525" s="249" t="s">
        <v>38</v>
      </c>
      <c r="O525" s="236">
        <v>0</v>
      </c>
      <c r="P525" s="236">
        <f>O525*H525</f>
        <v>0</v>
      </c>
      <c r="Q525" s="236">
        <v>0</v>
      </c>
      <c r="R525" s="236">
        <f>Q525*H525</f>
        <v>0</v>
      </c>
      <c r="S525" s="236">
        <v>0</v>
      </c>
      <c r="T525" s="237">
        <f>S525*H525</f>
        <v>0</v>
      </c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R525" s="238" t="s">
        <v>626</v>
      </c>
      <c r="AT525" s="238" t="s">
        <v>194</v>
      </c>
      <c r="AU525" s="238" t="s">
        <v>81</v>
      </c>
      <c r="AY525" s="14" t="s">
        <v>154</v>
      </c>
      <c r="BE525" s="239">
        <f>IF(N525="základná",J525,0)</f>
        <v>0</v>
      </c>
      <c r="BF525" s="239">
        <f>IF(N525="znížená",J525,0)</f>
        <v>11.57</v>
      </c>
      <c r="BG525" s="239">
        <f>IF(N525="zákl. prenesená",J525,0)</f>
        <v>0</v>
      </c>
      <c r="BH525" s="239">
        <f>IF(N525="zníž. prenesená",J525,0)</f>
        <v>0</v>
      </c>
      <c r="BI525" s="239">
        <f>IF(N525="nulová",J525,0)</f>
        <v>0</v>
      </c>
      <c r="BJ525" s="14" t="s">
        <v>81</v>
      </c>
      <c r="BK525" s="239">
        <f>ROUND(I525*H525,2)</f>
        <v>11.57</v>
      </c>
      <c r="BL525" s="14" t="s">
        <v>268</v>
      </c>
      <c r="BM525" s="238" t="s">
        <v>1395</v>
      </c>
    </row>
    <row r="526" s="2" customFormat="1" ht="16.5" customHeight="1">
      <c r="A526" s="31"/>
      <c r="B526" s="32"/>
      <c r="C526" s="240" t="s">
        <v>774</v>
      </c>
      <c r="D526" s="240" t="s">
        <v>194</v>
      </c>
      <c r="E526" s="241" t="s">
        <v>1396</v>
      </c>
      <c r="F526" s="242" t="s">
        <v>1397</v>
      </c>
      <c r="G526" s="243" t="s">
        <v>250</v>
      </c>
      <c r="H526" s="244">
        <v>89</v>
      </c>
      <c r="I526" s="245">
        <v>0.72999999999999998</v>
      </c>
      <c r="J526" s="245">
        <f>ROUND(I526*H526,2)</f>
        <v>64.969999999999999</v>
      </c>
      <c r="K526" s="246"/>
      <c r="L526" s="247"/>
      <c r="M526" s="248" t="s">
        <v>1</v>
      </c>
      <c r="N526" s="249" t="s">
        <v>38</v>
      </c>
      <c r="O526" s="236">
        <v>0</v>
      </c>
      <c r="P526" s="236">
        <f>O526*H526</f>
        <v>0</v>
      </c>
      <c r="Q526" s="236">
        <v>0</v>
      </c>
      <c r="R526" s="236">
        <f>Q526*H526</f>
        <v>0</v>
      </c>
      <c r="S526" s="236">
        <v>0</v>
      </c>
      <c r="T526" s="237">
        <f>S526*H526</f>
        <v>0</v>
      </c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R526" s="238" t="s">
        <v>626</v>
      </c>
      <c r="AT526" s="238" t="s">
        <v>194</v>
      </c>
      <c r="AU526" s="238" t="s">
        <v>81</v>
      </c>
      <c r="AY526" s="14" t="s">
        <v>154</v>
      </c>
      <c r="BE526" s="239">
        <f>IF(N526="základná",J526,0)</f>
        <v>0</v>
      </c>
      <c r="BF526" s="239">
        <f>IF(N526="znížená",J526,0)</f>
        <v>64.969999999999999</v>
      </c>
      <c r="BG526" s="239">
        <f>IF(N526="zákl. prenesená",J526,0)</f>
        <v>0</v>
      </c>
      <c r="BH526" s="239">
        <f>IF(N526="zníž. prenesená",J526,0)</f>
        <v>0</v>
      </c>
      <c r="BI526" s="239">
        <f>IF(N526="nulová",J526,0)</f>
        <v>0</v>
      </c>
      <c r="BJ526" s="14" t="s">
        <v>81</v>
      </c>
      <c r="BK526" s="239">
        <f>ROUND(I526*H526,2)</f>
        <v>64.969999999999999</v>
      </c>
      <c r="BL526" s="14" t="s">
        <v>268</v>
      </c>
      <c r="BM526" s="238" t="s">
        <v>1398</v>
      </c>
    </row>
    <row r="527" s="2" customFormat="1" ht="37.8" customHeight="1">
      <c r="A527" s="31"/>
      <c r="B527" s="32"/>
      <c r="C527" s="227" t="s">
        <v>1399</v>
      </c>
      <c r="D527" s="227" t="s">
        <v>156</v>
      </c>
      <c r="E527" s="228" t="s">
        <v>1400</v>
      </c>
      <c r="F527" s="229" t="s">
        <v>1401</v>
      </c>
      <c r="G527" s="230" t="s">
        <v>373</v>
      </c>
      <c r="H527" s="231">
        <v>260</v>
      </c>
      <c r="I527" s="232">
        <v>8.1600000000000001</v>
      </c>
      <c r="J527" s="232">
        <f>ROUND(I527*H527,2)</f>
        <v>2121.5999999999999</v>
      </c>
      <c r="K527" s="233"/>
      <c r="L527" s="34"/>
      <c r="M527" s="234" t="s">
        <v>1</v>
      </c>
      <c r="N527" s="235" t="s">
        <v>38</v>
      </c>
      <c r="O527" s="236">
        <v>0.46500000000000002</v>
      </c>
      <c r="P527" s="236">
        <f>O527*H527</f>
        <v>120.90000000000001</v>
      </c>
      <c r="Q527" s="236">
        <v>0</v>
      </c>
      <c r="R527" s="236">
        <f>Q527*H527</f>
        <v>0</v>
      </c>
      <c r="S527" s="236">
        <v>0</v>
      </c>
      <c r="T527" s="237">
        <f>S527*H527</f>
        <v>0</v>
      </c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R527" s="238" t="s">
        <v>268</v>
      </c>
      <c r="AT527" s="238" t="s">
        <v>156</v>
      </c>
      <c r="AU527" s="238" t="s">
        <v>81</v>
      </c>
      <c r="AY527" s="14" t="s">
        <v>154</v>
      </c>
      <c r="BE527" s="239">
        <f>IF(N527="základná",J527,0)</f>
        <v>0</v>
      </c>
      <c r="BF527" s="239">
        <f>IF(N527="znížená",J527,0)</f>
        <v>2121.5999999999999</v>
      </c>
      <c r="BG527" s="239">
        <f>IF(N527="zákl. prenesená",J527,0)</f>
        <v>0</v>
      </c>
      <c r="BH527" s="239">
        <f>IF(N527="zníž. prenesená",J527,0)</f>
        <v>0</v>
      </c>
      <c r="BI527" s="239">
        <f>IF(N527="nulová",J527,0)</f>
        <v>0</v>
      </c>
      <c r="BJ527" s="14" t="s">
        <v>81</v>
      </c>
      <c r="BK527" s="239">
        <f>ROUND(I527*H527,2)</f>
        <v>2121.5999999999999</v>
      </c>
      <c r="BL527" s="14" t="s">
        <v>268</v>
      </c>
      <c r="BM527" s="238" t="s">
        <v>1402</v>
      </c>
    </row>
    <row r="528" s="2" customFormat="1" ht="24.15" customHeight="1">
      <c r="A528" s="31"/>
      <c r="B528" s="32"/>
      <c r="C528" s="227" t="s">
        <v>777</v>
      </c>
      <c r="D528" s="227" t="s">
        <v>156</v>
      </c>
      <c r="E528" s="228" t="s">
        <v>1403</v>
      </c>
      <c r="F528" s="229" t="s">
        <v>1404</v>
      </c>
      <c r="G528" s="230" t="s">
        <v>250</v>
      </c>
      <c r="H528" s="231">
        <v>75</v>
      </c>
      <c r="I528" s="232">
        <v>6.4500000000000002</v>
      </c>
      <c r="J528" s="232">
        <f>ROUND(I528*H528,2)</f>
        <v>483.75</v>
      </c>
      <c r="K528" s="233"/>
      <c r="L528" s="34"/>
      <c r="M528" s="234" t="s">
        <v>1</v>
      </c>
      <c r="N528" s="235" t="s">
        <v>38</v>
      </c>
      <c r="O528" s="236">
        <v>0.36699999999999999</v>
      </c>
      <c r="P528" s="236">
        <f>O528*H528</f>
        <v>27.524999999999999</v>
      </c>
      <c r="Q528" s="236">
        <v>0</v>
      </c>
      <c r="R528" s="236">
        <f>Q528*H528</f>
        <v>0</v>
      </c>
      <c r="S528" s="236">
        <v>0</v>
      </c>
      <c r="T528" s="237">
        <f>S528*H528</f>
        <v>0</v>
      </c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R528" s="238" t="s">
        <v>268</v>
      </c>
      <c r="AT528" s="238" t="s">
        <v>156</v>
      </c>
      <c r="AU528" s="238" t="s">
        <v>81</v>
      </c>
      <c r="AY528" s="14" t="s">
        <v>154</v>
      </c>
      <c r="BE528" s="239">
        <f>IF(N528="základná",J528,0)</f>
        <v>0</v>
      </c>
      <c r="BF528" s="239">
        <f>IF(N528="znížená",J528,0)</f>
        <v>483.75</v>
      </c>
      <c r="BG528" s="239">
        <f>IF(N528="zákl. prenesená",J528,0)</f>
        <v>0</v>
      </c>
      <c r="BH528" s="239">
        <f>IF(N528="zníž. prenesená",J528,0)</f>
        <v>0</v>
      </c>
      <c r="BI528" s="239">
        <f>IF(N528="nulová",J528,0)</f>
        <v>0</v>
      </c>
      <c r="BJ528" s="14" t="s">
        <v>81</v>
      </c>
      <c r="BK528" s="239">
        <f>ROUND(I528*H528,2)</f>
        <v>483.75</v>
      </c>
      <c r="BL528" s="14" t="s">
        <v>268</v>
      </c>
      <c r="BM528" s="238" t="s">
        <v>1405</v>
      </c>
    </row>
    <row r="529" s="2" customFormat="1" ht="16.5" customHeight="1">
      <c r="A529" s="31"/>
      <c r="B529" s="32"/>
      <c r="C529" s="240" t="s">
        <v>1406</v>
      </c>
      <c r="D529" s="240" t="s">
        <v>194</v>
      </c>
      <c r="E529" s="241" t="s">
        <v>1407</v>
      </c>
      <c r="F529" s="242" t="s">
        <v>1408</v>
      </c>
      <c r="G529" s="243" t="s">
        <v>250</v>
      </c>
      <c r="H529" s="244">
        <v>75</v>
      </c>
      <c r="I529" s="245">
        <v>1.95</v>
      </c>
      <c r="J529" s="245">
        <f>ROUND(I529*H529,2)</f>
        <v>146.25</v>
      </c>
      <c r="K529" s="246"/>
      <c r="L529" s="247"/>
      <c r="M529" s="248" t="s">
        <v>1</v>
      </c>
      <c r="N529" s="249" t="s">
        <v>38</v>
      </c>
      <c r="O529" s="236">
        <v>0</v>
      </c>
      <c r="P529" s="236">
        <f>O529*H529</f>
        <v>0</v>
      </c>
      <c r="Q529" s="236">
        <v>0</v>
      </c>
      <c r="R529" s="236">
        <f>Q529*H529</f>
        <v>0</v>
      </c>
      <c r="S529" s="236">
        <v>0</v>
      </c>
      <c r="T529" s="237">
        <f>S529*H529</f>
        <v>0</v>
      </c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R529" s="238" t="s">
        <v>626</v>
      </c>
      <c r="AT529" s="238" t="s">
        <v>194</v>
      </c>
      <c r="AU529" s="238" t="s">
        <v>81</v>
      </c>
      <c r="AY529" s="14" t="s">
        <v>154</v>
      </c>
      <c r="BE529" s="239">
        <f>IF(N529="základná",J529,0)</f>
        <v>0</v>
      </c>
      <c r="BF529" s="239">
        <f>IF(N529="znížená",J529,0)</f>
        <v>146.25</v>
      </c>
      <c r="BG529" s="239">
        <f>IF(N529="zákl. prenesená",J529,0)</f>
        <v>0</v>
      </c>
      <c r="BH529" s="239">
        <f>IF(N529="zníž. prenesená",J529,0)</f>
        <v>0</v>
      </c>
      <c r="BI529" s="239">
        <f>IF(N529="nulová",J529,0)</f>
        <v>0</v>
      </c>
      <c r="BJ529" s="14" t="s">
        <v>81</v>
      </c>
      <c r="BK529" s="239">
        <f>ROUND(I529*H529,2)</f>
        <v>146.25</v>
      </c>
      <c r="BL529" s="14" t="s">
        <v>268</v>
      </c>
      <c r="BM529" s="238" t="s">
        <v>1409</v>
      </c>
    </row>
    <row r="530" s="2" customFormat="1" ht="37.8" customHeight="1">
      <c r="A530" s="31"/>
      <c r="B530" s="32"/>
      <c r="C530" s="227" t="s">
        <v>781</v>
      </c>
      <c r="D530" s="227" t="s">
        <v>156</v>
      </c>
      <c r="E530" s="228" t="s">
        <v>1410</v>
      </c>
      <c r="F530" s="229" t="s">
        <v>1411</v>
      </c>
      <c r="G530" s="230" t="s">
        <v>250</v>
      </c>
      <c r="H530" s="231">
        <v>49</v>
      </c>
      <c r="I530" s="232">
        <v>16.140000000000001</v>
      </c>
      <c r="J530" s="232">
        <f>ROUND(I530*H530,2)</f>
        <v>790.86000000000001</v>
      </c>
      <c r="K530" s="233"/>
      <c r="L530" s="34"/>
      <c r="M530" s="234" t="s">
        <v>1</v>
      </c>
      <c r="N530" s="235" t="s">
        <v>38</v>
      </c>
      <c r="O530" s="236">
        <v>0.79400000000000004</v>
      </c>
      <c r="P530" s="236">
        <f>O530*H530</f>
        <v>38.905999999999999</v>
      </c>
      <c r="Q530" s="236">
        <v>0</v>
      </c>
      <c r="R530" s="236">
        <f>Q530*H530</f>
        <v>0</v>
      </c>
      <c r="S530" s="236">
        <v>0</v>
      </c>
      <c r="T530" s="237">
        <f>S530*H530</f>
        <v>0</v>
      </c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R530" s="238" t="s">
        <v>268</v>
      </c>
      <c r="AT530" s="238" t="s">
        <v>156</v>
      </c>
      <c r="AU530" s="238" t="s">
        <v>81</v>
      </c>
      <c r="AY530" s="14" t="s">
        <v>154</v>
      </c>
      <c r="BE530" s="239">
        <f>IF(N530="základná",J530,0)</f>
        <v>0</v>
      </c>
      <c r="BF530" s="239">
        <f>IF(N530="znížená",J530,0)</f>
        <v>790.86000000000001</v>
      </c>
      <c r="BG530" s="239">
        <f>IF(N530="zákl. prenesená",J530,0)</f>
        <v>0</v>
      </c>
      <c r="BH530" s="239">
        <f>IF(N530="zníž. prenesená",J530,0)</f>
        <v>0</v>
      </c>
      <c r="BI530" s="239">
        <f>IF(N530="nulová",J530,0)</f>
        <v>0</v>
      </c>
      <c r="BJ530" s="14" t="s">
        <v>81</v>
      </c>
      <c r="BK530" s="239">
        <f>ROUND(I530*H530,2)</f>
        <v>790.86000000000001</v>
      </c>
      <c r="BL530" s="14" t="s">
        <v>268</v>
      </c>
      <c r="BM530" s="238" t="s">
        <v>1412</v>
      </c>
    </row>
    <row r="531" s="2" customFormat="1" ht="16.5" customHeight="1">
      <c r="A531" s="31"/>
      <c r="B531" s="32"/>
      <c r="C531" s="240" t="s">
        <v>1413</v>
      </c>
      <c r="D531" s="240" t="s">
        <v>194</v>
      </c>
      <c r="E531" s="241" t="s">
        <v>1414</v>
      </c>
      <c r="F531" s="242" t="s">
        <v>1415</v>
      </c>
      <c r="G531" s="243" t="s">
        <v>250</v>
      </c>
      <c r="H531" s="244">
        <v>35</v>
      </c>
      <c r="I531" s="245">
        <v>5.3700000000000001</v>
      </c>
      <c r="J531" s="245">
        <f>ROUND(I531*H531,2)</f>
        <v>187.94999999999999</v>
      </c>
      <c r="K531" s="246"/>
      <c r="L531" s="247"/>
      <c r="M531" s="248" t="s">
        <v>1</v>
      </c>
      <c r="N531" s="249" t="s">
        <v>38</v>
      </c>
      <c r="O531" s="236">
        <v>0</v>
      </c>
      <c r="P531" s="236">
        <f>O531*H531</f>
        <v>0</v>
      </c>
      <c r="Q531" s="236">
        <v>0</v>
      </c>
      <c r="R531" s="236">
        <f>Q531*H531</f>
        <v>0</v>
      </c>
      <c r="S531" s="236">
        <v>0</v>
      </c>
      <c r="T531" s="237">
        <f>S531*H531</f>
        <v>0</v>
      </c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R531" s="238" t="s">
        <v>626</v>
      </c>
      <c r="AT531" s="238" t="s">
        <v>194</v>
      </c>
      <c r="AU531" s="238" t="s">
        <v>81</v>
      </c>
      <c r="AY531" s="14" t="s">
        <v>154</v>
      </c>
      <c r="BE531" s="239">
        <f>IF(N531="základná",J531,0)</f>
        <v>0</v>
      </c>
      <c r="BF531" s="239">
        <f>IF(N531="znížená",J531,0)</f>
        <v>187.94999999999999</v>
      </c>
      <c r="BG531" s="239">
        <f>IF(N531="zákl. prenesená",J531,0)</f>
        <v>0</v>
      </c>
      <c r="BH531" s="239">
        <f>IF(N531="zníž. prenesená",J531,0)</f>
        <v>0</v>
      </c>
      <c r="BI531" s="239">
        <f>IF(N531="nulová",J531,0)</f>
        <v>0</v>
      </c>
      <c r="BJ531" s="14" t="s">
        <v>81</v>
      </c>
      <c r="BK531" s="239">
        <f>ROUND(I531*H531,2)</f>
        <v>187.94999999999999</v>
      </c>
      <c r="BL531" s="14" t="s">
        <v>268</v>
      </c>
      <c r="BM531" s="238" t="s">
        <v>1416</v>
      </c>
    </row>
    <row r="532" s="2" customFormat="1" ht="16.5" customHeight="1">
      <c r="A532" s="31"/>
      <c r="B532" s="32"/>
      <c r="C532" s="240" t="s">
        <v>784</v>
      </c>
      <c r="D532" s="240" t="s">
        <v>194</v>
      </c>
      <c r="E532" s="241" t="s">
        <v>1417</v>
      </c>
      <c r="F532" s="242" t="s">
        <v>1418</v>
      </c>
      <c r="G532" s="243" t="s">
        <v>250</v>
      </c>
      <c r="H532" s="244">
        <v>14</v>
      </c>
      <c r="I532" s="245">
        <v>12.310000000000001</v>
      </c>
      <c r="J532" s="245">
        <f>ROUND(I532*H532,2)</f>
        <v>172.34</v>
      </c>
      <c r="K532" s="246"/>
      <c r="L532" s="247"/>
      <c r="M532" s="248" t="s">
        <v>1</v>
      </c>
      <c r="N532" s="249" t="s">
        <v>38</v>
      </c>
      <c r="O532" s="236">
        <v>0</v>
      </c>
      <c r="P532" s="236">
        <f>O532*H532</f>
        <v>0</v>
      </c>
      <c r="Q532" s="236">
        <v>0</v>
      </c>
      <c r="R532" s="236">
        <f>Q532*H532</f>
        <v>0</v>
      </c>
      <c r="S532" s="236">
        <v>0</v>
      </c>
      <c r="T532" s="237">
        <f>S532*H532</f>
        <v>0</v>
      </c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R532" s="238" t="s">
        <v>626</v>
      </c>
      <c r="AT532" s="238" t="s">
        <v>194</v>
      </c>
      <c r="AU532" s="238" t="s">
        <v>81</v>
      </c>
      <c r="AY532" s="14" t="s">
        <v>154</v>
      </c>
      <c r="BE532" s="239">
        <f>IF(N532="základná",J532,0)</f>
        <v>0</v>
      </c>
      <c r="BF532" s="239">
        <f>IF(N532="znížená",J532,0)</f>
        <v>172.34</v>
      </c>
      <c r="BG532" s="239">
        <f>IF(N532="zákl. prenesená",J532,0)</f>
        <v>0</v>
      </c>
      <c r="BH532" s="239">
        <f>IF(N532="zníž. prenesená",J532,0)</f>
        <v>0</v>
      </c>
      <c r="BI532" s="239">
        <f>IF(N532="nulová",J532,0)</f>
        <v>0</v>
      </c>
      <c r="BJ532" s="14" t="s">
        <v>81</v>
      </c>
      <c r="BK532" s="239">
        <f>ROUND(I532*H532,2)</f>
        <v>172.34</v>
      </c>
      <c r="BL532" s="14" t="s">
        <v>268</v>
      </c>
      <c r="BM532" s="238" t="s">
        <v>1419</v>
      </c>
    </row>
    <row r="533" s="2" customFormat="1" ht="33" customHeight="1">
      <c r="A533" s="31"/>
      <c r="B533" s="32"/>
      <c r="C533" s="227" t="s">
        <v>1420</v>
      </c>
      <c r="D533" s="227" t="s">
        <v>156</v>
      </c>
      <c r="E533" s="228" t="s">
        <v>1421</v>
      </c>
      <c r="F533" s="229" t="s">
        <v>1422</v>
      </c>
      <c r="G533" s="230" t="s">
        <v>250</v>
      </c>
      <c r="H533" s="231">
        <v>1560</v>
      </c>
      <c r="I533" s="232">
        <v>1.4099999999999999</v>
      </c>
      <c r="J533" s="232">
        <f>ROUND(I533*H533,2)</f>
        <v>2199.5999999999999</v>
      </c>
      <c r="K533" s="233"/>
      <c r="L533" s="34"/>
      <c r="M533" s="234" t="s">
        <v>1</v>
      </c>
      <c r="N533" s="235" t="s">
        <v>38</v>
      </c>
      <c r="O533" s="236">
        <v>0.080000000000000002</v>
      </c>
      <c r="P533" s="236">
        <f>O533*H533</f>
        <v>124.8</v>
      </c>
      <c r="Q533" s="236">
        <v>0</v>
      </c>
      <c r="R533" s="236">
        <f>Q533*H533</f>
        <v>0</v>
      </c>
      <c r="S533" s="236">
        <v>0</v>
      </c>
      <c r="T533" s="237">
        <f>S533*H533</f>
        <v>0</v>
      </c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R533" s="238" t="s">
        <v>268</v>
      </c>
      <c r="AT533" s="238" t="s">
        <v>156</v>
      </c>
      <c r="AU533" s="238" t="s">
        <v>81</v>
      </c>
      <c r="AY533" s="14" t="s">
        <v>154</v>
      </c>
      <c r="BE533" s="239">
        <f>IF(N533="základná",J533,0)</f>
        <v>0</v>
      </c>
      <c r="BF533" s="239">
        <f>IF(N533="znížená",J533,0)</f>
        <v>2199.5999999999999</v>
      </c>
      <c r="BG533" s="239">
        <f>IF(N533="zákl. prenesená",J533,0)</f>
        <v>0</v>
      </c>
      <c r="BH533" s="239">
        <f>IF(N533="zníž. prenesená",J533,0)</f>
        <v>0</v>
      </c>
      <c r="BI533" s="239">
        <f>IF(N533="nulová",J533,0)</f>
        <v>0</v>
      </c>
      <c r="BJ533" s="14" t="s">
        <v>81</v>
      </c>
      <c r="BK533" s="239">
        <f>ROUND(I533*H533,2)</f>
        <v>2199.5999999999999</v>
      </c>
      <c r="BL533" s="14" t="s">
        <v>268</v>
      </c>
      <c r="BM533" s="238" t="s">
        <v>1423</v>
      </c>
    </row>
    <row r="534" s="2" customFormat="1" ht="16.5" customHeight="1">
      <c r="A534" s="31"/>
      <c r="B534" s="32"/>
      <c r="C534" s="240" t="s">
        <v>788</v>
      </c>
      <c r="D534" s="240" t="s">
        <v>194</v>
      </c>
      <c r="E534" s="241" t="s">
        <v>1424</v>
      </c>
      <c r="F534" s="242" t="s">
        <v>1425</v>
      </c>
      <c r="G534" s="243" t="s">
        <v>250</v>
      </c>
      <c r="H534" s="244">
        <v>1560</v>
      </c>
      <c r="I534" s="245">
        <v>0.070000000000000007</v>
      </c>
      <c r="J534" s="245">
        <f>ROUND(I534*H534,2)</f>
        <v>109.2</v>
      </c>
      <c r="K534" s="246"/>
      <c r="L534" s="247"/>
      <c r="M534" s="248" t="s">
        <v>1</v>
      </c>
      <c r="N534" s="249" t="s">
        <v>38</v>
      </c>
      <c r="O534" s="236">
        <v>0</v>
      </c>
      <c r="P534" s="236">
        <f>O534*H534</f>
        <v>0</v>
      </c>
      <c r="Q534" s="236">
        <v>0</v>
      </c>
      <c r="R534" s="236">
        <f>Q534*H534</f>
        <v>0</v>
      </c>
      <c r="S534" s="236">
        <v>0</v>
      </c>
      <c r="T534" s="237">
        <f>S534*H534</f>
        <v>0</v>
      </c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R534" s="238" t="s">
        <v>626</v>
      </c>
      <c r="AT534" s="238" t="s">
        <v>194</v>
      </c>
      <c r="AU534" s="238" t="s">
        <v>81</v>
      </c>
      <c r="AY534" s="14" t="s">
        <v>154</v>
      </c>
      <c r="BE534" s="239">
        <f>IF(N534="základná",J534,0)</f>
        <v>0</v>
      </c>
      <c r="BF534" s="239">
        <f>IF(N534="znížená",J534,0)</f>
        <v>109.2</v>
      </c>
      <c r="BG534" s="239">
        <f>IF(N534="zákl. prenesená",J534,0)</f>
        <v>0</v>
      </c>
      <c r="BH534" s="239">
        <f>IF(N534="zníž. prenesená",J534,0)</f>
        <v>0</v>
      </c>
      <c r="BI534" s="239">
        <f>IF(N534="nulová",J534,0)</f>
        <v>0</v>
      </c>
      <c r="BJ534" s="14" t="s">
        <v>81</v>
      </c>
      <c r="BK534" s="239">
        <f>ROUND(I534*H534,2)</f>
        <v>109.2</v>
      </c>
      <c r="BL534" s="14" t="s">
        <v>268</v>
      </c>
      <c r="BM534" s="238" t="s">
        <v>1426</v>
      </c>
    </row>
    <row r="535" s="2" customFormat="1" ht="24.15" customHeight="1">
      <c r="A535" s="31"/>
      <c r="B535" s="32"/>
      <c r="C535" s="227" t="s">
        <v>1427</v>
      </c>
      <c r="D535" s="227" t="s">
        <v>156</v>
      </c>
      <c r="E535" s="228" t="s">
        <v>1428</v>
      </c>
      <c r="F535" s="229" t="s">
        <v>1429</v>
      </c>
      <c r="G535" s="230" t="s">
        <v>373</v>
      </c>
      <c r="H535" s="231">
        <v>15</v>
      </c>
      <c r="I535" s="232">
        <v>3.6899999999999999</v>
      </c>
      <c r="J535" s="232">
        <f>ROUND(I535*H535,2)</f>
        <v>55.350000000000001</v>
      </c>
      <c r="K535" s="233"/>
      <c r="L535" s="34"/>
      <c r="M535" s="234" t="s">
        <v>1</v>
      </c>
      <c r="N535" s="235" t="s">
        <v>38</v>
      </c>
      <c r="O535" s="236">
        <v>0.20999999999999999</v>
      </c>
      <c r="P535" s="236">
        <f>O535*H535</f>
        <v>3.1499999999999999</v>
      </c>
      <c r="Q535" s="236">
        <v>0</v>
      </c>
      <c r="R535" s="236">
        <f>Q535*H535</f>
        <v>0</v>
      </c>
      <c r="S535" s="236">
        <v>0</v>
      </c>
      <c r="T535" s="237">
        <f>S535*H535</f>
        <v>0</v>
      </c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R535" s="238" t="s">
        <v>268</v>
      </c>
      <c r="AT535" s="238" t="s">
        <v>156</v>
      </c>
      <c r="AU535" s="238" t="s">
        <v>81</v>
      </c>
      <c r="AY535" s="14" t="s">
        <v>154</v>
      </c>
      <c r="BE535" s="239">
        <f>IF(N535="základná",J535,0)</f>
        <v>0</v>
      </c>
      <c r="BF535" s="239">
        <f>IF(N535="znížená",J535,0)</f>
        <v>55.350000000000001</v>
      </c>
      <c r="BG535" s="239">
        <f>IF(N535="zákl. prenesená",J535,0)</f>
        <v>0</v>
      </c>
      <c r="BH535" s="239">
        <f>IF(N535="zníž. prenesená",J535,0)</f>
        <v>0</v>
      </c>
      <c r="BI535" s="239">
        <f>IF(N535="nulová",J535,0)</f>
        <v>0</v>
      </c>
      <c r="BJ535" s="14" t="s">
        <v>81</v>
      </c>
      <c r="BK535" s="239">
        <f>ROUND(I535*H535,2)</f>
        <v>55.350000000000001</v>
      </c>
      <c r="BL535" s="14" t="s">
        <v>268</v>
      </c>
      <c r="BM535" s="238" t="s">
        <v>1430</v>
      </c>
    </row>
    <row r="536" s="2" customFormat="1" ht="16.5" customHeight="1">
      <c r="A536" s="31"/>
      <c r="B536" s="32"/>
      <c r="C536" s="240" t="s">
        <v>791</v>
      </c>
      <c r="D536" s="240" t="s">
        <v>194</v>
      </c>
      <c r="E536" s="241" t="s">
        <v>1431</v>
      </c>
      <c r="F536" s="242" t="s">
        <v>1432</v>
      </c>
      <c r="G536" s="243" t="s">
        <v>194</v>
      </c>
      <c r="H536" s="244">
        <v>15</v>
      </c>
      <c r="I536" s="245">
        <v>22.690000000000001</v>
      </c>
      <c r="J536" s="245">
        <f>ROUND(I536*H536,2)</f>
        <v>340.35000000000002</v>
      </c>
      <c r="K536" s="246"/>
      <c r="L536" s="247"/>
      <c r="M536" s="248" t="s">
        <v>1</v>
      </c>
      <c r="N536" s="249" t="s">
        <v>38</v>
      </c>
      <c r="O536" s="236">
        <v>0</v>
      </c>
      <c r="P536" s="236">
        <f>O536*H536</f>
        <v>0</v>
      </c>
      <c r="Q536" s="236">
        <v>0</v>
      </c>
      <c r="R536" s="236">
        <f>Q536*H536</f>
        <v>0</v>
      </c>
      <c r="S536" s="236">
        <v>0</v>
      </c>
      <c r="T536" s="237">
        <f>S536*H536</f>
        <v>0</v>
      </c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R536" s="238" t="s">
        <v>626</v>
      </c>
      <c r="AT536" s="238" t="s">
        <v>194</v>
      </c>
      <c r="AU536" s="238" t="s">
        <v>81</v>
      </c>
      <c r="AY536" s="14" t="s">
        <v>154</v>
      </c>
      <c r="BE536" s="239">
        <f>IF(N536="základná",J536,0)</f>
        <v>0</v>
      </c>
      <c r="BF536" s="239">
        <f>IF(N536="znížená",J536,0)</f>
        <v>340.35000000000002</v>
      </c>
      <c r="BG536" s="239">
        <f>IF(N536="zákl. prenesená",J536,0)</f>
        <v>0</v>
      </c>
      <c r="BH536" s="239">
        <f>IF(N536="zníž. prenesená",J536,0)</f>
        <v>0</v>
      </c>
      <c r="BI536" s="239">
        <f>IF(N536="nulová",J536,0)</f>
        <v>0</v>
      </c>
      <c r="BJ536" s="14" t="s">
        <v>81</v>
      </c>
      <c r="BK536" s="239">
        <f>ROUND(I536*H536,2)</f>
        <v>340.35000000000002</v>
      </c>
      <c r="BL536" s="14" t="s">
        <v>268</v>
      </c>
      <c r="BM536" s="238" t="s">
        <v>1433</v>
      </c>
    </row>
    <row r="537" s="2" customFormat="1" ht="24.15" customHeight="1">
      <c r="A537" s="31"/>
      <c r="B537" s="32"/>
      <c r="C537" s="240" t="s">
        <v>1434</v>
      </c>
      <c r="D537" s="240" t="s">
        <v>194</v>
      </c>
      <c r="E537" s="241" t="s">
        <v>1435</v>
      </c>
      <c r="F537" s="242" t="s">
        <v>1436</v>
      </c>
      <c r="G537" s="243" t="s">
        <v>373</v>
      </c>
      <c r="H537" s="244">
        <v>260</v>
      </c>
      <c r="I537" s="245">
        <v>8.2799999999999994</v>
      </c>
      <c r="J537" s="245">
        <f>ROUND(I537*H537,2)</f>
        <v>2152.8000000000002</v>
      </c>
      <c r="K537" s="246"/>
      <c r="L537" s="247"/>
      <c r="M537" s="248" t="s">
        <v>1</v>
      </c>
      <c r="N537" s="249" t="s">
        <v>38</v>
      </c>
      <c r="O537" s="236">
        <v>0</v>
      </c>
      <c r="P537" s="236">
        <f>O537*H537</f>
        <v>0</v>
      </c>
      <c r="Q537" s="236">
        <v>0</v>
      </c>
      <c r="R537" s="236">
        <f>Q537*H537</f>
        <v>0</v>
      </c>
      <c r="S537" s="236">
        <v>0</v>
      </c>
      <c r="T537" s="237">
        <f>S537*H537</f>
        <v>0</v>
      </c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R537" s="238" t="s">
        <v>626</v>
      </c>
      <c r="AT537" s="238" t="s">
        <v>194</v>
      </c>
      <c r="AU537" s="238" t="s">
        <v>81</v>
      </c>
      <c r="AY537" s="14" t="s">
        <v>154</v>
      </c>
      <c r="BE537" s="239">
        <f>IF(N537="základná",J537,0)</f>
        <v>0</v>
      </c>
      <c r="BF537" s="239">
        <f>IF(N537="znížená",J537,0)</f>
        <v>2152.8000000000002</v>
      </c>
      <c r="BG537" s="239">
        <f>IF(N537="zákl. prenesená",J537,0)</f>
        <v>0</v>
      </c>
      <c r="BH537" s="239">
        <f>IF(N537="zníž. prenesená",J537,0)</f>
        <v>0</v>
      </c>
      <c r="BI537" s="239">
        <f>IF(N537="nulová",J537,0)</f>
        <v>0</v>
      </c>
      <c r="BJ537" s="14" t="s">
        <v>81</v>
      </c>
      <c r="BK537" s="239">
        <f>ROUND(I537*H537,2)</f>
        <v>2152.8000000000002</v>
      </c>
      <c r="BL537" s="14" t="s">
        <v>268</v>
      </c>
      <c r="BM537" s="238" t="s">
        <v>1437</v>
      </c>
    </row>
    <row r="538" s="2" customFormat="1" ht="24.15" customHeight="1">
      <c r="A538" s="31"/>
      <c r="B538" s="32"/>
      <c r="C538" s="240" t="s">
        <v>795</v>
      </c>
      <c r="D538" s="240" t="s">
        <v>194</v>
      </c>
      <c r="E538" s="241" t="s">
        <v>1438</v>
      </c>
      <c r="F538" s="242" t="s">
        <v>1439</v>
      </c>
      <c r="G538" s="243" t="s">
        <v>373</v>
      </c>
      <c r="H538" s="244">
        <v>260</v>
      </c>
      <c r="I538" s="245">
        <v>3.3100000000000001</v>
      </c>
      <c r="J538" s="245">
        <f>ROUND(I538*H538,2)</f>
        <v>860.60000000000002</v>
      </c>
      <c r="K538" s="246"/>
      <c r="L538" s="247"/>
      <c r="M538" s="248" t="s">
        <v>1</v>
      </c>
      <c r="N538" s="249" t="s">
        <v>38</v>
      </c>
      <c r="O538" s="236">
        <v>0</v>
      </c>
      <c r="P538" s="236">
        <f>O538*H538</f>
        <v>0</v>
      </c>
      <c r="Q538" s="236">
        <v>0</v>
      </c>
      <c r="R538" s="236">
        <f>Q538*H538</f>
        <v>0</v>
      </c>
      <c r="S538" s="236">
        <v>0</v>
      </c>
      <c r="T538" s="237">
        <f>S538*H538</f>
        <v>0</v>
      </c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R538" s="238" t="s">
        <v>626</v>
      </c>
      <c r="AT538" s="238" t="s">
        <v>194</v>
      </c>
      <c r="AU538" s="238" t="s">
        <v>81</v>
      </c>
      <c r="AY538" s="14" t="s">
        <v>154</v>
      </c>
      <c r="BE538" s="239">
        <f>IF(N538="základná",J538,0)</f>
        <v>0</v>
      </c>
      <c r="BF538" s="239">
        <f>IF(N538="znížená",J538,0)</f>
        <v>860.60000000000002</v>
      </c>
      <c r="BG538" s="239">
        <f>IF(N538="zákl. prenesená",J538,0)</f>
        <v>0</v>
      </c>
      <c r="BH538" s="239">
        <f>IF(N538="zníž. prenesená",J538,0)</f>
        <v>0</v>
      </c>
      <c r="BI538" s="239">
        <f>IF(N538="nulová",J538,0)</f>
        <v>0</v>
      </c>
      <c r="BJ538" s="14" t="s">
        <v>81</v>
      </c>
      <c r="BK538" s="239">
        <f>ROUND(I538*H538,2)</f>
        <v>860.60000000000002</v>
      </c>
      <c r="BL538" s="14" t="s">
        <v>268</v>
      </c>
      <c r="BM538" s="238" t="s">
        <v>1440</v>
      </c>
    </row>
    <row r="539" s="2" customFormat="1" ht="33" customHeight="1">
      <c r="A539" s="31"/>
      <c r="B539" s="32"/>
      <c r="C539" s="227" t="s">
        <v>1441</v>
      </c>
      <c r="D539" s="227" t="s">
        <v>156</v>
      </c>
      <c r="E539" s="228" t="s">
        <v>1442</v>
      </c>
      <c r="F539" s="229" t="s">
        <v>1443</v>
      </c>
      <c r="G539" s="230" t="s">
        <v>250</v>
      </c>
      <c r="H539" s="231">
        <v>4</v>
      </c>
      <c r="I539" s="232">
        <v>5.0599999999999996</v>
      </c>
      <c r="J539" s="232">
        <f>ROUND(I539*H539,2)</f>
        <v>20.239999999999998</v>
      </c>
      <c r="K539" s="233"/>
      <c r="L539" s="34"/>
      <c r="M539" s="234" t="s">
        <v>1</v>
      </c>
      <c r="N539" s="235" t="s">
        <v>38</v>
      </c>
      <c r="O539" s="236">
        <v>0.28799999999999998</v>
      </c>
      <c r="P539" s="236">
        <f>O539*H539</f>
        <v>1.1519999999999999</v>
      </c>
      <c r="Q539" s="236">
        <v>0</v>
      </c>
      <c r="R539" s="236">
        <f>Q539*H539</f>
        <v>0</v>
      </c>
      <c r="S539" s="236">
        <v>0</v>
      </c>
      <c r="T539" s="237">
        <f>S539*H539</f>
        <v>0</v>
      </c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R539" s="238" t="s">
        <v>268</v>
      </c>
      <c r="AT539" s="238" t="s">
        <v>156</v>
      </c>
      <c r="AU539" s="238" t="s">
        <v>81</v>
      </c>
      <c r="AY539" s="14" t="s">
        <v>154</v>
      </c>
      <c r="BE539" s="239">
        <f>IF(N539="základná",J539,0)</f>
        <v>0</v>
      </c>
      <c r="BF539" s="239">
        <f>IF(N539="znížená",J539,0)</f>
        <v>20.239999999999998</v>
      </c>
      <c r="BG539" s="239">
        <f>IF(N539="zákl. prenesená",J539,0)</f>
        <v>0</v>
      </c>
      <c r="BH539" s="239">
        <f>IF(N539="zníž. prenesená",J539,0)</f>
        <v>0</v>
      </c>
      <c r="BI539" s="239">
        <f>IF(N539="nulová",J539,0)</f>
        <v>0</v>
      </c>
      <c r="BJ539" s="14" t="s">
        <v>81</v>
      </c>
      <c r="BK539" s="239">
        <f>ROUND(I539*H539,2)</f>
        <v>20.239999999999998</v>
      </c>
      <c r="BL539" s="14" t="s">
        <v>268</v>
      </c>
      <c r="BM539" s="238" t="s">
        <v>1444</v>
      </c>
    </row>
    <row r="540" s="2" customFormat="1" ht="16.5" customHeight="1">
      <c r="A540" s="31"/>
      <c r="B540" s="32"/>
      <c r="C540" s="240" t="s">
        <v>798</v>
      </c>
      <c r="D540" s="240" t="s">
        <v>194</v>
      </c>
      <c r="E540" s="241" t="s">
        <v>1445</v>
      </c>
      <c r="F540" s="242" t="s">
        <v>1446</v>
      </c>
      <c r="G540" s="243" t="s">
        <v>250</v>
      </c>
      <c r="H540" s="244">
        <v>4</v>
      </c>
      <c r="I540" s="245">
        <v>3.9300000000000002</v>
      </c>
      <c r="J540" s="245">
        <f>ROUND(I540*H540,2)</f>
        <v>15.720000000000001</v>
      </c>
      <c r="K540" s="246"/>
      <c r="L540" s="247"/>
      <c r="M540" s="248" t="s">
        <v>1</v>
      </c>
      <c r="N540" s="249" t="s">
        <v>38</v>
      </c>
      <c r="O540" s="236">
        <v>0</v>
      </c>
      <c r="P540" s="236">
        <f>O540*H540</f>
        <v>0</v>
      </c>
      <c r="Q540" s="236">
        <v>0</v>
      </c>
      <c r="R540" s="236">
        <f>Q540*H540</f>
        <v>0</v>
      </c>
      <c r="S540" s="236">
        <v>0</v>
      </c>
      <c r="T540" s="237">
        <f>S540*H540</f>
        <v>0</v>
      </c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R540" s="238" t="s">
        <v>626</v>
      </c>
      <c r="AT540" s="238" t="s">
        <v>194</v>
      </c>
      <c r="AU540" s="238" t="s">
        <v>81</v>
      </c>
      <c r="AY540" s="14" t="s">
        <v>154</v>
      </c>
      <c r="BE540" s="239">
        <f>IF(N540="základná",J540,0)</f>
        <v>0</v>
      </c>
      <c r="BF540" s="239">
        <f>IF(N540="znížená",J540,0)</f>
        <v>15.720000000000001</v>
      </c>
      <c r="BG540" s="239">
        <f>IF(N540="zákl. prenesená",J540,0)</f>
        <v>0</v>
      </c>
      <c r="BH540" s="239">
        <f>IF(N540="zníž. prenesená",J540,0)</f>
        <v>0</v>
      </c>
      <c r="BI540" s="239">
        <f>IF(N540="nulová",J540,0)</f>
        <v>0</v>
      </c>
      <c r="BJ540" s="14" t="s">
        <v>81</v>
      </c>
      <c r="BK540" s="239">
        <f>ROUND(I540*H540,2)</f>
        <v>15.720000000000001</v>
      </c>
      <c r="BL540" s="14" t="s">
        <v>268</v>
      </c>
      <c r="BM540" s="238" t="s">
        <v>1447</v>
      </c>
    </row>
    <row r="541" s="2" customFormat="1" ht="33" customHeight="1">
      <c r="A541" s="31"/>
      <c r="B541" s="32"/>
      <c r="C541" s="227" t="s">
        <v>1448</v>
      </c>
      <c r="D541" s="227" t="s">
        <v>156</v>
      </c>
      <c r="E541" s="228" t="s">
        <v>1449</v>
      </c>
      <c r="F541" s="229" t="s">
        <v>1450</v>
      </c>
      <c r="G541" s="230" t="s">
        <v>250</v>
      </c>
      <c r="H541" s="231">
        <v>9</v>
      </c>
      <c r="I541" s="232">
        <v>5.4100000000000001</v>
      </c>
      <c r="J541" s="232">
        <f>ROUND(I541*H541,2)</f>
        <v>48.689999999999998</v>
      </c>
      <c r="K541" s="233"/>
      <c r="L541" s="34"/>
      <c r="M541" s="234" t="s">
        <v>1</v>
      </c>
      <c r="N541" s="235" t="s">
        <v>38</v>
      </c>
      <c r="O541" s="236">
        <v>0.308</v>
      </c>
      <c r="P541" s="236">
        <f>O541*H541</f>
        <v>2.7719999999999998</v>
      </c>
      <c r="Q541" s="236">
        <v>0</v>
      </c>
      <c r="R541" s="236">
        <f>Q541*H541</f>
        <v>0</v>
      </c>
      <c r="S541" s="236">
        <v>0</v>
      </c>
      <c r="T541" s="237">
        <f>S541*H541</f>
        <v>0</v>
      </c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R541" s="238" t="s">
        <v>268</v>
      </c>
      <c r="AT541" s="238" t="s">
        <v>156</v>
      </c>
      <c r="AU541" s="238" t="s">
        <v>81</v>
      </c>
      <c r="AY541" s="14" t="s">
        <v>154</v>
      </c>
      <c r="BE541" s="239">
        <f>IF(N541="základná",J541,0)</f>
        <v>0</v>
      </c>
      <c r="BF541" s="239">
        <f>IF(N541="znížená",J541,0)</f>
        <v>48.689999999999998</v>
      </c>
      <c r="BG541" s="239">
        <f>IF(N541="zákl. prenesená",J541,0)</f>
        <v>0</v>
      </c>
      <c r="BH541" s="239">
        <f>IF(N541="zníž. prenesená",J541,0)</f>
        <v>0</v>
      </c>
      <c r="BI541" s="239">
        <f>IF(N541="nulová",J541,0)</f>
        <v>0</v>
      </c>
      <c r="BJ541" s="14" t="s">
        <v>81</v>
      </c>
      <c r="BK541" s="239">
        <f>ROUND(I541*H541,2)</f>
        <v>48.689999999999998</v>
      </c>
      <c r="BL541" s="14" t="s">
        <v>268</v>
      </c>
      <c r="BM541" s="238" t="s">
        <v>1451</v>
      </c>
    </row>
    <row r="542" s="2" customFormat="1" ht="16.5" customHeight="1">
      <c r="A542" s="31"/>
      <c r="B542" s="32"/>
      <c r="C542" s="240" t="s">
        <v>802</v>
      </c>
      <c r="D542" s="240" t="s">
        <v>194</v>
      </c>
      <c r="E542" s="241" t="s">
        <v>1452</v>
      </c>
      <c r="F542" s="242" t="s">
        <v>1453</v>
      </c>
      <c r="G542" s="243" t="s">
        <v>250</v>
      </c>
      <c r="H542" s="244">
        <v>9</v>
      </c>
      <c r="I542" s="245">
        <v>4.4699999999999998</v>
      </c>
      <c r="J542" s="245">
        <f>ROUND(I542*H542,2)</f>
        <v>40.229999999999997</v>
      </c>
      <c r="K542" s="246"/>
      <c r="L542" s="247"/>
      <c r="M542" s="248" t="s">
        <v>1</v>
      </c>
      <c r="N542" s="249" t="s">
        <v>38</v>
      </c>
      <c r="O542" s="236">
        <v>0</v>
      </c>
      <c r="P542" s="236">
        <f>O542*H542</f>
        <v>0</v>
      </c>
      <c r="Q542" s="236">
        <v>0</v>
      </c>
      <c r="R542" s="236">
        <f>Q542*H542</f>
        <v>0</v>
      </c>
      <c r="S542" s="236">
        <v>0</v>
      </c>
      <c r="T542" s="237">
        <f>S542*H542</f>
        <v>0</v>
      </c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R542" s="238" t="s">
        <v>626</v>
      </c>
      <c r="AT542" s="238" t="s">
        <v>194</v>
      </c>
      <c r="AU542" s="238" t="s">
        <v>81</v>
      </c>
      <c r="AY542" s="14" t="s">
        <v>154</v>
      </c>
      <c r="BE542" s="239">
        <f>IF(N542="základná",J542,0)</f>
        <v>0</v>
      </c>
      <c r="BF542" s="239">
        <f>IF(N542="znížená",J542,0)</f>
        <v>40.229999999999997</v>
      </c>
      <c r="BG542" s="239">
        <f>IF(N542="zákl. prenesená",J542,0)</f>
        <v>0</v>
      </c>
      <c r="BH542" s="239">
        <f>IF(N542="zníž. prenesená",J542,0)</f>
        <v>0</v>
      </c>
      <c r="BI542" s="239">
        <f>IF(N542="nulová",J542,0)</f>
        <v>0</v>
      </c>
      <c r="BJ542" s="14" t="s">
        <v>81</v>
      </c>
      <c r="BK542" s="239">
        <f>ROUND(I542*H542,2)</f>
        <v>40.229999999999997</v>
      </c>
      <c r="BL542" s="14" t="s">
        <v>268</v>
      </c>
      <c r="BM542" s="238" t="s">
        <v>1454</v>
      </c>
    </row>
    <row r="543" s="2" customFormat="1" ht="33" customHeight="1">
      <c r="A543" s="31"/>
      <c r="B543" s="32"/>
      <c r="C543" s="227" t="s">
        <v>1455</v>
      </c>
      <c r="D543" s="227" t="s">
        <v>156</v>
      </c>
      <c r="E543" s="228" t="s">
        <v>1456</v>
      </c>
      <c r="F543" s="229" t="s">
        <v>1457</v>
      </c>
      <c r="G543" s="230" t="s">
        <v>250</v>
      </c>
      <c r="H543" s="231">
        <v>11</v>
      </c>
      <c r="I543" s="232">
        <v>5.4500000000000002</v>
      </c>
      <c r="J543" s="232">
        <f>ROUND(I543*H543,2)</f>
        <v>59.950000000000003</v>
      </c>
      <c r="K543" s="233"/>
      <c r="L543" s="34"/>
      <c r="M543" s="234" t="s">
        <v>1</v>
      </c>
      <c r="N543" s="235" t="s">
        <v>38</v>
      </c>
      <c r="O543" s="236">
        <v>0.31</v>
      </c>
      <c r="P543" s="236">
        <f>O543*H543</f>
        <v>3.4100000000000001</v>
      </c>
      <c r="Q543" s="236">
        <v>0</v>
      </c>
      <c r="R543" s="236">
        <f>Q543*H543</f>
        <v>0</v>
      </c>
      <c r="S543" s="236">
        <v>0</v>
      </c>
      <c r="T543" s="237">
        <f>S543*H543</f>
        <v>0</v>
      </c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R543" s="238" t="s">
        <v>268</v>
      </c>
      <c r="AT543" s="238" t="s">
        <v>156</v>
      </c>
      <c r="AU543" s="238" t="s">
        <v>81</v>
      </c>
      <c r="AY543" s="14" t="s">
        <v>154</v>
      </c>
      <c r="BE543" s="239">
        <f>IF(N543="základná",J543,0)</f>
        <v>0</v>
      </c>
      <c r="BF543" s="239">
        <f>IF(N543="znížená",J543,0)</f>
        <v>59.950000000000003</v>
      </c>
      <c r="BG543" s="239">
        <f>IF(N543="zákl. prenesená",J543,0)</f>
        <v>0</v>
      </c>
      <c r="BH543" s="239">
        <f>IF(N543="zníž. prenesená",J543,0)</f>
        <v>0</v>
      </c>
      <c r="BI543" s="239">
        <f>IF(N543="nulová",J543,0)</f>
        <v>0</v>
      </c>
      <c r="BJ543" s="14" t="s">
        <v>81</v>
      </c>
      <c r="BK543" s="239">
        <f>ROUND(I543*H543,2)</f>
        <v>59.950000000000003</v>
      </c>
      <c r="BL543" s="14" t="s">
        <v>268</v>
      </c>
      <c r="BM543" s="238" t="s">
        <v>1458</v>
      </c>
    </row>
    <row r="544" s="2" customFormat="1" ht="16.5" customHeight="1">
      <c r="A544" s="31"/>
      <c r="B544" s="32"/>
      <c r="C544" s="240" t="s">
        <v>805</v>
      </c>
      <c r="D544" s="240" t="s">
        <v>194</v>
      </c>
      <c r="E544" s="241" t="s">
        <v>1459</v>
      </c>
      <c r="F544" s="242" t="s">
        <v>1460</v>
      </c>
      <c r="G544" s="243" t="s">
        <v>250</v>
      </c>
      <c r="H544" s="244">
        <v>1</v>
      </c>
      <c r="I544" s="245">
        <v>28.879999999999999</v>
      </c>
      <c r="J544" s="245">
        <f>ROUND(I544*H544,2)</f>
        <v>28.879999999999999</v>
      </c>
      <c r="K544" s="246"/>
      <c r="L544" s="247"/>
      <c r="M544" s="248" t="s">
        <v>1</v>
      </c>
      <c r="N544" s="249" t="s">
        <v>38</v>
      </c>
      <c r="O544" s="236">
        <v>0</v>
      </c>
      <c r="P544" s="236">
        <f>O544*H544</f>
        <v>0</v>
      </c>
      <c r="Q544" s="236">
        <v>0</v>
      </c>
      <c r="R544" s="236">
        <f>Q544*H544</f>
        <v>0</v>
      </c>
      <c r="S544" s="236">
        <v>0</v>
      </c>
      <c r="T544" s="237">
        <f>S544*H544</f>
        <v>0</v>
      </c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R544" s="238" t="s">
        <v>626</v>
      </c>
      <c r="AT544" s="238" t="s">
        <v>194</v>
      </c>
      <c r="AU544" s="238" t="s">
        <v>81</v>
      </c>
      <c r="AY544" s="14" t="s">
        <v>154</v>
      </c>
      <c r="BE544" s="239">
        <f>IF(N544="základná",J544,0)</f>
        <v>0</v>
      </c>
      <c r="BF544" s="239">
        <f>IF(N544="znížená",J544,0)</f>
        <v>28.879999999999999</v>
      </c>
      <c r="BG544" s="239">
        <f>IF(N544="zákl. prenesená",J544,0)</f>
        <v>0</v>
      </c>
      <c r="BH544" s="239">
        <f>IF(N544="zníž. prenesená",J544,0)</f>
        <v>0</v>
      </c>
      <c r="BI544" s="239">
        <f>IF(N544="nulová",J544,0)</f>
        <v>0</v>
      </c>
      <c r="BJ544" s="14" t="s">
        <v>81</v>
      </c>
      <c r="BK544" s="239">
        <f>ROUND(I544*H544,2)</f>
        <v>28.879999999999999</v>
      </c>
      <c r="BL544" s="14" t="s">
        <v>268</v>
      </c>
      <c r="BM544" s="238" t="s">
        <v>410</v>
      </c>
    </row>
    <row r="545" s="2" customFormat="1" ht="16.5" customHeight="1">
      <c r="A545" s="31"/>
      <c r="B545" s="32"/>
      <c r="C545" s="240" t="s">
        <v>1461</v>
      </c>
      <c r="D545" s="240" t="s">
        <v>194</v>
      </c>
      <c r="E545" s="241" t="s">
        <v>1462</v>
      </c>
      <c r="F545" s="242" t="s">
        <v>1463</v>
      </c>
      <c r="G545" s="243" t="s">
        <v>908</v>
      </c>
      <c r="H545" s="244">
        <v>1</v>
      </c>
      <c r="I545" s="245">
        <v>28.879999999999999</v>
      </c>
      <c r="J545" s="245">
        <f>ROUND(I545*H545,2)</f>
        <v>28.879999999999999</v>
      </c>
      <c r="K545" s="246"/>
      <c r="L545" s="247"/>
      <c r="M545" s="248" t="s">
        <v>1</v>
      </c>
      <c r="N545" s="249" t="s">
        <v>38</v>
      </c>
      <c r="O545" s="236">
        <v>0</v>
      </c>
      <c r="P545" s="236">
        <f>O545*H545</f>
        <v>0</v>
      </c>
      <c r="Q545" s="236">
        <v>0</v>
      </c>
      <c r="R545" s="236">
        <f>Q545*H545</f>
        <v>0</v>
      </c>
      <c r="S545" s="236">
        <v>0</v>
      </c>
      <c r="T545" s="237">
        <f>S545*H545</f>
        <v>0</v>
      </c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R545" s="238" t="s">
        <v>626</v>
      </c>
      <c r="AT545" s="238" t="s">
        <v>194</v>
      </c>
      <c r="AU545" s="238" t="s">
        <v>81</v>
      </c>
      <c r="AY545" s="14" t="s">
        <v>154</v>
      </c>
      <c r="BE545" s="239">
        <f>IF(N545="základná",J545,0)</f>
        <v>0</v>
      </c>
      <c r="BF545" s="239">
        <f>IF(N545="znížená",J545,0)</f>
        <v>28.879999999999999</v>
      </c>
      <c r="BG545" s="239">
        <f>IF(N545="zákl. prenesená",J545,0)</f>
        <v>0</v>
      </c>
      <c r="BH545" s="239">
        <f>IF(N545="zníž. prenesená",J545,0)</f>
        <v>0</v>
      </c>
      <c r="BI545" s="239">
        <f>IF(N545="nulová",J545,0)</f>
        <v>0</v>
      </c>
      <c r="BJ545" s="14" t="s">
        <v>81</v>
      </c>
      <c r="BK545" s="239">
        <f>ROUND(I545*H545,2)</f>
        <v>28.879999999999999</v>
      </c>
      <c r="BL545" s="14" t="s">
        <v>268</v>
      </c>
      <c r="BM545" s="238" t="s">
        <v>1464</v>
      </c>
    </row>
    <row r="546" s="2" customFormat="1" ht="16.5" customHeight="1">
      <c r="A546" s="31"/>
      <c r="B546" s="32"/>
      <c r="C546" s="240" t="s">
        <v>811</v>
      </c>
      <c r="D546" s="240" t="s">
        <v>194</v>
      </c>
      <c r="E546" s="241" t="s">
        <v>1465</v>
      </c>
      <c r="F546" s="242" t="s">
        <v>1466</v>
      </c>
      <c r="G546" s="243" t="s">
        <v>908</v>
      </c>
      <c r="H546" s="244">
        <v>9</v>
      </c>
      <c r="I546" s="245">
        <v>25.809999999999999</v>
      </c>
      <c r="J546" s="245">
        <f>ROUND(I546*H546,2)</f>
        <v>232.28999999999999</v>
      </c>
      <c r="K546" s="246"/>
      <c r="L546" s="247"/>
      <c r="M546" s="248" t="s">
        <v>1</v>
      </c>
      <c r="N546" s="249" t="s">
        <v>38</v>
      </c>
      <c r="O546" s="236">
        <v>0</v>
      </c>
      <c r="P546" s="236">
        <f>O546*H546</f>
        <v>0</v>
      </c>
      <c r="Q546" s="236">
        <v>0</v>
      </c>
      <c r="R546" s="236">
        <f>Q546*H546</f>
        <v>0</v>
      </c>
      <c r="S546" s="236">
        <v>0</v>
      </c>
      <c r="T546" s="237">
        <f>S546*H546</f>
        <v>0</v>
      </c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R546" s="238" t="s">
        <v>626</v>
      </c>
      <c r="AT546" s="238" t="s">
        <v>194</v>
      </c>
      <c r="AU546" s="238" t="s">
        <v>81</v>
      </c>
      <c r="AY546" s="14" t="s">
        <v>154</v>
      </c>
      <c r="BE546" s="239">
        <f>IF(N546="základná",J546,0)</f>
        <v>0</v>
      </c>
      <c r="BF546" s="239">
        <f>IF(N546="znížená",J546,0)</f>
        <v>232.28999999999999</v>
      </c>
      <c r="BG546" s="239">
        <f>IF(N546="zákl. prenesená",J546,0)</f>
        <v>0</v>
      </c>
      <c r="BH546" s="239">
        <f>IF(N546="zníž. prenesená",J546,0)</f>
        <v>0</v>
      </c>
      <c r="BI546" s="239">
        <f>IF(N546="nulová",J546,0)</f>
        <v>0</v>
      </c>
      <c r="BJ546" s="14" t="s">
        <v>81</v>
      </c>
      <c r="BK546" s="239">
        <f>ROUND(I546*H546,2)</f>
        <v>232.28999999999999</v>
      </c>
      <c r="BL546" s="14" t="s">
        <v>268</v>
      </c>
      <c r="BM546" s="238" t="s">
        <v>1467</v>
      </c>
    </row>
    <row r="547" s="2" customFormat="1" ht="24.15" customHeight="1">
      <c r="A547" s="31"/>
      <c r="B547" s="32"/>
      <c r="C547" s="227" t="s">
        <v>1468</v>
      </c>
      <c r="D547" s="227" t="s">
        <v>156</v>
      </c>
      <c r="E547" s="228" t="s">
        <v>1469</v>
      </c>
      <c r="F547" s="229" t="s">
        <v>1470</v>
      </c>
      <c r="G547" s="230" t="s">
        <v>250</v>
      </c>
      <c r="H547" s="231">
        <v>7</v>
      </c>
      <c r="I547" s="232">
        <v>2.4399999999999999</v>
      </c>
      <c r="J547" s="232">
        <f>ROUND(I547*H547,2)</f>
        <v>17.079999999999998</v>
      </c>
      <c r="K547" s="233"/>
      <c r="L547" s="34"/>
      <c r="M547" s="234" t="s">
        <v>1</v>
      </c>
      <c r="N547" s="235" t="s">
        <v>38</v>
      </c>
      <c r="O547" s="236">
        <v>0.13900000000000001</v>
      </c>
      <c r="P547" s="236">
        <f>O547*H547</f>
        <v>0.97300000000000009</v>
      </c>
      <c r="Q547" s="236">
        <v>0</v>
      </c>
      <c r="R547" s="236">
        <f>Q547*H547</f>
        <v>0</v>
      </c>
      <c r="S547" s="236">
        <v>0</v>
      </c>
      <c r="T547" s="237">
        <f>S547*H547</f>
        <v>0</v>
      </c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R547" s="238" t="s">
        <v>268</v>
      </c>
      <c r="AT547" s="238" t="s">
        <v>156</v>
      </c>
      <c r="AU547" s="238" t="s">
        <v>81</v>
      </c>
      <c r="AY547" s="14" t="s">
        <v>154</v>
      </c>
      <c r="BE547" s="239">
        <f>IF(N547="základná",J547,0)</f>
        <v>0</v>
      </c>
      <c r="BF547" s="239">
        <f>IF(N547="znížená",J547,0)</f>
        <v>17.079999999999998</v>
      </c>
      <c r="BG547" s="239">
        <f>IF(N547="zákl. prenesená",J547,0)</f>
        <v>0</v>
      </c>
      <c r="BH547" s="239">
        <f>IF(N547="zníž. prenesená",J547,0)</f>
        <v>0</v>
      </c>
      <c r="BI547" s="239">
        <f>IF(N547="nulová",J547,0)</f>
        <v>0</v>
      </c>
      <c r="BJ547" s="14" t="s">
        <v>81</v>
      </c>
      <c r="BK547" s="239">
        <f>ROUND(I547*H547,2)</f>
        <v>17.079999999999998</v>
      </c>
      <c r="BL547" s="14" t="s">
        <v>268</v>
      </c>
      <c r="BM547" s="238" t="s">
        <v>1471</v>
      </c>
    </row>
    <row r="548" s="2" customFormat="1" ht="16.5" customHeight="1">
      <c r="A548" s="31"/>
      <c r="B548" s="32"/>
      <c r="C548" s="240" t="s">
        <v>814</v>
      </c>
      <c r="D548" s="240" t="s">
        <v>194</v>
      </c>
      <c r="E548" s="241" t="s">
        <v>1472</v>
      </c>
      <c r="F548" s="242" t="s">
        <v>1473</v>
      </c>
      <c r="G548" s="243" t="s">
        <v>250</v>
      </c>
      <c r="H548" s="244">
        <v>7</v>
      </c>
      <c r="I548" s="245">
        <v>2.3700000000000001</v>
      </c>
      <c r="J548" s="245">
        <f>ROUND(I548*H548,2)</f>
        <v>16.59</v>
      </c>
      <c r="K548" s="246"/>
      <c r="L548" s="247"/>
      <c r="M548" s="248" t="s">
        <v>1</v>
      </c>
      <c r="N548" s="249" t="s">
        <v>38</v>
      </c>
      <c r="O548" s="236">
        <v>0</v>
      </c>
      <c r="P548" s="236">
        <f>O548*H548</f>
        <v>0</v>
      </c>
      <c r="Q548" s="236">
        <v>0</v>
      </c>
      <c r="R548" s="236">
        <f>Q548*H548</f>
        <v>0</v>
      </c>
      <c r="S548" s="236">
        <v>0</v>
      </c>
      <c r="T548" s="237">
        <f>S548*H548</f>
        <v>0</v>
      </c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R548" s="238" t="s">
        <v>626</v>
      </c>
      <c r="AT548" s="238" t="s">
        <v>194</v>
      </c>
      <c r="AU548" s="238" t="s">
        <v>81</v>
      </c>
      <c r="AY548" s="14" t="s">
        <v>154</v>
      </c>
      <c r="BE548" s="239">
        <f>IF(N548="základná",J548,0)</f>
        <v>0</v>
      </c>
      <c r="BF548" s="239">
        <f>IF(N548="znížená",J548,0)</f>
        <v>16.59</v>
      </c>
      <c r="BG548" s="239">
        <f>IF(N548="zákl. prenesená",J548,0)</f>
        <v>0</v>
      </c>
      <c r="BH548" s="239">
        <f>IF(N548="zníž. prenesená",J548,0)</f>
        <v>0</v>
      </c>
      <c r="BI548" s="239">
        <f>IF(N548="nulová",J548,0)</f>
        <v>0</v>
      </c>
      <c r="BJ548" s="14" t="s">
        <v>81</v>
      </c>
      <c r="BK548" s="239">
        <f>ROUND(I548*H548,2)</f>
        <v>16.59</v>
      </c>
      <c r="BL548" s="14" t="s">
        <v>268</v>
      </c>
      <c r="BM548" s="238" t="s">
        <v>1474</v>
      </c>
    </row>
    <row r="549" s="2" customFormat="1" ht="24.15" customHeight="1">
      <c r="A549" s="31"/>
      <c r="B549" s="32"/>
      <c r="C549" s="227" t="s">
        <v>1475</v>
      </c>
      <c r="D549" s="227" t="s">
        <v>156</v>
      </c>
      <c r="E549" s="228" t="s">
        <v>1476</v>
      </c>
      <c r="F549" s="229" t="s">
        <v>1477</v>
      </c>
      <c r="G549" s="230" t="s">
        <v>250</v>
      </c>
      <c r="H549" s="231">
        <v>16</v>
      </c>
      <c r="I549" s="232">
        <v>3.2000000000000002</v>
      </c>
      <c r="J549" s="232">
        <f>ROUND(I549*H549,2)</f>
        <v>51.200000000000003</v>
      </c>
      <c r="K549" s="233"/>
      <c r="L549" s="34"/>
      <c r="M549" s="234" t="s">
        <v>1</v>
      </c>
      <c r="N549" s="235" t="s">
        <v>38</v>
      </c>
      <c r="O549" s="236">
        <v>0.182</v>
      </c>
      <c r="P549" s="236">
        <f>O549*H549</f>
        <v>2.9119999999999999</v>
      </c>
      <c r="Q549" s="236">
        <v>0</v>
      </c>
      <c r="R549" s="236">
        <f>Q549*H549</f>
        <v>0</v>
      </c>
      <c r="S549" s="236">
        <v>0</v>
      </c>
      <c r="T549" s="237">
        <f>S549*H549</f>
        <v>0</v>
      </c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R549" s="238" t="s">
        <v>268</v>
      </c>
      <c r="AT549" s="238" t="s">
        <v>156</v>
      </c>
      <c r="AU549" s="238" t="s">
        <v>81</v>
      </c>
      <c r="AY549" s="14" t="s">
        <v>154</v>
      </c>
      <c r="BE549" s="239">
        <f>IF(N549="základná",J549,0)</f>
        <v>0</v>
      </c>
      <c r="BF549" s="239">
        <f>IF(N549="znížená",J549,0)</f>
        <v>51.200000000000003</v>
      </c>
      <c r="BG549" s="239">
        <f>IF(N549="zákl. prenesená",J549,0)</f>
        <v>0</v>
      </c>
      <c r="BH549" s="239">
        <f>IF(N549="zníž. prenesená",J549,0)</f>
        <v>0</v>
      </c>
      <c r="BI549" s="239">
        <f>IF(N549="nulová",J549,0)</f>
        <v>0</v>
      </c>
      <c r="BJ549" s="14" t="s">
        <v>81</v>
      </c>
      <c r="BK549" s="239">
        <f>ROUND(I549*H549,2)</f>
        <v>51.200000000000003</v>
      </c>
      <c r="BL549" s="14" t="s">
        <v>268</v>
      </c>
      <c r="BM549" s="238" t="s">
        <v>566</v>
      </c>
    </row>
    <row r="550" s="2" customFormat="1" ht="16.5" customHeight="1">
      <c r="A550" s="31"/>
      <c r="B550" s="32"/>
      <c r="C550" s="240" t="s">
        <v>818</v>
      </c>
      <c r="D550" s="240" t="s">
        <v>194</v>
      </c>
      <c r="E550" s="241" t="s">
        <v>1478</v>
      </c>
      <c r="F550" s="242" t="s">
        <v>1479</v>
      </c>
      <c r="G550" s="243" t="s">
        <v>250</v>
      </c>
      <c r="H550" s="244">
        <v>16</v>
      </c>
      <c r="I550" s="245">
        <v>7.1799999999999997</v>
      </c>
      <c r="J550" s="245">
        <f>ROUND(I550*H550,2)</f>
        <v>114.88</v>
      </c>
      <c r="K550" s="246"/>
      <c r="L550" s="247"/>
      <c r="M550" s="248" t="s">
        <v>1</v>
      </c>
      <c r="N550" s="249" t="s">
        <v>38</v>
      </c>
      <c r="O550" s="236">
        <v>0</v>
      </c>
      <c r="P550" s="236">
        <f>O550*H550</f>
        <v>0</v>
      </c>
      <c r="Q550" s="236">
        <v>0</v>
      </c>
      <c r="R550" s="236">
        <f>Q550*H550</f>
        <v>0</v>
      </c>
      <c r="S550" s="236">
        <v>0</v>
      </c>
      <c r="T550" s="237">
        <f>S550*H550</f>
        <v>0</v>
      </c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R550" s="238" t="s">
        <v>626</v>
      </c>
      <c r="AT550" s="238" t="s">
        <v>194</v>
      </c>
      <c r="AU550" s="238" t="s">
        <v>81</v>
      </c>
      <c r="AY550" s="14" t="s">
        <v>154</v>
      </c>
      <c r="BE550" s="239">
        <f>IF(N550="základná",J550,0)</f>
        <v>0</v>
      </c>
      <c r="BF550" s="239">
        <f>IF(N550="znížená",J550,0)</f>
        <v>114.88</v>
      </c>
      <c r="BG550" s="239">
        <f>IF(N550="zákl. prenesená",J550,0)</f>
        <v>0</v>
      </c>
      <c r="BH550" s="239">
        <f>IF(N550="zníž. prenesená",J550,0)</f>
        <v>0</v>
      </c>
      <c r="BI550" s="239">
        <f>IF(N550="nulová",J550,0)</f>
        <v>0</v>
      </c>
      <c r="BJ550" s="14" t="s">
        <v>81</v>
      </c>
      <c r="BK550" s="239">
        <f>ROUND(I550*H550,2)</f>
        <v>114.88</v>
      </c>
      <c r="BL550" s="14" t="s">
        <v>268</v>
      </c>
      <c r="BM550" s="238" t="s">
        <v>1480</v>
      </c>
    </row>
    <row r="551" s="2" customFormat="1" ht="16.5" customHeight="1">
      <c r="A551" s="31"/>
      <c r="B551" s="32"/>
      <c r="C551" s="240" t="s">
        <v>1481</v>
      </c>
      <c r="D551" s="240" t="s">
        <v>194</v>
      </c>
      <c r="E551" s="241" t="s">
        <v>1482</v>
      </c>
      <c r="F551" s="242" t="s">
        <v>1483</v>
      </c>
      <c r="G551" s="243" t="s">
        <v>250</v>
      </c>
      <c r="H551" s="244">
        <v>16</v>
      </c>
      <c r="I551" s="245">
        <v>0.87</v>
      </c>
      <c r="J551" s="245">
        <f>ROUND(I551*H551,2)</f>
        <v>13.92</v>
      </c>
      <c r="K551" s="246"/>
      <c r="L551" s="247"/>
      <c r="M551" s="248" t="s">
        <v>1</v>
      </c>
      <c r="N551" s="249" t="s">
        <v>38</v>
      </c>
      <c r="O551" s="236">
        <v>0</v>
      </c>
      <c r="P551" s="236">
        <f>O551*H551</f>
        <v>0</v>
      </c>
      <c r="Q551" s="236">
        <v>0</v>
      </c>
      <c r="R551" s="236">
        <f>Q551*H551</f>
        <v>0</v>
      </c>
      <c r="S551" s="236">
        <v>0</v>
      </c>
      <c r="T551" s="237">
        <f>S551*H551</f>
        <v>0</v>
      </c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R551" s="238" t="s">
        <v>626</v>
      </c>
      <c r="AT551" s="238" t="s">
        <v>194</v>
      </c>
      <c r="AU551" s="238" t="s">
        <v>81</v>
      </c>
      <c r="AY551" s="14" t="s">
        <v>154</v>
      </c>
      <c r="BE551" s="239">
        <f>IF(N551="základná",J551,0)</f>
        <v>0</v>
      </c>
      <c r="BF551" s="239">
        <f>IF(N551="znížená",J551,0)</f>
        <v>13.92</v>
      </c>
      <c r="BG551" s="239">
        <f>IF(N551="zákl. prenesená",J551,0)</f>
        <v>0</v>
      </c>
      <c r="BH551" s="239">
        <f>IF(N551="zníž. prenesená",J551,0)</f>
        <v>0</v>
      </c>
      <c r="BI551" s="239">
        <f>IF(N551="nulová",J551,0)</f>
        <v>0</v>
      </c>
      <c r="BJ551" s="14" t="s">
        <v>81</v>
      </c>
      <c r="BK551" s="239">
        <f>ROUND(I551*H551,2)</f>
        <v>13.92</v>
      </c>
      <c r="BL551" s="14" t="s">
        <v>268</v>
      </c>
      <c r="BM551" s="238" t="s">
        <v>1484</v>
      </c>
    </row>
    <row r="552" s="2" customFormat="1" ht="16.5" customHeight="1">
      <c r="A552" s="31"/>
      <c r="B552" s="32"/>
      <c r="C552" s="240" t="s">
        <v>1320</v>
      </c>
      <c r="D552" s="240" t="s">
        <v>194</v>
      </c>
      <c r="E552" s="241" t="s">
        <v>1485</v>
      </c>
      <c r="F552" s="242" t="s">
        <v>1486</v>
      </c>
      <c r="G552" s="243" t="s">
        <v>250</v>
      </c>
      <c r="H552" s="244">
        <v>16</v>
      </c>
      <c r="I552" s="245">
        <v>0.84999999999999998</v>
      </c>
      <c r="J552" s="245">
        <f>ROUND(I552*H552,2)</f>
        <v>13.6</v>
      </c>
      <c r="K552" s="246"/>
      <c r="L552" s="247"/>
      <c r="M552" s="248" t="s">
        <v>1</v>
      </c>
      <c r="N552" s="249" t="s">
        <v>38</v>
      </c>
      <c r="O552" s="236">
        <v>0</v>
      </c>
      <c r="P552" s="236">
        <f>O552*H552</f>
        <v>0</v>
      </c>
      <c r="Q552" s="236">
        <v>0</v>
      </c>
      <c r="R552" s="236">
        <f>Q552*H552</f>
        <v>0</v>
      </c>
      <c r="S552" s="236">
        <v>0</v>
      </c>
      <c r="T552" s="237">
        <f>S552*H552</f>
        <v>0</v>
      </c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R552" s="238" t="s">
        <v>626</v>
      </c>
      <c r="AT552" s="238" t="s">
        <v>194</v>
      </c>
      <c r="AU552" s="238" t="s">
        <v>81</v>
      </c>
      <c r="AY552" s="14" t="s">
        <v>154</v>
      </c>
      <c r="BE552" s="239">
        <f>IF(N552="základná",J552,0)</f>
        <v>0</v>
      </c>
      <c r="BF552" s="239">
        <f>IF(N552="znížená",J552,0)</f>
        <v>13.6</v>
      </c>
      <c r="BG552" s="239">
        <f>IF(N552="zákl. prenesená",J552,0)</f>
        <v>0</v>
      </c>
      <c r="BH552" s="239">
        <f>IF(N552="zníž. prenesená",J552,0)</f>
        <v>0</v>
      </c>
      <c r="BI552" s="239">
        <f>IF(N552="nulová",J552,0)</f>
        <v>0</v>
      </c>
      <c r="BJ552" s="14" t="s">
        <v>81</v>
      </c>
      <c r="BK552" s="239">
        <f>ROUND(I552*H552,2)</f>
        <v>13.6</v>
      </c>
      <c r="BL552" s="14" t="s">
        <v>268</v>
      </c>
      <c r="BM552" s="238" t="s">
        <v>1487</v>
      </c>
    </row>
    <row r="553" s="2" customFormat="1" ht="33" customHeight="1">
      <c r="A553" s="31"/>
      <c r="B553" s="32"/>
      <c r="C553" s="227" t="s">
        <v>1488</v>
      </c>
      <c r="D553" s="227" t="s">
        <v>156</v>
      </c>
      <c r="E553" s="228" t="s">
        <v>1489</v>
      </c>
      <c r="F553" s="229" t="s">
        <v>1490</v>
      </c>
      <c r="G553" s="230" t="s">
        <v>250</v>
      </c>
      <c r="H553" s="231">
        <v>23</v>
      </c>
      <c r="I553" s="232">
        <v>2.79</v>
      </c>
      <c r="J553" s="232">
        <f>ROUND(I553*H553,2)</f>
        <v>64.170000000000002</v>
      </c>
      <c r="K553" s="233"/>
      <c r="L553" s="34"/>
      <c r="M553" s="234" t="s">
        <v>1</v>
      </c>
      <c r="N553" s="235" t="s">
        <v>38</v>
      </c>
      <c r="O553" s="236">
        <v>0.159</v>
      </c>
      <c r="P553" s="236">
        <f>O553*H553</f>
        <v>3.657</v>
      </c>
      <c r="Q553" s="236">
        <v>0</v>
      </c>
      <c r="R553" s="236">
        <f>Q553*H553</f>
        <v>0</v>
      </c>
      <c r="S553" s="236">
        <v>0</v>
      </c>
      <c r="T553" s="237">
        <f>S553*H553</f>
        <v>0</v>
      </c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R553" s="238" t="s">
        <v>268</v>
      </c>
      <c r="AT553" s="238" t="s">
        <v>156</v>
      </c>
      <c r="AU553" s="238" t="s">
        <v>81</v>
      </c>
      <c r="AY553" s="14" t="s">
        <v>154</v>
      </c>
      <c r="BE553" s="239">
        <f>IF(N553="základná",J553,0)</f>
        <v>0</v>
      </c>
      <c r="BF553" s="239">
        <f>IF(N553="znížená",J553,0)</f>
        <v>64.170000000000002</v>
      </c>
      <c r="BG553" s="239">
        <f>IF(N553="zákl. prenesená",J553,0)</f>
        <v>0</v>
      </c>
      <c r="BH553" s="239">
        <f>IF(N553="zníž. prenesená",J553,0)</f>
        <v>0</v>
      </c>
      <c r="BI553" s="239">
        <f>IF(N553="nulová",J553,0)</f>
        <v>0</v>
      </c>
      <c r="BJ553" s="14" t="s">
        <v>81</v>
      </c>
      <c r="BK553" s="239">
        <f>ROUND(I553*H553,2)</f>
        <v>64.170000000000002</v>
      </c>
      <c r="BL553" s="14" t="s">
        <v>268</v>
      </c>
      <c r="BM553" s="238" t="s">
        <v>1491</v>
      </c>
    </row>
    <row r="554" s="2" customFormat="1" ht="16.5" customHeight="1">
      <c r="A554" s="31"/>
      <c r="B554" s="32"/>
      <c r="C554" s="240" t="s">
        <v>825</v>
      </c>
      <c r="D554" s="240" t="s">
        <v>194</v>
      </c>
      <c r="E554" s="241" t="s">
        <v>1492</v>
      </c>
      <c r="F554" s="242" t="s">
        <v>1493</v>
      </c>
      <c r="G554" s="243" t="s">
        <v>250</v>
      </c>
      <c r="H554" s="244">
        <v>23</v>
      </c>
      <c r="I554" s="245">
        <v>4.2400000000000002</v>
      </c>
      <c r="J554" s="245">
        <f>ROUND(I554*H554,2)</f>
        <v>97.519999999999996</v>
      </c>
      <c r="K554" s="246"/>
      <c r="L554" s="247"/>
      <c r="M554" s="248" t="s">
        <v>1</v>
      </c>
      <c r="N554" s="249" t="s">
        <v>38</v>
      </c>
      <c r="O554" s="236">
        <v>0</v>
      </c>
      <c r="P554" s="236">
        <f>O554*H554</f>
        <v>0</v>
      </c>
      <c r="Q554" s="236">
        <v>0</v>
      </c>
      <c r="R554" s="236">
        <f>Q554*H554</f>
        <v>0</v>
      </c>
      <c r="S554" s="236">
        <v>0</v>
      </c>
      <c r="T554" s="237">
        <f>S554*H554</f>
        <v>0</v>
      </c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R554" s="238" t="s">
        <v>626</v>
      </c>
      <c r="AT554" s="238" t="s">
        <v>194</v>
      </c>
      <c r="AU554" s="238" t="s">
        <v>81</v>
      </c>
      <c r="AY554" s="14" t="s">
        <v>154</v>
      </c>
      <c r="BE554" s="239">
        <f>IF(N554="základná",J554,0)</f>
        <v>0</v>
      </c>
      <c r="BF554" s="239">
        <f>IF(N554="znížená",J554,0)</f>
        <v>97.519999999999996</v>
      </c>
      <c r="BG554" s="239">
        <f>IF(N554="zákl. prenesená",J554,0)</f>
        <v>0</v>
      </c>
      <c r="BH554" s="239">
        <f>IF(N554="zníž. prenesená",J554,0)</f>
        <v>0</v>
      </c>
      <c r="BI554" s="239">
        <f>IF(N554="nulová",J554,0)</f>
        <v>0</v>
      </c>
      <c r="BJ554" s="14" t="s">
        <v>81</v>
      </c>
      <c r="BK554" s="239">
        <f>ROUND(I554*H554,2)</f>
        <v>97.519999999999996</v>
      </c>
      <c r="BL554" s="14" t="s">
        <v>268</v>
      </c>
      <c r="BM554" s="238" t="s">
        <v>829</v>
      </c>
    </row>
    <row r="555" s="2" customFormat="1" ht="24.15" customHeight="1">
      <c r="A555" s="31"/>
      <c r="B555" s="32"/>
      <c r="C555" s="227" t="s">
        <v>1494</v>
      </c>
      <c r="D555" s="227" t="s">
        <v>156</v>
      </c>
      <c r="E555" s="228" t="s">
        <v>1495</v>
      </c>
      <c r="F555" s="229" t="s">
        <v>1496</v>
      </c>
      <c r="G555" s="230" t="s">
        <v>250</v>
      </c>
      <c r="H555" s="231">
        <v>1</v>
      </c>
      <c r="I555" s="232">
        <v>6.6200000000000001</v>
      </c>
      <c r="J555" s="232">
        <f>ROUND(I555*H555,2)</f>
        <v>6.6200000000000001</v>
      </c>
      <c r="K555" s="233"/>
      <c r="L555" s="34"/>
      <c r="M555" s="234" t="s">
        <v>1</v>
      </c>
      <c r="N555" s="235" t="s">
        <v>38</v>
      </c>
      <c r="O555" s="236">
        <v>0.377</v>
      </c>
      <c r="P555" s="236">
        <f>O555*H555</f>
        <v>0.377</v>
      </c>
      <c r="Q555" s="236">
        <v>0</v>
      </c>
      <c r="R555" s="236">
        <f>Q555*H555</f>
        <v>0</v>
      </c>
      <c r="S555" s="236">
        <v>0</v>
      </c>
      <c r="T555" s="237">
        <f>S555*H555</f>
        <v>0</v>
      </c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R555" s="238" t="s">
        <v>268</v>
      </c>
      <c r="AT555" s="238" t="s">
        <v>156</v>
      </c>
      <c r="AU555" s="238" t="s">
        <v>81</v>
      </c>
      <c r="AY555" s="14" t="s">
        <v>154</v>
      </c>
      <c r="BE555" s="239">
        <f>IF(N555="základná",J555,0)</f>
        <v>0</v>
      </c>
      <c r="BF555" s="239">
        <f>IF(N555="znížená",J555,0)</f>
        <v>6.6200000000000001</v>
      </c>
      <c r="BG555" s="239">
        <f>IF(N555="zákl. prenesená",J555,0)</f>
        <v>0</v>
      </c>
      <c r="BH555" s="239">
        <f>IF(N555="zníž. prenesená",J555,0)</f>
        <v>0</v>
      </c>
      <c r="BI555" s="239">
        <f>IF(N555="nulová",J555,0)</f>
        <v>0</v>
      </c>
      <c r="BJ555" s="14" t="s">
        <v>81</v>
      </c>
      <c r="BK555" s="239">
        <f>ROUND(I555*H555,2)</f>
        <v>6.6200000000000001</v>
      </c>
      <c r="BL555" s="14" t="s">
        <v>268</v>
      </c>
      <c r="BM555" s="238" t="s">
        <v>886</v>
      </c>
    </row>
    <row r="556" s="2" customFormat="1" ht="16.5" customHeight="1">
      <c r="A556" s="31"/>
      <c r="B556" s="32"/>
      <c r="C556" s="240" t="s">
        <v>828</v>
      </c>
      <c r="D556" s="240" t="s">
        <v>194</v>
      </c>
      <c r="E556" s="241" t="s">
        <v>1497</v>
      </c>
      <c r="F556" s="242" t="s">
        <v>1498</v>
      </c>
      <c r="G556" s="243" t="s">
        <v>250</v>
      </c>
      <c r="H556" s="244">
        <v>1</v>
      </c>
      <c r="I556" s="245">
        <v>19.550000000000001</v>
      </c>
      <c r="J556" s="245">
        <f>ROUND(I556*H556,2)</f>
        <v>19.550000000000001</v>
      </c>
      <c r="K556" s="246"/>
      <c r="L556" s="247"/>
      <c r="M556" s="248" t="s">
        <v>1</v>
      </c>
      <c r="N556" s="249" t="s">
        <v>38</v>
      </c>
      <c r="O556" s="236">
        <v>0</v>
      </c>
      <c r="P556" s="236">
        <f>O556*H556</f>
        <v>0</v>
      </c>
      <c r="Q556" s="236">
        <v>0</v>
      </c>
      <c r="R556" s="236">
        <f>Q556*H556</f>
        <v>0</v>
      </c>
      <c r="S556" s="236">
        <v>0</v>
      </c>
      <c r="T556" s="237">
        <f>S556*H556</f>
        <v>0</v>
      </c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R556" s="238" t="s">
        <v>626</v>
      </c>
      <c r="AT556" s="238" t="s">
        <v>194</v>
      </c>
      <c r="AU556" s="238" t="s">
        <v>81</v>
      </c>
      <c r="AY556" s="14" t="s">
        <v>154</v>
      </c>
      <c r="BE556" s="239">
        <f>IF(N556="základná",J556,0)</f>
        <v>0</v>
      </c>
      <c r="BF556" s="239">
        <f>IF(N556="znížená",J556,0)</f>
        <v>19.550000000000001</v>
      </c>
      <c r="BG556" s="239">
        <f>IF(N556="zákl. prenesená",J556,0)</f>
        <v>0</v>
      </c>
      <c r="BH556" s="239">
        <f>IF(N556="zníž. prenesená",J556,0)</f>
        <v>0</v>
      </c>
      <c r="BI556" s="239">
        <f>IF(N556="nulová",J556,0)</f>
        <v>0</v>
      </c>
      <c r="BJ556" s="14" t="s">
        <v>81</v>
      </c>
      <c r="BK556" s="239">
        <f>ROUND(I556*H556,2)</f>
        <v>19.550000000000001</v>
      </c>
      <c r="BL556" s="14" t="s">
        <v>268</v>
      </c>
      <c r="BM556" s="238" t="s">
        <v>1499</v>
      </c>
    </row>
    <row r="557" s="2" customFormat="1" ht="16.5" customHeight="1">
      <c r="A557" s="31"/>
      <c r="B557" s="32"/>
      <c r="C557" s="227" t="s">
        <v>1500</v>
      </c>
      <c r="D557" s="227" t="s">
        <v>156</v>
      </c>
      <c r="E557" s="228" t="s">
        <v>1501</v>
      </c>
      <c r="F557" s="229" t="s">
        <v>1502</v>
      </c>
      <c r="G557" s="230" t="s">
        <v>250</v>
      </c>
      <c r="H557" s="231">
        <v>6</v>
      </c>
      <c r="I557" s="232">
        <v>7.3799999999999999</v>
      </c>
      <c r="J557" s="232">
        <f>ROUND(I557*H557,2)</f>
        <v>44.280000000000001</v>
      </c>
      <c r="K557" s="233"/>
      <c r="L557" s="34"/>
      <c r="M557" s="234" t="s">
        <v>1</v>
      </c>
      <c r="N557" s="235" t="s">
        <v>38</v>
      </c>
      <c r="O557" s="236">
        <v>0.41999999999999998</v>
      </c>
      <c r="P557" s="236">
        <f>O557*H557</f>
        <v>2.52</v>
      </c>
      <c r="Q557" s="236">
        <v>0</v>
      </c>
      <c r="R557" s="236">
        <f>Q557*H557</f>
        <v>0</v>
      </c>
      <c r="S557" s="236">
        <v>0</v>
      </c>
      <c r="T557" s="237">
        <f>S557*H557</f>
        <v>0</v>
      </c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R557" s="238" t="s">
        <v>268</v>
      </c>
      <c r="AT557" s="238" t="s">
        <v>156</v>
      </c>
      <c r="AU557" s="238" t="s">
        <v>81</v>
      </c>
      <c r="AY557" s="14" t="s">
        <v>154</v>
      </c>
      <c r="BE557" s="239">
        <f>IF(N557="základná",J557,0)</f>
        <v>0</v>
      </c>
      <c r="BF557" s="239">
        <f>IF(N557="znížená",J557,0)</f>
        <v>44.280000000000001</v>
      </c>
      <c r="BG557" s="239">
        <f>IF(N557="zákl. prenesená",J557,0)</f>
        <v>0</v>
      </c>
      <c r="BH557" s="239">
        <f>IF(N557="zníž. prenesená",J557,0)</f>
        <v>0</v>
      </c>
      <c r="BI557" s="239">
        <f>IF(N557="nulová",J557,0)</f>
        <v>0</v>
      </c>
      <c r="BJ557" s="14" t="s">
        <v>81</v>
      </c>
      <c r="BK557" s="239">
        <f>ROUND(I557*H557,2)</f>
        <v>44.280000000000001</v>
      </c>
      <c r="BL557" s="14" t="s">
        <v>268</v>
      </c>
      <c r="BM557" s="238" t="s">
        <v>1503</v>
      </c>
    </row>
    <row r="558" s="2" customFormat="1" ht="16.5" customHeight="1">
      <c r="A558" s="31"/>
      <c r="B558" s="32"/>
      <c r="C558" s="240" t="s">
        <v>834</v>
      </c>
      <c r="D558" s="240" t="s">
        <v>194</v>
      </c>
      <c r="E558" s="241" t="s">
        <v>1504</v>
      </c>
      <c r="F558" s="242" t="s">
        <v>1505</v>
      </c>
      <c r="G558" s="243" t="s">
        <v>250</v>
      </c>
      <c r="H558" s="244">
        <v>6</v>
      </c>
      <c r="I558" s="245">
        <v>24.239999999999998</v>
      </c>
      <c r="J558" s="245">
        <f>ROUND(I558*H558,2)</f>
        <v>145.44</v>
      </c>
      <c r="K558" s="246"/>
      <c r="L558" s="247"/>
      <c r="M558" s="248" t="s">
        <v>1</v>
      </c>
      <c r="N558" s="249" t="s">
        <v>38</v>
      </c>
      <c r="O558" s="236">
        <v>0</v>
      </c>
      <c r="P558" s="236">
        <f>O558*H558</f>
        <v>0</v>
      </c>
      <c r="Q558" s="236">
        <v>0</v>
      </c>
      <c r="R558" s="236">
        <f>Q558*H558</f>
        <v>0</v>
      </c>
      <c r="S558" s="236">
        <v>0</v>
      </c>
      <c r="T558" s="237">
        <f>S558*H558</f>
        <v>0</v>
      </c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R558" s="238" t="s">
        <v>626</v>
      </c>
      <c r="AT558" s="238" t="s">
        <v>194</v>
      </c>
      <c r="AU558" s="238" t="s">
        <v>81</v>
      </c>
      <c r="AY558" s="14" t="s">
        <v>154</v>
      </c>
      <c r="BE558" s="239">
        <f>IF(N558="základná",J558,0)</f>
        <v>0</v>
      </c>
      <c r="BF558" s="239">
        <f>IF(N558="znížená",J558,0)</f>
        <v>145.44</v>
      </c>
      <c r="BG558" s="239">
        <f>IF(N558="zákl. prenesená",J558,0)</f>
        <v>0</v>
      </c>
      <c r="BH558" s="239">
        <f>IF(N558="zníž. prenesená",J558,0)</f>
        <v>0</v>
      </c>
      <c r="BI558" s="239">
        <f>IF(N558="nulová",J558,0)</f>
        <v>0</v>
      </c>
      <c r="BJ558" s="14" t="s">
        <v>81</v>
      </c>
      <c r="BK558" s="239">
        <f>ROUND(I558*H558,2)</f>
        <v>145.44</v>
      </c>
      <c r="BL558" s="14" t="s">
        <v>268</v>
      </c>
      <c r="BM558" s="238" t="s">
        <v>1506</v>
      </c>
    </row>
    <row r="559" s="2" customFormat="1" ht="16.5" customHeight="1">
      <c r="A559" s="31"/>
      <c r="B559" s="32"/>
      <c r="C559" s="227" t="s">
        <v>1507</v>
      </c>
      <c r="D559" s="227" t="s">
        <v>156</v>
      </c>
      <c r="E559" s="228" t="s">
        <v>1508</v>
      </c>
      <c r="F559" s="229" t="s">
        <v>1509</v>
      </c>
      <c r="G559" s="230" t="s">
        <v>250</v>
      </c>
      <c r="H559" s="231">
        <v>3</v>
      </c>
      <c r="I559" s="232">
        <v>7.5499999999999998</v>
      </c>
      <c r="J559" s="232">
        <f>ROUND(I559*H559,2)</f>
        <v>22.649999999999999</v>
      </c>
      <c r="K559" s="233"/>
      <c r="L559" s="34"/>
      <c r="M559" s="234" t="s">
        <v>1</v>
      </c>
      <c r="N559" s="235" t="s">
        <v>38</v>
      </c>
      <c r="O559" s="236">
        <v>0.42999999999999999</v>
      </c>
      <c r="P559" s="236">
        <f>O559*H559</f>
        <v>1.29</v>
      </c>
      <c r="Q559" s="236">
        <v>0</v>
      </c>
      <c r="R559" s="236">
        <f>Q559*H559</f>
        <v>0</v>
      </c>
      <c r="S559" s="236">
        <v>0</v>
      </c>
      <c r="T559" s="237">
        <f>S559*H559</f>
        <v>0</v>
      </c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R559" s="238" t="s">
        <v>268</v>
      </c>
      <c r="AT559" s="238" t="s">
        <v>156</v>
      </c>
      <c r="AU559" s="238" t="s">
        <v>81</v>
      </c>
      <c r="AY559" s="14" t="s">
        <v>154</v>
      </c>
      <c r="BE559" s="239">
        <f>IF(N559="základná",J559,0)</f>
        <v>0</v>
      </c>
      <c r="BF559" s="239">
        <f>IF(N559="znížená",J559,0)</f>
        <v>22.649999999999999</v>
      </c>
      <c r="BG559" s="239">
        <f>IF(N559="zákl. prenesená",J559,0)</f>
        <v>0</v>
      </c>
      <c r="BH559" s="239">
        <f>IF(N559="zníž. prenesená",J559,0)</f>
        <v>0</v>
      </c>
      <c r="BI559" s="239">
        <f>IF(N559="nulová",J559,0)</f>
        <v>0</v>
      </c>
      <c r="BJ559" s="14" t="s">
        <v>81</v>
      </c>
      <c r="BK559" s="239">
        <f>ROUND(I559*H559,2)</f>
        <v>22.649999999999999</v>
      </c>
      <c r="BL559" s="14" t="s">
        <v>268</v>
      </c>
      <c r="BM559" s="238" t="s">
        <v>1510</v>
      </c>
    </row>
    <row r="560" s="2" customFormat="1" ht="16.5" customHeight="1">
      <c r="A560" s="31"/>
      <c r="B560" s="32"/>
      <c r="C560" s="240" t="s">
        <v>837</v>
      </c>
      <c r="D560" s="240" t="s">
        <v>194</v>
      </c>
      <c r="E560" s="241" t="s">
        <v>1511</v>
      </c>
      <c r="F560" s="242" t="s">
        <v>1512</v>
      </c>
      <c r="G560" s="243" t="s">
        <v>250</v>
      </c>
      <c r="H560" s="244">
        <v>3</v>
      </c>
      <c r="I560" s="245">
        <v>26.219999999999999</v>
      </c>
      <c r="J560" s="245">
        <f>ROUND(I560*H560,2)</f>
        <v>78.659999999999997</v>
      </c>
      <c r="K560" s="246"/>
      <c r="L560" s="247"/>
      <c r="M560" s="248" t="s">
        <v>1</v>
      </c>
      <c r="N560" s="249" t="s">
        <v>38</v>
      </c>
      <c r="O560" s="236">
        <v>0</v>
      </c>
      <c r="P560" s="236">
        <f>O560*H560</f>
        <v>0</v>
      </c>
      <c r="Q560" s="236">
        <v>0</v>
      </c>
      <c r="R560" s="236">
        <f>Q560*H560</f>
        <v>0</v>
      </c>
      <c r="S560" s="236">
        <v>0</v>
      </c>
      <c r="T560" s="237">
        <f>S560*H560</f>
        <v>0</v>
      </c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R560" s="238" t="s">
        <v>626</v>
      </c>
      <c r="AT560" s="238" t="s">
        <v>194</v>
      </c>
      <c r="AU560" s="238" t="s">
        <v>81</v>
      </c>
      <c r="AY560" s="14" t="s">
        <v>154</v>
      </c>
      <c r="BE560" s="239">
        <f>IF(N560="základná",J560,0)</f>
        <v>0</v>
      </c>
      <c r="BF560" s="239">
        <f>IF(N560="znížená",J560,0)</f>
        <v>78.659999999999997</v>
      </c>
      <c r="BG560" s="239">
        <f>IF(N560="zákl. prenesená",J560,0)</f>
        <v>0</v>
      </c>
      <c r="BH560" s="239">
        <f>IF(N560="zníž. prenesená",J560,0)</f>
        <v>0</v>
      </c>
      <c r="BI560" s="239">
        <f>IF(N560="nulová",J560,0)</f>
        <v>0</v>
      </c>
      <c r="BJ560" s="14" t="s">
        <v>81</v>
      </c>
      <c r="BK560" s="239">
        <f>ROUND(I560*H560,2)</f>
        <v>78.659999999999997</v>
      </c>
      <c r="BL560" s="14" t="s">
        <v>268</v>
      </c>
      <c r="BM560" s="238" t="s">
        <v>1513</v>
      </c>
    </row>
    <row r="561" s="2" customFormat="1" ht="16.5" customHeight="1">
      <c r="A561" s="31"/>
      <c r="B561" s="32"/>
      <c r="C561" s="227" t="s">
        <v>1514</v>
      </c>
      <c r="D561" s="227" t="s">
        <v>156</v>
      </c>
      <c r="E561" s="228" t="s">
        <v>1515</v>
      </c>
      <c r="F561" s="229" t="s">
        <v>1516</v>
      </c>
      <c r="G561" s="230" t="s">
        <v>250</v>
      </c>
      <c r="H561" s="231">
        <v>1</v>
      </c>
      <c r="I561" s="232">
        <v>11.51</v>
      </c>
      <c r="J561" s="232">
        <f>ROUND(I561*H561,2)</f>
        <v>11.51</v>
      </c>
      <c r="K561" s="233"/>
      <c r="L561" s="34"/>
      <c r="M561" s="234" t="s">
        <v>1</v>
      </c>
      <c r="N561" s="235" t="s">
        <v>38</v>
      </c>
      <c r="O561" s="236">
        <v>0.65500000000000003</v>
      </c>
      <c r="P561" s="236">
        <f>O561*H561</f>
        <v>0.65500000000000003</v>
      </c>
      <c r="Q561" s="236">
        <v>0</v>
      </c>
      <c r="R561" s="236">
        <f>Q561*H561</f>
        <v>0</v>
      </c>
      <c r="S561" s="236">
        <v>0</v>
      </c>
      <c r="T561" s="237">
        <f>S561*H561</f>
        <v>0</v>
      </c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R561" s="238" t="s">
        <v>268</v>
      </c>
      <c r="AT561" s="238" t="s">
        <v>156</v>
      </c>
      <c r="AU561" s="238" t="s">
        <v>81</v>
      </c>
      <c r="AY561" s="14" t="s">
        <v>154</v>
      </c>
      <c r="BE561" s="239">
        <f>IF(N561="základná",J561,0)</f>
        <v>0</v>
      </c>
      <c r="BF561" s="239">
        <f>IF(N561="znížená",J561,0)</f>
        <v>11.51</v>
      </c>
      <c r="BG561" s="239">
        <f>IF(N561="zákl. prenesená",J561,0)</f>
        <v>0</v>
      </c>
      <c r="BH561" s="239">
        <f>IF(N561="zníž. prenesená",J561,0)</f>
        <v>0</v>
      </c>
      <c r="BI561" s="239">
        <f>IF(N561="nulová",J561,0)</f>
        <v>0</v>
      </c>
      <c r="BJ561" s="14" t="s">
        <v>81</v>
      </c>
      <c r="BK561" s="239">
        <f>ROUND(I561*H561,2)</f>
        <v>11.51</v>
      </c>
      <c r="BL561" s="14" t="s">
        <v>268</v>
      </c>
      <c r="BM561" s="238" t="s">
        <v>1517</v>
      </c>
    </row>
    <row r="562" s="2" customFormat="1" ht="16.5" customHeight="1">
      <c r="A562" s="31"/>
      <c r="B562" s="32"/>
      <c r="C562" s="240" t="s">
        <v>841</v>
      </c>
      <c r="D562" s="240" t="s">
        <v>194</v>
      </c>
      <c r="E562" s="241" t="s">
        <v>1518</v>
      </c>
      <c r="F562" s="242" t="s">
        <v>1519</v>
      </c>
      <c r="G562" s="243" t="s">
        <v>250</v>
      </c>
      <c r="H562" s="244">
        <v>1</v>
      </c>
      <c r="I562" s="245">
        <v>47.359999999999999</v>
      </c>
      <c r="J562" s="245">
        <f>ROUND(I562*H562,2)</f>
        <v>47.359999999999999</v>
      </c>
      <c r="K562" s="246"/>
      <c r="L562" s="247"/>
      <c r="M562" s="248" t="s">
        <v>1</v>
      </c>
      <c r="N562" s="249" t="s">
        <v>38</v>
      </c>
      <c r="O562" s="236">
        <v>0</v>
      </c>
      <c r="P562" s="236">
        <f>O562*H562</f>
        <v>0</v>
      </c>
      <c r="Q562" s="236">
        <v>0</v>
      </c>
      <c r="R562" s="236">
        <f>Q562*H562</f>
        <v>0</v>
      </c>
      <c r="S562" s="236">
        <v>0</v>
      </c>
      <c r="T562" s="237">
        <f>S562*H562</f>
        <v>0</v>
      </c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R562" s="238" t="s">
        <v>626</v>
      </c>
      <c r="AT562" s="238" t="s">
        <v>194</v>
      </c>
      <c r="AU562" s="238" t="s">
        <v>81</v>
      </c>
      <c r="AY562" s="14" t="s">
        <v>154</v>
      </c>
      <c r="BE562" s="239">
        <f>IF(N562="základná",J562,0)</f>
        <v>0</v>
      </c>
      <c r="BF562" s="239">
        <f>IF(N562="znížená",J562,0)</f>
        <v>47.359999999999999</v>
      </c>
      <c r="BG562" s="239">
        <f>IF(N562="zákl. prenesená",J562,0)</f>
        <v>0</v>
      </c>
      <c r="BH562" s="239">
        <f>IF(N562="zníž. prenesená",J562,0)</f>
        <v>0</v>
      </c>
      <c r="BI562" s="239">
        <f>IF(N562="nulová",J562,0)</f>
        <v>0</v>
      </c>
      <c r="BJ562" s="14" t="s">
        <v>81</v>
      </c>
      <c r="BK562" s="239">
        <f>ROUND(I562*H562,2)</f>
        <v>47.359999999999999</v>
      </c>
      <c r="BL562" s="14" t="s">
        <v>268</v>
      </c>
      <c r="BM562" s="238" t="s">
        <v>1520</v>
      </c>
    </row>
    <row r="563" s="2" customFormat="1" ht="16.5" customHeight="1">
      <c r="A563" s="31"/>
      <c r="B563" s="32"/>
      <c r="C563" s="227" t="s">
        <v>1521</v>
      </c>
      <c r="D563" s="227" t="s">
        <v>156</v>
      </c>
      <c r="E563" s="228" t="s">
        <v>1522</v>
      </c>
      <c r="F563" s="229" t="s">
        <v>1523</v>
      </c>
      <c r="G563" s="230" t="s">
        <v>250</v>
      </c>
      <c r="H563" s="231">
        <v>1</v>
      </c>
      <c r="I563" s="232">
        <v>13.93</v>
      </c>
      <c r="J563" s="232">
        <f>ROUND(I563*H563,2)</f>
        <v>13.93</v>
      </c>
      <c r="K563" s="233"/>
      <c r="L563" s="34"/>
      <c r="M563" s="234" t="s">
        <v>1</v>
      </c>
      <c r="N563" s="235" t="s">
        <v>38</v>
      </c>
      <c r="O563" s="236">
        <v>0.79300000000000004</v>
      </c>
      <c r="P563" s="236">
        <f>O563*H563</f>
        <v>0.79300000000000004</v>
      </c>
      <c r="Q563" s="236">
        <v>0</v>
      </c>
      <c r="R563" s="236">
        <f>Q563*H563</f>
        <v>0</v>
      </c>
      <c r="S563" s="236">
        <v>0</v>
      </c>
      <c r="T563" s="237">
        <f>S563*H563</f>
        <v>0</v>
      </c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R563" s="238" t="s">
        <v>268</v>
      </c>
      <c r="AT563" s="238" t="s">
        <v>156</v>
      </c>
      <c r="AU563" s="238" t="s">
        <v>81</v>
      </c>
      <c r="AY563" s="14" t="s">
        <v>154</v>
      </c>
      <c r="BE563" s="239">
        <f>IF(N563="základná",J563,0)</f>
        <v>0</v>
      </c>
      <c r="BF563" s="239">
        <f>IF(N563="znížená",J563,0)</f>
        <v>13.93</v>
      </c>
      <c r="BG563" s="239">
        <f>IF(N563="zákl. prenesená",J563,0)</f>
        <v>0</v>
      </c>
      <c r="BH563" s="239">
        <f>IF(N563="zníž. prenesená",J563,0)</f>
        <v>0</v>
      </c>
      <c r="BI563" s="239">
        <f>IF(N563="nulová",J563,0)</f>
        <v>0</v>
      </c>
      <c r="BJ563" s="14" t="s">
        <v>81</v>
      </c>
      <c r="BK563" s="239">
        <f>ROUND(I563*H563,2)</f>
        <v>13.93</v>
      </c>
      <c r="BL563" s="14" t="s">
        <v>268</v>
      </c>
      <c r="BM563" s="238" t="s">
        <v>1524</v>
      </c>
    </row>
    <row r="564" s="2" customFormat="1" ht="16.5" customHeight="1">
      <c r="A564" s="31"/>
      <c r="B564" s="32"/>
      <c r="C564" s="240" t="s">
        <v>844</v>
      </c>
      <c r="D564" s="240" t="s">
        <v>194</v>
      </c>
      <c r="E564" s="241" t="s">
        <v>1525</v>
      </c>
      <c r="F564" s="242" t="s">
        <v>1526</v>
      </c>
      <c r="G564" s="243" t="s">
        <v>250</v>
      </c>
      <c r="H564" s="244">
        <v>1</v>
      </c>
      <c r="I564" s="245">
        <v>55.869999999999997</v>
      </c>
      <c r="J564" s="245">
        <f>ROUND(I564*H564,2)</f>
        <v>55.869999999999997</v>
      </c>
      <c r="K564" s="246"/>
      <c r="L564" s="247"/>
      <c r="M564" s="248" t="s">
        <v>1</v>
      </c>
      <c r="N564" s="249" t="s">
        <v>38</v>
      </c>
      <c r="O564" s="236">
        <v>0</v>
      </c>
      <c r="P564" s="236">
        <f>O564*H564</f>
        <v>0</v>
      </c>
      <c r="Q564" s="236">
        <v>0</v>
      </c>
      <c r="R564" s="236">
        <f>Q564*H564</f>
        <v>0</v>
      </c>
      <c r="S564" s="236">
        <v>0</v>
      </c>
      <c r="T564" s="237">
        <f>S564*H564</f>
        <v>0</v>
      </c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R564" s="238" t="s">
        <v>626</v>
      </c>
      <c r="AT564" s="238" t="s">
        <v>194</v>
      </c>
      <c r="AU564" s="238" t="s">
        <v>81</v>
      </c>
      <c r="AY564" s="14" t="s">
        <v>154</v>
      </c>
      <c r="BE564" s="239">
        <f>IF(N564="základná",J564,0)</f>
        <v>0</v>
      </c>
      <c r="BF564" s="239">
        <f>IF(N564="znížená",J564,0)</f>
        <v>55.869999999999997</v>
      </c>
      <c r="BG564" s="239">
        <f>IF(N564="zákl. prenesená",J564,0)</f>
        <v>0</v>
      </c>
      <c r="BH564" s="239">
        <f>IF(N564="zníž. prenesená",J564,0)</f>
        <v>0</v>
      </c>
      <c r="BI564" s="239">
        <f>IF(N564="nulová",J564,0)</f>
        <v>0</v>
      </c>
      <c r="BJ564" s="14" t="s">
        <v>81</v>
      </c>
      <c r="BK564" s="239">
        <f>ROUND(I564*H564,2)</f>
        <v>55.869999999999997</v>
      </c>
      <c r="BL564" s="14" t="s">
        <v>268</v>
      </c>
      <c r="BM564" s="238" t="s">
        <v>1527</v>
      </c>
    </row>
    <row r="565" s="2" customFormat="1" ht="24.15" customHeight="1">
      <c r="A565" s="31"/>
      <c r="B565" s="32"/>
      <c r="C565" s="227" t="s">
        <v>1528</v>
      </c>
      <c r="D565" s="227" t="s">
        <v>156</v>
      </c>
      <c r="E565" s="228" t="s">
        <v>1529</v>
      </c>
      <c r="F565" s="229" t="s">
        <v>1530</v>
      </c>
      <c r="G565" s="230" t="s">
        <v>250</v>
      </c>
      <c r="H565" s="231">
        <v>168</v>
      </c>
      <c r="I565" s="232">
        <v>4.5300000000000002</v>
      </c>
      <c r="J565" s="232">
        <f>ROUND(I565*H565,2)</f>
        <v>761.03999999999996</v>
      </c>
      <c r="K565" s="233"/>
      <c r="L565" s="34"/>
      <c r="M565" s="234" t="s">
        <v>1</v>
      </c>
      <c r="N565" s="235" t="s">
        <v>38</v>
      </c>
      <c r="O565" s="236">
        <v>0.25800000000000001</v>
      </c>
      <c r="P565" s="236">
        <f>O565*H565</f>
        <v>43.344000000000001</v>
      </c>
      <c r="Q565" s="236">
        <v>0</v>
      </c>
      <c r="R565" s="236">
        <f>Q565*H565</f>
        <v>0</v>
      </c>
      <c r="S565" s="236">
        <v>0</v>
      </c>
      <c r="T565" s="237">
        <f>S565*H565</f>
        <v>0</v>
      </c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R565" s="238" t="s">
        <v>268</v>
      </c>
      <c r="AT565" s="238" t="s">
        <v>156</v>
      </c>
      <c r="AU565" s="238" t="s">
        <v>81</v>
      </c>
      <c r="AY565" s="14" t="s">
        <v>154</v>
      </c>
      <c r="BE565" s="239">
        <f>IF(N565="základná",J565,0)</f>
        <v>0</v>
      </c>
      <c r="BF565" s="239">
        <f>IF(N565="znížená",J565,0)</f>
        <v>761.03999999999996</v>
      </c>
      <c r="BG565" s="239">
        <f>IF(N565="zákl. prenesená",J565,0)</f>
        <v>0</v>
      </c>
      <c r="BH565" s="239">
        <f>IF(N565="zníž. prenesená",J565,0)</f>
        <v>0</v>
      </c>
      <c r="BI565" s="239">
        <f>IF(N565="nulová",J565,0)</f>
        <v>0</v>
      </c>
      <c r="BJ565" s="14" t="s">
        <v>81</v>
      </c>
      <c r="BK565" s="239">
        <f>ROUND(I565*H565,2)</f>
        <v>761.03999999999996</v>
      </c>
      <c r="BL565" s="14" t="s">
        <v>268</v>
      </c>
      <c r="BM565" s="238" t="s">
        <v>1531</v>
      </c>
    </row>
    <row r="566" s="2" customFormat="1" ht="16.5" customHeight="1">
      <c r="A566" s="31"/>
      <c r="B566" s="32"/>
      <c r="C566" s="240" t="s">
        <v>850</v>
      </c>
      <c r="D566" s="240" t="s">
        <v>194</v>
      </c>
      <c r="E566" s="241" t="s">
        <v>1532</v>
      </c>
      <c r="F566" s="242" t="s">
        <v>1533</v>
      </c>
      <c r="G566" s="243" t="s">
        <v>250</v>
      </c>
      <c r="H566" s="244">
        <v>168</v>
      </c>
      <c r="I566" s="245">
        <v>2.79</v>
      </c>
      <c r="J566" s="245">
        <f>ROUND(I566*H566,2)</f>
        <v>468.72000000000003</v>
      </c>
      <c r="K566" s="246"/>
      <c r="L566" s="247"/>
      <c r="M566" s="248" t="s">
        <v>1</v>
      </c>
      <c r="N566" s="249" t="s">
        <v>38</v>
      </c>
      <c r="O566" s="236">
        <v>0</v>
      </c>
      <c r="P566" s="236">
        <f>O566*H566</f>
        <v>0</v>
      </c>
      <c r="Q566" s="236">
        <v>0</v>
      </c>
      <c r="R566" s="236">
        <f>Q566*H566</f>
        <v>0</v>
      </c>
      <c r="S566" s="236">
        <v>0</v>
      </c>
      <c r="T566" s="237">
        <f>S566*H566</f>
        <v>0</v>
      </c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R566" s="238" t="s">
        <v>626</v>
      </c>
      <c r="AT566" s="238" t="s">
        <v>194</v>
      </c>
      <c r="AU566" s="238" t="s">
        <v>81</v>
      </c>
      <c r="AY566" s="14" t="s">
        <v>154</v>
      </c>
      <c r="BE566" s="239">
        <f>IF(N566="základná",J566,0)</f>
        <v>0</v>
      </c>
      <c r="BF566" s="239">
        <f>IF(N566="znížená",J566,0)</f>
        <v>468.72000000000003</v>
      </c>
      <c r="BG566" s="239">
        <f>IF(N566="zákl. prenesená",J566,0)</f>
        <v>0</v>
      </c>
      <c r="BH566" s="239">
        <f>IF(N566="zníž. prenesená",J566,0)</f>
        <v>0</v>
      </c>
      <c r="BI566" s="239">
        <f>IF(N566="nulová",J566,0)</f>
        <v>0</v>
      </c>
      <c r="BJ566" s="14" t="s">
        <v>81</v>
      </c>
      <c r="BK566" s="239">
        <f>ROUND(I566*H566,2)</f>
        <v>468.72000000000003</v>
      </c>
      <c r="BL566" s="14" t="s">
        <v>268</v>
      </c>
      <c r="BM566" s="238" t="s">
        <v>1534</v>
      </c>
    </row>
    <row r="567" s="2" customFormat="1" ht="24.15" customHeight="1">
      <c r="A567" s="31"/>
      <c r="B567" s="32"/>
      <c r="C567" s="227" t="s">
        <v>1535</v>
      </c>
      <c r="D567" s="227" t="s">
        <v>156</v>
      </c>
      <c r="E567" s="228" t="s">
        <v>1536</v>
      </c>
      <c r="F567" s="229" t="s">
        <v>1537</v>
      </c>
      <c r="G567" s="230" t="s">
        <v>250</v>
      </c>
      <c r="H567" s="231">
        <v>61</v>
      </c>
      <c r="I567" s="232">
        <v>6.3300000000000001</v>
      </c>
      <c r="J567" s="232">
        <f>ROUND(I567*H567,2)</f>
        <v>386.13</v>
      </c>
      <c r="K567" s="233"/>
      <c r="L567" s="34"/>
      <c r="M567" s="234" t="s">
        <v>1</v>
      </c>
      <c r="N567" s="235" t="s">
        <v>38</v>
      </c>
      <c r="O567" s="236">
        <v>0.35999999999999999</v>
      </c>
      <c r="P567" s="236">
        <f>O567*H567</f>
        <v>21.960000000000001</v>
      </c>
      <c r="Q567" s="236">
        <v>0</v>
      </c>
      <c r="R567" s="236">
        <f>Q567*H567</f>
        <v>0</v>
      </c>
      <c r="S567" s="236">
        <v>0</v>
      </c>
      <c r="T567" s="237">
        <f>S567*H567</f>
        <v>0</v>
      </c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R567" s="238" t="s">
        <v>268</v>
      </c>
      <c r="AT567" s="238" t="s">
        <v>156</v>
      </c>
      <c r="AU567" s="238" t="s">
        <v>81</v>
      </c>
      <c r="AY567" s="14" t="s">
        <v>154</v>
      </c>
      <c r="BE567" s="239">
        <f>IF(N567="základná",J567,0)</f>
        <v>0</v>
      </c>
      <c r="BF567" s="239">
        <f>IF(N567="znížená",J567,0)</f>
        <v>386.13</v>
      </c>
      <c r="BG567" s="239">
        <f>IF(N567="zákl. prenesená",J567,0)</f>
        <v>0</v>
      </c>
      <c r="BH567" s="239">
        <f>IF(N567="zníž. prenesená",J567,0)</f>
        <v>0</v>
      </c>
      <c r="BI567" s="239">
        <f>IF(N567="nulová",J567,0)</f>
        <v>0</v>
      </c>
      <c r="BJ567" s="14" t="s">
        <v>81</v>
      </c>
      <c r="BK567" s="239">
        <f>ROUND(I567*H567,2)</f>
        <v>386.13</v>
      </c>
      <c r="BL567" s="14" t="s">
        <v>268</v>
      </c>
      <c r="BM567" s="238" t="s">
        <v>1538</v>
      </c>
    </row>
    <row r="568" s="2" customFormat="1" ht="16.5" customHeight="1">
      <c r="A568" s="31"/>
      <c r="B568" s="32"/>
      <c r="C568" s="240" t="s">
        <v>853</v>
      </c>
      <c r="D568" s="240" t="s">
        <v>194</v>
      </c>
      <c r="E568" s="241" t="s">
        <v>1539</v>
      </c>
      <c r="F568" s="242" t="s">
        <v>1540</v>
      </c>
      <c r="G568" s="243" t="s">
        <v>250</v>
      </c>
      <c r="H568" s="244">
        <v>61</v>
      </c>
      <c r="I568" s="245">
        <v>3.52</v>
      </c>
      <c r="J568" s="245">
        <f>ROUND(I568*H568,2)</f>
        <v>214.72</v>
      </c>
      <c r="K568" s="246"/>
      <c r="L568" s="247"/>
      <c r="M568" s="248" t="s">
        <v>1</v>
      </c>
      <c r="N568" s="249" t="s">
        <v>38</v>
      </c>
      <c r="O568" s="236">
        <v>0</v>
      </c>
      <c r="P568" s="236">
        <f>O568*H568</f>
        <v>0</v>
      </c>
      <c r="Q568" s="236">
        <v>0</v>
      </c>
      <c r="R568" s="236">
        <f>Q568*H568</f>
        <v>0</v>
      </c>
      <c r="S568" s="236">
        <v>0</v>
      </c>
      <c r="T568" s="237">
        <f>S568*H568</f>
        <v>0</v>
      </c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R568" s="238" t="s">
        <v>626</v>
      </c>
      <c r="AT568" s="238" t="s">
        <v>194</v>
      </c>
      <c r="AU568" s="238" t="s">
        <v>81</v>
      </c>
      <c r="AY568" s="14" t="s">
        <v>154</v>
      </c>
      <c r="BE568" s="239">
        <f>IF(N568="základná",J568,0)</f>
        <v>0</v>
      </c>
      <c r="BF568" s="239">
        <f>IF(N568="znížená",J568,0)</f>
        <v>214.72</v>
      </c>
      <c r="BG568" s="239">
        <f>IF(N568="zákl. prenesená",J568,0)</f>
        <v>0</v>
      </c>
      <c r="BH568" s="239">
        <f>IF(N568="zníž. prenesená",J568,0)</f>
        <v>0</v>
      </c>
      <c r="BI568" s="239">
        <f>IF(N568="nulová",J568,0)</f>
        <v>0</v>
      </c>
      <c r="BJ568" s="14" t="s">
        <v>81</v>
      </c>
      <c r="BK568" s="239">
        <f>ROUND(I568*H568,2)</f>
        <v>214.72</v>
      </c>
      <c r="BL568" s="14" t="s">
        <v>268</v>
      </c>
      <c r="BM568" s="238" t="s">
        <v>1541</v>
      </c>
    </row>
    <row r="569" s="2" customFormat="1" ht="24.15" customHeight="1">
      <c r="A569" s="31"/>
      <c r="B569" s="32"/>
      <c r="C569" s="227" t="s">
        <v>1542</v>
      </c>
      <c r="D569" s="227" t="s">
        <v>156</v>
      </c>
      <c r="E569" s="228" t="s">
        <v>1543</v>
      </c>
      <c r="F569" s="229" t="s">
        <v>1544</v>
      </c>
      <c r="G569" s="230" t="s">
        <v>250</v>
      </c>
      <c r="H569" s="231">
        <v>12</v>
      </c>
      <c r="I569" s="232">
        <v>18.370000000000001</v>
      </c>
      <c r="J569" s="232">
        <f>ROUND(I569*H569,2)</f>
        <v>220.44</v>
      </c>
      <c r="K569" s="233"/>
      <c r="L569" s="34"/>
      <c r="M569" s="234" t="s">
        <v>1</v>
      </c>
      <c r="N569" s="235" t="s">
        <v>38</v>
      </c>
      <c r="O569" s="236">
        <v>0</v>
      </c>
      <c r="P569" s="236">
        <f>O569*H569</f>
        <v>0</v>
      </c>
      <c r="Q569" s="236">
        <v>0</v>
      </c>
      <c r="R569" s="236">
        <f>Q569*H569</f>
        <v>0</v>
      </c>
      <c r="S569" s="236">
        <v>0</v>
      </c>
      <c r="T569" s="237">
        <f>S569*H569</f>
        <v>0</v>
      </c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R569" s="238" t="s">
        <v>268</v>
      </c>
      <c r="AT569" s="238" t="s">
        <v>156</v>
      </c>
      <c r="AU569" s="238" t="s">
        <v>81</v>
      </c>
      <c r="AY569" s="14" t="s">
        <v>154</v>
      </c>
      <c r="BE569" s="239">
        <f>IF(N569="základná",J569,0)</f>
        <v>0</v>
      </c>
      <c r="BF569" s="239">
        <f>IF(N569="znížená",J569,0)</f>
        <v>220.44</v>
      </c>
      <c r="BG569" s="239">
        <f>IF(N569="zákl. prenesená",J569,0)</f>
        <v>0</v>
      </c>
      <c r="BH569" s="239">
        <f>IF(N569="zníž. prenesená",J569,0)</f>
        <v>0</v>
      </c>
      <c r="BI569" s="239">
        <f>IF(N569="nulová",J569,0)</f>
        <v>0</v>
      </c>
      <c r="BJ569" s="14" t="s">
        <v>81</v>
      </c>
      <c r="BK569" s="239">
        <f>ROUND(I569*H569,2)</f>
        <v>220.44</v>
      </c>
      <c r="BL569" s="14" t="s">
        <v>268</v>
      </c>
      <c r="BM569" s="238" t="s">
        <v>1545</v>
      </c>
    </row>
    <row r="570" s="2" customFormat="1" ht="16.5" customHeight="1">
      <c r="A570" s="31"/>
      <c r="B570" s="32"/>
      <c r="C570" s="240" t="s">
        <v>857</v>
      </c>
      <c r="D570" s="240" t="s">
        <v>194</v>
      </c>
      <c r="E570" s="241" t="s">
        <v>1546</v>
      </c>
      <c r="F570" s="242" t="s">
        <v>1547</v>
      </c>
      <c r="G570" s="243" t="s">
        <v>250</v>
      </c>
      <c r="H570" s="244">
        <v>12</v>
      </c>
      <c r="I570" s="245">
        <v>52.329999999999998</v>
      </c>
      <c r="J570" s="245">
        <f>ROUND(I570*H570,2)</f>
        <v>627.96000000000004</v>
      </c>
      <c r="K570" s="246"/>
      <c r="L570" s="247"/>
      <c r="M570" s="248" t="s">
        <v>1</v>
      </c>
      <c r="N570" s="249" t="s">
        <v>38</v>
      </c>
      <c r="O570" s="236">
        <v>0</v>
      </c>
      <c r="P570" s="236">
        <f>O570*H570</f>
        <v>0</v>
      </c>
      <c r="Q570" s="236">
        <v>0</v>
      </c>
      <c r="R570" s="236">
        <f>Q570*H570</f>
        <v>0</v>
      </c>
      <c r="S570" s="236">
        <v>0</v>
      </c>
      <c r="T570" s="237">
        <f>S570*H570</f>
        <v>0</v>
      </c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R570" s="238" t="s">
        <v>626</v>
      </c>
      <c r="AT570" s="238" t="s">
        <v>194</v>
      </c>
      <c r="AU570" s="238" t="s">
        <v>81</v>
      </c>
      <c r="AY570" s="14" t="s">
        <v>154</v>
      </c>
      <c r="BE570" s="239">
        <f>IF(N570="základná",J570,0)</f>
        <v>0</v>
      </c>
      <c r="BF570" s="239">
        <f>IF(N570="znížená",J570,0)</f>
        <v>627.96000000000004</v>
      </c>
      <c r="BG570" s="239">
        <f>IF(N570="zákl. prenesená",J570,0)</f>
        <v>0</v>
      </c>
      <c r="BH570" s="239">
        <f>IF(N570="zníž. prenesená",J570,0)</f>
        <v>0</v>
      </c>
      <c r="BI570" s="239">
        <f>IF(N570="nulová",J570,0)</f>
        <v>0</v>
      </c>
      <c r="BJ570" s="14" t="s">
        <v>81</v>
      </c>
      <c r="BK570" s="239">
        <f>ROUND(I570*H570,2)</f>
        <v>627.96000000000004</v>
      </c>
      <c r="BL570" s="14" t="s">
        <v>268</v>
      </c>
      <c r="BM570" s="238" t="s">
        <v>1010</v>
      </c>
    </row>
    <row r="571" s="2" customFormat="1" ht="21.75" customHeight="1">
      <c r="A571" s="31"/>
      <c r="B571" s="32"/>
      <c r="C571" s="227" t="s">
        <v>1548</v>
      </c>
      <c r="D571" s="227" t="s">
        <v>156</v>
      </c>
      <c r="E571" s="228" t="s">
        <v>1549</v>
      </c>
      <c r="F571" s="229" t="s">
        <v>1550</v>
      </c>
      <c r="G571" s="230" t="s">
        <v>250</v>
      </c>
      <c r="H571" s="231">
        <v>3</v>
      </c>
      <c r="I571" s="232">
        <v>57.490000000000002</v>
      </c>
      <c r="J571" s="232">
        <f>ROUND(I571*H571,2)</f>
        <v>172.47</v>
      </c>
      <c r="K571" s="233"/>
      <c r="L571" s="34"/>
      <c r="M571" s="234" t="s">
        <v>1</v>
      </c>
      <c r="N571" s="235" t="s">
        <v>38</v>
      </c>
      <c r="O571" s="236">
        <v>3.25</v>
      </c>
      <c r="P571" s="236">
        <f>O571*H571</f>
        <v>9.75</v>
      </c>
      <c r="Q571" s="236">
        <v>0</v>
      </c>
      <c r="R571" s="236">
        <f>Q571*H571</f>
        <v>0</v>
      </c>
      <c r="S571" s="236">
        <v>0</v>
      </c>
      <c r="T571" s="237">
        <f>S571*H571</f>
        <v>0</v>
      </c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R571" s="238" t="s">
        <v>268</v>
      </c>
      <c r="AT571" s="238" t="s">
        <v>156</v>
      </c>
      <c r="AU571" s="238" t="s">
        <v>81</v>
      </c>
      <c r="AY571" s="14" t="s">
        <v>154</v>
      </c>
      <c r="BE571" s="239">
        <f>IF(N571="základná",J571,0)</f>
        <v>0</v>
      </c>
      <c r="BF571" s="239">
        <f>IF(N571="znížená",J571,0)</f>
        <v>172.47</v>
      </c>
      <c r="BG571" s="239">
        <f>IF(N571="zákl. prenesená",J571,0)</f>
        <v>0</v>
      </c>
      <c r="BH571" s="239">
        <f>IF(N571="zníž. prenesená",J571,0)</f>
        <v>0</v>
      </c>
      <c r="BI571" s="239">
        <f>IF(N571="nulová",J571,0)</f>
        <v>0</v>
      </c>
      <c r="BJ571" s="14" t="s">
        <v>81</v>
      </c>
      <c r="BK571" s="239">
        <f>ROUND(I571*H571,2)</f>
        <v>172.47</v>
      </c>
      <c r="BL571" s="14" t="s">
        <v>268</v>
      </c>
      <c r="BM571" s="238" t="s">
        <v>1022</v>
      </c>
    </row>
    <row r="572" s="2" customFormat="1" ht="24.15" customHeight="1">
      <c r="A572" s="31"/>
      <c r="B572" s="32"/>
      <c r="C572" s="227" t="s">
        <v>860</v>
      </c>
      <c r="D572" s="227" t="s">
        <v>156</v>
      </c>
      <c r="E572" s="228" t="s">
        <v>1551</v>
      </c>
      <c r="F572" s="229" t="s">
        <v>1552</v>
      </c>
      <c r="G572" s="230" t="s">
        <v>250</v>
      </c>
      <c r="H572" s="231">
        <v>3</v>
      </c>
      <c r="I572" s="232">
        <v>144.05000000000001</v>
      </c>
      <c r="J572" s="232">
        <f>ROUND(I572*H572,2)</f>
        <v>432.14999999999998</v>
      </c>
      <c r="K572" s="233"/>
      <c r="L572" s="34"/>
      <c r="M572" s="234" t="s">
        <v>1</v>
      </c>
      <c r="N572" s="235" t="s">
        <v>38</v>
      </c>
      <c r="O572" s="236">
        <v>8.1699999999999999</v>
      </c>
      <c r="P572" s="236">
        <f>O572*H572</f>
        <v>24.509999999999998</v>
      </c>
      <c r="Q572" s="236">
        <v>0</v>
      </c>
      <c r="R572" s="236">
        <f>Q572*H572</f>
        <v>0</v>
      </c>
      <c r="S572" s="236">
        <v>0</v>
      </c>
      <c r="T572" s="237">
        <f>S572*H572</f>
        <v>0</v>
      </c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R572" s="238" t="s">
        <v>268</v>
      </c>
      <c r="AT572" s="238" t="s">
        <v>156</v>
      </c>
      <c r="AU572" s="238" t="s">
        <v>81</v>
      </c>
      <c r="AY572" s="14" t="s">
        <v>154</v>
      </c>
      <c r="BE572" s="239">
        <f>IF(N572="základná",J572,0)</f>
        <v>0</v>
      </c>
      <c r="BF572" s="239">
        <f>IF(N572="znížená",J572,0)</f>
        <v>432.14999999999998</v>
      </c>
      <c r="BG572" s="239">
        <f>IF(N572="zákl. prenesená",J572,0)</f>
        <v>0</v>
      </c>
      <c r="BH572" s="239">
        <f>IF(N572="zníž. prenesená",J572,0)</f>
        <v>0</v>
      </c>
      <c r="BI572" s="239">
        <f>IF(N572="nulová",J572,0)</f>
        <v>0</v>
      </c>
      <c r="BJ572" s="14" t="s">
        <v>81</v>
      </c>
      <c r="BK572" s="239">
        <f>ROUND(I572*H572,2)</f>
        <v>432.14999999999998</v>
      </c>
      <c r="BL572" s="14" t="s">
        <v>268</v>
      </c>
      <c r="BM572" s="238" t="s">
        <v>1553</v>
      </c>
    </row>
    <row r="573" s="2" customFormat="1" ht="16.5" customHeight="1">
      <c r="A573" s="31"/>
      <c r="B573" s="32"/>
      <c r="C573" s="240" t="s">
        <v>1554</v>
      </c>
      <c r="D573" s="240" t="s">
        <v>194</v>
      </c>
      <c r="E573" s="241" t="s">
        <v>1555</v>
      </c>
      <c r="F573" s="242" t="s">
        <v>1556</v>
      </c>
      <c r="G573" s="243" t="s">
        <v>250</v>
      </c>
      <c r="H573" s="244">
        <v>1</v>
      </c>
      <c r="I573" s="245">
        <v>3864.4899999999998</v>
      </c>
      <c r="J573" s="245">
        <f>ROUND(I573*H573,2)</f>
        <v>3864.4899999999998</v>
      </c>
      <c r="K573" s="246"/>
      <c r="L573" s="247"/>
      <c r="M573" s="248" t="s">
        <v>1</v>
      </c>
      <c r="N573" s="249" t="s">
        <v>38</v>
      </c>
      <c r="O573" s="236">
        <v>0</v>
      </c>
      <c r="P573" s="236">
        <f>O573*H573</f>
        <v>0</v>
      </c>
      <c r="Q573" s="236">
        <v>0</v>
      </c>
      <c r="R573" s="236">
        <f>Q573*H573</f>
        <v>0</v>
      </c>
      <c r="S573" s="236">
        <v>0</v>
      </c>
      <c r="T573" s="237">
        <f>S573*H573</f>
        <v>0</v>
      </c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R573" s="238" t="s">
        <v>626</v>
      </c>
      <c r="AT573" s="238" t="s">
        <v>194</v>
      </c>
      <c r="AU573" s="238" t="s">
        <v>81</v>
      </c>
      <c r="AY573" s="14" t="s">
        <v>154</v>
      </c>
      <c r="BE573" s="239">
        <f>IF(N573="základná",J573,0)</f>
        <v>0</v>
      </c>
      <c r="BF573" s="239">
        <f>IF(N573="znížená",J573,0)</f>
        <v>3864.4899999999998</v>
      </c>
      <c r="BG573" s="239">
        <f>IF(N573="zákl. prenesená",J573,0)</f>
        <v>0</v>
      </c>
      <c r="BH573" s="239">
        <f>IF(N573="zníž. prenesená",J573,0)</f>
        <v>0</v>
      </c>
      <c r="BI573" s="239">
        <f>IF(N573="nulová",J573,0)</f>
        <v>0</v>
      </c>
      <c r="BJ573" s="14" t="s">
        <v>81</v>
      </c>
      <c r="BK573" s="239">
        <f>ROUND(I573*H573,2)</f>
        <v>3864.4899999999998</v>
      </c>
      <c r="BL573" s="14" t="s">
        <v>268</v>
      </c>
      <c r="BM573" s="238" t="s">
        <v>1557</v>
      </c>
    </row>
    <row r="574" s="2" customFormat="1" ht="16.5" customHeight="1">
      <c r="A574" s="31"/>
      <c r="B574" s="32"/>
      <c r="C574" s="240" t="s">
        <v>864</v>
      </c>
      <c r="D574" s="240" t="s">
        <v>194</v>
      </c>
      <c r="E574" s="241" t="s">
        <v>1558</v>
      </c>
      <c r="F574" s="242" t="s">
        <v>1559</v>
      </c>
      <c r="G574" s="243" t="s">
        <v>908</v>
      </c>
      <c r="H574" s="244">
        <v>1</v>
      </c>
      <c r="I574" s="245">
        <v>1848</v>
      </c>
      <c r="J574" s="245">
        <f>ROUND(I574*H574,2)</f>
        <v>1848</v>
      </c>
      <c r="K574" s="246"/>
      <c r="L574" s="247"/>
      <c r="M574" s="248" t="s">
        <v>1</v>
      </c>
      <c r="N574" s="249" t="s">
        <v>38</v>
      </c>
      <c r="O574" s="236">
        <v>0</v>
      </c>
      <c r="P574" s="236">
        <f>O574*H574</f>
        <v>0</v>
      </c>
      <c r="Q574" s="236">
        <v>0</v>
      </c>
      <c r="R574" s="236">
        <f>Q574*H574</f>
        <v>0</v>
      </c>
      <c r="S574" s="236">
        <v>0</v>
      </c>
      <c r="T574" s="237">
        <f>S574*H574</f>
        <v>0</v>
      </c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R574" s="238" t="s">
        <v>626</v>
      </c>
      <c r="AT574" s="238" t="s">
        <v>194</v>
      </c>
      <c r="AU574" s="238" t="s">
        <v>81</v>
      </c>
      <c r="AY574" s="14" t="s">
        <v>154</v>
      </c>
      <c r="BE574" s="239">
        <f>IF(N574="základná",J574,0)</f>
        <v>0</v>
      </c>
      <c r="BF574" s="239">
        <f>IF(N574="znížená",J574,0)</f>
        <v>1848</v>
      </c>
      <c r="BG574" s="239">
        <f>IF(N574="zákl. prenesená",J574,0)</f>
        <v>0</v>
      </c>
      <c r="BH574" s="239">
        <f>IF(N574="zníž. prenesená",J574,0)</f>
        <v>0</v>
      </c>
      <c r="BI574" s="239">
        <f>IF(N574="nulová",J574,0)</f>
        <v>0</v>
      </c>
      <c r="BJ574" s="14" t="s">
        <v>81</v>
      </c>
      <c r="BK574" s="239">
        <f>ROUND(I574*H574,2)</f>
        <v>1848</v>
      </c>
      <c r="BL574" s="14" t="s">
        <v>268</v>
      </c>
      <c r="BM574" s="238" t="s">
        <v>1560</v>
      </c>
    </row>
    <row r="575" s="2" customFormat="1" ht="16.5" customHeight="1">
      <c r="A575" s="31"/>
      <c r="B575" s="32"/>
      <c r="C575" s="240" t="s">
        <v>1561</v>
      </c>
      <c r="D575" s="240" t="s">
        <v>194</v>
      </c>
      <c r="E575" s="241" t="s">
        <v>1562</v>
      </c>
      <c r="F575" s="242" t="s">
        <v>1563</v>
      </c>
      <c r="G575" s="243" t="s">
        <v>250</v>
      </c>
      <c r="H575" s="244">
        <v>1</v>
      </c>
      <c r="I575" s="245">
        <v>2211</v>
      </c>
      <c r="J575" s="245">
        <f>ROUND(I575*H575,2)</f>
        <v>2211</v>
      </c>
      <c r="K575" s="246"/>
      <c r="L575" s="247"/>
      <c r="M575" s="248" t="s">
        <v>1</v>
      </c>
      <c r="N575" s="249" t="s">
        <v>38</v>
      </c>
      <c r="O575" s="236">
        <v>0</v>
      </c>
      <c r="P575" s="236">
        <f>O575*H575</f>
        <v>0</v>
      </c>
      <c r="Q575" s="236">
        <v>0</v>
      </c>
      <c r="R575" s="236">
        <f>Q575*H575</f>
        <v>0</v>
      </c>
      <c r="S575" s="236">
        <v>0</v>
      </c>
      <c r="T575" s="237">
        <f>S575*H575</f>
        <v>0</v>
      </c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R575" s="238" t="s">
        <v>626</v>
      </c>
      <c r="AT575" s="238" t="s">
        <v>194</v>
      </c>
      <c r="AU575" s="238" t="s">
        <v>81</v>
      </c>
      <c r="AY575" s="14" t="s">
        <v>154</v>
      </c>
      <c r="BE575" s="239">
        <f>IF(N575="základná",J575,0)</f>
        <v>0</v>
      </c>
      <c r="BF575" s="239">
        <f>IF(N575="znížená",J575,0)</f>
        <v>2211</v>
      </c>
      <c r="BG575" s="239">
        <f>IF(N575="zákl. prenesená",J575,0)</f>
        <v>0</v>
      </c>
      <c r="BH575" s="239">
        <f>IF(N575="zníž. prenesená",J575,0)</f>
        <v>0</v>
      </c>
      <c r="BI575" s="239">
        <f>IF(N575="nulová",J575,0)</f>
        <v>0</v>
      </c>
      <c r="BJ575" s="14" t="s">
        <v>81</v>
      </c>
      <c r="BK575" s="239">
        <f>ROUND(I575*H575,2)</f>
        <v>2211</v>
      </c>
      <c r="BL575" s="14" t="s">
        <v>268</v>
      </c>
      <c r="BM575" s="238" t="s">
        <v>1564</v>
      </c>
    </row>
    <row r="576" s="2" customFormat="1" ht="16.5" customHeight="1">
      <c r="A576" s="31"/>
      <c r="B576" s="32"/>
      <c r="C576" s="240" t="s">
        <v>867</v>
      </c>
      <c r="D576" s="240" t="s">
        <v>194</v>
      </c>
      <c r="E576" s="241" t="s">
        <v>1565</v>
      </c>
      <c r="F576" s="242" t="s">
        <v>1566</v>
      </c>
      <c r="G576" s="243" t="s">
        <v>908</v>
      </c>
      <c r="H576" s="244">
        <v>1</v>
      </c>
      <c r="I576" s="245">
        <v>2453</v>
      </c>
      <c r="J576" s="245">
        <f>ROUND(I576*H576,2)</f>
        <v>2453</v>
      </c>
      <c r="K576" s="246"/>
      <c r="L576" s="247"/>
      <c r="M576" s="248" t="s">
        <v>1</v>
      </c>
      <c r="N576" s="249" t="s">
        <v>38</v>
      </c>
      <c r="O576" s="236">
        <v>0</v>
      </c>
      <c r="P576" s="236">
        <f>O576*H576</f>
        <v>0</v>
      </c>
      <c r="Q576" s="236">
        <v>0</v>
      </c>
      <c r="R576" s="236">
        <f>Q576*H576</f>
        <v>0</v>
      </c>
      <c r="S576" s="236">
        <v>0</v>
      </c>
      <c r="T576" s="237">
        <f>S576*H576</f>
        <v>0</v>
      </c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R576" s="238" t="s">
        <v>626</v>
      </c>
      <c r="AT576" s="238" t="s">
        <v>194</v>
      </c>
      <c r="AU576" s="238" t="s">
        <v>81</v>
      </c>
      <c r="AY576" s="14" t="s">
        <v>154</v>
      </c>
      <c r="BE576" s="239">
        <f>IF(N576="základná",J576,0)</f>
        <v>0</v>
      </c>
      <c r="BF576" s="239">
        <f>IF(N576="znížená",J576,0)</f>
        <v>2453</v>
      </c>
      <c r="BG576" s="239">
        <f>IF(N576="zákl. prenesená",J576,0)</f>
        <v>0</v>
      </c>
      <c r="BH576" s="239">
        <f>IF(N576="zníž. prenesená",J576,0)</f>
        <v>0</v>
      </c>
      <c r="BI576" s="239">
        <f>IF(N576="nulová",J576,0)</f>
        <v>0</v>
      </c>
      <c r="BJ576" s="14" t="s">
        <v>81</v>
      </c>
      <c r="BK576" s="239">
        <f>ROUND(I576*H576,2)</f>
        <v>2453</v>
      </c>
      <c r="BL576" s="14" t="s">
        <v>268</v>
      </c>
      <c r="BM576" s="238" t="s">
        <v>1269</v>
      </c>
    </row>
    <row r="577" s="2" customFormat="1" ht="16.5" customHeight="1">
      <c r="A577" s="31"/>
      <c r="B577" s="32"/>
      <c r="C577" s="240" t="s">
        <v>1567</v>
      </c>
      <c r="D577" s="240" t="s">
        <v>194</v>
      </c>
      <c r="E577" s="241" t="s">
        <v>1568</v>
      </c>
      <c r="F577" s="242" t="s">
        <v>1569</v>
      </c>
      <c r="G577" s="243" t="s">
        <v>908</v>
      </c>
      <c r="H577" s="244">
        <v>1</v>
      </c>
      <c r="I577" s="245">
        <v>748</v>
      </c>
      <c r="J577" s="245">
        <f>ROUND(I577*H577,2)</f>
        <v>748</v>
      </c>
      <c r="K577" s="246"/>
      <c r="L577" s="247"/>
      <c r="M577" s="248" t="s">
        <v>1</v>
      </c>
      <c r="N577" s="249" t="s">
        <v>38</v>
      </c>
      <c r="O577" s="236">
        <v>0</v>
      </c>
      <c r="P577" s="236">
        <f>O577*H577</f>
        <v>0</v>
      </c>
      <c r="Q577" s="236">
        <v>0</v>
      </c>
      <c r="R577" s="236">
        <f>Q577*H577</f>
        <v>0</v>
      </c>
      <c r="S577" s="236">
        <v>0</v>
      </c>
      <c r="T577" s="237">
        <f>S577*H577</f>
        <v>0</v>
      </c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R577" s="238" t="s">
        <v>626</v>
      </c>
      <c r="AT577" s="238" t="s">
        <v>194</v>
      </c>
      <c r="AU577" s="238" t="s">
        <v>81</v>
      </c>
      <c r="AY577" s="14" t="s">
        <v>154</v>
      </c>
      <c r="BE577" s="239">
        <f>IF(N577="základná",J577,0)</f>
        <v>0</v>
      </c>
      <c r="BF577" s="239">
        <f>IF(N577="znížená",J577,0)</f>
        <v>748</v>
      </c>
      <c r="BG577" s="239">
        <f>IF(N577="zákl. prenesená",J577,0)</f>
        <v>0</v>
      </c>
      <c r="BH577" s="239">
        <f>IF(N577="zníž. prenesená",J577,0)</f>
        <v>0</v>
      </c>
      <c r="BI577" s="239">
        <f>IF(N577="nulová",J577,0)</f>
        <v>0</v>
      </c>
      <c r="BJ577" s="14" t="s">
        <v>81</v>
      </c>
      <c r="BK577" s="239">
        <f>ROUND(I577*H577,2)</f>
        <v>748</v>
      </c>
      <c r="BL577" s="14" t="s">
        <v>268</v>
      </c>
      <c r="BM577" s="238" t="s">
        <v>1570</v>
      </c>
    </row>
    <row r="578" s="2" customFormat="1" ht="16.5" customHeight="1">
      <c r="A578" s="31"/>
      <c r="B578" s="32"/>
      <c r="C578" s="240" t="s">
        <v>871</v>
      </c>
      <c r="D578" s="240" t="s">
        <v>194</v>
      </c>
      <c r="E578" s="241" t="s">
        <v>1571</v>
      </c>
      <c r="F578" s="242" t="s">
        <v>1572</v>
      </c>
      <c r="G578" s="243" t="s">
        <v>250</v>
      </c>
      <c r="H578" s="244">
        <v>1</v>
      </c>
      <c r="I578" s="245">
        <v>748</v>
      </c>
      <c r="J578" s="245">
        <f>ROUND(I578*H578,2)</f>
        <v>748</v>
      </c>
      <c r="K578" s="246"/>
      <c r="L578" s="247"/>
      <c r="M578" s="248" t="s">
        <v>1</v>
      </c>
      <c r="N578" s="249" t="s">
        <v>38</v>
      </c>
      <c r="O578" s="236">
        <v>0</v>
      </c>
      <c r="P578" s="236">
        <f>O578*H578</f>
        <v>0</v>
      </c>
      <c r="Q578" s="236">
        <v>0</v>
      </c>
      <c r="R578" s="236">
        <f>Q578*H578</f>
        <v>0</v>
      </c>
      <c r="S578" s="236">
        <v>0</v>
      </c>
      <c r="T578" s="237">
        <f>S578*H578</f>
        <v>0</v>
      </c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R578" s="238" t="s">
        <v>626</v>
      </c>
      <c r="AT578" s="238" t="s">
        <v>194</v>
      </c>
      <c r="AU578" s="238" t="s">
        <v>81</v>
      </c>
      <c r="AY578" s="14" t="s">
        <v>154</v>
      </c>
      <c r="BE578" s="239">
        <f>IF(N578="základná",J578,0)</f>
        <v>0</v>
      </c>
      <c r="BF578" s="239">
        <f>IF(N578="znížená",J578,0)</f>
        <v>748</v>
      </c>
      <c r="BG578" s="239">
        <f>IF(N578="zákl. prenesená",J578,0)</f>
        <v>0</v>
      </c>
      <c r="BH578" s="239">
        <f>IF(N578="zníž. prenesená",J578,0)</f>
        <v>0</v>
      </c>
      <c r="BI578" s="239">
        <f>IF(N578="nulová",J578,0)</f>
        <v>0</v>
      </c>
      <c r="BJ578" s="14" t="s">
        <v>81</v>
      </c>
      <c r="BK578" s="239">
        <f>ROUND(I578*H578,2)</f>
        <v>748</v>
      </c>
      <c r="BL578" s="14" t="s">
        <v>268</v>
      </c>
      <c r="BM578" s="238" t="s">
        <v>1573</v>
      </c>
    </row>
    <row r="579" s="2" customFormat="1" ht="24.15" customHeight="1">
      <c r="A579" s="31"/>
      <c r="B579" s="32"/>
      <c r="C579" s="227" t="s">
        <v>1574</v>
      </c>
      <c r="D579" s="227" t="s">
        <v>156</v>
      </c>
      <c r="E579" s="228" t="s">
        <v>1575</v>
      </c>
      <c r="F579" s="229" t="s">
        <v>1576</v>
      </c>
      <c r="G579" s="230" t="s">
        <v>250</v>
      </c>
      <c r="H579" s="231">
        <v>11</v>
      </c>
      <c r="I579" s="232">
        <v>8.7799999999999994</v>
      </c>
      <c r="J579" s="232">
        <f>ROUND(I579*H579,2)</f>
        <v>96.579999999999998</v>
      </c>
      <c r="K579" s="233"/>
      <c r="L579" s="34"/>
      <c r="M579" s="234" t="s">
        <v>1</v>
      </c>
      <c r="N579" s="235" t="s">
        <v>38</v>
      </c>
      <c r="O579" s="236">
        <v>0.5</v>
      </c>
      <c r="P579" s="236">
        <f>O579*H579</f>
        <v>5.5</v>
      </c>
      <c r="Q579" s="236">
        <v>0</v>
      </c>
      <c r="R579" s="236">
        <f>Q579*H579</f>
        <v>0</v>
      </c>
      <c r="S579" s="236">
        <v>0</v>
      </c>
      <c r="T579" s="237">
        <f>S579*H579</f>
        <v>0</v>
      </c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R579" s="238" t="s">
        <v>268</v>
      </c>
      <c r="AT579" s="238" t="s">
        <v>156</v>
      </c>
      <c r="AU579" s="238" t="s">
        <v>81</v>
      </c>
      <c r="AY579" s="14" t="s">
        <v>154</v>
      </c>
      <c r="BE579" s="239">
        <f>IF(N579="základná",J579,0)</f>
        <v>0</v>
      </c>
      <c r="BF579" s="239">
        <f>IF(N579="znížená",J579,0)</f>
        <v>96.579999999999998</v>
      </c>
      <c r="BG579" s="239">
        <f>IF(N579="zákl. prenesená",J579,0)</f>
        <v>0</v>
      </c>
      <c r="BH579" s="239">
        <f>IF(N579="zníž. prenesená",J579,0)</f>
        <v>0</v>
      </c>
      <c r="BI579" s="239">
        <f>IF(N579="nulová",J579,0)</f>
        <v>0</v>
      </c>
      <c r="BJ579" s="14" t="s">
        <v>81</v>
      </c>
      <c r="BK579" s="239">
        <f>ROUND(I579*H579,2)</f>
        <v>96.579999999999998</v>
      </c>
      <c r="BL579" s="14" t="s">
        <v>268</v>
      </c>
      <c r="BM579" s="238" t="s">
        <v>1577</v>
      </c>
    </row>
    <row r="580" s="2" customFormat="1" ht="16.5" customHeight="1">
      <c r="A580" s="31"/>
      <c r="B580" s="32"/>
      <c r="C580" s="240" t="s">
        <v>874</v>
      </c>
      <c r="D580" s="240" t="s">
        <v>194</v>
      </c>
      <c r="E580" s="241" t="s">
        <v>1578</v>
      </c>
      <c r="F580" s="242" t="s">
        <v>1579</v>
      </c>
      <c r="G580" s="243" t="s">
        <v>250</v>
      </c>
      <c r="H580" s="244">
        <v>11</v>
      </c>
      <c r="I580" s="245">
        <v>26.66</v>
      </c>
      <c r="J580" s="245">
        <f>ROUND(I580*H580,2)</f>
        <v>293.25999999999999</v>
      </c>
      <c r="K580" s="246"/>
      <c r="L580" s="247"/>
      <c r="M580" s="248" t="s">
        <v>1</v>
      </c>
      <c r="N580" s="249" t="s">
        <v>38</v>
      </c>
      <c r="O580" s="236">
        <v>0</v>
      </c>
      <c r="P580" s="236">
        <f>O580*H580</f>
        <v>0</v>
      </c>
      <c r="Q580" s="236">
        <v>0</v>
      </c>
      <c r="R580" s="236">
        <f>Q580*H580</f>
        <v>0</v>
      </c>
      <c r="S580" s="236">
        <v>0</v>
      </c>
      <c r="T580" s="237">
        <f>S580*H580</f>
        <v>0</v>
      </c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R580" s="238" t="s">
        <v>626</v>
      </c>
      <c r="AT580" s="238" t="s">
        <v>194</v>
      </c>
      <c r="AU580" s="238" t="s">
        <v>81</v>
      </c>
      <c r="AY580" s="14" t="s">
        <v>154</v>
      </c>
      <c r="BE580" s="239">
        <f>IF(N580="základná",J580,0)</f>
        <v>0</v>
      </c>
      <c r="BF580" s="239">
        <f>IF(N580="znížená",J580,0)</f>
        <v>293.25999999999999</v>
      </c>
      <c r="BG580" s="239">
        <f>IF(N580="zákl. prenesená",J580,0)</f>
        <v>0</v>
      </c>
      <c r="BH580" s="239">
        <f>IF(N580="zníž. prenesená",J580,0)</f>
        <v>0</v>
      </c>
      <c r="BI580" s="239">
        <f>IF(N580="nulová",J580,0)</f>
        <v>0</v>
      </c>
      <c r="BJ580" s="14" t="s">
        <v>81</v>
      </c>
      <c r="BK580" s="239">
        <f>ROUND(I580*H580,2)</f>
        <v>293.25999999999999</v>
      </c>
      <c r="BL580" s="14" t="s">
        <v>268</v>
      </c>
      <c r="BM580" s="238" t="s">
        <v>1328</v>
      </c>
    </row>
    <row r="581" s="2" customFormat="1" ht="24.15" customHeight="1">
      <c r="A581" s="31"/>
      <c r="B581" s="32"/>
      <c r="C581" s="227" t="s">
        <v>1580</v>
      </c>
      <c r="D581" s="227" t="s">
        <v>156</v>
      </c>
      <c r="E581" s="228" t="s">
        <v>1581</v>
      </c>
      <c r="F581" s="229" t="s">
        <v>1582</v>
      </c>
      <c r="G581" s="230" t="s">
        <v>250</v>
      </c>
      <c r="H581" s="231">
        <v>220</v>
      </c>
      <c r="I581" s="232">
        <v>6.4100000000000001</v>
      </c>
      <c r="J581" s="232">
        <f>ROUND(I581*H581,2)</f>
        <v>1410.2000000000001</v>
      </c>
      <c r="K581" s="233"/>
      <c r="L581" s="34"/>
      <c r="M581" s="234" t="s">
        <v>1</v>
      </c>
      <c r="N581" s="235" t="s">
        <v>38</v>
      </c>
      <c r="O581" s="236">
        <v>0.36499999999999999</v>
      </c>
      <c r="P581" s="236">
        <f>O581*H581</f>
        <v>80.299999999999997</v>
      </c>
      <c r="Q581" s="236">
        <v>0</v>
      </c>
      <c r="R581" s="236">
        <f>Q581*H581</f>
        <v>0</v>
      </c>
      <c r="S581" s="236">
        <v>0</v>
      </c>
      <c r="T581" s="237">
        <f>S581*H581</f>
        <v>0</v>
      </c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R581" s="238" t="s">
        <v>268</v>
      </c>
      <c r="AT581" s="238" t="s">
        <v>156</v>
      </c>
      <c r="AU581" s="238" t="s">
        <v>81</v>
      </c>
      <c r="AY581" s="14" t="s">
        <v>154</v>
      </c>
      <c r="BE581" s="239">
        <f>IF(N581="základná",J581,0)</f>
        <v>0</v>
      </c>
      <c r="BF581" s="239">
        <f>IF(N581="znížená",J581,0)</f>
        <v>1410.2000000000001</v>
      </c>
      <c r="BG581" s="239">
        <f>IF(N581="zákl. prenesená",J581,0)</f>
        <v>0</v>
      </c>
      <c r="BH581" s="239">
        <f>IF(N581="zníž. prenesená",J581,0)</f>
        <v>0</v>
      </c>
      <c r="BI581" s="239">
        <f>IF(N581="nulová",J581,0)</f>
        <v>0</v>
      </c>
      <c r="BJ581" s="14" t="s">
        <v>81</v>
      </c>
      <c r="BK581" s="239">
        <f>ROUND(I581*H581,2)</f>
        <v>1410.2000000000001</v>
      </c>
      <c r="BL581" s="14" t="s">
        <v>268</v>
      </c>
      <c r="BM581" s="238" t="s">
        <v>1583</v>
      </c>
    </row>
    <row r="582" s="2" customFormat="1" ht="16.5" customHeight="1">
      <c r="A582" s="31"/>
      <c r="B582" s="32"/>
      <c r="C582" s="240" t="s">
        <v>1584</v>
      </c>
      <c r="D582" s="240" t="s">
        <v>194</v>
      </c>
      <c r="E582" s="241" t="s">
        <v>1585</v>
      </c>
      <c r="F582" s="242" t="s">
        <v>1586</v>
      </c>
      <c r="G582" s="243" t="s">
        <v>250</v>
      </c>
      <c r="H582" s="244">
        <v>32</v>
      </c>
      <c r="I582" s="245">
        <v>42.520000000000003</v>
      </c>
      <c r="J582" s="245">
        <f>ROUND(I582*H582,2)</f>
        <v>1360.6400000000001</v>
      </c>
      <c r="K582" s="246"/>
      <c r="L582" s="247"/>
      <c r="M582" s="248" t="s">
        <v>1</v>
      </c>
      <c r="N582" s="249" t="s">
        <v>38</v>
      </c>
      <c r="O582" s="236">
        <v>0</v>
      </c>
      <c r="P582" s="236">
        <f>O582*H582</f>
        <v>0</v>
      </c>
      <c r="Q582" s="236">
        <v>0</v>
      </c>
      <c r="R582" s="236">
        <f>Q582*H582</f>
        <v>0</v>
      </c>
      <c r="S582" s="236">
        <v>0</v>
      </c>
      <c r="T582" s="237">
        <f>S582*H582</f>
        <v>0</v>
      </c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R582" s="238" t="s">
        <v>626</v>
      </c>
      <c r="AT582" s="238" t="s">
        <v>194</v>
      </c>
      <c r="AU582" s="238" t="s">
        <v>81</v>
      </c>
      <c r="AY582" s="14" t="s">
        <v>154</v>
      </c>
      <c r="BE582" s="239">
        <f>IF(N582="základná",J582,0)</f>
        <v>0</v>
      </c>
      <c r="BF582" s="239">
        <f>IF(N582="znížená",J582,0)</f>
        <v>1360.6400000000001</v>
      </c>
      <c r="BG582" s="239">
        <f>IF(N582="zákl. prenesená",J582,0)</f>
        <v>0</v>
      </c>
      <c r="BH582" s="239">
        <f>IF(N582="zníž. prenesená",J582,0)</f>
        <v>0</v>
      </c>
      <c r="BI582" s="239">
        <f>IF(N582="nulová",J582,0)</f>
        <v>0</v>
      </c>
      <c r="BJ582" s="14" t="s">
        <v>81</v>
      </c>
      <c r="BK582" s="239">
        <f>ROUND(I582*H582,2)</f>
        <v>1360.6400000000001</v>
      </c>
      <c r="BL582" s="14" t="s">
        <v>268</v>
      </c>
      <c r="BM582" s="238" t="s">
        <v>1587</v>
      </c>
    </row>
    <row r="583" s="2" customFormat="1" ht="16.5" customHeight="1">
      <c r="A583" s="31"/>
      <c r="B583" s="32"/>
      <c r="C583" s="240" t="s">
        <v>881</v>
      </c>
      <c r="D583" s="240" t="s">
        <v>194</v>
      </c>
      <c r="E583" s="241" t="s">
        <v>1588</v>
      </c>
      <c r="F583" s="242" t="s">
        <v>1589</v>
      </c>
      <c r="G583" s="243" t="s">
        <v>908</v>
      </c>
      <c r="H583" s="244">
        <v>73</v>
      </c>
      <c r="I583" s="245">
        <v>45.619999999999997</v>
      </c>
      <c r="J583" s="245">
        <f>ROUND(I583*H583,2)</f>
        <v>3330.2600000000002</v>
      </c>
      <c r="K583" s="246"/>
      <c r="L583" s="247"/>
      <c r="M583" s="248" t="s">
        <v>1</v>
      </c>
      <c r="N583" s="249" t="s">
        <v>38</v>
      </c>
      <c r="O583" s="236">
        <v>0</v>
      </c>
      <c r="P583" s="236">
        <f>O583*H583</f>
        <v>0</v>
      </c>
      <c r="Q583" s="236">
        <v>0</v>
      </c>
      <c r="R583" s="236">
        <f>Q583*H583</f>
        <v>0</v>
      </c>
      <c r="S583" s="236">
        <v>0</v>
      </c>
      <c r="T583" s="237">
        <f>S583*H583</f>
        <v>0</v>
      </c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R583" s="238" t="s">
        <v>626</v>
      </c>
      <c r="AT583" s="238" t="s">
        <v>194</v>
      </c>
      <c r="AU583" s="238" t="s">
        <v>81</v>
      </c>
      <c r="AY583" s="14" t="s">
        <v>154</v>
      </c>
      <c r="BE583" s="239">
        <f>IF(N583="základná",J583,0)</f>
        <v>0</v>
      </c>
      <c r="BF583" s="239">
        <f>IF(N583="znížená",J583,0)</f>
        <v>3330.2600000000002</v>
      </c>
      <c r="BG583" s="239">
        <f>IF(N583="zákl. prenesená",J583,0)</f>
        <v>0</v>
      </c>
      <c r="BH583" s="239">
        <f>IF(N583="zníž. prenesená",J583,0)</f>
        <v>0</v>
      </c>
      <c r="BI583" s="239">
        <f>IF(N583="nulová",J583,0)</f>
        <v>0</v>
      </c>
      <c r="BJ583" s="14" t="s">
        <v>81</v>
      </c>
      <c r="BK583" s="239">
        <f>ROUND(I583*H583,2)</f>
        <v>3330.2600000000002</v>
      </c>
      <c r="BL583" s="14" t="s">
        <v>268</v>
      </c>
      <c r="BM583" s="238" t="s">
        <v>1590</v>
      </c>
    </row>
    <row r="584" s="2" customFormat="1" ht="16.5" customHeight="1">
      <c r="A584" s="31"/>
      <c r="B584" s="32"/>
      <c r="C584" s="240" t="s">
        <v>1591</v>
      </c>
      <c r="D584" s="240" t="s">
        <v>194</v>
      </c>
      <c r="E584" s="241" t="s">
        <v>1592</v>
      </c>
      <c r="F584" s="242" t="s">
        <v>1593</v>
      </c>
      <c r="G584" s="243" t="s">
        <v>908</v>
      </c>
      <c r="H584" s="244">
        <v>36</v>
      </c>
      <c r="I584" s="245">
        <v>51.119999999999997</v>
      </c>
      <c r="J584" s="245">
        <f>ROUND(I584*H584,2)</f>
        <v>1840.3199999999999</v>
      </c>
      <c r="K584" s="246"/>
      <c r="L584" s="247"/>
      <c r="M584" s="248" t="s">
        <v>1</v>
      </c>
      <c r="N584" s="249" t="s">
        <v>38</v>
      </c>
      <c r="O584" s="236">
        <v>0</v>
      </c>
      <c r="P584" s="236">
        <f>O584*H584</f>
        <v>0</v>
      </c>
      <c r="Q584" s="236">
        <v>0</v>
      </c>
      <c r="R584" s="236">
        <f>Q584*H584</f>
        <v>0</v>
      </c>
      <c r="S584" s="236">
        <v>0</v>
      </c>
      <c r="T584" s="237">
        <f>S584*H584</f>
        <v>0</v>
      </c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R584" s="238" t="s">
        <v>626</v>
      </c>
      <c r="AT584" s="238" t="s">
        <v>194</v>
      </c>
      <c r="AU584" s="238" t="s">
        <v>81</v>
      </c>
      <c r="AY584" s="14" t="s">
        <v>154</v>
      </c>
      <c r="BE584" s="239">
        <f>IF(N584="základná",J584,0)</f>
        <v>0</v>
      </c>
      <c r="BF584" s="239">
        <f>IF(N584="znížená",J584,0)</f>
        <v>1840.3199999999999</v>
      </c>
      <c r="BG584" s="239">
        <f>IF(N584="zákl. prenesená",J584,0)</f>
        <v>0</v>
      </c>
      <c r="BH584" s="239">
        <f>IF(N584="zníž. prenesená",J584,0)</f>
        <v>0</v>
      </c>
      <c r="BI584" s="239">
        <f>IF(N584="nulová",J584,0)</f>
        <v>0</v>
      </c>
      <c r="BJ584" s="14" t="s">
        <v>81</v>
      </c>
      <c r="BK584" s="239">
        <f>ROUND(I584*H584,2)</f>
        <v>1840.3199999999999</v>
      </c>
      <c r="BL584" s="14" t="s">
        <v>268</v>
      </c>
      <c r="BM584" s="238" t="s">
        <v>1594</v>
      </c>
    </row>
    <row r="585" s="2" customFormat="1" ht="16.5" customHeight="1">
      <c r="A585" s="31"/>
      <c r="B585" s="32"/>
      <c r="C585" s="240" t="s">
        <v>885</v>
      </c>
      <c r="D585" s="240" t="s">
        <v>194</v>
      </c>
      <c r="E585" s="241" t="s">
        <v>1595</v>
      </c>
      <c r="F585" s="242" t="s">
        <v>1596</v>
      </c>
      <c r="G585" s="243" t="s">
        <v>908</v>
      </c>
      <c r="H585" s="244">
        <v>10</v>
      </c>
      <c r="I585" s="245">
        <v>32.689999999999998</v>
      </c>
      <c r="J585" s="245">
        <f>ROUND(I585*H585,2)</f>
        <v>326.89999999999998</v>
      </c>
      <c r="K585" s="246"/>
      <c r="L585" s="247"/>
      <c r="M585" s="248" t="s">
        <v>1</v>
      </c>
      <c r="N585" s="249" t="s">
        <v>38</v>
      </c>
      <c r="O585" s="236">
        <v>0</v>
      </c>
      <c r="P585" s="236">
        <f>O585*H585</f>
        <v>0</v>
      </c>
      <c r="Q585" s="236">
        <v>0</v>
      </c>
      <c r="R585" s="236">
        <f>Q585*H585</f>
        <v>0</v>
      </c>
      <c r="S585" s="236">
        <v>0</v>
      </c>
      <c r="T585" s="237">
        <f>S585*H585</f>
        <v>0</v>
      </c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R585" s="238" t="s">
        <v>626</v>
      </c>
      <c r="AT585" s="238" t="s">
        <v>194</v>
      </c>
      <c r="AU585" s="238" t="s">
        <v>81</v>
      </c>
      <c r="AY585" s="14" t="s">
        <v>154</v>
      </c>
      <c r="BE585" s="239">
        <f>IF(N585="základná",J585,0)</f>
        <v>0</v>
      </c>
      <c r="BF585" s="239">
        <f>IF(N585="znížená",J585,0)</f>
        <v>326.89999999999998</v>
      </c>
      <c r="BG585" s="239">
        <f>IF(N585="zákl. prenesená",J585,0)</f>
        <v>0</v>
      </c>
      <c r="BH585" s="239">
        <f>IF(N585="zníž. prenesená",J585,0)</f>
        <v>0</v>
      </c>
      <c r="BI585" s="239">
        <f>IF(N585="nulová",J585,0)</f>
        <v>0</v>
      </c>
      <c r="BJ585" s="14" t="s">
        <v>81</v>
      </c>
      <c r="BK585" s="239">
        <f>ROUND(I585*H585,2)</f>
        <v>326.89999999999998</v>
      </c>
      <c r="BL585" s="14" t="s">
        <v>268</v>
      </c>
      <c r="BM585" s="238" t="s">
        <v>1597</v>
      </c>
    </row>
    <row r="586" s="2" customFormat="1" ht="16.5" customHeight="1">
      <c r="A586" s="31"/>
      <c r="B586" s="32"/>
      <c r="C586" s="240" t="s">
        <v>1598</v>
      </c>
      <c r="D586" s="240" t="s">
        <v>194</v>
      </c>
      <c r="E586" s="241" t="s">
        <v>1599</v>
      </c>
      <c r="F586" s="242" t="s">
        <v>1600</v>
      </c>
      <c r="G586" s="243" t="s">
        <v>908</v>
      </c>
      <c r="H586" s="244">
        <v>57</v>
      </c>
      <c r="I586" s="245">
        <v>60.789999999999999</v>
      </c>
      <c r="J586" s="245">
        <f>ROUND(I586*H586,2)</f>
        <v>3465.0300000000002</v>
      </c>
      <c r="K586" s="246"/>
      <c r="L586" s="247"/>
      <c r="M586" s="248" t="s">
        <v>1</v>
      </c>
      <c r="N586" s="249" t="s">
        <v>38</v>
      </c>
      <c r="O586" s="236">
        <v>0</v>
      </c>
      <c r="P586" s="236">
        <f>O586*H586</f>
        <v>0</v>
      </c>
      <c r="Q586" s="236">
        <v>0</v>
      </c>
      <c r="R586" s="236">
        <f>Q586*H586</f>
        <v>0</v>
      </c>
      <c r="S586" s="236">
        <v>0</v>
      </c>
      <c r="T586" s="237">
        <f>S586*H586</f>
        <v>0</v>
      </c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R586" s="238" t="s">
        <v>626</v>
      </c>
      <c r="AT586" s="238" t="s">
        <v>194</v>
      </c>
      <c r="AU586" s="238" t="s">
        <v>81</v>
      </c>
      <c r="AY586" s="14" t="s">
        <v>154</v>
      </c>
      <c r="BE586" s="239">
        <f>IF(N586="základná",J586,0)</f>
        <v>0</v>
      </c>
      <c r="BF586" s="239">
        <f>IF(N586="znížená",J586,0)</f>
        <v>3465.0300000000002</v>
      </c>
      <c r="BG586" s="239">
        <f>IF(N586="zákl. prenesená",J586,0)</f>
        <v>0</v>
      </c>
      <c r="BH586" s="239">
        <f>IF(N586="zníž. prenesená",J586,0)</f>
        <v>0</v>
      </c>
      <c r="BI586" s="239">
        <f>IF(N586="nulová",J586,0)</f>
        <v>0</v>
      </c>
      <c r="BJ586" s="14" t="s">
        <v>81</v>
      </c>
      <c r="BK586" s="239">
        <f>ROUND(I586*H586,2)</f>
        <v>3465.0300000000002</v>
      </c>
      <c r="BL586" s="14" t="s">
        <v>268</v>
      </c>
      <c r="BM586" s="238" t="s">
        <v>1601</v>
      </c>
    </row>
    <row r="587" s="2" customFormat="1" ht="16.5" customHeight="1">
      <c r="A587" s="31"/>
      <c r="B587" s="32"/>
      <c r="C587" s="240" t="s">
        <v>890</v>
      </c>
      <c r="D587" s="240" t="s">
        <v>194</v>
      </c>
      <c r="E587" s="241" t="s">
        <v>1602</v>
      </c>
      <c r="F587" s="242" t="s">
        <v>1603</v>
      </c>
      <c r="G587" s="243" t="s">
        <v>908</v>
      </c>
      <c r="H587" s="244">
        <v>10</v>
      </c>
      <c r="I587" s="245">
        <v>32.689999999999998</v>
      </c>
      <c r="J587" s="245">
        <f>ROUND(I587*H587,2)</f>
        <v>326.89999999999998</v>
      </c>
      <c r="K587" s="246"/>
      <c r="L587" s="247"/>
      <c r="M587" s="248" t="s">
        <v>1</v>
      </c>
      <c r="N587" s="249" t="s">
        <v>38</v>
      </c>
      <c r="O587" s="236">
        <v>0</v>
      </c>
      <c r="P587" s="236">
        <f>O587*H587</f>
        <v>0</v>
      </c>
      <c r="Q587" s="236">
        <v>0</v>
      </c>
      <c r="R587" s="236">
        <f>Q587*H587</f>
        <v>0</v>
      </c>
      <c r="S587" s="236">
        <v>0</v>
      </c>
      <c r="T587" s="237">
        <f>S587*H587</f>
        <v>0</v>
      </c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R587" s="238" t="s">
        <v>626</v>
      </c>
      <c r="AT587" s="238" t="s">
        <v>194</v>
      </c>
      <c r="AU587" s="238" t="s">
        <v>81</v>
      </c>
      <c r="AY587" s="14" t="s">
        <v>154</v>
      </c>
      <c r="BE587" s="239">
        <f>IF(N587="základná",J587,0)</f>
        <v>0</v>
      </c>
      <c r="BF587" s="239">
        <f>IF(N587="znížená",J587,0)</f>
        <v>326.89999999999998</v>
      </c>
      <c r="BG587" s="239">
        <f>IF(N587="zákl. prenesená",J587,0)</f>
        <v>0</v>
      </c>
      <c r="BH587" s="239">
        <f>IF(N587="zníž. prenesená",J587,0)</f>
        <v>0</v>
      </c>
      <c r="BI587" s="239">
        <f>IF(N587="nulová",J587,0)</f>
        <v>0</v>
      </c>
      <c r="BJ587" s="14" t="s">
        <v>81</v>
      </c>
      <c r="BK587" s="239">
        <f>ROUND(I587*H587,2)</f>
        <v>326.89999999999998</v>
      </c>
      <c r="BL587" s="14" t="s">
        <v>268</v>
      </c>
      <c r="BM587" s="238" t="s">
        <v>1604</v>
      </c>
    </row>
    <row r="588" s="2" customFormat="1" ht="16.5" customHeight="1">
      <c r="A588" s="31"/>
      <c r="B588" s="32"/>
      <c r="C588" s="240" t="s">
        <v>1605</v>
      </c>
      <c r="D588" s="240" t="s">
        <v>194</v>
      </c>
      <c r="E588" s="241" t="s">
        <v>1606</v>
      </c>
      <c r="F588" s="242" t="s">
        <v>1607</v>
      </c>
      <c r="G588" s="243" t="s">
        <v>908</v>
      </c>
      <c r="H588" s="244">
        <v>2</v>
      </c>
      <c r="I588" s="245">
        <v>55.439999999999998</v>
      </c>
      <c r="J588" s="245">
        <f>ROUND(I588*H588,2)</f>
        <v>110.88</v>
      </c>
      <c r="K588" s="246"/>
      <c r="L588" s="247"/>
      <c r="M588" s="248" t="s">
        <v>1</v>
      </c>
      <c r="N588" s="249" t="s">
        <v>38</v>
      </c>
      <c r="O588" s="236">
        <v>0</v>
      </c>
      <c r="P588" s="236">
        <f>O588*H588</f>
        <v>0</v>
      </c>
      <c r="Q588" s="236">
        <v>0</v>
      </c>
      <c r="R588" s="236">
        <f>Q588*H588</f>
        <v>0</v>
      </c>
      <c r="S588" s="236">
        <v>0</v>
      </c>
      <c r="T588" s="237">
        <f>S588*H588</f>
        <v>0</v>
      </c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R588" s="238" t="s">
        <v>626</v>
      </c>
      <c r="AT588" s="238" t="s">
        <v>194</v>
      </c>
      <c r="AU588" s="238" t="s">
        <v>81</v>
      </c>
      <c r="AY588" s="14" t="s">
        <v>154</v>
      </c>
      <c r="BE588" s="239">
        <f>IF(N588="základná",J588,0)</f>
        <v>0</v>
      </c>
      <c r="BF588" s="239">
        <f>IF(N588="znížená",J588,0)</f>
        <v>110.88</v>
      </c>
      <c r="BG588" s="239">
        <f>IF(N588="zákl. prenesená",J588,0)</f>
        <v>0</v>
      </c>
      <c r="BH588" s="239">
        <f>IF(N588="zníž. prenesená",J588,0)</f>
        <v>0</v>
      </c>
      <c r="BI588" s="239">
        <f>IF(N588="nulová",J588,0)</f>
        <v>0</v>
      </c>
      <c r="BJ588" s="14" t="s">
        <v>81</v>
      </c>
      <c r="BK588" s="239">
        <f>ROUND(I588*H588,2)</f>
        <v>110.88</v>
      </c>
      <c r="BL588" s="14" t="s">
        <v>268</v>
      </c>
      <c r="BM588" s="238" t="s">
        <v>1608</v>
      </c>
    </row>
    <row r="589" s="2" customFormat="1" ht="24.15" customHeight="1">
      <c r="A589" s="31"/>
      <c r="B589" s="32"/>
      <c r="C589" s="227" t="s">
        <v>894</v>
      </c>
      <c r="D589" s="227" t="s">
        <v>156</v>
      </c>
      <c r="E589" s="228" t="s">
        <v>1609</v>
      </c>
      <c r="F589" s="229" t="s">
        <v>1610</v>
      </c>
      <c r="G589" s="230" t="s">
        <v>250</v>
      </c>
      <c r="H589" s="231">
        <v>14</v>
      </c>
      <c r="I589" s="232">
        <v>23.449999999999999</v>
      </c>
      <c r="J589" s="232">
        <f>ROUND(I589*H589,2)</f>
        <v>328.30000000000001</v>
      </c>
      <c r="K589" s="233"/>
      <c r="L589" s="34"/>
      <c r="M589" s="234" t="s">
        <v>1</v>
      </c>
      <c r="N589" s="235" t="s">
        <v>38</v>
      </c>
      <c r="O589" s="236">
        <v>1.0149999999999999</v>
      </c>
      <c r="P589" s="236">
        <f>O589*H589</f>
        <v>14.209999999999999</v>
      </c>
      <c r="Q589" s="236">
        <v>0</v>
      </c>
      <c r="R589" s="236">
        <f>Q589*H589</f>
        <v>0</v>
      </c>
      <c r="S589" s="236">
        <v>0</v>
      </c>
      <c r="T589" s="237">
        <f>S589*H589</f>
        <v>0</v>
      </c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R589" s="238" t="s">
        <v>268</v>
      </c>
      <c r="AT589" s="238" t="s">
        <v>156</v>
      </c>
      <c r="AU589" s="238" t="s">
        <v>81</v>
      </c>
      <c r="AY589" s="14" t="s">
        <v>154</v>
      </c>
      <c r="BE589" s="239">
        <f>IF(N589="základná",J589,0)</f>
        <v>0</v>
      </c>
      <c r="BF589" s="239">
        <f>IF(N589="znížená",J589,0)</f>
        <v>328.30000000000001</v>
      </c>
      <c r="BG589" s="239">
        <f>IF(N589="zákl. prenesená",J589,0)</f>
        <v>0</v>
      </c>
      <c r="BH589" s="239">
        <f>IF(N589="zníž. prenesená",J589,0)</f>
        <v>0</v>
      </c>
      <c r="BI589" s="239">
        <f>IF(N589="nulová",J589,0)</f>
        <v>0</v>
      </c>
      <c r="BJ589" s="14" t="s">
        <v>81</v>
      </c>
      <c r="BK589" s="239">
        <f>ROUND(I589*H589,2)</f>
        <v>328.30000000000001</v>
      </c>
      <c r="BL589" s="14" t="s">
        <v>268</v>
      </c>
      <c r="BM589" s="238" t="s">
        <v>1611</v>
      </c>
    </row>
    <row r="590" s="2" customFormat="1" ht="16.5" customHeight="1">
      <c r="A590" s="31"/>
      <c r="B590" s="32"/>
      <c r="C590" s="240" t="s">
        <v>1612</v>
      </c>
      <c r="D590" s="240" t="s">
        <v>194</v>
      </c>
      <c r="E590" s="241" t="s">
        <v>1613</v>
      </c>
      <c r="F590" s="242" t="s">
        <v>1614</v>
      </c>
      <c r="G590" s="243" t="s">
        <v>250</v>
      </c>
      <c r="H590" s="244">
        <v>14</v>
      </c>
      <c r="I590" s="245">
        <v>38.909999999999997</v>
      </c>
      <c r="J590" s="245">
        <f>ROUND(I590*H590,2)</f>
        <v>544.74000000000001</v>
      </c>
      <c r="K590" s="246"/>
      <c r="L590" s="247"/>
      <c r="M590" s="248" t="s">
        <v>1</v>
      </c>
      <c r="N590" s="249" t="s">
        <v>38</v>
      </c>
      <c r="O590" s="236">
        <v>0</v>
      </c>
      <c r="P590" s="236">
        <f>O590*H590</f>
        <v>0</v>
      </c>
      <c r="Q590" s="236">
        <v>0</v>
      </c>
      <c r="R590" s="236">
        <f>Q590*H590</f>
        <v>0</v>
      </c>
      <c r="S590" s="236">
        <v>0</v>
      </c>
      <c r="T590" s="237">
        <f>S590*H590</f>
        <v>0</v>
      </c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R590" s="238" t="s">
        <v>626</v>
      </c>
      <c r="AT590" s="238" t="s">
        <v>194</v>
      </c>
      <c r="AU590" s="238" t="s">
        <v>81</v>
      </c>
      <c r="AY590" s="14" t="s">
        <v>154</v>
      </c>
      <c r="BE590" s="239">
        <f>IF(N590="základná",J590,0)</f>
        <v>0</v>
      </c>
      <c r="BF590" s="239">
        <f>IF(N590="znížená",J590,0)</f>
        <v>544.74000000000001</v>
      </c>
      <c r="BG590" s="239">
        <f>IF(N590="zákl. prenesená",J590,0)</f>
        <v>0</v>
      </c>
      <c r="BH590" s="239">
        <f>IF(N590="zníž. prenesená",J590,0)</f>
        <v>0</v>
      </c>
      <c r="BI590" s="239">
        <f>IF(N590="nulová",J590,0)</f>
        <v>0</v>
      </c>
      <c r="BJ590" s="14" t="s">
        <v>81</v>
      </c>
      <c r="BK590" s="239">
        <f>ROUND(I590*H590,2)</f>
        <v>544.74000000000001</v>
      </c>
      <c r="BL590" s="14" t="s">
        <v>268</v>
      </c>
      <c r="BM590" s="238" t="s">
        <v>1615</v>
      </c>
    </row>
    <row r="591" s="2" customFormat="1" ht="24.15" customHeight="1">
      <c r="A591" s="31"/>
      <c r="B591" s="32"/>
      <c r="C591" s="227" t="s">
        <v>897</v>
      </c>
      <c r="D591" s="227" t="s">
        <v>156</v>
      </c>
      <c r="E591" s="228" t="s">
        <v>1616</v>
      </c>
      <c r="F591" s="229" t="s">
        <v>1617</v>
      </c>
      <c r="G591" s="230" t="s">
        <v>250</v>
      </c>
      <c r="H591" s="231">
        <v>155</v>
      </c>
      <c r="I591" s="232">
        <v>1.5</v>
      </c>
      <c r="J591" s="232">
        <f>ROUND(I591*H591,2)</f>
        <v>232.5</v>
      </c>
      <c r="K591" s="233"/>
      <c r="L591" s="34"/>
      <c r="M591" s="234" t="s">
        <v>1</v>
      </c>
      <c r="N591" s="235" t="s">
        <v>38</v>
      </c>
      <c r="O591" s="236">
        <v>0.085000000000000006</v>
      </c>
      <c r="P591" s="236">
        <f>O591*H591</f>
        <v>13.175000000000001</v>
      </c>
      <c r="Q591" s="236">
        <v>0</v>
      </c>
      <c r="R591" s="236">
        <f>Q591*H591</f>
        <v>0</v>
      </c>
      <c r="S591" s="236">
        <v>0</v>
      </c>
      <c r="T591" s="237">
        <f>S591*H591</f>
        <v>0</v>
      </c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R591" s="238" t="s">
        <v>268</v>
      </c>
      <c r="AT591" s="238" t="s">
        <v>156</v>
      </c>
      <c r="AU591" s="238" t="s">
        <v>81</v>
      </c>
      <c r="AY591" s="14" t="s">
        <v>154</v>
      </c>
      <c r="BE591" s="239">
        <f>IF(N591="základná",J591,0)</f>
        <v>0</v>
      </c>
      <c r="BF591" s="239">
        <f>IF(N591="znížená",J591,0)</f>
        <v>232.5</v>
      </c>
      <c r="BG591" s="239">
        <f>IF(N591="zákl. prenesená",J591,0)</f>
        <v>0</v>
      </c>
      <c r="BH591" s="239">
        <f>IF(N591="zníž. prenesená",J591,0)</f>
        <v>0</v>
      </c>
      <c r="BI591" s="239">
        <f>IF(N591="nulová",J591,0)</f>
        <v>0</v>
      </c>
      <c r="BJ591" s="14" t="s">
        <v>81</v>
      </c>
      <c r="BK591" s="239">
        <f>ROUND(I591*H591,2)</f>
        <v>232.5</v>
      </c>
      <c r="BL591" s="14" t="s">
        <v>268</v>
      </c>
      <c r="BM591" s="238" t="s">
        <v>1618</v>
      </c>
    </row>
    <row r="592" s="2" customFormat="1" ht="16.5" customHeight="1">
      <c r="A592" s="31"/>
      <c r="B592" s="32"/>
      <c r="C592" s="240" t="s">
        <v>1619</v>
      </c>
      <c r="D592" s="240" t="s">
        <v>194</v>
      </c>
      <c r="E592" s="241" t="s">
        <v>1620</v>
      </c>
      <c r="F592" s="242" t="s">
        <v>1621</v>
      </c>
      <c r="G592" s="243" t="s">
        <v>1241</v>
      </c>
      <c r="H592" s="244">
        <v>155</v>
      </c>
      <c r="I592" s="245">
        <v>2.6099999999999999</v>
      </c>
      <c r="J592" s="245">
        <f>ROUND(I592*H592,2)</f>
        <v>404.55000000000001</v>
      </c>
      <c r="K592" s="246"/>
      <c r="L592" s="247"/>
      <c r="M592" s="248" t="s">
        <v>1</v>
      </c>
      <c r="N592" s="249" t="s">
        <v>38</v>
      </c>
      <c r="O592" s="236">
        <v>0</v>
      </c>
      <c r="P592" s="236">
        <f>O592*H592</f>
        <v>0</v>
      </c>
      <c r="Q592" s="236">
        <v>0</v>
      </c>
      <c r="R592" s="236">
        <f>Q592*H592</f>
        <v>0</v>
      </c>
      <c r="S592" s="236">
        <v>0</v>
      </c>
      <c r="T592" s="237">
        <f>S592*H592</f>
        <v>0</v>
      </c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R592" s="238" t="s">
        <v>626</v>
      </c>
      <c r="AT592" s="238" t="s">
        <v>194</v>
      </c>
      <c r="AU592" s="238" t="s">
        <v>81</v>
      </c>
      <c r="AY592" s="14" t="s">
        <v>154</v>
      </c>
      <c r="BE592" s="239">
        <f>IF(N592="základná",J592,0)</f>
        <v>0</v>
      </c>
      <c r="BF592" s="239">
        <f>IF(N592="znížená",J592,0)</f>
        <v>404.55000000000001</v>
      </c>
      <c r="BG592" s="239">
        <f>IF(N592="zákl. prenesená",J592,0)</f>
        <v>0</v>
      </c>
      <c r="BH592" s="239">
        <f>IF(N592="zníž. prenesená",J592,0)</f>
        <v>0</v>
      </c>
      <c r="BI592" s="239">
        <f>IF(N592="nulová",J592,0)</f>
        <v>0</v>
      </c>
      <c r="BJ592" s="14" t="s">
        <v>81</v>
      </c>
      <c r="BK592" s="239">
        <f>ROUND(I592*H592,2)</f>
        <v>404.55000000000001</v>
      </c>
      <c r="BL592" s="14" t="s">
        <v>268</v>
      </c>
      <c r="BM592" s="238" t="s">
        <v>1622</v>
      </c>
    </row>
    <row r="593" s="2" customFormat="1" ht="16.5" customHeight="1">
      <c r="A593" s="31"/>
      <c r="B593" s="32"/>
      <c r="C593" s="227" t="s">
        <v>901</v>
      </c>
      <c r="D593" s="227" t="s">
        <v>156</v>
      </c>
      <c r="E593" s="228" t="s">
        <v>1623</v>
      </c>
      <c r="F593" s="229" t="s">
        <v>1624</v>
      </c>
      <c r="G593" s="230" t="s">
        <v>250</v>
      </c>
      <c r="H593" s="231">
        <v>60</v>
      </c>
      <c r="I593" s="232">
        <v>1.29</v>
      </c>
      <c r="J593" s="232">
        <f>ROUND(I593*H593,2)</f>
        <v>77.400000000000006</v>
      </c>
      <c r="K593" s="233"/>
      <c r="L593" s="34"/>
      <c r="M593" s="234" t="s">
        <v>1</v>
      </c>
      <c r="N593" s="235" t="s">
        <v>38</v>
      </c>
      <c r="O593" s="236">
        <v>0.072999999999999995</v>
      </c>
      <c r="P593" s="236">
        <f>O593*H593</f>
        <v>4.3799999999999999</v>
      </c>
      <c r="Q593" s="236">
        <v>0</v>
      </c>
      <c r="R593" s="236">
        <f>Q593*H593</f>
        <v>0</v>
      </c>
      <c r="S593" s="236">
        <v>0</v>
      </c>
      <c r="T593" s="237">
        <f>S593*H593</f>
        <v>0</v>
      </c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R593" s="238" t="s">
        <v>268</v>
      </c>
      <c r="AT593" s="238" t="s">
        <v>156</v>
      </c>
      <c r="AU593" s="238" t="s">
        <v>81</v>
      </c>
      <c r="AY593" s="14" t="s">
        <v>154</v>
      </c>
      <c r="BE593" s="239">
        <f>IF(N593="základná",J593,0)</f>
        <v>0</v>
      </c>
      <c r="BF593" s="239">
        <f>IF(N593="znížená",J593,0)</f>
        <v>77.400000000000006</v>
      </c>
      <c r="BG593" s="239">
        <f>IF(N593="zákl. prenesená",J593,0)</f>
        <v>0</v>
      </c>
      <c r="BH593" s="239">
        <f>IF(N593="zníž. prenesená",J593,0)</f>
        <v>0</v>
      </c>
      <c r="BI593" s="239">
        <f>IF(N593="nulová",J593,0)</f>
        <v>0</v>
      </c>
      <c r="BJ593" s="14" t="s">
        <v>81</v>
      </c>
      <c r="BK593" s="239">
        <f>ROUND(I593*H593,2)</f>
        <v>77.400000000000006</v>
      </c>
      <c r="BL593" s="14" t="s">
        <v>268</v>
      </c>
      <c r="BM593" s="238" t="s">
        <v>1625</v>
      </c>
    </row>
    <row r="594" s="2" customFormat="1" ht="37.8" customHeight="1">
      <c r="A594" s="31"/>
      <c r="B594" s="32"/>
      <c r="C594" s="240" t="s">
        <v>1626</v>
      </c>
      <c r="D594" s="240" t="s">
        <v>194</v>
      </c>
      <c r="E594" s="241" t="s">
        <v>1627</v>
      </c>
      <c r="F594" s="242" t="s">
        <v>1628</v>
      </c>
      <c r="G594" s="243" t="s">
        <v>1241</v>
      </c>
      <c r="H594" s="244">
        <v>60</v>
      </c>
      <c r="I594" s="245">
        <v>2.6099999999999999</v>
      </c>
      <c r="J594" s="245">
        <f>ROUND(I594*H594,2)</f>
        <v>156.59999999999999</v>
      </c>
      <c r="K594" s="246"/>
      <c r="L594" s="247"/>
      <c r="M594" s="248" t="s">
        <v>1</v>
      </c>
      <c r="N594" s="249" t="s">
        <v>38</v>
      </c>
      <c r="O594" s="236">
        <v>0</v>
      </c>
      <c r="P594" s="236">
        <f>O594*H594</f>
        <v>0</v>
      </c>
      <c r="Q594" s="236">
        <v>0</v>
      </c>
      <c r="R594" s="236">
        <f>Q594*H594</f>
        <v>0</v>
      </c>
      <c r="S594" s="236">
        <v>0</v>
      </c>
      <c r="T594" s="237">
        <f>S594*H594</f>
        <v>0</v>
      </c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R594" s="238" t="s">
        <v>626</v>
      </c>
      <c r="AT594" s="238" t="s">
        <v>194</v>
      </c>
      <c r="AU594" s="238" t="s">
        <v>81</v>
      </c>
      <c r="AY594" s="14" t="s">
        <v>154</v>
      </c>
      <c r="BE594" s="239">
        <f>IF(N594="základná",J594,0)</f>
        <v>0</v>
      </c>
      <c r="BF594" s="239">
        <f>IF(N594="znížená",J594,0)</f>
        <v>156.59999999999999</v>
      </c>
      <c r="BG594" s="239">
        <f>IF(N594="zákl. prenesená",J594,0)</f>
        <v>0</v>
      </c>
      <c r="BH594" s="239">
        <f>IF(N594="zníž. prenesená",J594,0)</f>
        <v>0</v>
      </c>
      <c r="BI594" s="239">
        <f>IF(N594="nulová",J594,0)</f>
        <v>0</v>
      </c>
      <c r="BJ594" s="14" t="s">
        <v>81</v>
      </c>
      <c r="BK594" s="239">
        <f>ROUND(I594*H594,2)</f>
        <v>156.59999999999999</v>
      </c>
      <c r="BL594" s="14" t="s">
        <v>268</v>
      </c>
      <c r="BM594" s="238" t="s">
        <v>1629</v>
      </c>
    </row>
    <row r="595" s="2" customFormat="1" ht="24.15" customHeight="1">
      <c r="A595" s="31"/>
      <c r="B595" s="32"/>
      <c r="C595" s="227" t="s">
        <v>904</v>
      </c>
      <c r="D595" s="227" t="s">
        <v>156</v>
      </c>
      <c r="E595" s="228" t="s">
        <v>1630</v>
      </c>
      <c r="F595" s="229" t="s">
        <v>1631</v>
      </c>
      <c r="G595" s="230" t="s">
        <v>250</v>
      </c>
      <c r="H595" s="231">
        <v>8</v>
      </c>
      <c r="I595" s="232">
        <v>7.3399999999999999</v>
      </c>
      <c r="J595" s="232">
        <f>ROUND(I595*H595,2)</f>
        <v>58.719999999999999</v>
      </c>
      <c r="K595" s="233"/>
      <c r="L595" s="34"/>
      <c r="M595" s="234" t="s">
        <v>1</v>
      </c>
      <c r="N595" s="235" t="s">
        <v>38</v>
      </c>
      <c r="O595" s="236">
        <v>0.41799999999999998</v>
      </c>
      <c r="P595" s="236">
        <f>O595*H595</f>
        <v>3.3439999999999999</v>
      </c>
      <c r="Q595" s="236">
        <v>0</v>
      </c>
      <c r="R595" s="236">
        <f>Q595*H595</f>
        <v>0</v>
      </c>
      <c r="S595" s="236">
        <v>0</v>
      </c>
      <c r="T595" s="237">
        <f>S595*H595</f>
        <v>0</v>
      </c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R595" s="238" t="s">
        <v>268</v>
      </c>
      <c r="AT595" s="238" t="s">
        <v>156</v>
      </c>
      <c r="AU595" s="238" t="s">
        <v>81</v>
      </c>
      <c r="AY595" s="14" t="s">
        <v>154</v>
      </c>
      <c r="BE595" s="239">
        <f>IF(N595="základná",J595,0)</f>
        <v>0</v>
      </c>
      <c r="BF595" s="239">
        <f>IF(N595="znížená",J595,0)</f>
        <v>58.719999999999999</v>
      </c>
      <c r="BG595" s="239">
        <f>IF(N595="zákl. prenesená",J595,0)</f>
        <v>0</v>
      </c>
      <c r="BH595" s="239">
        <f>IF(N595="zníž. prenesená",J595,0)</f>
        <v>0</v>
      </c>
      <c r="BI595" s="239">
        <f>IF(N595="nulová",J595,0)</f>
        <v>0</v>
      </c>
      <c r="BJ595" s="14" t="s">
        <v>81</v>
      </c>
      <c r="BK595" s="239">
        <f>ROUND(I595*H595,2)</f>
        <v>58.719999999999999</v>
      </c>
      <c r="BL595" s="14" t="s">
        <v>268</v>
      </c>
      <c r="BM595" s="238" t="s">
        <v>1632</v>
      </c>
    </row>
    <row r="596" s="2" customFormat="1" ht="24.15" customHeight="1">
      <c r="A596" s="31"/>
      <c r="B596" s="32"/>
      <c r="C596" s="240" t="s">
        <v>1633</v>
      </c>
      <c r="D596" s="240" t="s">
        <v>194</v>
      </c>
      <c r="E596" s="241" t="s">
        <v>1634</v>
      </c>
      <c r="F596" s="242" t="s">
        <v>1635</v>
      </c>
      <c r="G596" s="243" t="s">
        <v>250</v>
      </c>
      <c r="H596" s="244">
        <v>8</v>
      </c>
      <c r="I596" s="245">
        <v>11.5</v>
      </c>
      <c r="J596" s="245">
        <f>ROUND(I596*H596,2)</f>
        <v>92</v>
      </c>
      <c r="K596" s="246"/>
      <c r="L596" s="247"/>
      <c r="M596" s="248" t="s">
        <v>1</v>
      </c>
      <c r="N596" s="249" t="s">
        <v>38</v>
      </c>
      <c r="O596" s="236">
        <v>0</v>
      </c>
      <c r="P596" s="236">
        <f>O596*H596</f>
        <v>0</v>
      </c>
      <c r="Q596" s="236">
        <v>0</v>
      </c>
      <c r="R596" s="236">
        <f>Q596*H596</f>
        <v>0</v>
      </c>
      <c r="S596" s="236">
        <v>0</v>
      </c>
      <c r="T596" s="237">
        <f>S596*H596</f>
        <v>0</v>
      </c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R596" s="238" t="s">
        <v>626</v>
      </c>
      <c r="AT596" s="238" t="s">
        <v>194</v>
      </c>
      <c r="AU596" s="238" t="s">
        <v>81</v>
      </c>
      <c r="AY596" s="14" t="s">
        <v>154</v>
      </c>
      <c r="BE596" s="239">
        <f>IF(N596="základná",J596,0)</f>
        <v>0</v>
      </c>
      <c r="BF596" s="239">
        <f>IF(N596="znížená",J596,0)</f>
        <v>92</v>
      </c>
      <c r="BG596" s="239">
        <f>IF(N596="zákl. prenesená",J596,0)</f>
        <v>0</v>
      </c>
      <c r="BH596" s="239">
        <f>IF(N596="zníž. prenesená",J596,0)</f>
        <v>0</v>
      </c>
      <c r="BI596" s="239">
        <f>IF(N596="nulová",J596,0)</f>
        <v>0</v>
      </c>
      <c r="BJ596" s="14" t="s">
        <v>81</v>
      </c>
      <c r="BK596" s="239">
        <f>ROUND(I596*H596,2)</f>
        <v>92</v>
      </c>
      <c r="BL596" s="14" t="s">
        <v>268</v>
      </c>
      <c r="BM596" s="238" t="s">
        <v>1636</v>
      </c>
    </row>
    <row r="597" s="2" customFormat="1" ht="33" customHeight="1">
      <c r="A597" s="31"/>
      <c r="B597" s="32"/>
      <c r="C597" s="240" t="s">
        <v>909</v>
      </c>
      <c r="D597" s="240" t="s">
        <v>194</v>
      </c>
      <c r="E597" s="241" t="s">
        <v>1637</v>
      </c>
      <c r="F597" s="242" t="s">
        <v>1638</v>
      </c>
      <c r="G597" s="243" t="s">
        <v>250</v>
      </c>
      <c r="H597" s="244">
        <v>8</v>
      </c>
      <c r="I597" s="245">
        <v>39.07</v>
      </c>
      <c r="J597" s="245">
        <f>ROUND(I597*H597,2)</f>
        <v>312.56</v>
      </c>
      <c r="K597" s="246"/>
      <c r="L597" s="247"/>
      <c r="M597" s="248" t="s">
        <v>1</v>
      </c>
      <c r="N597" s="249" t="s">
        <v>38</v>
      </c>
      <c r="O597" s="236">
        <v>0</v>
      </c>
      <c r="P597" s="236">
        <f>O597*H597</f>
        <v>0</v>
      </c>
      <c r="Q597" s="236">
        <v>0</v>
      </c>
      <c r="R597" s="236">
        <f>Q597*H597</f>
        <v>0</v>
      </c>
      <c r="S597" s="236">
        <v>0</v>
      </c>
      <c r="T597" s="237">
        <f>S597*H597</f>
        <v>0</v>
      </c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R597" s="238" t="s">
        <v>626</v>
      </c>
      <c r="AT597" s="238" t="s">
        <v>194</v>
      </c>
      <c r="AU597" s="238" t="s">
        <v>81</v>
      </c>
      <c r="AY597" s="14" t="s">
        <v>154</v>
      </c>
      <c r="BE597" s="239">
        <f>IF(N597="základná",J597,0)</f>
        <v>0</v>
      </c>
      <c r="BF597" s="239">
        <f>IF(N597="znížená",J597,0)</f>
        <v>312.56</v>
      </c>
      <c r="BG597" s="239">
        <f>IF(N597="zákl. prenesená",J597,0)</f>
        <v>0</v>
      </c>
      <c r="BH597" s="239">
        <f>IF(N597="zníž. prenesená",J597,0)</f>
        <v>0</v>
      </c>
      <c r="BI597" s="239">
        <f>IF(N597="nulová",J597,0)</f>
        <v>0</v>
      </c>
      <c r="BJ597" s="14" t="s">
        <v>81</v>
      </c>
      <c r="BK597" s="239">
        <f>ROUND(I597*H597,2)</f>
        <v>312.56</v>
      </c>
      <c r="BL597" s="14" t="s">
        <v>268</v>
      </c>
      <c r="BM597" s="238" t="s">
        <v>1639</v>
      </c>
    </row>
    <row r="598" s="2" customFormat="1" ht="16.5" customHeight="1">
      <c r="A598" s="31"/>
      <c r="B598" s="32"/>
      <c r="C598" s="227" t="s">
        <v>1640</v>
      </c>
      <c r="D598" s="227" t="s">
        <v>156</v>
      </c>
      <c r="E598" s="228" t="s">
        <v>1641</v>
      </c>
      <c r="F598" s="229" t="s">
        <v>1642</v>
      </c>
      <c r="G598" s="230" t="s">
        <v>250</v>
      </c>
      <c r="H598" s="231">
        <v>8</v>
      </c>
      <c r="I598" s="232">
        <v>2.4500000000000002</v>
      </c>
      <c r="J598" s="232">
        <f>ROUND(I598*H598,2)</f>
        <v>19.600000000000001</v>
      </c>
      <c r="K598" s="233"/>
      <c r="L598" s="34"/>
      <c r="M598" s="234" t="s">
        <v>1</v>
      </c>
      <c r="N598" s="235" t="s">
        <v>38</v>
      </c>
      <c r="O598" s="236">
        <v>0.14000000000000001</v>
      </c>
      <c r="P598" s="236">
        <f>O598*H598</f>
        <v>1.1200000000000001</v>
      </c>
      <c r="Q598" s="236">
        <v>0</v>
      </c>
      <c r="R598" s="236">
        <f>Q598*H598</f>
        <v>0</v>
      </c>
      <c r="S598" s="236">
        <v>0</v>
      </c>
      <c r="T598" s="237">
        <f>S598*H598</f>
        <v>0</v>
      </c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R598" s="238" t="s">
        <v>268</v>
      </c>
      <c r="AT598" s="238" t="s">
        <v>156</v>
      </c>
      <c r="AU598" s="238" t="s">
        <v>81</v>
      </c>
      <c r="AY598" s="14" t="s">
        <v>154</v>
      </c>
      <c r="BE598" s="239">
        <f>IF(N598="základná",J598,0)</f>
        <v>0</v>
      </c>
      <c r="BF598" s="239">
        <f>IF(N598="znížená",J598,0)</f>
        <v>19.600000000000001</v>
      </c>
      <c r="BG598" s="239">
        <f>IF(N598="zákl. prenesená",J598,0)</f>
        <v>0</v>
      </c>
      <c r="BH598" s="239">
        <f>IF(N598="zníž. prenesená",J598,0)</f>
        <v>0</v>
      </c>
      <c r="BI598" s="239">
        <f>IF(N598="nulová",J598,0)</f>
        <v>0</v>
      </c>
      <c r="BJ598" s="14" t="s">
        <v>81</v>
      </c>
      <c r="BK598" s="239">
        <f>ROUND(I598*H598,2)</f>
        <v>19.600000000000001</v>
      </c>
      <c r="BL598" s="14" t="s">
        <v>268</v>
      </c>
      <c r="BM598" s="238" t="s">
        <v>1643</v>
      </c>
    </row>
    <row r="599" s="2" customFormat="1" ht="16.5" customHeight="1">
      <c r="A599" s="31"/>
      <c r="B599" s="32"/>
      <c r="C599" s="227" t="s">
        <v>912</v>
      </c>
      <c r="D599" s="227" t="s">
        <v>156</v>
      </c>
      <c r="E599" s="228" t="s">
        <v>1644</v>
      </c>
      <c r="F599" s="229" t="s">
        <v>1645</v>
      </c>
      <c r="G599" s="230" t="s">
        <v>250</v>
      </c>
      <c r="H599" s="231">
        <v>9</v>
      </c>
      <c r="I599" s="232">
        <v>12.460000000000001</v>
      </c>
      <c r="J599" s="232">
        <f>ROUND(I599*H599,2)</f>
        <v>112.14</v>
      </c>
      <c r="K599" s="233"/>
      <c r="L599" s="34"/>
      <c r="M599" s="234" t="s">
        <v>1</v>
      </c>
      <c r="N599" s="235" t="s">
        <v>38</v>
      </c>
      <c r="O599" s="236">
        <v>0.70999999999999996</v>
      </c>
      <c r="P599" s="236">
        <f>O599*H599</f>
        <v>6.3899999999999997</v>
      </c>
      <c r="Q599" s="236">
        <v>0</v>
      </c>
      <c r="R599" s="236">
        <f>Q599*H599</f>
        <v>0</v>
      </c>
      <c r="S599" s="236">
        <v>0</v>
      </c>
      <c r="T599" s="237">
        <f>S599*H599</f>
        <v>0</v>
      </c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R599" s="238" t="s">
        <v>268</v>
      </c>
      <c r="AT599" s="238" t="s">
        <v>156</v>
      </c>
      <c r="AU599" s="238" t="s">
        <v>81</v>
      </c>
      <c r="AY599" s="14" t="s">
        <v>154</v>
      </c>
      <c r="BE599" s="239">
        <f>IF(N599="základná",J599,0)</f>
        <v>0</v>
      </c>
      <c r="BF599" s="239">
        <f>IF(N599="znížená",J599,0)</f>
        <v>112.14</v>
      </c>
      <c r="BG599" s="239">
        <f>IF(N599="zákl. prenesená",J599,0)</f>
        <v>0</v>
      </c>
      <c r="BH599" s="239">
        <f>IF(N599="zníž. prenesená",J599,0)</f>
        <v>0</v>
      </c>
      <c r="BI599" s="239">
        <f>IF(N599="nulová",J599,0)</f>
        <v>0</v>
      </c>
      <c r="BJ599" s="14" t="s">
        <v>81</v>
      </c>
      <c r="BK599" s="239">
        <f>ROUND(I599*H599,2)</f>
        <v>112.14</v>
      </c>
      <c r="BL599" s="14" t="s">
        <v>268</v>
      </c>
      <c r="BM599" s="238" t="s">
        <v>1646</v>
      </c>
    </row>
    <row r="600" s="2" customFormat="1" ht="24.15" customHeight="1">
      <c r="A600" s="31"/>
      <c r="B600" s="32"/>
      <c r="C600" s="240" t="s">
        <v>1647</v>
      </c>
      <c r="D600" s="240" t="s">
        <v>194</v>
      </c>
      <c r="E600" s="241" t="s">
        <v>1648</v>
      </c>
      <c r="F600" s="242" t="s">
        <v>1649</v>
      </c>
      <c r="G600" s="243" t="s">
        <v>250</v>
      </c>
      <c r="H600" s="244">
        <v>9</v>
      </c>
      <c r="I600" s="245">
        <v>4.6200000000000001</v>
      </c>
      <c r="J600" s="245">
        <f>ROUND(I600*H600,2)</f>
        <v>41.579999999999998</v>
      </c>
      <c r="K600" s="246"/>
      <c r="L600" s="247"/>
      <c r="M600" s="248" t="s">
        <v>1</v>
      </c>
      <c r="N600" s="249" t="s">
        <v>38</v>
      </c>
      <c r="O600" s="236">
        <v>0</v>
      </c>
      <c r="P600" s="236">
        <f>O600*H600</f>
        <v>0</v>
      </c>
      <c r="Q600" s="236">
        <v>0</v>
      </c>
      <c r="R600" s="236">
        <f>Q600*H600</f>
        <v>0</v>
      </c>
      <c r="S600" s="236">
        <v>0</v>
      </c>
      <c r="T600" s="237">
        <f>S600*H600</f>
        <v>0</v>
      </c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R600" s="238" t="s">
        <v>626</v>
      </c>
      <c r="AT600" s="238" t="s">
        <v>194</v>
      </c>
      <c r="AU600" s="238" t="s">
        <v>81</v>
      </c>
      <c r="AY600" s="14" t="s">
        <v>154</v>
      </c>
      <c r="BE600" s="239">
        <f>IF(N600="základná",J600,0)</f>
        <v>0</v>
      </c>
      <c r="BF600" s="239">
        <f>IF(N600="znížená",J600,0)</f>
        <v>41.579999999999998</v>
      </c>
      <c r="BG600" s="239">
        <f>IF(N600="zákl. prenesená",J600,0)</f>
        <v>0</v>
      </c>
      <c r="BH600" s="239">
        <f>IF(N600="zníž. prenesená",J600,0)</f>
        <v>0</v>
      </c>
      <c r="BI600" s="239">
        <f>IF(N600="nulová",J600,0)</f>
        <v>0</v>
      </c>
      <c r="BJ600" s="14" t="s">
        <v>81</v>
      </c>
      <c r="BK600" s="239">
        <f>ROUND(I600*H600,2)</f>
        <v>41.579999999999998</v>
      </c>
      <c r="BL600" s="14" t="s">
        <v>268</v>
      </c>
      <c r="BM600" s="238" t="s">
        <v>1650</v>
      </c>
    </row>
    <row r="601" s="2" customFormat="1" ht="21.75" customHeight="1">
      <c r="A601" s="31"/>
      <c r="B601" s="32"/>
      <c r="C601" s="227" t="s">
        <v>916</v>
      </c>
      <c r="D601" s="227" t="s">
        <v>156</v>
      </c>
      <c r="E601" s="228" t="s">
        <v>1651</v>
      </c>
      <c r="F601" s="229" t="s">
        <v>1652</v>
      </c>
      <c r="G601" s="230" t="s">
        <v>250</v>
      </c>
      <c r="H601" s="231">
        <v>18</v>
      </c>
      <c r="I601" s="232">
        <v>4.9199999999999999</v>
      </c>
      <c r="J601" s="232">
        <f>ROUND(I601*H601,2)</f>
        <v>88.560000000000002</v>
      </c>
      <c r="K601" s="233"/>
      <c r="L601" s="34"/>
      <c r="M601" s="234" t="s">
        <v>1</v>
      </c>
      <c r="N601" s="235" t="s">
        <v>38</v>
      </c>
      <c r="O601" s="236">
        <v>0.28000000000000003</v>
      </c>
      <c r="P601" s="236">
        <f>O601*H601</f>
        <v>5.0400000000000009</v>
      </c>
      <c r="Q601" s="236">
        <v>0</v>
      </c>
      <c r="R601" s="236">
        <f>Q601*H601</f>
        <v>0</v>
      </c>
      <c r="S601" s="236">
        <v>0</v>
      </c>
      <c r="T601" s="237">
        <f>S601*H601</f>
        <v>0</v>
      </c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R601" s="238" t="s">
        <v>268</v>
      </c>
      <c r="AT601" s="238" t="s">
        <v>156</v>
      </c>
      <c r="AU601" s="238" t="s">
        <v>81</v>
      </c>
      <c r="AY601" s="14" t="s">
        <v>154</v>
      </c>
      <c r="BE601" s="239">
        <f>IF(N601="základná",J601,0)</f>
        <v>0</v>
      </c>
      <c r="BF601" s="239">
        <f>IF(N601="znížená",J601,0)</f>
        <v>88.560000000000002</v>
      </c>
      <c r="BG601" s="239">
        <f>IF(N601="zákl. prenesená",J601,0)</f>
        <v>0</v>
      </c>
      <c r="BH601" s="239">
        <f>IF(N601="zníž. prenesená",J601,0)</f>
        <v>0</v>
      </c>
      <c r="BI601" s="239">
        <f>IF(N601="nulová",J601,0)</f>
        <v>0</v>
      </c>
      <c r="BJ601" s="14" t="s">
        <v>81</v>
      </c>
      <c r="BK601" s="239">
        <f>ROUND(I601*H601,2)</f>
        <v>88.560000000000002</v>
      </c>
      <c r="BL601" s="14" t="s">
        <v>268</v>
      </c>
      <c r="BM601" s="238" t="s">
        <v>1653</v>
      </c>
    </row>
    <row r="602" s="2" customFormat="1" ht="16.5" customHeight="1">
      <c r="A602" s="31"/>
      <c r="B602" s="32"/>
      <c r="C602" s="227" t="s">
        <v>1654</v>
      </c>
      <c r="D602" s="227" t="s">
        <v>156</v>
      </c>
      <c r="E602" s="228" t="s">
        <v>1655</v>
      </c>
      <c r="F602" s="229" t="s">
        <v>1656</v>
      </c>
      <c r="G602" s="230" t="s">
        <v>250</v>
      </c>
      <c r="H602" s="231">
        <v>105</v>
      </c>
      <c r="I602" s="232">
        <v>4.9199999999999999</v>
      </c>
      <c r="J602" s="232">
        <f>ROUND(I602*H602,2)</f>
        <v>516.60000000000002</v>
      </c>
      <c r="K602" s="233"/>
      <c r="L602" s="34"/>
      <c r="M602" s="234" t="s">
        <v>1</v>
      </c>
      <c r="N602" s="235" t="s">
        <v>38</v>
      </c>
      <c r="O602" s="236">
        <v>0.28000000000000003</v>
      </c>
      <c r="P602" s="236">
        <f>O602*H602</f>
        <v>29.400000000000002</v>
      </c>
      <c r="Q602" s="236">
        <v>0</v>
      </c>
      <c r="R602" s="236">
        <f>Q602*H602</f>
        <v>0</v>
      </c>
      <c r="S602" s="236">
        <v>0</v>
      </c>
      <c r="T602" s="237">
        <f>S602*H602</f>
        <v>0</v>
      </c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R602" s="238" t="s">
        <v>268</v>
      </c>
      <c r="AT602" s="238" t="s">
        <v>156</v>
      </c>
      <c r="AU602" s="238" t="s">
        <v>81</v>
      </c>
      <c r="AY602" s="14" t="s">
        <v>154</v>
      </c>
      <c r="BE602" s="239">
        <f>IF(N602="základná",J602,0)</f>
        <v>0</v>
      </c>
      <c r="BF602" s="239">
        <f>IF(N602="znížená",J602,0)</f>
        <v>516.60000000000002</v>
      </c>
      <c r="BG602" s="239">
        <f>IF(N602="zákl. prenesená",J602,0)</f>
        <v>0</v>
      </c>
      <c r="BH602" s="239">
        <f>IF(N602="zníž. prenesená",J602,0)</f>
        <v>0</v>
      </c>
      <c r="BI602" s="239">
        <f>IF(N602="nulová",J602,0)</f>
        <v>0</v>
      </c>
      <c r="BJ602" s="14" t="s">
        <v>81</v>
      </c>
      <c r="BK602" s="239">
        <f>ROUND(I602*H602,2)</f>
        <v>516.60000000000002</v>
      </c>
      <c r="BL602" s="14" t="s">
        <v>268</v>
      </c>
      <c r="BM602" s="238" t="s">
        <v>1657</v>
      </c>
    </row>
    <row r="603" s="2" customFormat="1" ht="24.15" customHeight="1">
      <c r="A603" s="31"/>
      <c r="B603" s="32"/>
      <c r="C603" s="240" t="s">
        <v>921</v>
      </c>
      <c r="D603" s="240" t="s">
        <v>194</v>
      </c>
      <c r="E603" s="241" t="s">
        <v>1658</v>
      </c>
      <c r="F603" s="242" t="s">
        <v>1659</v>
      </c>
      <c r="G603" s="243" t="s">
        <v>250</v>
      </c>
      <c r="H603" s="244">
        <v>105</v>
      </c>
      <c r="I603" s="245">
        <v>0.96999999999999997</v>
      </c>
      <c r="J603" s="245">
        <f>ROUND(I603*H603,2)</f>
        <v>101.84999999999999</v>
      </c>
      <c r="K603" s="246"/>
      <c r="L603" s="247"/>
      <c r="M603" s="248" t="s">
        <v>1</v>
      </c>
      <c r="N603" s="249" t="s">
        <v>38</v>
      </c>
      <c r="O603" s="236">
        <v>0</v>
      </c>
      <c r="P603" s="236">
        <f>O603*H603</f>
        <v>0</v>
      </c>
      <c r="Q603" s="236">
        <v>0</v>
      </c>
      <c r="R603" s="236">
        <f>Q603*H603</f>
        <v>0</v>
      </c>
      <c r="S603" s="236">
        <v>0</v>
      </c>
      <c r="T603" s="237">
        <f>S603*H603</f>
        <v>0</v>
      </c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R603" s="238" t="s">
        <v>626</v>
      </c>
      <c r="AT603" s="238" t="s">
        <v>194</v>
      </c>
      <c r="AU603" s="238" t="s">
        <v>81</v>
      </c>
      <c r="AY603" s="14" t="s">
        <v>154</v>
      </c>
      <c r="BE603" s="239">
        <f>IF(N603="základná",J603,0)</f>
        <v>0</v>
      </c>
      <c r="BF603" s="239">
        <f>IF(N603="znížená",J603,0)</f>
        <v>101.84999999999999</v>
      </c>
      <c r="BG603" s="239">
        <f>IF(N603="zákl. prenesená",J603,0)</f>
        <v>0</v>
      </c>
      <c r="BH603" s="239">
        <f>IF(N603="zníž. prenesená",J603,0)</f>
        <v>0</v>
      </c>
      <c r="BI603" s="239">
        <f>IF(N603="nulová",J603,0)</f>
        <v>0</v>
      </c>
      <c r="BJ603" s="14" t="s">
        <v>81</v>
      </c>
      <c r="BK603" s="239">
        <f>ROUND(I603*H603,2)</f>
        <v>101.84999999999999</v>
      </c>
      <c r="BL603" s="14" t="s">
        <v>268</v>
      </c>
      <c r="BM603" s="238" t="s">
        <v>1660</v>
      </c>
    </row>
    <row r="604" s="2" customFormat="1" ht="24.15" customHeight="1">
      <c r="A604" s="31"/>
      <c r="B604" s="32"/>
      <c r="C604" s="227" t="s">
        <v>1661</v>
      </c>
      <c r="D604" s="227" t="s">
        <v>156</v>
      </c>
      <c r="E604" s="228" t="s">
        <v>1662</v>
      </c>
      <c r="F604" s="229" t="s">
        <v>1663</v>
      </c>
      <c r="G604" s="230" t="s">
        <v>373</v>
      </c>
      <c r="H604" s="231">
        <v>895</v>
      </c>
      <c r="I604" s="232">
        <v>1.0600000000000001</v>
      </c>
      <c r="J604" s="232">
        <f>ROUND(I604*H604,2)</f>
        <v>948.70000000000005</v>
      </c>
      <c r="K604" s="233"/>
      <c r="L604" s="34"/>
      <c r="M604" s="234" t="s">
        <v>1</v>
      </c>
      <c r="N604" s="235" t="s">
        <v>38</v>
      </c>
      <c r="O604" s="236">
        <v>0.060100000000000001</v>
      </c>
      <c r="P604" s="236">
        <f>O604*H604</f>
        <v>53.789500000000004</v>
      </c>
      <c r="Q604" s="236">
        <v>0</v>
      </c>
      <c r="R604" s="236">
        <f>Q604*H604</f>
        <v>0</v>
      </c>
      <c r="S604" s="236">
        <v>0</v>
      </c>
      <c r="T604" s="237">
        <f>S604*H604</f>
        <v>0</v>
      </c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R604" s="238" t="s">
        <v>268</v>
      </c>
      <c r="AT604" s="238" t="s">
        <v>156</v>
      </c>
      <c r="AU604" s="238" t="s">
        <v>81</v>
      </c>
      <c r="AY604" s="14" t="s">
        <v>154</v>
      </c>
      <c r="BE604" s="239">
        <f>IF(N604="základná",J604,0)</f>
        <v>0</v>
      </c>
      <c r="BF604" s="239">
        <f>IF(N604="znížená",J604,0)</f>
        <v>948.70000000000005</v>
      </c>
      <c r="BG604" s="239">
        <f>IF(N604="zákl. prenesená",J604,0)</f>
        <v>0</v>
      </c>
      <c r="BH604" s="239">
        <f>IF(N604="zníž. prenesená",J604,0)</f>
        <v>0</v>
      </c>
      <c r="BI604" s="239">
        <f>IF(N604="nulová",J604,0)</f>
        <v>0</v>
      </c>
      <c r="BJ604" s="14" t="s">
        <v>81</v>
      </c>
      <c r="BK604" s="239">
        <f>ROUND(I604*H604,2)</f>
        <v>948.70000000000005</v>
      </c>
      <c r="BL604" s="14" t="s">
        <v>268</v>
      </c>
      <c r="BM604" s="238" t="s">
        <v>1664</v>
      </c>
    </row>
    <row r="605" s="2" customFormat="1" ht="16.5" customHeight="1">
      <c r="A605" s="31"/>
      <c r="B605" s="32"/>
      <c r="C605" s="240" t="s">
        <v>925</v>
      </c>
      <c r="D605" s="240" t="s">
        <v>194</v>
      </c>
      <c r="E605" s="241" t="s">
        <v>1665</v>
      </c>
      <c r="F605" s="242" t="s">
        <v>1666</v>
      </c>
      <c r="G605" s="243" t="s">
        <v>373</v>
      </c>
      <c r="H605" s="244">
        <v>160</v>
      </c>
      <c r="I605" s="245">
        <v>0.52000000000000002</v>
      </c>
      <c r="J605" s="245">
        <f>ROUND(I605*H605,2)</f>
        <v>83.200000000000003</v>
      </c>
      <c r="K605" s="246"/>
      <c r="L605" s="247"/>
      <c r="M605" s="248" t="s">
        <v>1</v>
      </c>
      <c r="N605" s="249" t="s">
        <v>38</v>
      </c>
      <c r="O605" s="236">
        <v>0</v>
      </c>
      <c r="P605" s="236">
        <f>O605*H605</f>
        <v>0</v>
      </c>
      <c r="Q605" s="236">
        <v>0</v>
      </c>
      <c r="R605" s="236">
        <f>Q605*H605</f>
        <v>0</v>
      </c>
      <c r="S605" s="236">
        <v>0</v>
      </c>
      <c r="T605" s="237">
        <f>S605*H605</f>
        <v>0</v>
      </c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R605" s="238" t="s">
        <v>626</v>
      </c>
      <c r="AT605" s="238" t="s">
        <v>194</v>
      </c>
      <c r="AU605" s="238" t="s">
        <v>81</v>
      </c>
      <c r="AY605" s="14" t="s">
        <v>154</v>
      </c>
      <c r="BE605" s="239">
        <f>IF(N605="základná",J605,0)</f>
        <v>0</v>
      </c>
      <c r="BF605" s="239">
        <f>IF(N605="znížená",J605,0)</f>
        <v>83.200000000000003</v>
      </c>
      <c r="BG605" s="239">
        <f>IF(N605="zákl. prenesená",J605,0)</f>
        <v>0</v>
      </c>
      <c r="BH605" s="239">
        <f>IF(N605="zníž. prenesená",J605,0)</f>
        <v>0</v>
      </c>
      <c r="BI605" s="239">
        <f>IF(N605="nulová",J605,0)</f>
        <v>0</v>
      </c>
      <c r="BJ605" s="14" t="s">
        <v>81</v>
      </c>
      <c r="BK605" s="239">
        <f>ROUND(I605*H605,2)</f>
        <v>83.200000000000003</v>
      </c>
      <c r="BL605" s="14" t="s">
        <v>268</v>
      </c>
      <c r="BM605" s="238" t="s">
        <v>1667</v>
      </c>
    </row>
    <row r="606" s="2" customFormat="1" ht="16.5" customHeight="1">
      <c r="A606" s="31"/>
      <c r="B606" s="32"/>
      <c r="C606" s="240" t="s">
        <v>1668</v>
      </c>
      <c r="D606" s="240" t="s">
        <v>194</v>
      </c>
      <c r="E606" s="241" t="s">
        <v>1669</v>
      </c>
      <c r="F606" s="242" t="s">
        <v>1670</v>
      </c>
      <c r="G606" s="243" t="s">
        <v>373</v>
      </c>
      <c r="H606" s="244">
        <v>735</v>
      </c>
      <c r="I606" s="245">
        <v>0.78000000000000003</v>
      </c>
      <c r="J606" s="245">
        <f>ROUND(I606*H606,2)</f>
        <v>573.29999999999995</v>
      </c>
      <c r="K606" s="246"/>
      <c r="L606" s="247"/>
      <c r="M606" s="248" t="s">
        <v>1</v>
      </c>
      <c r="N606" s="249" t="s">
        <v>38</v>
      </c>
      <c r="O606" s="236">
        <v>0</v>
      </c>
      <c r="P606" s="236">
        <f>O606*H606</f>
        <v>0</v>
      </c>
      <c r="Q606" s="236">
        <v>0</v>
      </c>
      <c r="R606" s="236">
        <f>Q606*H606</f>
        <v>0</v>
      </c>
      <c r="S606" s="236">
        <v>0</v>
      </c>
      <c r="T606" s="237">
        <f>S606*H606</f>
        <v>0</v>
      </c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R606" s="238" t="s">
        <v>626</v>
      </c>
      <c r="AT606" s="238" t="s">
        <v>194</v>
      </c>
      <c r="AU606" s="238" t="s">
        <v>81</v>
      </c>
      <c r="AY606" s="14" t="s">
        <v>154</v>
      </c>
      <c r="BE606" s="239">
        <f>IF(N606="základná",J606,0)</f>
        <v>0</v>
      </c>
      <c r="BF606" s="239">
        <f>IF(N606="znížená",J606,0)</f>
        <v>573.29999999999995</v>
      </c>
      <c r="BG606" s="239">
        <f>IF(N606="zákl. prenesená",J606,0)</f>
        <v>0</v>
      </c>
      <c r="BH606" s="239">
        <f>IF(N606="zníž. prenesená",J606,0)</f>
        <v>0</v>
      </c>
      <c r="BI606" s="239">
        <f>IF(N606="nulová",J606,0)</f>
        <v>0</v>
      </c>
      <c r="BJ606" s="14" t="s">
        <v>81</v>
      </c>
      <c r="BK606" s="239">
        <f>ROUND(I606*H606,2)</f>
        <v>573.29999999999995</v>
      </c>
      <c r="BL606" s="14" t="s">
        <v>268</v>
      </c>
      <c r="BM606" s="238" t="s">
        <v>1671</v>
      </c>
    </row>
    <row r="607" s="2" customFormat="1" ht="21.75" customHeight="1">
      <c r="A607" s="31"/>
      <c r="B607" s="32"/>
      <c r="C607" s="227" t="s">
        <v>928</v>
      </c>
      <c r="D607" s="227" t="s">
        <v>156</v>
      </c>
      <c r="E607" s="228" t="s">
        <v>1672</v>
      </c>
      <c r="F607" s="229" t="s">
        <v>1673</v>
      </c>
      <c r="G607" s="230" t="s">
        <v>250</v>
      </c>
      <c r="H607" s="231">
        <v>55</v>
      </c>
      <c r="I607" s="232">
        <v>1.29</v>
      </c>
      <c r="J607" s="232">
        <f>ROUND(I607*H607,2)</f>
        <v>70.950000000000003</v>
      </c>
      <c r="K607" s="233"/>
      <c r="L607" s="34"/>
      <c r="M607" s="234" t="s">
        <v>1</v>
      </c>
      <c r="N607" s="235" t="s">
        <v>38</v>
      </c>
      <c r="O607" s="236">
        <v>0.072999999999999995</v>
      </c>
      <c r="P607" s="236">
        <f>O607*H607</f>
        <v>4.0149999999999997</v>
      </c>
      <c r="Q607" s="236">
        <v>0</v>
      </c>
      <c r="R607" s="236">
        <f>Q607*H607</f>
        <v>0</v>
      </c>
      <c r="S607" s="236">
        <v>0</v>
      </c>
      <c r="T607" s="237">
        <f>S607*H607</f>
        <v>0</v>
      </c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R607" s="238" t="s">
        <v>268</v>
      </c>
      <c r="AT607" s="238" t="s">
        <v>156</v>
      </c>
      <c r="AU607" s="238" t="s">
        <v>81</v>
      </c>
      <c r="AY607" s="14" t="s">
        <v>154</v>
      </c>
      <c r="BE607" s="239">
        <f>IF(N607="základná",J607,0)</f>
        <v>0</v>
      </c>
      <c r="BF607" s="239">
        <f>IF(N607="znížená",J607,0)</f>
        <v>70.950000000000003</v>
      </c>
      <c r="BG607" s="239">
        <f>IF(N607="zákl. prenesená",J607,0)</f>
        <v>0</v>
      </c>
      <c r="BH607" s="239">
        <f>IF(N607="zníž. prenesená",J607,0)</f>
        <v>0</v>
      </c>
      <c r="BI607" s="239">
        <f>IF(N607="nulová",J607,0)</f>
        <v>0</v>
      </c>
      <c r="BJ607" s="14" t="s">
        <v>81</v>
      </c>
      <c r="BK607" s="239">
        <f>ROUND(I607*H607,2)</f>
        <v>70.950000000000003</v>
      </c>
      <c r="BL607" s="14" t="s">
        <v>268</v>
      </c>
      <c r="BM607" s="238" t="s">
        <v>1674</v>
      </c>
    </row>
    <row r="608" s="2" customFormat="1" ht="24.15" customHeight="1">
      <c r="A608" s="31"/>
      <c r="B608" s="32"/>
      <c r="C608" s="240" t="s">
        <v>1675</v>
      </c>
      <c r="D608" s="240" t="s">
        <v>194</v>
      </c>
      <c r="E608" s="241" t="s">
        <v>1676</v>
      </c>
      <c r="F608" s="242" t="s">
        <v>1677</v>
      </c>
      <c r="G608" s="243" t="s">
        <v>250</v>
      </c>
      <c r="H608" s="244">
        <v>55</v>
      </c>
      <c r="I608" s="245">
        <v>0.78000000000000003</v>
      </c>
      <c r="J608" s="245">
        <f>ROUND(I608*H608,2)</f>
        <v>42.899999999999999</v>
      </c>
      <c r="K608" s="246"/>
      <c r="L608" s="247"/>
      <c r="M608" s="248" t="s">
        <v>1</v>
      </c>
      <c r="N608" s="249" t="s">
        <v>38</v>
      </c>
      <c r="O608" s="236">
        <v>0</v>
      </c>
      <c r="P608" s="236">
        <f>O608*H608</f>
        <v>0</v>
      </c>
      <c r="Q608" s="236">
        <v>0</v>
      </c>
      <c r="R608" s="236">
        <f>Q608*H608</f>
        <v>0</v>
      </c>
      <c r="S608" s="236">
        <v>0</v>
      </c>
      <c r="T608" s="237">
        <f>S608*H608</f>
        <v>0</v>
      </c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R608" s="238" t="s">
        <v>626</v>
      </c>
      <c r="AT608" s="238" t="s">
        <v>194</v>
      </c>
      <c r="AU608" s="238" t="s">
        <v>81</v>
      </c>
      <c r="AY608" s="14" t="s">
        <v>154</v>
      </c>
      <c r="BE608" s="239">
        <f>IF(N608="základná",J608,0)</f>
        <v>0</v>
      </c>
      <c r="BF608" s="239">
        <f>IF(N608="znížená",J608,0)</f>
        <v>42.899999999999999</v>
      </c>
      <c r="BG608" s="239">
        <f>IF(N608="zákl. prenesená",J608,0)</f>
        <v>0</v>
      </c>
      <c r="BH608" s="239">
        <f>IF(N608="zníž. prenesená",J608,0)</f>
        <v>0</v>
      </c>
      <c r="BI608" s="239">
        <f>IF(N608="nulová",J608,0)</f>
        <v>0</v>
      </c>
      <c r="BJ608" s="14" t="s">
        <v>81</v>
      </c>
      <c r="BK608" s="239">
        <f>ROUND(I608*H608,2)</f>
        <v>42.899999999999999</v>
      </c>
      <c r="BL608" s="14" t="s">
        <v>268</v>
      </c>
      <c r="BM608" s="238" t="s">
        <v>1678</v>
      </c>
    </row>
    <row r="609" s="2" customFormat="1" ht="24.15" customHeight="1">
      <c r="A609" s="31"/>
      <c r="B609" s="32"/>
      <c r="C609" s="227" t="s">
        <v>932</v>
      </c>
      <c r="D609" s="227" t="s">
        <v>156</v>
      </c>
      <c r="E609" s="228" t="s">
        <v>1679</v>
      </c>
      <c r="F609" s="229" t="s">
        <v>1680</v>
      </c>
      <c r="G609" s="230" t="s">
        <v>250</v>
      </c>
      <c r="H609" s="231">
        <v>95</v>
      </c>
      <c r="I609" s="232">
        <v>2.0600000000000001</v>
      </c>
      <c r="J609" s="232">
        <f>ROUND(I609*H609,2)</f>
        <v>195.69999999999999</v>
      </c>
      <c r="K609" s="233"/>
      <c r="L609" s="34"/>
      <c r="M609" s="234" t="s">
        <v>1</v>
      </c>
      <c r="N609" s="235" t="s">
        <v>38</v>
      </c>
      <c r="O609" s="236">
        <v>0.11700000000000001</v>
      </c>
      <c r="P609" s="236">
        <f>O609*H609</f>
        <v>11.115</v>
      </c>
      <c r="Q609" s="236">
        <v>0</v>
      </c>
      <c r="R609" s="236">
        <f>Q609*H609</f>
        <v>0</v>
      </c>
      <c r="S609" s="236">
        <v>0</v>
      </c>
      <c r="T609" s="237">
        <f>S609*H609</f>
        <v>0</v>
      </c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R609" s="238" t="s">
        <v>268</v>
      </c>
      <c r="AT609" s="238" t="s">
        <v>156</v>
      </c>
      <c r="AU609" s="238" t="s">
        <v>81</v>
      </c>
      <c r="AY609" s="14" t="s">
        <v>154</v>
      </c>
      <c r="BE609" s="239">
        <f>IF(N609="základná",J609,0)</f>
        <v>0</v>
      </c>
      <c r="BF609" s="239">
        <f>IF(N609="znížená",J609,0)</f>
        <v>195.69999999999999</v>
      </c>
      <c r="BG609" s="239">
        <f>IF(N609="zákl. prenesená",J609,0)</f>
        <v>0</v>
      </c>
      <c r="BH609" s="239">
        <f>IF(N609="zníž. prenesená",J609,0)</f>
        <v>0</v>
      </c>
      <c r="BI609" s="239">
        <f>IF(N609="nulová",J609,0)</f>
        <v>0</v>
      </c>
      <c r="BJ609" s="14" t="s">
        <v>81</v>
      </c>
      <c r="BK609" s="239">
        <f>ROUND(I609*H609,2)</f>
        <v>195.69999999999999</v>
      </c>
      <c r="BL609" s="14" t="s">
        <v>268</v>
      </c>
      <c r="BM609" s="238" t="s">
        <v>1681</v>
      </c>
    </row>
    <row r="610" s="2" customFormat="1" ht="24.15" customHeight="1">
      <c r="A610" s="31"/>
      <c r="B610" s="32"/>
      <c r="C610" s="240" t="s">
        <v>1682</v>
      </c>
      <c r="D610" s="240" t="s">
        <v>194</v>
      </c>
      <c r="E610" s="241" t="s">
        <v>1683</v>
      </c>
      <c r="F610" s="242" t="s">
        <v>1684</v>
      </c>
      <c r="G610" s="243" t="s">
        <v>250</v>
      </c>
      <c r="H610" s="244">
        <v>95</v>
      </c>
      <c r="I610" s="245">
        <v>4.8200000000000003</v>
      </c>
      <c r="J610" s="245">
        <f>ROUND(I610*H610,2)</f>
        <v>457.89999999999998</v>
      </c>
      <c r="K610" s="246"/>
      <c r="L610" s="247"/>
      <c r="M610" s="248" t="s">
        <v>1</v>
      </c>
      <c r="N610" s="249" t="s">
        <v>38</v>
      </c>
      <c r="O610" s="236">
        <v>0</v>
      </c>
      <c r="P610" s="236">
        <f>O610*H610</f>
        <v>0</v>
      </c>
      <c r="Q610" s="236">
        <v>0</v>
      </c>
      <c r="R610" s="236">
        <f>Q610*H610</f>
        <v>0</v>
      </c>
      <c r="S610" s="236">
        <v>0</v>
      </c>
      <c r="T610" s="237">
        <f>S610*H610</f>
        <v>0</v>
      </c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R610" s="238" t="s">
        <v>626</v>
      </c>
      <c r="AT610" s="238" t="s">
        <v>194</v>
      </c>
      <c r="AU610" s="238" t="s">
        <v>81</v>
      </c>
      <c r="AY610" s="14" t="s">
        <v>154</v>
      </c>
      <c r="BE610" s="239">
        <f>IF(N610="základná",J610,0)</f>
        <v>0</v>
      </c>
      <c r="BF610" s="239">
        <f>IF(N610="znížená",J610,0)</f>
        <v>457.89999999999998</v>
      </c>
      <c r="BG610" s="239">
        <f>IF(N610="zákl. prenesená",J610,0)</f>
        <v>0</v>
      </c>
      <c r="BH610" s="239">
        <f>IF(N610="zníž. prenesená",J610,0)</f>
        <v>0</v>
      </c>
      <c r="BI610" s="239">
        <f>IF(N610="nulová",J610,0)</f>
        <v>0</v>
      </c>
      <c r="BJ610" s="14" t="s">
        <v>81</v>
      </c>
      <c r="BK610" s="239">
        <f>ROUND(I610*H610,2)</f>
        <v>457.89999999999998</v>
      </c>
      <c r="BL610" s="14" t="s">
        <v>268</v>
      </c>
      <c r="BM610" s="238" t="s">
        <v>1685</v>
      </c>
    </row>
    <row r="611" s="2" customFormat="1" ht="16.5" customHeight="1">
      <c r="A611" s="31"/>
      <c r="B611" s="32"/>
      <c r="C611" s="227" t="s">
        <v>935</v>
      </c>
      <c r="D611" s="227" t="s">
        <v>156</v>
      </c>
      <c r="E611" s="228" t="s">
        <v>1686</v>
      </c>
      <c r="F611" s="229" t="s">
        <v>1687</v>
      </c>
      <c r="G611" s="230" t="s">
        <v>250</v>
      </c>
      <c r="H611" s="231">
        <v>90</v>
      </c>
      <c r="I611" s="232">
        <v>2.0600000000000001</v>
      </c>
      <c r="J611" s="232">
        <f>ROUND(I611*H611,2)</f>
        <v>185.40000000000001</v>
      </c>
      <c r="K611" s="233"/>
      <c r="L611" s="34"/>
      <c r="M611" s="234" t="s">
        <v>1</v>
      </c>
      <c r="N611" s="235" t="s">
        <v>38</v>
      </c>
      <c r="O611" s="236">
        <v>0.11700000000000001</v>
      </c>
      <c r="P611" s="236">
        <f>O611*H611</f>
        <v>10.530000000000001</v>
      </c>
      <c r="Q611" s="236">
        <v>0</v>
      </c>
      <c r="R611" s="236">
        <f>Q611*H611</f>
        <v>0</v>
      </c>
      <c r="S611" s="236">
        <v>0</v>
      </c>
      <c r="T611" s="237">
        <f>S611*H611</f>
        <v>0</v>
      </c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R611" s="238" t="s">
        <v>268</v>
      </c>
      <c r="AT611" s="238" t="s">
        <v>156</v>
      </c>
      <c r="AU611" s="238" t="s">
        <v>81</v>
      </c>
      <c r="AY611" s="14" t="s">
        <v>154</v>
      </c>
      <c r="BE611" s="239">
        <f>IF(N611="základná",J611,0)</f>
        <v>0</v>
      </c>
      <c r="BF611" s="239">
        <f>IF(N611="znížená",J611,0)</f>
        <v>185.40000000000001</v>
      </c>
      <c r="BG611" s="239">
        <f>IF(N611="zákl. prenesená",J611,0)</f>
        <v>0</v>
      </c>
      <c r="BH611" s="239">
        <f>IF(N611="zníž. prenesená",J611,0)</f>
        <v>0</v>
      </c>
      <c r="BI611" s="239">
        <f>IF(N611="nulová",J611,0)</f>
        <v>0</v>
      </c>
      <c r="BJ611" s="14" t="s">
        <v>81</v>
      </c>
      <c r="BK611" s="239">
        <f>ROUND(I611*H611,2)</f>
        <v>185.40000000000001</v>
      </c>
      <c r="BL611" s="14" t="s">
        <v>268</v>
      </c>
      <c r="BM611" s="238" t="s">
        <v>1688</v>
      </c>
    </row>
    <row r="612" s="2" customFormat="1" ht="24.15" customHeight="1">
      <c r="A612" s="31"/>
      <c r="B612" s="32"/>
      <c r="C612" s="240" t="s">
        <v>1689</v>
      </c>
      <c r="D612" s="240" t="s">
        <v>194</v>
      </c>
      <c r="E612" s="241" t="s">
        <v>1690</v>
      </c>
      <c r="F612" s="242" t="s">
        <v>1691</v>
      </c>
      <c r="G612" s="243" t="s">
        <v>250</v>
      </c>
      <c r="H612" s="244">
        <v>90</v>
      </c>
      <c r="I612" s="245">
        <v>4.1399999999999997</v>
      </c>
      <c r="J612" s="245">
        <f>ROUND(I612*H612,2)</f>
        <v>372.60000000000002</v>
      </c>
      <c r="K612" s="246"/>
      <c r="L612" s="247"/>
      <c r="M612" s="248" t="s">
        <v>1</v>
      </c>
      <c r="N612" s="249" t="s">
        <v>38</v>
      </c>
      <c r="O612" s="236">
        <v>0</v>
      </c>
      <c r="P612" s="236">
        <f>O612*H612</f>
        <v>0</v>
      </c>
      <c r="Q612" s="236">
        <v>0</v>
      </c>
      <c r="R612" s="236">
        <f>Q612*H612</f>
        <v>0</v>
      </c>
      <c r="S612" s="236">
        <v>0</v>
      </c>
      <c r="T612" s="237">
        <f>S612*H612</f>
        <v>0</v>
      </c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R612" s="238" t="s">
        <v>626</v>
      </c>
      <c r="AT612" s="238" t="s">
        <v>194</v>
      </c>
      <c r="AU612" s="238" t="s">
        <v>81</v>
      </c>
      <c r="AY612" s="14" t="s">
        <v>154</v>
      </c>
      <c r="BE612" s="239">
        <f>IF(N612="základná",J612,0)</f>
        <v>0</v>
      </c>
      <c r="BF612" s="239">
        <f>IF(N612="znížená",J612,0)</f>
        <v>372.60000000000002</v>
      </c>
      <c r="BG612" s="239">
        <f>IF(N612="zákl. prenesená",J612,0)</f>
        <v>0</v>
      </c>
      <c r="BH612" s="239">
        <f>IF(N612="zníž. prenesená",J612,0)</f>
        <v>0</v>
      </c>
      <c r="BI612" s="239">
        <f>IF(N612="nulová",J612,0)</f>
        <v>0</v>
      </c>
      <c r="BJ612" s="14" t="s">
        <v>81</v>
      </c>
      <c r="BK612" s="239">
        <f>ROUND(I612*H612,2)</f>
        <v>372.60000000000002</v>
      </c>
      <c r="BL612" s="14" t="s">
        <v>268</v>
      </c>
      <c r="BM612" s="238" t="s">
        <v>1692</v>
      </c>
    </row>
    <row r="613" s="2" customFormat="1" ht="16.5" customHeight="1">
      <c r="A613" s="31"/>
      <c r="B613" s="32"/>
      <c r="C613" s="227" t="s">
        <v>939</v>
      </c>
      <c r="D613" s="227" t="s">
        <v>156</v>
      </c>
      <c r="E613" s="228" t="s">
        <v>1693</v>
      </c>
      <c r="F613" s="229" t="s">
        <v>1694</v>
      </c>
      <c r="G613" s="230" t="s">
        <v>250</v>
      </c>
      <c r="H613" s="231">
        <v>2</v>
      </c>
      <c r="I613" s="232">
        <v>2.0600000000000001</v>
      </c>
      <c r="J613" s="232">
        <f>ROUND(I613*H613,2)</f>
        <v>4.1200000000000001</v>
      </c>
      <c r="K613" s="233"/>
      <c r="L613" s="34"/>
      <c r="M613" s="234" t="s">
        <v>1</v>
      </c>
      <c r="N613" s="235" t="s">
        <v>38</v>
      </c>
      <c r="O613" s="236">
        <v>0.11700000000000001</v>
      </c>
      <c r="P613" s="236">
        <f>O613*H613</f>
        <v>0.23400000000000001</v>
      </c>
      <c r="Q613" s="236">
        <v>0</v>
      </c>
      <c r="R613" s="236">
        <f>Q613*H613</f>
        <v>0</v>
      </c>
      <c r="S613" s="236">
        <v>0</v>
      </c>
      <c r="T613" s="237">
        <f>S613*H613</f>
        <v>0</v>
      </c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R613" s="238" t="s">
        <v>268</v>
      </c>
      <c r="AT613" s="238" t="s">
        <v>156</v>
      </c>
      <c r="AU613" s="238" t="s">
        <v>81</v>
      </c>
      <c r="AY613" s="14" t="s">
        <v>154</v>
      </c>
      <c r="BE613" s="239">
        <f>IF(N613="základná",J613,0)</f>
        <v>0</v>
      </c>
      <c r="BF613" s="239">
        <f>IF(N613="znížená",J613,0)</f>
        <v>4.1200000000000001</v>
      </c>
      <c r="BG613" s="239">
        <f>IF(N613="zákl. prenesená",J613,0)</f>
        <v>0</v>
      </c>
      <c r="BH613" s="239">
        <f>IF(N613="zníž. prenesená",J613,0)</f>
        <v>0</v>
      </c>
      <c r="BI613" s="239">
        <f>IF(N613="nulová",J613,0)</f>
        <v>0</v>
      </c>
      <c r="BJ613" s="14" t="s">
        <v>81</v>
      </c>
      <c r="BK613" s="239">
        <f>ROUND(I613*H613,2)</f>
        <v>4.1200000000000001</v>
      </c>
      <c r="BL613" s="14" t="s">
        <v>268</v>
      </c>
      <c r="BM613" s="238" t="s">
        <v>1695</v>
      </c>
    </row>
    <row r="614" s="2" customFormat="1" ht="24.15" customHeight="1">
      <c r="A614" s="31"/>
      <c r="B614" s="32"/>
      <c r="C614" s="240" t="s">
        <v>1696</v>
      </c>
      <c r="D614" s="240" t="s">
        <v>194</v>
      </c>
      <c r="E614" s="241" t="s">
        <v>1697</v>
      </c>
      <c r="F614" s="242" t="s">
        <v>1698</v>
      </c>
      <c r="G614" s="243" t="s">
        <v>250</v>
      </c>
      <c r="H614" s="244">
        <v>2</v>
      </c>
      <c r="I614" s="245">
        <v>4.6100000000000003</v>
      </c>
      <c r="J614" s="245">
        <f>ROUND(I614*H614,2)</f>
        <v>9.2200000000000006</v>
      </c>
      <c r="K614" s="246"/>
      <c r="L614" s="247"/>
      <c r="M614" s="248" t="s">
        <v>1</v>
      </c>
      <c r="N614" s="249" t="s">
        <v>38</v>
      </c>
      <c r="O614" s="236">
        <v>0</v>
      </c>
      <c r="P614" s="236">
        <f>O614*H614</f>
        <v>0</v>
      </c>
      <c r="Q614" s="236">
        <v>0</v>
      </c>
      <c r="R614" s="236">
        <f>Q614*H614</f>
        <v>0</v>
      </c>
      <c r="S614" s="236">
        <v>0</v>
      </c>
      <c r="T614" s="237">
        <f>S614*H614</f>
        <v>0</v>
      </c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R614" s="238" t="s">
        <v>626</v>
      </c>
      <c r="AT614" s="238" t="s">
        <v>194</v>
      </c>
      <c r="AU614" s="238" t="s">
        <v>81</v>
      </c>
      <c r="AY614" s="14" t="s">
        <v>154</v>
      </c>
      <c r="BE614" s="239">
        <f>IF(N614="základná",J614,0)</f>
        <v>0</v>
      </c>
      <c r="BF614" s="239">
        <f>IF(N614="znížená",J614,0)</f>
        <v>9.2200000000000006</v>
      </c>
      <c r="BG614" s="239">
        <f>IF(N614="zákl. prenesená",J614,0)</f>
        <v>0</v>
      </c>
      <c r="BH614" s="239">
        <f>IF(N614="zníž. prenesená",J614,0)</f>
        <v>0</v>
      </c>
      <c r="BI614" s="239">
        <f>IF(N614="nulová",J614,0)</f>
        <v>0</v>
      </c>
      <c r="BJ614" s="14" t="s">
        <v>81</v>
      </c>
      <c r="BK614" s="239">
        <f>ROUND(I614*H614,2)</f>
        <v>9.2200000000000006</v>
      </c>
      <c r="BL614" s="14" t="s">
        <v>268</v>
      </c>
      <c r="BM614" s="238" t="s">
        <v>1699</v>
      </c>
    </row>
    <row r="615" s="2" customFormat="1" ht="16.5" customHeight="1">
      <c r="A615" s="31"/>
      <c r="B615" s="32"/>
      <c r="C615" s="227" t="s">
        <v>942</v>
      </c>
      <c r="D615" s="227" t="s">
        <v>156</v>
      </c>
      <c r="E615" s="228" t="s">
        <v>1700</v>
      </c>
      <c r="F615" s="229" t="s">
        <v>1701</v>
      </c>
      <c r="G615" s="230" t="s">
        <v>250</v>
      </c>
      <c r="H615" s="231">
        <v>9</v>
      </c>
      <c r="I615" s="232">
        <v>2.9399999999999999</v>
      </c>
      <c r="J615" s="232">
        <f>ROUND(I615*H615,2)</f>
        <v>26.460000000000001</v>
      </c>
      <c r="K615" s="233"/>
      <c r="L615" s="34"/>
      <c r="M615" s="234" t="s">
        <v>1</v>
      </c>
      <c r="N615" s="235" t="s">
        <v>38</v>
      </c>
      <c r="O615" s="236">
        <v>0.16700000000000001</v>
      </c>
      <c r="P615" s="236">
        <f>O615*H615</f>
        <v>1.5030000000000001</v>
      </c>
      <c r="Q615" s="236">
        <v>0</v>
      </c>
      <c r="R615" s="236">
        <f>Q615*H615</f>
        <v>0</v>
      </c>
      <c r="S615" s="236">
        <v>0</v>
      </c>
      <c r="T615" s="237">
        <f>S615*H615</f>
        <v>0</v>
      </c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R615" s="238" t="s">
        <v>268</v>
      </c>
      <c r="AT615" s="238" t="s">
        <v>156</v>
      </c>
      <c r="AU615" s="238" t="s">
        <v>81</v>
      </c>
      <c r="AY615" s="14" t="s">
        <v>154</v>
      </c>
      <c r="BE615" s="239">
        <f>IF(N615="základná",J615,0)</f>
        <v>0</v>
      </c>
      <c r="BF615" s="239">
        <f>IF(N615="znížená",J615,0)</f>
        <v>26.460000000000001</v>
      </c>
      <c r="BG615" s="239">
        <f>IF(N615="zákl. prenesená",J615,0)</f>
        <v>0</v>
      </c>
      <c r="BH615" s="239">
        <f>IF(N615="zníž. prenesená",J615,0)</f>
        <v>0</v>
      </c>
      <c r="BI615" s="239">
        <f>IF(N615="nulová",J615,0)</f>
        <v>0</v>
      </c>
      <c r="BJ615" s="14" t="s">
        <v>81</v>
      </c>
      <c r="BK615" s="239">
        <f>ROUND(I615*H615,2)</f>
        <v>26.460000000000001</v>
      </c>
      <c r="BL615" s="14" t="s">
        <v>268</v>
      </c>
      <c r="BM615" s="238" t="s">
        <v>1702</v>
      </c>
    </row>
    <row r="616" s="2" customFormat="1" ht="21.75" customHeight="1">
      <c r="A616" s="31"/>
      <c r="B616" s="32"/>
      <c r="C616" s="240" t="s">
        <v>1703</v>
      </c>
      <c r="D616" s="240" t="s">
        <v>194</v>
      </c>
      <c r="E616" s="241" t="s">
        <v>1704</v>
      </c>
      <c r="F616" s="242" t="s">
        <v>1705</v>
      </c>
      <c r="G616" s="243" t="s">
        <v>250</v>
      </c>
      <c r="H616" s="244">
        <v>9</v>
      </c>
      <c r="I616" s="245">
        <v>8.6500000000000004</v>
      </c>
      <c r="J616" s="245">
        <f>ROUND(I616*H616,2)</f>
        <v>77.849999999999994</v>
      </c>
      <c r="K616" s="246"/>
      <c r="L616" s="247"/>
      <c r="M616" s="248" t="s">
        <v>1</v>
      </c>
      <c r="N616" s="249" t="s">
        <v>38</v>
      </c>
      <c r="O616" s="236">
        <v>0</v>
      </c>
      <c r="P616" s="236">
        <f>O616*H616</f>
        <v>0</v>
      </c>
      <c r="Q616" s="236">
        <v>0</v>
      </c>
      <c r="R616" s="236">
        <f>Q616*H616</f>
        <v>0</v>
      </c>
      <c r="S616" s="236">
        <v>0</v>
      </c>
      <c r="T616" s="237">
        <f>S616*H616</f>
        <v>0</v>
      </c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R616" s="238" t="s">
        <v>626</v>
      </c>
      <c r="AT616" s="238" t="s">
        <v>194</v>
      </c>
      <c r="AU616" s="238" t="s">
        <v>81</v>
      </c>
      <c r="AY616" s="14" t="s">
        <v>154</v>
      </c>
      <c r="BE616" s="239">
        <f>IF(N616="základná",J616,0)</f>
        <v>0</v>
      </c>
      <c r="BF616" s="239">
        <f>IF(N616="znížená",J616,0)</f>
        <v>77.849999999999994</v>
      </c>
      <c r="BG616" s="239">
        <f>IF(N616="zákl. prenesená",J616,0)</f>
        <v>0</v>
      </c>
      <c r="BH616" s="239">
        <f>IF(N616="zníž. prenesená",J616,0)</f>
        <v>0</v>
      </c>
      <c r="BI616" s="239">
        <f>IF(N616="nulová",J616,0)</f>
        <v>0</v>
      </c>
      <c r="BJ616" s="14" t="s">
        <v>81</v>
      </c>
      <c r="BK616" s="239">
        <f>ROUND(I616*H616,2)</f>
        <v>77.849999999999994</v>
      </c>
      <c r="BL616" s="14" t="s">
        <v>268</v>
      </c>
      <c r="BM616" s="238" t="s">
        <v>1706</v>
      </c>
    </row>
    <row r="617" s="2" customFormat="1" ht="16.5" customHeight="1">
      <c r="A617" s="31"/>
      <c r="B617" s="32"/>
      <c r="C617" s="227" t="s">
        <v>946</v>
      </c>
      <c r="D617" s="227" t="s">
        <v>156</v>
      </c>
      <c r="E617" s="228" t="s">
        <v>1707</v>
      </c>
      <c r="F617" s="229" t="s">
        <v>1708</v>
      </c>
      <c r="G617" s="230" t="s">
        <v>250</v>
      </c>
      <c r="H617" s="231">
        <v>9</v>
      </c>
      <c r="I617" s="232">
        <v>2.9399999999999999</v>
      </c>
      <c r="J617" s="232">
        <f>ROUND(I617*H617,2)</f>
        <v>26.460000000000001</v>
      </c>
      <c r="K617" s="233"/>
      <c r="L617" s="34"/>
      <c r="M617" s="234" t="s">
        <v>1</v>
      </c>
      <c r="N617" s="235" t="s">
        <v>38</v>
      </c>
      <c r="O617" s="236">
        <v>0.16700000000000001</v>
      </c>
      <c r="P617" s="236">
        <f>O617*H617</f>
        <v>1.5030000000000001</v>
      </c>
      <c r="Q617" s="236">
        <v>0</v>
      </c>
      <c r="R617" s="236">
        <f>Q617*H617</f>
        <v>0</v>
      </c>
      <c r="S617" s="236">
        <v>0</v>
      </c>
      <c r="T617" s="237">
        <f>S617*H617</f>
        <v>0</v>
      </c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R617" s="238" t="s">
        <v>268</v>
      </c>
      <c r="AT617" s="238" t="s">
        <v>156</v>
      </c>
      <c r="AU617" s="238" t="s">
        <v>81</v>
      </c>
      <c r="AY617" s="14" t="s">
        <v>154</v>
      </c>
      <c r="BE617" s="239">
        <f>IF(N617="základná",J617,0)</f>
        <v>0</v>
      </c>
      <c r="BF617" s="239">
        <f>IF(N617="znížená",J617,0)</f>
        <v>26.460000000000001</v>
      </c>
      <c r="BG617" s="239">
        <f>IF(N617="zákl. prenesená",J617,0)</f>
        <v>0</v>
      </c>
      <c r="BH617" s="239">
        <f>IF(N617="zníž. prenesená",J617,0)</f>
        <v>0</v>
      </c>
      <c r="BI617" s="239">
        <f>IF(N617="nulová",J617,0)</f>
        <v>0</v>
      </c>
      <c r="BJ617" s="14" t="s">
        <v>81</v>
      </c>
      <c r="BK617" s="239">
        <f>ROUND(I617*H617,2)</f>
        <v>26.460000000000001</v>
      </c>
      <c r="BL617" s="14" t="s">
        <v>268</v>
      </c>
      <c r="BM617" s="238" t="s">
        <v>1709</v>
      </c>
    </row>
    <row r="618" s="2" customFormat="1" ht="21.75" customHeight="1">
      <c r="A618" s="31"/>
      <c r="B618" s="32"/>
      <c r="C618" s="240" t="s">
        <v>1710</v>
      </c>
      <c r="D618" s="240" t="s">
        <v>194</v>
      </c>
      <c r="E618" s="241" t="s">
        <v>1711</v>
      </c>
      <c r="F618" s="242" t="s">
        <v>1712</v>
      </c>
      <c r="G618" s="243" t="s">
        <v>250</v>
      </c>
      <c r="H618" s="244">
        <v>9</v>
      </c>
      <c r="I618" s="245">
        <v>6.4500000000000002</v>
      </c>
      <c r="J618" s="245">
        <f>ROUND(I618*H618,2)</f>
        <v>58.049999999999997</v>
      </c>
      <c r="K618" s="246"/>
      <c r="L618" s="247"/>
      <c r="M618" s="248" t="s">
        <v>1</v>
      </c>
      <c r="N618" s="249" t="s">
        <v>38</v>
      </c>
      <c r="O618" s="236">
        <v>0</v>
      </c>
      <c r="P618" s="236">
        <f>O618*H618</f>
        <v>0</v>
      </c>
      <c r="Q618" s="236">
        <v>0</v>
      </c>
      <c r="R618" s="236">
        <f>Q618*H618</f>
        <v>0</v>
      </c>
      <c r="S618" s="236">
        <v>0</v>
      </c>
      <c r="T618" s="237">
        <f>S618*H618</f>
        <v>0</v>
      </c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R618" s="238" t="s">
        <v>626</v>
      </c>
      <c r="AT618" s="238" t="s">
        <v>194</v>
      </c>
      <c r="AU618" s="238" t="s">
        <v>81</v>
      </c>
      <c r="AY618" s="14" t="s">
        <v>154</v>
      </c>
      <c r="BE618" s="239">
        <f>IF(N618="základná",J618,0)</f>
        <v>0</v>
      </c>
      <c r="BF618" s="239">
        <f>IF(N618="znížená",J618,0)</f>
        <v>58.049999999999997</v>
      </c>
      <c r="BG618" s="239">
        <f>IF(N618="zákl. prenesená",J618,0)</f>
        <v>0</v>
      </c>
      <c r="BH618" s="239">
        <f>IF(N618="zníž. prenesená",J618,0)</f>
        <v>0</v>
      </c>
      <c r="BI618" s="239">
        <f>IF(N618="nulová",J618,0)</f>
        <v>0</v>
      </c>
      <c r="BJ618" s="14" t="s">
        <v>81</v>
      </c>
      <c r="BK618" s="239">
        <f>ROUND(I618*H618,2)</f>
        <v>58.049999999999997</v>
      </c>
      <c r="BL618" s="14" t="s">
        <v>268</v>
      </c>
      <c r="BM618" s="238" t="s">
        <v>1713</v>
      </c>
    </row>
    <row r="619" s="2" customFormat="1" ht="21.75" customHeight="1">
      <c r="A619" s="31"/>
      <c r="B619" s="32"/>
      <c r="C619" s="227" t="s">
        <v>949</v>
      </c>
      <c r="D619" s="227" t="s">
        <v>156</v>
      </c>
      <c r="E619" s="228" t="s">
        <v>1714</v>
      </c>
      <c r="F619" s="229" t="s">
        <v>1715</v>
      </c>
      <c r="G619" s="230" t="s">
        <v>250</v>
      </c>
      <c r="H619" s="231">
        <v>2</v>
      </c>
      <c r="I619" s="232">
        <v>2.9399999999999999</v>
      </c>
      <c r="J619" s="232">
        <f>ROUND(I619*H619,2)</f>
        <v>5.8799999999999999</v>
      </c>
      <c r="K619" s="233"/>
      <c r="L619" s="34"/>
      <c r="M619" s="234" t="s">
        <v>1</v>
      </c>
      <c r="N619" s="235" t="s">
        <v>38</v>
      </c>
      <c r="O619" s="236">
        <v>0.16700000000000001</v>
      </c>
      <c r="P619" s="236">
        <f>O619*H619</f>
        <v>0.33400000000000002</v>
      </c>
      <c r="Q619" s="236">
        <v>0</v>
      </c>
      <c r="R619" s="236">
        <f>Q619*H619</f>
        <v>0</v>
      </c>
      <c r="S619" s="236">
        <v>0</v>
      </c>
      <c r="T619" s="237">
        <f>S619*H619</f>
        <v>0</v>
      </c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R619" s="238" t="s">
        <v>268</v>
      </c>
      <c r="AT619" s="238" t="s">
        <v>156</v>
      </c>
      <c r="AU619" s="238" t="s">
        <v>81</v>
      </c>
      <c r="AY619" s="14" t="s">
        <v>154</v>
      </c>
      <c r="BE619" s="239">
        <f>IF(N619="základná",J619,0)</f>
        <v>0</v>
      </c>
      <c r="BF619" s="239">
        <f>IF(N619="znížená",J619,0)</f>
        <v>5.8799999999999999</v>
      </c>
      <c r="BG619" s="239">
        <f>IF(N619="zákl. prenesená",J619,0)</f>
        <v>0</v>
      </c>
      <c r="BH619" s="239">
        <f>IF(N619="zníž. prenesená",J619,0)</f>
        <v>0</v>
      </c>
      <c r="BI619" s="239">
        <f>IF(N619="nulová",J619,0)</f>
        <v>0</v>
      </c>
      <c r="BJ619" s="14" t="s">
        <v>81</v>
      </c>
      <c r="BK619" s="239">
        <f>ROUND(I619*H619,2)</f>
        <v>5.8799999999999999</v>
      </c>
      <c r="BL619" s="14" t="s">
        <v>268</v>
      </c>
      <c r="BM619" s="238" t="s">
        <v>1716</v>
      </c>
    </row>
    <row r="620" s="2" customFormat="1" ht="24.15" customHeight="1">
      <c r="A620" s="31"/>
      <c r="B620" s="32"/>
      <c r="C620" s="240" t="s">
        <v>1717</v>
      </c>
      <c r="D620" s="240" t="s">
        <v>194</v>
      </c>
      <c r="E620" s="241" t="s">
        <v>1718</v>
      </c>
      <c r="F620" s="242" t="s">
        <v>1719</v>
      </c>
      <c r="G620" s="243" t="s">
        <v>250</v>
      </c>
      <c r="H620" s="244">
        <v>2</v>
      </c>
      <c r="I620" s="245">
        <v>3.98</v>
      </c>
      <c r="J620" s="245">
        <f>ROUND(I620*H620,2)</f>
        <v>7.96</v>
      </c>
      <c r="K620" s="246"/>
      <c r="L620" s="247"/>
      <c r="M620" s="248" t="s">
        <v>1</v>
      </c>
      <c r="N620" s="249" t="s">
        <v>38</v>
      </c>
      <c r="O620" s="236">
        <v>0</v>
      </c>
      <c r="P620" s="236">
        <f>O620*H620</f>
        <v>0</v>
      </c>
      <c r="Q620" s="236">
        <v>0</v>
      </c>
      <c r="R620" s="236">
        <f>Q620*H620</f>
        <v>0</v>
      </c>
      <c r="S620" s="236">
        <v>0</v>
      </c>
      <c r="T620" s="237">
        <f>S620*H620</f>
        <v>0</v>
      </c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R620" s="238" t="s">
        <v>626</v>
      </c>
      <c r="AT620" s="238" t="s">
        <v>194</v>
      </c>
      <c r="AU620" s="238" t="s">
        <v>81</v>
      </c>
      <c r="AY620" s="14" t="s">
        <v>154</v>
      </c>
      <c r="BE620" s="239">
        <f>IF(N620="základná",J620,0)</f>
        <v>0</v>
      </c>
      <c r="BF620" s="239">
        <f>IF(N620="znížená",J620,0)</f>
        <v>7.96</v>
      </c>
      <c r="BG620" s="239">
        <f>IF(N620="zákl. prenesená",J620,0)</f>
        <v>0</v>
      </c>
      <c r="BH620" s="239">
        <f>IF(N620="zníž. prenesená",J620,0)</f>
        <v>0</v>
      </c>
      <c r="BI620" s="239">
        <f>IF(N620="nulová",J620,0)</f>
        <v>0</v>
      </c>
      <c r="BJ620" s="14" t="s">
        <v>81</v>
      </c>
      <c r="BK620" s="239">
        <f>ROUND(I620*H620,2)</f>
        <v>7.96</v>
      </c>
      <c r="BL620" s="14" t="s">
        <v>268</v>
      </c>
      <c r="BM620" s="238" t="s">
        <v>1720</v>
      </c>
    </row>
    <row r="621" s="2" customFormat="1" ht="24.15" customHeight="1">
      <c r="A621" s="31"/>
      <c r="B621" s="32"/>
      <c r="C621" s="240" t="s">
        <v>951</v>
      </c>
      <c r="D621" s="240" t="s">
        <v>194</v>
      </c>
      <c r="E621" s="241" t="s">
        <v>1721</v>
      </c>
      <c r="F621" s="242" t="s">
        <v>1722</v>
      </c>
      <c r="G621" s="243" t="s">
        <v>250</v>
      </c>
      <c r="H621" s="244">
        <v>2</v>
      </c>
      <c r="I621" s="245">
        <v>5.3499999999999996</v>
      </c>
      <c r="J621" s="245">
        <f>ROUND(I621*H621,2)</f>
        <v>10.699999999999999</v>
      </c>
      <c r="K621" s="246"/>
      <c r="L621" s="247"/>
      <c r="M621" s="248" t="s">
        <v>1</v>
      </c>
      <c r="N621" s="249" t="s">
        <v>38</v>
      </c>
      <c r="O621" s="236">
        <v>0</v>
      </c>
      <c r="P621" s="236">
        <f>O621*H621</f>
        <v>0</v>
      </c>
      <c r="Q621" s="236">
        <v>0</v>
      </c>
      <c r="R621" s="236">
        <f>Q621*H621</f>
        <v>0</v>
      </c>
      <c r="S621" s="236">
        <v>0</v>
      </c>
      <c r="T621" s="237">
        <f>S621*H621</f>
        <v>0</v>
      </c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R621" s="238" t="s">
        <v>626</v>
      </c>
      <c r="AT621" s="238" t="s">
        <v>194</v>
      </c>
      <c r="AU621" s="238" t="s">
        <v>81</v>
      </c>
      <c r="AY621" s="14" t="s">
        <v>154</v>
      </c>
      <c r="BE621" s="239">
        <f>IF(N621="základná",J621,0)</f>
        <v>0</v>
      </c>
      <c r="BF621" s="239">
        <f>IF(N621="znížená",J621,0)</f>
        <v>10.699999999999999</v>
      </c>
      <c r="BG621" s="239">
        <f>IF(N621="zákl. prenesená",J621,0)</f>
        <v>0</v>
      </c>
      <c r="BH621" s="239">
        <f>IF(N621="zníž. prenesená",J621,0)</f>
        <v>0</v>
      </c>
      <c r="BI621" s="239">
        <f>IF(N621="nulová",J621,0)</f>
        <v>0</v>
      </c>
      <c r="BJ621" s="14" t="s">
        <v>81</v>
      </c>
      <c r="BK621" s="239">
        <f>ROUND(I621*H621,2)</f>
        <v>10.699999999999999</v>
      </c>
      <c r="BL621" s="14" t="s">
        <v>268</v>
      </c>
      <c r="BM621" s="238" t="s">
        <v>1723</v>
      </c>
    </row>
    <row r="622" s="2" customFormat="1" ht="16.5" customHeight="1">
      <c r="A622" s="31"/>
      <c r="B622" s="32"/>
      <c r="C622" s="227" t="s">
        <v>1724</v>
      </c>
      <c r="D622" s="227" t="s">
        <v>156</v>
      </c>
      <c r="E622" s="228" t="s">
        <v>1725</v>
      </c>
      <c r="F622" s="229" t="s">
        <v>1726</v>
      </c>
      <c r="G622" s="230" t="s">
        <v>250</v>
      </c>
      <c r="H622" s="231">
        <v>20</v>
      </c>
      <c r="I622" s="232">
        <v>2.0600000000000001</v>
      </c>
      <c r="J622" s="232">
        <f>ROUND(I622*H622,2)</f>
        <v>41.200000000000003</v>
      </c>
      <c r="K622" s="233"/>
      <c r="L622" s="34"/>
      <c r="M622" s="234" t="s">
        <v>1</v>
      </c>
      <c r="N622" s="235" t="s">
        <v>38</v>
      </c>
      <c r="O622" s="236">
        <v>0.11700000000000001</v>
      </c>
      <c r="P622" s="236">
        <f>O622*H622</f>
        <v>2.3400000000000003</v>
      </c>
      <c r="Q622" s="236">
        <v>0</v>
      </c>
      <c r="R622" s="236">
        <f>Q622*H622</f>
        <v>0</v>
      </c>
      <c r="S622" s="236">
        <v>0</v>
      </c>
      <c r="T622" s="237">
        <f>S622*H622</f>
        <v>0</v>
      </c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R622" s="238" t="s">
        <v>268</v>
      </c>
      <c r="AT622" s="238" t="s">
        <v>156</v>
      </c>
      <c r="AU622" s="238" t="s">
        <v>81</v>
      </c>
      <c r="AY622" s="14" t="s">
        <v>154</v>
      </c>
      <c r="BE622" s="239">
        <f>IF(N622="základná",J622,0)</f>
        <v>0</v>
      </c>
      <c r="BF622" s="239">
        <f>IF(N622="znížená",J622,0)</f>
        <v>41.200000000000003</v>
      </c>
      <c r="BG622" s="239">
        <f>IF(N622="zákl. prenesená",J622,0)</f>
        <v>0</v>
      </c>
      <c r="BH622" s="239">
        <f>IF(N622="zníž. prenesená",J622,0)</f>
        <v>0</v>
      </c>
      <c r="BI622" s="239">
        <f>IF(N622="nulová",J622,0)</f>
        <v>0</v>
      </c>
      <c r="BJ622" s="14" t="s">
        <v>81</v>
      </c>
      <c r="BK622" s="239">
        <f>ROUND(I622*H622,2)</f>
        <v>41.200000000000003</v>
      </c>
      <c r="BL622" s="14" t="s">
        <v>268</v>
      </c>
      <c r="BM622" s="238" t="s">
        <v>1727</v>
      </c>
    </row>
    <row r="623" s="2" customFormat="1" ht="21.75" customHeight="1">
      <c r="A623" s="31"/>
      <c r="B623" s="32"/>
      <c r="C623" s="227" t="s">
        <v>954</v>
      </c>
      <c r="D623" s="227" t="s">
        <v>156</v>
      </c>
      <c r="E623" s="228" t="s">
        <v>1728</v>
      </c>
      <c r="F623" s="229" t="s">
        <v>1729</v>
      </c>
      <c r="G623" s="230" t="s">
        <v>373</v>
      </c>
      <c r="H623" s="231">
        <v>230</v>
      </c>
      <c r="I623" s="232">
        <v>2.29</v>
      </c>
      <c r="J623" s="232">
        <f>ROUND(I623*H623,2)</f>
        <v>526.70000000000005</v>
      </c>
      <c r="K623" s="233"/>
      <c r="L623" s="34"/>
      <c r="M623" s="234" t="s">
        <v>1</v>
      </c>
      <c r="N623" s="235" t="s">
        <v>38</v>
      </c>
      <c r="O623" s="236">
        <v>0.13</v>
      </c>
      <c r="P623" s="236">
        <f>O623*H623</f>
        <v>29.900000000000002</v>
      </c>
      <c r="Q623" s="236">
        <v>0</v>
      </c>
      <c r="R623" s="236">
        <f>Q623*H623</f>
        <v>0</v>
      </c>
      <c r="S623" s="236">
        <v>0</v>
      </c>
      <c r="T623" s="237">
        <f>S623*H623</f>
        <v>0</v>
      </c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R623" s="238" t="s">
        <v>268</v>
      </c>
      <c r="AT623" s="238" t="s">
        <v>156</v>
      </c>
      <c r="AU623" s="238" t="s">
        <v>81</v>
      </c>
      <c r="AY623" s="14" t="s">
        <v>154</v>
      </c>
      <c r="BE623" s="239">
        <f>IF(N623="základná",J623,0)</f>
        <v>0</v>
      </c>
      <c r="BF623" s="239">
        <f>IF(N623="znížená",J623,0)</f>
        <v>526.70000000000005</v>
      </c>
      <c r="BG623" s="239">
        <f>IF(N623="zákl. prenesená",J623,0)</f>
        <v>0</v>
      </c>
      <c r="BH623" s="239">
        <f>IF(N623="zníž. prenesená",J623,0)</f>
        <v>0</v>
      </c>
      <c r="BI623" s="239">
        <f>IF(N623="nulová",J623,0)</f>
        <v>0</v>
      </c>
      <c r="BJ623" s="14" t="s">
        <v>81</v>
      </c>
      <c r="BK623" s="239">
        <f>ROUND(I623*H623,2)</f>
        <v>526.70000000000005</v>
      </c>
      <c r="BL623" s="14" t="s">
        <v>268</v>
      </c>
      <c r="BM623" s="238" t="s">
        <v>1730</v>
      </c>
    </row>
    <row r="624" s="2" customFormat="1" ht="21.75" customHeight="1">
      <c r="A624" s="31"/>
      <c r="B624" s="32"/>
      <c r="C624" s="240" t="s">
        <v>1731</v>
      </c>
      <c r="D624" s="240" t="s">
        <v>194</v>
      </c>
      <c r="E624" s="241" t="s">
        <v>1732</v>
      </c>
      <c r="F624" s="242" t="s">
        <v>1733</v>
      </c>
      <c r="G624" s="243" t="s">
        <v>1241</v>
      </c>
      <c r="H624" s="244">
        <v>31.050000000000001</v>
      </c>
      <c r="I624" s="245">
        <v>4.8799999999999999</v>
      </c>
      <c r="J624" s="245">
        <f>ROUND(I624*H624,2)</f>
        <v>151.52000000000001</v>
      </c>
      <c r="K624" s="246"/>
      <c r="L624" s="247"/>
      <c r="M624" s="248" t="s">
        <v>1</v>
      </c>
      <c r="N624" s="249" t="s">
        <v>38</v>
      </c>
      <c r="O624" s="236">
        <v>0</v>
      </c>
      <c r="P624" s="236">
        <f>O624*H624</f>
        <v>0</v>
      </c>
      <c r="Q624" s="236">
        <v>0</v>
      </c>
      <c r="R624" s="236">
        <f>Q624*H624</f>
        <v>0</v>
      </c>
      <c r="S624" s="236">
        <v>0</v>
      </c>
      <c r="T624" s="237">
        <f>S624*H624</f>
        <v>0</v>
      </c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R624" s="238" t="s">
        <v>626</v>
      </c>
      <c r="AT624" s="238" t="s">
        <v>194</v>
      </c>
      <c r="AU624" s="238" t="s">
        <v>81</v>
      </c>
      <c r="AY624" s="14" t="s">
        <v>154</v>
      </c>
      <c r="BE624" s="239">
        <f>IF(N624="základná",J624,0)</f>
        <v>0</v>
      </c>
      <c r="BF624" s="239">
        <f>IF(N624="znížená",J624,0)</f>
        <v>151.52000000000001</v>
      </c>
      <c r="BG624" s="239">
        <f>IF(N624="zákl. prenesená",J624,0)</f>
        <v>0</v>
      </c>
      <c r="BH624" s="239">
        <f>IF(N624="zníž. prenesená",J624,0)</f>
        <v>0</v>
      </c>
      <c r="BI624" s="239">
        <f>IF(N624="nulová",J624,0)</f>
        <v>0</v>
      </c>
      <c r="BJ624" s="14" t="s">
        <v>81</v>
      </c>
      <c r="BK624" s="239">
        <f>ROUND(I624*H624,2)</f>
        <v>151.52000000000001</v>
      </c>
      <c r="BL624" s="14" t="s">
        <v>268</v>
      </c>
      <c r="BM624" s="238" t="s">
        <v>1734</v>
      </c>
    </row>
    <row r="625" s="2" customFormat="1" ht="24.15" customHeight="1">
      <c r="A625" s="31"/>
      <c r="B625" s="32"/>
      <c r="C625" s="227" t="s">
        <v>958</v>
      </c>
      <c r="D625" s="227" t="s">
        <v>156</v>
      </c>
      <c r="E625" s="228" t="s">
        <v>1735</v>
      </c>
      <c r="F625" s="229" t="s">
        <v>1736</v>
      </c>
      <c r="G625" s="230" t="s">
        <v>250</v>
      </c>
      <c r="H625" s="231">
        <v>230</v>
      </c>
      <c r="I625" s="232">
        <v>1.29</v>
      </c>
      <c r="J625" s="232">
        <f>ROUND(I625*H625,2)</f>
        <v>296.69999999999999</v>
      </c>
      <c r="K625" s="233"/>
      <c r="L625" s="34"/>
      <c r="M625" s="234" t="s">
        <v>1</v>
      </c>
      <c r="N625" s="235" t="s">
        <v>38</v>
      </c>
      <c r="O625" s="236">
        <v>0.072999999999999995</v>
      </c>
      <c r="P625" s="236">
        <f>O625*H625</f>
        <v>16.789999999999999</v>
      </c>
      <c r="Q625" s="236">
        <v>0</v>
      </c>
      <c r="R625" s="236">
        <f>Q625*H625</f>
        <v>0</v>
      </c>
      <c r="S625" s="236">
        <v>0</v>
      </c>
      <c r="T625" s="237">
        <f>S625*H625</f>
        <v>0</v>
      </c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R625" s="238" t="s">
        <v>268</v>
      </c>
      <c r="AT625" s="238" t="s">
        <v>156</v>
      </c>
      <c r="AU625" s="238" t="s">
        <v>81</v>
      </c>
      <c r="AY625" s="14" t="s">
        <v>154</v>
      </c>
      <c r="BE625" s="239">
        <f>IF(N625="základná",J625,0)</f>
        <v>0</v>
      </c>
      <c r="BF625" s="239">
        <f>IF(N625="znížená",J625,0)</f>
        <v>296.69999999999999</v>
      </c>
      <c r="BG625" s="239">
        <f>IF(N625="zákl. prenesená",J625,0)</f>
        <v>0</v>
      </c>
      <c r="BH625" s="239">
        <f>IF(N625="zníž. prenesená",J625,0)</f>
        <v>0</v>
      </c>
      <c r="BI625" s="239">
        <f>IF(N625="nulová",J625,0)</f>
        <v>0</v>
      </c>
      <c r="BJ625" s="14" t="s">
        <v>81</v>
      </c>
      <c r="BK625" s="239">
        <f>ROUND(I625*H625,2)</f>
        <v>296.69999999999999</v>
      </c>
      <c r="BL625" s="14" t="s">
        <v>268</v>
      </c>
      <c r="BM625" s="238" t="s">
        <v>1737</v>
      </c>
    </row>
    <row r="626" s="2" customFormat="1" ht="24.15" customHeight="1">
      <c r="A626" s="31"/>
      <c r="B626" s="32"/>
      <c r="C626" s="240" t="s">
        <v>1738</v>
      </c>
      <c r="D626" s="240" t="s">
        <v>194</v>
      </c>
      <c r="E626" s="241" t="s">
        <v>1739</v>
      </c>
      <c r="F626" s="242" t="s">
        <v>1740</v>
      </c>
      <c r="G626" s="243" t="s">
        <v>250</v>
      </c>
      <c r="H626" s="244">
        <v>8</v>
      </c>
      <c r="I626" s="245">
        <v>1.69</v>
      </c>
      <c r="J626" s="245">
        <f>ROUND(I626*H626,2)</f>
        <v>13.52</v>
      </c>
      <c r="K626" s="246"/>
      <c r="L626" s="247"/>
      <c r="M626" s="248" t="s">
        <v>1</v>
      </c>
      <c r="N626" s="249" t="s">
        <v>38</v>
      </c>
      <c r="O626" s="236">
        <v>0</v>
      </c>
      <c r="P626" s="236">
        <f>O626*H626</f>
        <v>0</v>
      </c>
      <c r="Q626" s="236">
        <v>0</v>
      </c>
      <c r="R626" s="236">
        <f>Q626*H626</f>
        <v>0</v>
      </c>
      <c r="S626" s="236">
        <v>0</v>
      </c>
      <c r="T626" s="237">
        <f>S626*H626</f>
        <v>0</v>
      </c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R626" s="238" t="s">
        <v>626</v>
      </c>
      <c r="AT626" s="238" t="s">
        <v>194</v>
      </c>
      <c r="AU626" s="238" t="s">
        <v>81</v>
      </c>
      <c r="AY626" s="14" t="s">
        <v>154</v>
      </c>
      <c r="BE626" s="239">
        <f>IF(N626="základná",J626,0)</f>
        <v>0</v>
      </c>
      <c r="BF626" s="239">
        <f>IF(N626="znížená",J626,0)</f>
        <v>13.52</v>
      </c>
      <c r="BG626" s="239">
        <f>IF(N626="zákl. prenesená",J626,0)</f>
        <v>0</v>
      </c>
      <c r="BH626" s="239">
        <f>IF(N626="zníž. prenesená",J626,0)</f>
        <v>0</v>
      </c>
      <c r="BI626" s="239">
        <f>IF(N626="nulová",J626,0)</f>
        <v>0</v>
      </c>
      <c r="BJ626" s="14" t="s">
        <v>81</v>
      </c>
      <c r="BK626" s="239">
        <f>ROUND(I626*H626,2)</f>
        <v>13.52</v>
      </c>
      <c r="BL626" s="14" t="s">
        <v>268</v>
      </c>
      <c r="BM626" s="238" t="s">
        <v>1741</v>
      </c>
    </row>
    <row r="627" s="2" customFormat="1" ht="24.15" customHeight="1">
      <c r="A627" s="31"/>
      <c r="B627" s="32"/>
      <c r="C627" s="240" t="s">
        <v>961</v>
      </c>
      <c r="D627" s="240" t="s">
        <v>194</v>
      </c>
      <c r="E627" s="241" t="s">
        <v>1742</v>
      </c>
      <c r="F627" s="242" t="s">
        <v>1743</v>
      </c>
      <c r="G627" s="243" t="s">
        <v>250</v>
      </c>
      <c r="H627" s="244">
        <v>230</v>
      </c>
      <c r="I627" s="245">
        <v>0.95999999999999996</v>
      </c>
      <c r="J627" s="245">
        <f>ROUND(I627*H627,2)</f>
        <v>220.80000000000001</v>
      </c>
      <c r="K627" s="246"/>
      <c r="L627" s="247"/>
      <c r="M627" s="248" t="s">
        <v>1</v>
      </c>
      <c r="N627" s="249" t="s">
        <v>38</v>
      </c>
      <c r="O627" s="236">
        <v>0</v>
      </c>
      <c r="P627" s="236">
        <f>O627*H627</f>
        <v>0</v>
      </c>
      <c r="Q627" s="236">
        <v>0</v>
      </c>
      <c r="R627" s="236">
        <f>Q627*H627</f>
        <v>0</v>
      </c>
      <c r="S627" s="236">
        <v>0</v>
      </c>
      <c r="T627" s="237">
        <f>S627*H627</f>
        <v>0</v>
      </c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R627" s="238" t="s">
        <v>626</v>
      </c>
      <c r="AT627" s="238" t="s">
        <v>194</v>
      </c>
      <c r="AU627" s="238" t="s">
        <v>81</v>
      </c>
      <c r="AY627" s="14" t="s">
        <v>154</v>
      </c>
      <c r="BE627" s="239">
        <f>IF(N627="základná",J627,0)</f>
        <v>0</v>
      </c>
      <c r="BF627" s="239">
        <f>IF(N627="znížená",J627,0)</f>
        <v>220.80000000000001</v>
      </c>
      <c r="BG627" s="239">
        <f>IF(N627="zákl. prenesená",J627,0)</f>
        <v>0</v>
      </c>
      <c r="BH627" s="239">
        <f>IF(N627="zníž. prenesená",J627,0)</f>
        <v>0</v>
      </c>
      <c r="BI627" s="239">
        <f>IF(N627="nulová",J627,0)</f>
        <v>0</v>
      </c>
      <c r="BJ627" s="14" t="s">
        <v>81</v>
      </c>
      <c r="BK627" s="239">
        <f>ROUND(I627*H627,2)</f>
        <v>220.80000000000001</v>
      </c>
      <c r="BL627" s="14" t="s">
        <v>268</v>
      </c>
      <c r="BM627" s="238" t="s">
        <v>1744</v>
      </c>
    </row>
    <row r="628" s="2" customFormat="1" ht="21.75" customHeight="1">
      <c r="A628" s="31"/>
      <c r="B628" s="32"/>
      <c r="C628" s="227" t="s">
        <v>1745</v>
      </c>
      <c r="D628" s="227" t="s">
        <v>156</v>
      </c>
      <c r="E628" s="228" t="s">
        <v>1746</v>
      </c>
      <c r="F628" s="229" t="s">
        <v>1747</v>
      </c>
      <c r="G628" s="230" t="s">
        <v>250</v>
      </c>
      <c r="H628" s="231">
        <v>54</v>
      </c>
      <c r="I628" s="232">
        <v>3.1600000000000001</v>
      </c>
      <c r="J628" s="232">
        <f>ROUND(I628*H628,2)</f>
        <v>170.63999999999999</v>
      </c>
      <c r="K628" s="233"/>
      <c r="L628" s="34"/>
      <c r="M628" s="234" t="s">
        <v>1</v>
      </c>
      <c r="N628" s="235" t="s">
        <v>38</v>
      </c>
      <c r="O628" s="236">
        <v>0</v>
      </c>
      <c r="P628" s="236">
        <f>O628*H628</f>
        <v>0</v>
      </c>
      <c r="Q628" s="236">
        <v>0</v>
      </c>
      <c r="R628" s="236">
        <f>Q628*H628</f>
        <v>0</v>
      </c>
      <c r="S628" s="236">
        <v>0</v>
      </c>
      <c r="T628" s="237">
        <f>S628*H628</f>
        <v>0</v>
      </c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R628" s="238" t="s">
        <v>268</v>
      </c>
      <c r="AT628" s="238" t="s">
        <v>156</v>
      </c>
      <c r="AU628" s="238" t="s">
        <v>81</v>
      </c>
      <c r="AY628" s="14" t="s">
        <v>154</v>
      </c>
      <c r="BE628" s="239">
        <f>IF(N628="základná",J628,0)</f>
        <v>0</v>
      </c>
      <c r="BF628" s="239">
        <f>IF(N628="znížená",J628,0)</f>
        <v>170.63999999999999</v>
      </c>
      <c r="BG628" s="239">
        <f>IF(N628="zákl. prenesená",J628,0)</f>
        <v>0</v>
      </c>
      <c r="BH628" s="239">
        <f>IF(N628="zníž. prenesená",J628,0)</f>
        <v>0</v>
      </c>
      <c r="BI628" s="239">
        <f>IF(N628="nulová",J628,0)</f>
        <v>0</v>
      </c>
      <c r="BJ628" s="14" t="s">
        <v>81</v>
      </c>
      <c r="BK628" s="239">
        <f>ROUND(I628*H628,2)</f>
        <v>170.63999999999999</v>
      </c>
      <c r="BL628" s="14" t="s">
        <v>268</v>
      </c>
      <c r="BM628" s="238" t="s">
        <v>1748</v>
      </c>
    </row>
    <row r="629" s="2" customFormat="1" ht="24.15" customHeight="1">
      <c r="A629" s="31"/>
      <c r="B629" s="32"/>
      <c r="C629" s="240" t="s">
        <v>965</v>
      </c>
      <c r="D629" s="240" t="s">
        <v>194</v>
      </c>
      <c r="E629" s="241" t="s">
        <v>1749</v>
      </c>
      <c r="F629" s="242" t="s">
        <v>1750</v>
      </c>
      <c r="G629" s="243" t="s">
        <v>250</v>
      </c>
      <c r="H629" s="244">
        <v>54</v>
      </c>
      <c r="I629" s="245">
        <v>1.21</v>
      </c>
      <c r="J629" s="245">
        <f>ROUND(I629*H629,2)</f>
        <v>65.340000000000003</v>
      </c>
      <c r="K629" s="246"/>
      <c r="L629" s="247"/>
      <c r="M629" s="248" t="s">
        <v>1</v>
      </c>
      <c r="N629" s="249" t="s">
        <v>38</v>
      </c>
      <c r="O629" s="236">
        <v>0</v>
      </c>
      <c r="P629" s="236">
        <f>O629*H629</f>
        <v>0</v>
      </c>
      <c r="Q629" s="236">
        <v>0</v>
      </c>
      <c r="R629" s="236">
        <f>Q629*H629</f>
        <v>0</v>
      </c>
      <c r="S629" s="236">
        <v>0</v>
      </c>
      <c r="T629" s="237">
        <f>S629*H629</f>
        <v>0</v>
      </c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R629" s="238" t="s">
        <v>626</v>
      </c>
      <c r="AT629" s="238" t="s">
        <v>194</v>
      </c>
      <c r="AU629" s="238" t="s">
        <v>81</v>
      </c>
      <c r="AY629" s="14" t="s">
        <v>154</v>
      </c>
      <c r="BE629" s="239">
        <f>IF(N629="základná",J629,0)</f>
        <v>0</v>
      </c>
      <c r="BF629" s="239">
        <f>IF(N629="znížená",J629,0)</f>
        <v>65.340000000000003</v>
      </c>
      <c r="BG629" s="239">
        <f>IF(N629="zákl. prenesená",J629,0)</f>
        <v>0</v>
      </c>
      <c r="BH629" s="239">
        <f>IF(N629="zníž. prenesená",J629,0)</f>
        <v>0</v>
      </c>
      <c r="BI629" s="239">
        <f>IF(N629="nulová",J629,0)</f>
        <v>0</v>
      </c>
      <c r="BJ629" s="14" t="s">
        <v>81</v>
      </c>
      <c r="BK629" s="239">
        <f>ROUND(I629*H629,2)</f>
        <v>65.340000000000003</v>
      </c>
      <c r="BL629" s="14" t="s">
        <v>268</v>
      </c>
      <c r="BM629" s="238" t="s">
        <v>1751</v>
      </c>
    </row>
    <row r="630" s="2" customFormat="1" ht="24.15" customHeight="1">
      <c r="A630" s="31"/>
      <c r="B630" s="32"/>
      <c r="C630" s="227" t="s">
        <v>1752</v>
      </c>
      <c r="D630" s="227" t="s">
        <v>156</v>
      </c>
      <c r="E630" s="228" t="s">
        <v>1753</v>
      </c>
      <c r="F630" s="229" t="s">
        <v>1754</v>
      </c>
      <c r="G630" s="230" t="s">
        <v>250</v>
      </c>
      <c r="H630" s="231">
        <v>1</v>
      </c>
      <c r="I630" s="232">
        <v>6.5999999999999996</v>
      </c>
      <c r="J630" s="232">
        <f>ROUND(I630*H630,2)</f>
        <v>6.5999999999999996</v>
      </c>
      <c r="K630" s="233"/>
      <c r="L630" s="34"/>
      <c r="M630" s="234" t="s">
        <v>1</v>
      </c>
      <c r="N630" s="235" t="s">
        <v>38</v>
      </c>
      <c r="O630" s="236">
        <v>0.376</v>
      </c>
      <c r="P630" s="236">
        <f>O630*H630</f>
        <v>0.376</v>
      </c>
      <c r="Q630" s="236">
        <v>0</v>
      </c>
      <c r="R630" s="236">
        <f>Q630*H630</f>
        <v>0</v>
      </c>
      <c r="S630" s="236">
        <v>0</v>
      </c>
      <c r="T630" s="237">
        <f>S630*H630</f>
        <v>0</v>
      </c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R630" s="238" t="s">
        <v>268</v>
      </c>
      <c r="AT630" s="238" t="s">
        <v>156</v>
      </c>
      <c r="AU630" s="238" t="s">
        <v>81</v>
      </c>
      <c r="AY630" s="14" t="s">
        <v>154</v>
      </c>
      <c r="BE630" s="239">
        <f>IF(N630="základná",J630,0)</f>
        <v>0</v>
      </c>
      <c r="BF630" s="239">
        <f>IF(N630="znížená",J630,0)</f>
        <v>6.5999999999999996</v>
      </c>
      <c r="BG630" s="239">
        <f>IF(N630="zákl. prenesená",J630,0)</f>
        <v>0</v>
      </c>
      <c r="BH630" s="239">
        <f>IF(N630="zníž. prenesená",J630,0)</f>
        <v>0</v>
      </c>
      <c r="BI630" s="239">
        <f>IF(N630="nulová",J630,0)</f>
        <v>0</v>
      </c>
      <c r="BJ630" s="14" t="s">
        <v>81</v>
      </c>
      <c r="BK630" s="239">
        <f>ROUND(I630*H630,2)</f>
        <v>6.5999999999999996</v>
      </c>
      <c r="BL630" s="14" t="s">
        <v>268</v>
      </c>
      <c r="BM630" s="238" t="s">
        <v>1755</v>
      </c>
    </row>
    <row r="631" s="2" customFormat="1" ht="21.75" customHeight="1">
      <c r="A631" s="31"/>
      <c r="B631" s="32"/>
      <c r="C631" s="227" t="s">
        <v>968</v>
      </c>
      <c r="D631" s="227" t="s">
        <v>156</v>
      </c>
      <c r="E631" s="228" t="s">
        <v>1756</v>
      </c>
      <c r="F631" s="229" t="s">
        <v>1757</v>
      </c>
      <c r="G631" s="230" t="s">
        <v>250</v>
      </c>
      <c r="H631" s="231">
        <v>31</v>
      </c>
      <c r="I631" s="232">
        <v>3.6299999999999999</v>
      </c>
      <c r="J631" s="232">
        <f>ROUND(I631*H631,2)</f>
        <v>112.53</v>
      </c>
      <c r="K631" s="233"/>
      <c r="L631" s="34"/>
      <c r="M631" s="234" t="s">
        <v>1</v>
      </c>
      <c r="N631" s="235" t="s">
        <v>38</v>
      </c>
      <c r="O631" s="236">
        <v>0.20699999999999999</v>
      </c>
      <c r="P631" s="236">
        <f>O631*H631</f>
        <v>6.4169999999999998</v>
      </c>
      <c r="Q631" s="236">
        <v>0</v>
      </c>
      <c r="R631" s="236">
        <f>Q631*H631</f>
        <v>0</v>
      </c>
      <c r="S631" s="236">
        <v>0</v>
      </c>
      <c r="T631" s="237">
        <f>S631*H631</f>
        <v>0</v>
      </c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R631" s="238" t="s">
        <v>268</v>
      </c>
      <c r="AT631" s="238" t="s">
        <v>156</v>
      </c>
      <c r="AU631" s="238" t="s">
        <v>81</v>
      </c>
      <c r="AY631" s="14" t="s">
        <v>154</v>
      </c>
      <c r="BE631" s="239">
        <f>IF(N631="základná",J631,0)</f>
        <v>0</v>
      </c>
      <c r="BF631" s="239">
        <f>IF(N631="znížená",J631,0)</f>
        <v>112.53</v>
      </c>
      <c r="BG631" s="239">
        <f>IF(N631="zákl. prenesená",J631,0)</f>
        <v>0</v>
      </c>
      <c r="BH631" s="239">
        <f>IF(N631="zníž. prenesená",J631,0)</f>
        <v>0</v>
      </c>
      <c r="BI631" s="239">
        <f>IF(N631="nulová",J631,0)</f>
        <v>0</v>
      </c>
      <c r="BJ631" s="14" t="s">
        <v>81</v>
      </c>
      <c r="BK631" s="239">
        <f>ROUND(I631*H631,2)</f>
        <v>112.53</v>
      </c>
      <c r="BL631" s="14" t="s">
        <v>268</v>
      </c>
      <c r="BM631" s="238" t="s">
        <v>1758</v>
      </c>
    </row>
    <row r="632" s="2" customFormat="1" ht="21.75" customHeight="1">
      <c r="A632" s="31"/>
      <c r="B632" s="32"/>
      <c r="C632" s="227" t="s">
        <v>1759</v>
      </c>
      <c r="D632" s="227" t="s">
        <v>156</v>
      </c>
      <c r="E632" s="228" t="s">
        <v>1760</v>
      </c>
      <c r="F632" s="229" t="s">
        <v>1761</v>
      </c>
      <c r="G632" s="230" t="s">
        <v>373</v>
      </c>
      <c r="H632" s="231">
        <v>2600</v>
      </c>
      <c r="I632" s="232">
        <v>0.84999999999999998</v>
      </c>
      <c r="J632" s="232">
        <f>ROUND(I632*H632,2)</f>
        <v>2210</v>
      </c>
      <c r="K632" s="233"/>
      <c r="L632" s="34"/>
      <c r="M632" s="234" t="s">
        <v>1</v>
      </c>
      <c r="N632" s="235" t="s">
        <v>38</v>
      </c>
      <c r="O632" s="236">
        <v>0.048000000000000001</v>
      </c>
      <c r="P632" s="236">
        <f>O632*H632</f>
        <v>124.8</v>
      </c>
      <c r="Q632" s="236">
        <v>0</v>
      </c>
      <c r="R632" s="236">
        <f>Q632*H632</f>
        <v>0</v>
      </c>
      <c r="S632" s="236">
        <v>0</v>
      </c>
      <c r="T632" s="237">
        <f>S632*H632</f>
        <v>0</v>
      </c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R632" s="238" t="s">
        <v>268</v>
      </c>
      <c r="AT632" s="238" t="s">
        <v>156</v>
      </c>
      <c r="AU632" s="238" t="s">
        <v>81</v>
      </c>
      <c r="AY632" s="14" t="s">
        <v>154</v>
      </c>
      <c r="BE632" s="239">
        <f>IF(N632="základná",J632,0)</f>
        <v>0</v>
      </c>
      <c r="BF632" s="239">
        <f>IF(N632="znížená",J632,0)</f>
        <v>2210</v>
      </c>
      <c r="BG632" s="239">
        <f>IF(N632="zákl. prenesená",J632,0)</f>
        <v>0</v>
      </c>
      <c r="BH632" s="239">
        <f>IF(N632="zníž. prenesená",J632,0)</f>
        <v>0</v>
      </c>
      <c r="BI632" s="239">
        <f>IF(N632="nulová",J632,0)</f>
        <v>0</v>
      </c>
      <c r="BJ632" s="14" t="s">
        <v>81</v>
      </c>
      <c r="BK632" s="239">
        <f>ROUND(I632*H632,2)</f>
        <v>2210</v>
      </c>
      <c r="BL632" s="14" t="s">
        <v>268</v>
      </c>
      <c r="BM632" s="238" t="s">
        <v>1762</v>
      </c>
    </row>
    <row r="633" s="2" customFormat="1" ht="21.75" customHeight="1">
      <c r="A633" s="31"/>
      <c r="B633" s="32"/>
      <c r="C633" s="240" t="s">
        <v>972</v>
      </c>
      <c r="D633" s="240" t="s">
        <v>194</v>
      </c>
      <c r="E633" s="241" t="s">
        <v>1763</v>
      </c>
      <c r="F633" s="242" t="s">
        <v>1764</v>
      </c>
      <c r="G633" s="243" t="s">
        <v>373</v>
      </c>
      <c r="H633" s="244">
        <v>2600</v>
      </c>
      <c r="I633" s="245">
        <v>0.57999999999999996</v>
      </c>
      <c r="J633" s="245">
        <f>ROUND(I633*H633,2)</f>
        <v>1508</v>
      </c>
      <c r="K633" s="246"/>
      <c r="L633" s="247"/>
      <c r="M633" s="248" t="s">
        <v>1</v>
      </c>
      <c r="N633" s="249" t="s">
        <v>38</v>
      </c>
      <c r="O633" s="236">
        <v>0</v>
      </c>
      <c r="P633" s="236">
        <f>O633*H633</f>
        <v>0</v>
      </c>
      <c r="Q633" s="236">
        <v>0</v>
      </c>
      <c r="R633" s="236">
        <f>Q633*H633</f>
        <v>0</v>
      </c>
      <c r="S633" s="236">
        <v>0</v>
      </c>
      <c r="T633" s="237">
        <f>S633*H633</f>
        <v>0</v>
      </c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R633" s="238" t="s">
        <v>626</v>
      </c>
      <c r="AT633" s="238" t="s">
        <v>194</v>
      </c>
      <c r="AU633" s="238" t="s">
        <v>81</v>
      </c>
      <c r="AY633" s="14" t="s">
        <v>154</v>
      </c>
      <c r="BE633" s="239">
        <f>IF(N633="základná",J633,0)</f>
        <v>0</v>
      </c>
      <c r="BF633" s="239">
        <f>IF(N633="znížená",J633,0)</f>
        <v>1508</v>
      </c>
      <c r="BG633" s="239">
        <f>IF(N633="zákl. prenesená",J633,0)</f>
        <v>0</v>
      </c>
      <c r="BH633" s="239">
        <f>IF(N633="zníž. prenesená",J633,0)</f>
        <v>0</v>
      </c>
      <c r="BI633" s="239">
        <f>IF(N633="nulová",J633,0)</f>
        <v>0</v>
      </c>
      <c r="BJ633" s="14" t="s">
        <v>81</v>
      </c>
      <c r="BK633" s="239">
        <f>ROUND(I633*H633,2)</f>
        <v>1508</v>
      </c>
      <c r="BL633" s="14" t="s">
        <v>268</v>
      </c>
      <c r="BM633" s="238" t="s">
        <v>1765</v>
      </c>
    </row>
    <row r="634" s="2" customFormat="1" ht="21.75" customHeight="1">
      <c r="A634" s="31"/>
      <c r="B634" s="32"/>
      <c r="C634" s="227" t="s">
        <v>1766</v>
      </c>
      <c r="D634" s="227" t="s">
        <v>156</v>
      </c>
      <c r="E634" s="228" t="s">
        <v>1767</v>
      </c>
      <c r="F634" s="229" t="s">
        <v>1768</v>
      </c>
      <c r="G634" s="230" t="s">
        <v>373</v>
      </c>
      <c r="H634" s="231">
        <v>3725</v>
      </c>
      <c r="I634" s="232">
        <v>0.94999999999999996</v>
      </c>
      <c r="J634" s="232">
        <f>ROUND(I634*H634,2)</f>
        <v>3538.75</v>
      </c>
      <c r="K634" s="233"/>
      <c r="L634" s="34"/>
      <c r="M634" s="234" t="s">
        <v>1</v>
      </c>
      <c r="N634" s="235" t="s">
        <v>38</v>
      </c>
      <c r="O634" s="236">
        <v>0.053999999999999999</v>
      </c>
      <c r="P634" s="236">
        <f>O634*H634</f>
        <v>201.15000000000001</v>
      </c>
      <c r="Q634" s="236">
        <v>0</v>
      </c>
      <c r="R634" s="236">
        <f>Q634*H634</f>
        <v>0</v>
      </c>
      <c r="S634" s="236">
        <v>0</v>
      </c>
      <c r="T634" s="237">
        <f>S634*H634</f>
        <v>0</v>
      </c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R634" s="238" t="s">
        <v>268</v>
      </c>
      <c r="AT634" s="238" t="s">
        <v>156</v>
      </c>
      <c r="AU634" s="238" t="s">
        <v>81</v>
      </c>
      <c r="AY634" s="14" t="s">
        <v>154</v>
      </c>
      <c r="BE634" s="239">
        <f>IF(N634="základná",J634,0)</f>
        <v>0</v>
      </c>
      <c r="BF634" s="239">
        <f>IF(N634="znížená",J634,0)</f>
        <v>3538.75</v>
      </c>
      <c r="BG634" s="239">
        <f>IF(N634="zákl. prenesená",J634,0)</f>
        <v>0</v>
      </c>
      <c r="BH634" s="239">
        <f>IF(N634="zníž. prenesená",J634,0)</f>
        <v>0</v>
      </c>
      <c r="BI634" s="239">
        <f>IF(N634="nulová",J634,0)</f>
        <v>0</v>
      </c>
      <c r="BJ634" s="14" t="s">
        <v>81</v>
      </c>
      <c r="BK634" s="239">
        <f>ROUND(I634*H634,2)</f>
        <v>3538.75</v>
      </c>
      <c r="BL634" s="14" t="s">
        <v>268</v>
      </c>
      <c r="BM634" s="238" t="s">
        <v>1769</v>
      </c>
    </row>
    <row r="635" s="2" customFormat="1" ht="21.75" customHeight="1">
      <c r="A635" s="31"/>
      <c r="B635" s="32"/>
      <c r="C635" s="240" t="s">
        <v>975</v>
      </c>
      <c r="D635" s="240" t="s">
        <v>194</v>
      </c>
      <c r="E635" s="241" t="s">
        <v>1770</v>
      </c>
      <c r="F635" s="242" t="s">
        <v>1771</v>
      </c>
      <c r="G635" s="243" t="s">
        <v>373</v>
      </c>
      <c r="H635" s="244">
        <v>3725</v>
      </c>
      <c r="I635" s="245">
        <v>0.96999999999999997</v>
      </c>
      <c r="J635" s="245">
        <f>ROUND(I635*H635,2)</f>
        <v>3613.25</v>
      </c>
      <c r="K635" s="246"/>
      <c r="L635" s="247"/>
      <c r="M635" s="248" t="s">
        <v>1</v>
      </c>
      <c r="N635" s="249" t="s">
        <v>38</v>
      </c>
      <c r="O635" s="236">
        <v>0</v>
      </c>
      <c r="P635" s="236">
        <f>O635*H635</f>
        <v>0</v>
      </c>
      <c r="Q635" s="236">
        <v>0</v>
      </c>
      <c r="R635" s="236">
        <f>Q635*H635</f>
        <v>0</v>
      </c>
      <c r="S635" s="236">
        <v>0</v>
      </c>
      <c r="T635" s="237">
        <f>S635*H635</f>
        <v>0</v>
      </c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R635" s="238" t="s">
        <v>626</v>
      </c>
      <c r="AT635" s="238" t="s">
        <v>194</v>
      </c>
      <c r="AU635" s="238" t="s">
        <v>81</v>
      </c>
      <c r="AY635" s="14" t="s">
        <v>154</v>
      </c>
      <c r="BE635" s="239">
        <f>IF(N635="základná",J635,0)</f>
        <v>0</v>
      </c>
      <c r="BF635" s="239">
        <f>IF(N635="znížená",J635,0)</f>
        <v>3613.25</v>
      </c>
      <c r="BG635" s="239">
        <f>IF(N635="zákl. prenesená",J635,0)</f>
        <v>0</v>
      </c>
      <c r="BH635" s="239">
        <f>IF(N635="zníž. prenesená",J635,0)</f>
        <v>0</v>
      </c>
      <c r="BI635" s="239">
        <f>IF(N635="nulová",J635,0)</f>
        <v>0</v>
      </c>
      <c r="BJ635" s="14" t="s">
        <v>81</v>
      </c>
      <c r="BK635" s="239">
        <f>ROUND(I635*H635,2)</f>
        <v>3613.25</v>
      </c>
      <c r="BL635" s="14" t="s">
        <v>268</v>
      </c>
      <c r="BM635" s="238" t="s">
        <v>1772</v>
      </c>
    </row>
    <row r="636" s="2" customFormat="1" ht="21.75" customHeight="1">
      <c r="A636" s="31"/>
      <c r="B636" s="32"/>
      <c r="C636" s="227" t="s">
        <v>1773</v>
      </c>
      <c r="D636" s="227" t="s">
        <v>156</v>
      </c>
      <c r="E636" s="228" t="s">
        <v>1774</v>
      </c>
      <c r="F636" s="229" t="s">
        <v>1775</v>
      </c>
      <c r="G636" s="230" t="s">
        <v>373</v>
      </c>
      <c r="H636" s="231">
        <v>25</v>
      </c>
      <c r="I636" s="232">
        <v>1.1200000000000001</v>
      </c>
      <c r="J636" s="232">
        <f>ROUND(I636*H636,2)</f>
        <v>28</v>
      </c>
      <c r="K636" s="233"/>
      <c r="L636" s="34"/>
      <c r="M636" s="234" t="s">
        <v>1</v>
      </c>
      <c r="N636" s="235" t="s">
        <v>38</v>
      </c>
      <c r="O636" s="236">
        <v>0.064000000000000001</v>
      </c>
      <c r="P636" s="236">
        <f>O636*H636</f>
        <v>1.6000000000000001</v>
      </c>
      <c r="Q636" s="236">
        <v>0</v>
      </c>
      <c r="R636" s="236">
        <f>Q636*H636</f>
        <v>0</v>
      </c>
      <c r="S636" s="236">
        <v>0</v>
      </c>
      <c r="T636" s="237">
        <f>S636*H636</f>
        <v>0</v>
      </c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R636" s="238" t="s">
        <v>268</v>
      </c>
      <c r="AT636" s="238" t="s">
        <v>156</v>
      </c>
      <c r="AU636" s="238" t="s">
        <v>81</v>
      </c>
      <c r="AY636" s="14" t="s">
        <v>154</v>
      </c>
      <c r="BE636" s="239">
        <f>IF(N636="základná",J636,0)</f>
        <v>0</v>
      </c>
      <c r="BF636" s="239">
        <f>IF(N636="znížená",J636,0)</f>
        <v>28</v>
      </c>
      <c r="BG636" s="239">
        <f>IF(N636="zákl. prenesená",J636,0)</f>
        <v>0</v>
      </c>
      <c r="BH636" s="239">
        <f>IF(N636="zníž. prenesená",J636,0)</f>
        <v>0</v>
      </c>
      <c r="BI636" s="239">
        <f>IF(N636="nulová",J636,0)</f>
        <v>0</v>
      </c>
      <c r="BJ636" s="14" t="s">
        <v>81</v>
      </c>
      <c r="BK636" s="239">
        <f>ROUND(I636*H636,2)</f>
        <v>28</v>
      </c>
      <c r="BL636" s="14" t="s">
        <v>268</v>
      </c>
      <c r="BM636" s="238" t="s">
        <v>1776</v>
      </c>
    </row>
    <row r="637" s="2" customFormat="1" ht="21.75" customHeight="1">
      <c r="A637" s="31"/>
      <c r="B637" s="32"/>
      <c r="C637" s="240" t="s">
        <v>979</v>
      </c>
      <c r="D637" s="240" t="s">
        <v>194</v>
      </c>
      <c r="E637" s="241" t="s">
        <v>1777</v>
      </c>
      <c r="F637" s="242" t="s">
        <v>1778</v>
      </c>
      <c r="G637" s="243" t="s">
        <v>373</v>
      </c>
      <c r="H637" s="244">
        <v>25</v>
      </c>
      <c r="I637" s="245">
        <v>2.8799999999999999</v>
      </c>
      <c r="J637" s="245">
        <f>ROUND(I637*H637,2)</f>
        <v>72</v>
      </c>
      <c r="K637" s="246"/>
      <c r="L637" s="247"/>
      <c r="M637" s="248" t="s">
        <v>1</v>
      </c>
      <c r="N637" s="249" t="s">
        <v>38</v>
      </c>
      <c r="O637" s="236">
        <v>0</v>
      </c>
      <c r="P637" s="236">
        <f>O637*H637</f>
        <v>0</v>
      </c>
      <c r="Q637" s="236">
        <v>0</v>
      </c>
      <c r="R637" s="236">
        <f>Q637*H637</f>
        <v>0</v>
      </c>
      <c r="S637" s="236">
        <v>0</v>
      </c>
      <c r="T637" s="237">
        <f>S637*H637</f>
        <v>0</v>
      </c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R637" s="238" t="s">
        <v>626</v>
      </c>
      <c r="AT637" s="238" t="s">
        <v>194</v>
      </c>
      <c r="AU637" s="238" t="s">
        <v>81</v>
      </c>
      <c r="AY637" s="14" t="s">
        <v>154</v>
      </c>
      <c r="BE637" s="239">
        <f>IF(N637="základná",J637,0)</f>
        <v>0</v>
      </c>
      <c r="BF637" s="239">
        <f>IF(N637="znížená",J637,0)</f>
        <v>72</v>
      </c>
      <c r="BG637" s="239">
        <f>IF(N637="zákl. prenesená",J637,0)</f>
        <v>0</v>
      </c>
      <c r="BH637" s="239">
        <f>IF(N637="zníž. prenesená",J637,0)</f>
        <v>0</v>
      </c>
      <c r="BI637" s="239">
        <f>IF(N637="nulová",J637,0)</f>
        <v>0</v>
      </c>
      <c r="BJ637" s="14" t="s">
        <v>81</v>
      </c>
      <c r="BK637" s="239">
        <f>ROUND(I637*H637,2)</f>
        <v>72</v>
      </c>
      <c r="BL637" s="14" t="s">
        <v>268</v>
      </c>
      <c r="BM637" s="238" t="s">
        <v>1779</v>
      </c>
    </row>
    <row r="638" s="2" customFormat="1" ht="21.75" customHeight="1">
      <c r="A638" s="31"/>
      <c r="B638" s="32"/>
      <c r="C638" s="227" t="s">
        <v>1780</v>
      </c>
      <c r="D638" s="227" t="s">
        <v>156</v>
      </c>
      <c r="E638" s="228" t="s">
        <v>1781</v>
      </c>
      <c r="F638" s="229" t="s">
        <v>1782</v>
      </c>
      <c r="G638" s="230" t="s">
        <v>373</v>
      </c>
      <c r="H638" s="231">
        <v>210</v>
      </c>
      <c r="I638" s="232">
        <v>0.93999999999999995</v>
      </c>
      <c r="J638" s="232">
        <f>ROUND(I638*H638,2)</f>
        <v>197.40000000000001</v>
      </c>
      <c r="K638" s="233"/>
      <c r="L638" s="34"/>
      <c r="M638" s="234" t="s">
        <v>1</v>
      </c>
      <c r="N638" s="235" t="s">
        <v>38</v>
      </c>
      <c r="O638" s="236">
        <v>0.052999999999999998</v>
      </c>
      <c r="P638" s="236">
        <f>O638*H638</f>
        <v>11.129999999999999</v>
      </c>
      <c r="Q638" s="236">
        <v>0</v>
      </c>
      <c r="R638" s="236">
        <f>Q638*H638</f>
        <v>0</v>
      </c>
      <c r="S638" s="236">
        <v>0</v>
      </c>
      <c r="T638" s="237">
        <f>S638*H638</f>
        <v>0</v>
      </c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R638" s="238" t="s">
        <v>268</v>
      </c>
      <c r="AT638" s="238" t="s">
        <v>156</v>
      </c>
      <c r="AU638" s="238" t="s">
        <v>81</v>
      </c>
      <c r="AY638" s="14" t="s">
        <v>154</v>
      </c>
      <c r="BE638" s="239">
        <f>IF(N638="základná",J638,0)</f>
        <v>0</v>
      </c>
      <c r="BF638" s="239">
        <f>IF(N638="znížená",J638,0)</f>
        <v>197.40000000000001</v>
      </c>
      <c r="BG638" s="239">
        <f>IF(N638="zákl. prenesená",J638,0)</f>
        <v>0</v>
      </c>
      <c r="BH638" s="239">
        <f>IF(N638="zníž. prenesená",J638,0)</f>
        <v>0</v>
      </c>
      <c r="BI638" s="239">
        <f>IF(N638="nulová",J638,0)</f>
        <v>0</v>
      </c>
      <c r="BJ638" s="14" t="s">
        <v>81</v>
      </c>
      <c r="BK638" s="239">
        <f>ROUND(I638*H638,2)</f>
        <v>197.40000000000001</v>
      </c>
      <c r="BL638" s="14" t="s">
        <v>268</v>
      </c>
      <c r="BM638" s="238" t="s">
        <v>1783</v>
      </c>
    </row>
    <row r="639" s="2" customFormat="1" ht="21.75" customHeight="1">
      <c r="A639" s="31"/>
      <c r="B639" s="32"/>
      <c r="C639" s="240" t="s">
        <v>982</v>
      </c>
      <c r="D639" s="240" t="s">
        <v>194</v>
      </c>
      <c r="E639" s="241" t="s">
        <v>1784</v>
      </c>
      <c r="F639" s="242" t="s">
        <v>1785</v>
      </c>
      <c r="G639" s="243" t="s">
        <v>373</v>
      </c>
      <c r="H639" s="244">
        <v>210</v>
      </c>
      <c r="I639" s="245">
        <v>0.96999999999999997</v>
      </c>
      <c r="J639" s="245">
        <f>ROUND(I639*H639,2)</f>
        <v>203.69999999999999</v>
      </c>
      <c r="K639" s="246"/>
      <c r="L639" s="247"/>
      <c r="M639" s="248" t="s">
        <v>1</v>
      </c>
      <c r="N639" s="249" t="s">
        <v>38</v>
      </c>
      <c r="O639" s="236">
        <v>0</v>
      </c>
      <c r="P639" s="236">
        <f>O639*H639</f>
        <v>0</v>
      </c>
      <c r="Q639" s="236">
        <v>0</v>
      </c>
      <c r="R639" s="236">
        <f>Q639*H639</f>
        <v>0</v>
      </c>
      <c r="S639" s="236">
        <v>0</v>
      </c>
      <c r="T639" s="237">
        <f>S639*H639</f>
        <v>0</v>
      </c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R639" s="238" t="s">
        <v>626</v>
      </c>
      <c r="AT639" s="238" t="s">
        <v>194</v>
      </c>
      <c r="AU639" s="238" t="s">
        <v>81</v>
      </c>
      <c r="AY639" s="14" t="s">
        <v>154</v>
      </c>
      <c r="BE639" s="239">
        <f>IF(N639="základná",J639,0)</f>
        <v>0</v>
      </c>
      <c r="BF639" s="239">
        <f>IF(N639="znížená",J639,0)</f>
        <v>203.69999999999999</v>
      </c>
      <c r="BG639" s="239">
        <f>IF(N639="zákl. prenesená",J639,0)</f>
        <v>0</v>
      </c>
      <c r="BH639" s="239">
        <f>IF(N639="zníž. prenesená",J639,0)</f>
        <v>0</v>
      </c>
      <c r="BI639" s="239">
        <f>IF(N639="nulová",J639,0)</f>
        <v>0</v>
      </c>
      <c r="BJ639" s="14" t="s">
        <v>81</v>
      </c>
      <c r="BK639" s="239">
        <f>ROUND(I639*H639,2)</f>
        <v>203.69999999999999</v>
      </c>
      <c r="BL639" s="14" t="s">
        <v>268</v>
      </c>
      <c r="BM639" s="238" t="s">
        <v>1786</v>
      </c>
    </row>
    <row r="640" s="2" customFormat="1" ht="21.75" customHeight="1">
      <c r="A640" s="31"/>
      <c r="B640" s="32"/>
      <c r="C640" s="227" t="s">
        <v>1787</v>
      </c>
      <c r="D640" s="227" t="s">
        <v>156</v>
      </c>
      <c r="E640" s="228" t="s">
        <v>1788</v>
      </c>
      <c r="F640" s="229" t="s">
        <v>1789</v>
      </c>
      <c r="G640" s="230" t="s">
        <v>373</v>
      </c>
      <c r="H640" s="231">
        <v>350</v>
      </c>
      <c r="I640" s="232">
        <v>1.0900000000000001</v>
      </c>
      <c r="J640" s="232">
        <f>ROUND(I640*H640,2)</f>
        <v>381.5</v>
      </c>
      <c r="K640" s="233"/>
      <c r="L640" s="34"/>
      <c r="M640" s="234" t="s">
        <v>1</v>
      </c>
      <c r="N640" s="235" t="s">
        <v>38</v>
      </c>
      <c r="O640" s="236">
        <v>0.062</v>
      </c>
      <c r="P640" s="236">
        <f>O640*H640</f>
        <v>21.699999999999999</v>
      </c>
      <c r="Q640" s="236">
        <v>0</v>
      </c>
      <c r="R640" s="236">
        <f>Q640*H640</f>
        <v>0</v>
      </c>
      <c r="S640" s="236">
        <v>0</v>
      </c>
      <c r="T640" s="237">
        <f>S640*H640</f>
        <v>0</v>
      </c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R640" s="238" t="s">
        <v>268</v>
      </c>
      <c r="AT640" s="238" t="s">
        <v>156</v>
      </c>
      <c r="AU640" s="238" t="s">
        <v>81</v>
      </c>
      <c r="AY640" s="14" t="s">
        <v>154</v>
      </c>
      <c r="BE640" s="239">
        <f>IF(N640="základná",J640,0)</f>
        <v>0</v>
      </c>
      <c r="BF640" s="239">
        <f>IF(N640="znížená",J640,0)</f>
        <v>381.5</v>
      </c>
      <c r="BG640" s="239">
        <f>IF(N640="zákl. prenesená",J640,0)</f>
        <v>0</v>
      </c>
      <c r="BH640" s="239">
        <f>IF(N640="zníž. prenesená",J640,0)</f>
        <v>0</v>
      </c>
      <c r="BI640" s="239">
        <f>IF(N640="nulová",J640,0)</f>
        <v>0</v>
      </c>
      <c r="BJ640" s="14" t="s">
        <v>81</v>
      </c>
      <c r="BK640" s="239">
        <f>ROUND(I640*H640,2)</f>
        <v>381.5</v>
      </c>
      <c r="BL640" s="14" t="s">
        <v>268</v>
      </c>
      <c r="BM640" s="238" t="s">
        <v>1790</v>
      </c>
    </row>
    <row r="641" s="2" customFormat="1" ht="21.75" customHeight="1">
      <c r="A641" s="31"/>
      <c r="B641" s="32"/>
      <c r="C641" s="240" t="s">
        <v>986</v>
      </c>
      <c r="D641" s="240" t="s">
        <v>194</v>
      </c>
      <c r="E641" s="241" t="s">
        <v>1791</v>
      </c>
      <c r="F641" s="242" t="s">
        <v>1792</v>
      </c>
      <c r="G641" s="243" t="s">
        <v>373</v>
      </c>
      <c r="H641" s="244">
        <v>350</v>
      </c>
      <c r="I641" s="245">
        <v>1.6000000000000001</v>
      </c>
      <c r="J641" s="245">
        <f>ROUND(I641*H641,2)</f>
        <v>560</v>
      </c>
      <c r="K641" s="246"/>
      <c r="L641" s="247"/>
      <c r="M641" s="248" t="s">
        <v>1</v>
      </c>
      <c r="N641" s="249" t="s">
        <v>38</v>
      </c>
      <c r="O641" s="236">
        <v>0</v>
      </c>
      <c r="P641" s="236">
        <f>O641*H641</f>
        <v>0</v>
      </c>
      <c r="Q641" s="236">
        <v>0</v>
      </c>
      <c r="R641" s="236">
        <f>Q641*H641</f>
        <v>0</v>
      </c>
      <c r="S641" s="236">
        <v>0</v>
      </c>
      <c r="T641" s="237">
        <f>S641*H641</f>
        <v>0</v>
      </c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R641" s="238" t="s">
        <v>626</v>
      </c>
      <c r="AT641" s="238" t="s">
        <v>194</v>
      </c>
      <c r="AU641" s="238" t="s">
        <v>81</v>
      </c>
      <c r="AY641" s="14" t="s">
        <v>154</v>
      </c>
      <c r="BE641" s="239">
        <f>IF(N641="základná",J641,0)</f>
        <v>0</v>
      </c>
      <c r="BF641" s="239">
        <f>IF(N641="znížená",J641,0)</f>
        <v>560</v>
      </c>
      <c r="BG641" s="239">
        <f>IF(N641="zákl. prenesená",J641,0)</f>
        <v>0</v>
      </c>
      <c r="BH641" s="239">
        <f>IF(N641="zníž. prenesená",J641,0)</f>
        <v>0</v>
      </c>
      <c r="BI641" s="239">
        <f>IF(N641="nulová",J641,0)</f>
        <v>0</v>
      </c>
      <c r="BJ641" s="14" t="s">
        <v>81</v>
      </c>
      <c r="BK641" s="239">
        <f>ROUND(I641*H641,2)</f>
        <v>560</v>
      </c>
      <c r="BL641" s="14" t="s">
        <v>268</v>
      </c>
      <c r="BM641" s="238" t="s">
        <v>1793</v>
      </c>
    </row>
    <row r="642" s="2" customFormat="1" ht="21.75" customHeight="1">
      <c r="A642" s="31"/>
      <c r="B642" s="32"/>
      <c r="C642" s="227" t="s">
        <v>1794</v>
      </c>
      <c r="D642" s="227" t="s">
        <v>156</v>
      </c>
      <c r="E642" s="228" t="s">
        <v>1795</v>
      </c>
      <c r="F642" s="229" t="s">
        <v>1796</v>
      </c>
      <c r="G642" s="230" t="s">
        <v>373</v>
      </c>
      <c r="H642" s="231">
        <v>45</v>
      </c>
      <c r="I642" s="232">
        <v>5.5300000000000002</v>
      </c>
      <c r="J642" s="232">
        <f>ROUND(I642*H642,2)</f>
        <v>248.84999999999999</v>
      </c>
      <c r="K642" s="233"/>
      <c r="L642" s="34"/>
      <c r="M642" s="234" t="s">
        <v>1</v>
      </c>
      <c r="N642" s="235" t="s">
        <v>38</v>
      </c>
      <c r="O642" s="236">
        <v>0.315</v>
      </c>
      <c r="P642" s="236">
        <f>O642*H642</f>
        <v>14.175000000000001</v>
      </c>
      <c r="Q642" s="236">
        <v>0</v>
      </c>
      <c r="R642" s="236">
        <f>Q642*H642</f>
        <v>0</v>
      </c>
      <c r="S642" s="236">
        <v>0</v>
      </c>
      <c r="T642" s="237">
        <f>S642*H642</f>
        <v>0</v>
      </c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R642" s="238" t="s">
        <v>268</v>
      </c>
      <c r="AT642" s="238" t="s">
        <v>156</v>
      </c>
      <c r="AU642" s="238" t="s">
        <v>81</v>
      </c>
      <c r="AY642" s="14" t="s">
        <v>154</v>
      </c>
      <c r="BE642" s="239">
        <f>IF(N642="základná",J642,0)</f>
        <v>0</v>
      </c>
      <c r="BF642" s="239">
        <f>IF(N642="znížená",J642,0)</f>
        <v>248.84999999999999</v>
      </c>
      <c r="BG642" s="239">
        <f>IF(N642="zákl. prenesená",J642,0)</f>
        <v>0</v>
      </c>
      <c r="BH642" s="239">
        <f>IF(N642="zníž. prenesená",J642,0)</f>
        <v>0</v>
      </c>
      <c r="BI642" s="239">
        <f>IF(N642="nulová",J642,0)</f>
        <v>0</v>
      </c>
      <c r="BJ642" s="14" t="s">
        <v>81</v>
      </c>
      <c r="BK642" s="239">
        <f>ROUND(I642*H642,2)</f>
        <v>248.84999999999999</v>
      </c>
      <c r="BL642" s="14" t="s">
        <v>268</v>
      </c>
      <c r="BM642" s="238" t="s">
        <v>1797</v>
      </c>
    </row>
    <row r="643" s="2" customFormat="1" ht="21.75" customHeight="1">
      <c r="A643" s="31"/>
      <c r="B643" s="32"/>
      <c r="C643" s="227" t="s">
        <v>989</v>
      </c>
      <c r="D643" s="227" t="s">
        <v>156</v>
      </c>
      <c r="E643" s="228" t="s">
        <v>1798</v>
      </c>
      <c r="F643" s="229" t="s">
        <v>1799</v>
      </c>
      <c r="G643" s="230" t="s">
        <v>373</v>
      </c>
      <c r="H643" s="231">
        <v>450</v>
      </c>
      <c r="I643" s="232">
        <v>1.6699999999999999</v>
      </c>
      <c r="J643" s="232">
        <f>ROUND(I643*H643,2)</f>
        <v>751.5</v>
      </c>
      <c r="K643" s="233"/>
      <c r="L643" s="34"/>
      <c r="M643" s="234" t="s">
        <v>1</v>
      </c>
      <c r="N643" s="235" t="s">
        <v>38</v>
      </c>
      <c r="O643" s="236">
        <v>0.095000000000000001</v>
      </c>
      <c r="P643" s="236">
        <f>O643*H643</f>
        <v>42.75</v>
      </c>
      <c r="Q643" s="236">
        <v>0</v>
      </c>
      <c r="R643" s="236">
        <f>Q643*H643</f>
        <v>0</v>
      </c>
      <c r="S643" s="236">
        <v>0</v>
      </c>
      <c r="T643" s="237">
        <f>S643*H643</f>
        <v>0</v>
      </c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R643" s="238" t="s">
        <v>268</v>
      </c>
      <c r="AT643" s="238" t="s">
        <v>156</v>
      </c>
      <c r="AU643" s="238" t="s">
        <v>81</v>
      </c>
      <c r="AY643" s="14" t="s">
        <v>154</v>
      </c>
      <c r="BE643" s="239">
        <f>IF(N643="základná",J643,0)</f>
        <v>0</v>
      </c>
      <c r="BF643" s="239">
        <f>IF(N643="znížená",J643,0)</f>
        <v>751.5</v>
      </c>
      <c r="BG643" s="239">
        <f>IF(N643="zákl. prenesená",J643,0)</f>
        <v>0</v>
      </c>
      <c r="BH643" s="239">
        <f>IF(N643="zníž. prenesená",J643,0)</f>
        <v>0</v>
      </c>
      <c r="BI643" s="239">
        <f>IF(N643="nulová",J643,0)</f>
        <v>0</v>
      </c>
      <c r="BJ643" s="14" t="s">
        <v>81</v>
      </c>
      <c r="BK643" s="239">
        <f>ROUND(I643*H643,2)</f>
        <v>751.5</v>
      </c>
      <c r="BL643" s="14" t="s">
        <v>268</v>
      </c>
      <c r="BM643" s="238" t="s">
        <v>1800</v>
      </c>
    </row>
    <row r="644" s="2" customFormat="1" ht="21.75" customHeight="1">
      <c r="A644" s="31"/>
      <c r="B644" s="32"/>
      <c r="C644" s="240" t="s">
        <v>1801</v>
      </c>
      <c r="D644" s="240" t="s">
        <v>194</v>
      </c>
      <c r="E644" s="241" t="s">
        <v>1802</v>
      </c>
      <c r="F644" s="242" t="s">
        <v>1803</v>
      </c>
      <c r="G644" s="243" t="s">
        <v>373</v>
      </c>
      <c r="H644" s="244">
        <v>450</v>
      </c>
      <c r="I644" s="245">
        <v>3.8100000000000001</v>
      </c>
      <c r="J644" s="245">
        <f>ROUND(I644*H644,2)</f>
        <v>1714.5</v>
      </c>
      <c r="K644" s="246"/>
      <c r="L644" s="247"/>
      <c r="M644" s="248" t="s">
        <v>1</v>
      </c>
      <c r="N644" s="249" t="s">
        <v>38</v>
      </c>
      <c r="O644" s="236">
        <v>0</v>
      </c>
      <c r="P644" s="236">
        <f>O644*H644</f>
        <v>0</v>
      </c>
      <c r="Q644" s="236">
        <v>0</v>
      </c>
      <c r="R644" s="236">
        <f>Q644*H644</f>
        <v>0</v>
      </c>
      <c r="S644" s="236">
        <v>0</v>
      </c>
      <c r="T644" s="237">
        <f>S644*H644</f>
        <v>0</v>
      </c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R644" s="238" t="s">
        <v>626</v>
      </c>
      <c r="AT644" s="238" t="s">
        <v>194</v>
      </c>
      <c r="AU644" s="238" t="s">
        <v>81</v>
      </c>
      <c r="AY644" s="14" t="s">
        <v>154</v>
      </c>
      <c r="BE644" s="239">
        <f>IF(N644="základná",J644,0)</f>
        <v>0</v>
      </c>
      <c r="BF644" s="239">
        <f>IF(N644="znížená",J644,0)</f>
        <v>1714.5</v>
      </c>
      <c r="BG644" s="239">
        <f>IF(N644="zákl. prenesená",J644,0)</f>
        <v>0</v>
      </c>
      <c r="BH644" s="239">
        <f>IF(N644="zníž. prenesená",J644,0)</f>
        <v>0</v>
      </c>
      <c r="BI644" s="239">
        <f>IF(N644="nulová",J644,0)</f>
        <v>0</v>
      </c>
      <c r="BJ644" s="14" t="s">
        <v>81</v>
      </c>
      <c r="BK644" s="239">
        <f>ROUND(I644*H644,2)</f>
        <v>1714.5</v>
      </c>
      <c r="BL644" s="14" t="s">
        <v>268</v>
      </c>
      <c r="BM644" s="238" t="s">
        <v>1804</v>
      </c>
    </row>
    <row r="645" s="2" customFormat="1" ht="21.75" customHeight="1">
      <c r="A645" s="31"/>
      <c r="B645" s="32"/>
      <c r="C645" s="227" t="s">
        <v>993</v>
      </c>
      <c r="D645" s="227" t="s">
        <v>156</v>
      </c>
      <c r="E645" s="228" t="s">
        <v>1805</v>
      </c>
      <c r="F645" s="229" t="s">
        <v>1806</v>
      </c>
      <c r="G645" s="230" t="s">
        <v>373</v>
      </c>
      <c r="H645" s="231">
        <v>55</v>
      </c>
      <c r="I645" s="232">
        <v>2.0600000000000001</v>
      </c>
      <c r="J645" s="232">
        <f>ROUND(I645*H645,2)</f>
        <v>113.3</v>
      </c>
      <c r="K645" s="233"/>
      <c r="L645" s="34"/>
      <c r="M645" s="234" t="s">
        <v>1</v>
      </c>
      <c r="N645" s="235" t="s">
        <v>38</v>
      </c>
      <c r="O645" s="236">
        <v>0.11700000000000001</v>
      </c>
      <c r="P645" s="236">
        <f>O645*H645</f>
        <v>6.4350000000000005</v>
      </c>
      <c r="Q645" s="236">
        <v>0</v>
      </c>
      <c r="R645" s="236">
        <f>Q645*H645</f>
        <v>0</v>
      </c>
      <c r="S645" s="236">
        <v>0</v>
      </c>
      <c r="T645" s="237">
        <f>S645*H645</f>
        <v>0</v>
      </c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R645" s="238" t="s">
        <v>268</v>
      </c>
      <c r="AT645" s="238" t="s">
        <v>156</v>
      </c>
      <c r="AU645" s="238" t="s">
        <v>81</v>
      </c>
      <c r="AY645" s="14" t="s">
        <v>154</v>
      </c>
      <c r="BE645" s="239">
        <f>IF(N645="základná",J645,0)</f>
        <v>0</v>
      </c>
      <c r="BF645" s="239">
        <f>IF(N645="znížená",J645,0)</f>
        <v>113.3</v>
      </c>
      <c r="BG645" s="239">
        <f>IF(N645="zákl. prenesená",J645,0)</f>
        <v>0</v>
      </c>
      <c r="BH645" s="239">
        <f>IF(N645="zníž. prenesená",J645,0)</f>
        <v>0</v>
      </c>
      <c r="BI645" s="239">
        <f>IF(N645="nulová",J645,0)</f>
        <v>0</v>
      </c>
      <c r="BJ645" s="14" t="s">
        <v>81</v>
      </c>
      <c r="BK645" s="239">
        <f>ROUND(I645*H645,2)</f>
        <v>113.3</v>
      </c>
      <c r="BL645" s="14" t="s">
        <v>268</v>
      </c>
      <c r="BM645" s="238" t="s">
        <v>1807</v>
      </c>
    </row>
    <row r="646" s="2" customFormat="1" ht="21.75" customHeight="1">
      <c r="A646" s="31"/>
      <c r="B646" s="32"/>
      <c r="C646" s="240" t="s">
        <v>1808</v>
      </c>
      <c r="D646" s="240" t="s">
        <v>194</v>
      </c>
      <c r="E646" s="241" t="s">
        <v>1809</v>
      </c>
      <c r="F646" s="242" t="s">
        <v>1810</v>
      </c>
      <c r="G646" s="243" t="s">
        <v>373</v>
      </c>
      <c r="H646" s="244">
        <v>55</v>
      </c>
      <c r="I646" s="245">
        <v>6.1200000000000001</v>
      </c>
      <c r="J646" s="245">
        <f>ROUND(I646*H646,2)</f>
        <v>336.60000000000002</v>
      </c>
      <c r="K646" s="246"/>
      <c r="L646" s="247"/>
      <c r="M646" s="248" t="s">
        <v>1</v>
      </c>
      <c r="N646" s="249" t="s">
        <v>38</v>
      </c>
      <c r="O646" s="236">
        <v>0</v>
      </c>
      <c r="P646" s="236">
        <f>O646*H646</f>
        <v>0</v>
      </c>
      <c r="Q646" s="236">
        <v>0</v>
      </c>
      <c r="R646" s="236">
        <f>Q646*H646</f>
        <v>0</v>
      </c>
      <c r="S646" s="236">
        <v>0</v>
      </c>
      <c r="T646" s="237">
        <f>S646*H646</f>
        <v>0</v>
      </c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R646" s="238" t="s">
        <v>626</v>
      </c>
      <c r="AT646" s="238" t="s">
        <v>194</v>
      </c>
      <c r="AU646" s="238" t="s">
        <v>81</v>
      </c>
      <c r="AY646" s="14" t="s">
        <v>154</v>
      </c>
      <c r="BE646" s="239">
        <f>IF(N646="základná",J646,0)</f>
        <v>0</v>
      </c>
      <c r="BF646" s="239">
        <f>IF(N646="znížená",J646,0)</f>
        <v>336.60000000000002</v>
      </c>
      <c r="BG646" s="239">
        <f>IF(N646="zákl. prenesená",J646,0)</f>
        <v>0</v>
      </c>
      <c r="BH646" s="239">
        <f>IF(N646="zníž. prenesená",J646,0)</f>
        <v>0</v>
      </c>
      <c r="BI646" s="239">
        <f>IF(N646="nulová",J646,0)</f>
        <v>0</v>
      </c>
      <c r="BJ646" s="14" t="s">
        <v>81</v>
      </c>
      <c r="BK646" s="239">
        <f>ROUND(I646*H646,2)</f>
        <v>336.60000000000002</v>
      </c>
      <c r="BL646" s="14" t="s">
        <v>268</v>
      </c>
      <c r="BM646" s="238" t="s">
        <v>1811</v>
      </c>
    </row>
    <row r="647" s="2" customFormat="1" ht="21.75" customHeight="1">
      <c r="A647" s="31"/>
      <c r="B647" s="32"/>
      <c r="C647" s="227" t="s">
        <v>996</v>
      </c>
      <c r="D647" s="227" t="s">
        <v>156</v>
      </c>
      <c r="E647" s="228" t="s">
        <v>1812</v>
      </c>
      <c r="F647" s="229" t="s">
        <v>1813</v>
      </c>
      <c r="G647" s="230" t="s">
        <v>373</v>
      </c>
      <c r="H647" s="231">
        <v>55</v>
      </c>
      <c r="I647" s="232">
        <v>2.29</v>
      </c>
      <c r="J647" s="232">
        <f>ROUND(I647*H647,2)</f>
        <v>125.95</v>
      </c>
      <c r="K647" s="233"/>
      <c r="L647" s="34"/>
      <c r="M647" s="234" t="s">
        <v>1</v>
      </c>
      <c r="N647" s="235" t="s">
        <v>38</v>
      </c>
      <c r="O647" s="236">
        <v>0.13</v>
      </c>
      <c r="P647" s="236">
        <f>O647*H647</f>
        <v>7.1500000000000004</v>
      </c>
      <c r="Q647" s="236">
        <v>0</v>
      </c>
      <c r="R647" s="236">
        <f>Q647*H647</f>
        <v>0</v>
      </c>
      <c r="S647" s="236">
        <v>0</v>
      </c>
      <c r="T647" s="237">
        <f>S647*H647</f>
        <v>0</v>
      </c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R647" s="238" t="s">
        <v>268</v>
      </c>
      <c r="AT647" s="238" t="s">
        <v>156</v>
      </c>
      <c r="AU647" s="238" t="s">
        <v>81</v>
      </c>
      <c r="AY647" s="14" t="s">
        <v>154</v>
      </c>
      <c r="BE647" s="239">
        <f>IF(N647="základná",J647,0)</f>
        <v>0</v>
      </c>
      <c r="BF647" s="239">
        <f>IF(N647="znížená",J647,0)</f>
        <v>125.95</v>
      </c>
      <c r="BG647" s="239">
        <f>IF(N647="zákl. prenesená",J647,0)</f>
        <v>0</v>
      </c>
      <c r="BH647" s="239">
        <f>IF(N647="zníž. prenesená",J647,0)</f>
        <v>0</v>
      </c>
      <c r="BI647" s="239">
        <f>IF(N647="nulová",J647,0)</f>
        <v>0</v>
      </c>
      <c r="BJ647" s="14" t="s">
        <v>81</v>
      </c>
      <c r="BK647" s="239">
        <f>ROUND(I647*H647,2)</f>
        <v>125.95</v>
      </c>
      <c r="BL647" s="14" t="s">
        <v>268</v>
      </c>
      <c r="BM647" s="238" t="s">
        <v>1814</v>
      </c>
    </row>
    <row r="648" s="2" customFormat="1" ht="21.75" customHeight="1">
      <c r="A648" s="31"/>
      <c r="B648" s="32"/>
      <c r="C648" s="240" t="s">
        <v>1815</v>
      </c>
      <c r="D648" s="240" t="s">
        <v>194</v>
      </c>
      <c r="E648" s="241" t="s">
        <v>1816</v>
      </c>
      <c r="F648" s="242" t="s">
        <v>1817</v>
      </c>
      <c r="G648" s="243" t="s">
        <v>373</v>
      </c>
      <c r="H648" s="244">
        <v>55</v>
      </c>
      <c r="I648" s="245">
        <v>9.8800000000000008</v>
      </c>
      <c r="J648" s="245">
        <f>ROUND(I648*H648,2)</f>
        <v>543.39999999999998</v>
      </c>
      <c r="K648" s="246"/>
      <c r="L648" s="247"/>
      <c r="M648" s="248" t="s">
        <v>1</v>
      </c>
      <c r="N648" s="249" t="s">
        <v>38</v>
      </c>
      <c r="O648" s="236">
        <v>0</v>
      </c>
      <c r="P648" s="236">
        <f>O648*H648</f>
        <v>0</v>
      </c>
      <c r="Q648" s="236">
        <v>0</v>
      </c>
      <c r="R648" s="236">
        <f>Q648*H648</f>
        <v>0</v>
      </c>
      <c r="S648" s="236">
        <v>0</v>
      </c>
      <c r="T648" s="237">
        <f>S648*H648</f>
        <v>0</v>
      </c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R648" s="238" t="s">
        <v>626</v>
      </c>
      <c r="AT648" s="238" t="s">
        <v>194</v>
      </c>
      <c r="AU648" s="238" t="s">
        <v>81</v>
      </c>
      <c r="AY648" s="14" t="s">
        <v>154</v>
      </c>
      <c r="BE648" s="239">
        <f>IF(N648="základná",J648,0)</f>
        <v>0</v>
      </c>
      <c r="BF648" s="239">
        <f>IF(N648="znížená",J648,0)</f>
        <v>543.39999999999998</v>
      </c>
      <c r="BG648" s="239">
        <f>IF(N648="zákl. prenesená",J648,0)</f>
        <v>0</v>
      </c>
      <c r="BH648" s="239">
        <f>IF(N648="zníž. prenesená",J648,0)</f>
        <v>0</v>
      </c>
      <c r="BI648" s="239">
        <f>IF(N648="nulová",J648,0)</f>
        <v>0</v>
      </c>
      <c r="BJ648" s="14" t="s">
        <v>81</v>
      </c>
      <c r="BK648" s="239">
        <f>ROUND(I648*H648,2)</f>
        <v>543.39999999999998</v>
      </c>
      <c r="BL648" s="14" t="s">
        <v>268</v>
      </c>
      <c r="BM648" s="238" t="s">
        <v>1818</v>
      </c>
    </row>
    <row r="649" s="2" customFormat="1" ht="24.15" customHeight="1">
      <c r="A649" s="31"/>
      <c r="B649" s="32"/>
      <c r="C649" s="227" t="s">
        <v>1002</v>
      </c>
      <c r="D649" s="227" t="s">
        <v>156</v>
      </c>
      <c r="E649" s="228" t="s">
        <v>1819</v>
      </c>
      <c r="F649" s="229" t="s">
        <v>1820</v>
      </c>
      <c r="G649" s="230" t="s">
        <v>373</v>
      </c>
      <c r="H649" s="231">
        <v>215</v>
      </c>
      <c r="I649" s="232">
        <v>1.1799999999999999</v>
      </c>
      <c r="J649" s="232">
        <f>ROUND(I649*H649,2)</f>
        <v>253.69999999999999</v>
      </c>
      <c r="K649" s="233"/>
      <c r="L649" s="34"/>
      <c r="M649" s="234" t="s">
        <v>1</v>
      </c>
      <c r="N649" s="235" t="s">
        <v>38</v>
      </c>
      <c r="O649" s="236">
        <v>0.067000000000000004</v>
      </c>
      <c r="P649" s="236">
        <f>O649*H649</f>
        <v>14.405000000000001</v>
      </c>
      <c r="Q649" s="236">
        <v>0</v>
      </c>
      <c r="R649" s="236">
        <f>Q649*H649</f>
        <v>0</v>
      </c>
      <c r="S649" s="236">
        <v>0</v>
      </c>
      <c r="T649" s="237">
        <f>S649*H649</f>
        <v>0</v>
      </c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R649" s="238" t="s">
        <v>268</v>
      </c>
      <c r="AT649" s="238" t="s">
        <v>156</v>
      </c>
      <c r="AU649" s="238" t="s">
        <v>81</v>
      </c>
      <c r="AY649" s="14" t="s">
        <v>154</v>
      </c>
      <c r="BE649" s="239">
        <f>IF(N649="základná",J649,0)</f>
        <v>0</v>
      </c>
      <c r="BF649" s="239">
        <f>IF(N649="znížená",J649,0)</f>
        <v>253.69999999999999</v>
      </c>
      <c r="BG649" s="239">
        <f>IF(N649="zákl. prenesená",J649,0)</f>
        <v>0</v>
      </c>
      <c r="BH649" s="239">
        <f>IF(N649="zníž. prenesená",J649,0)</f>
        <v>0</v>
      </c>
      <c r="BI649" s="239">
        <f>IF(N649="nulová",J649,0)</f>
        <v>0</v>
      </c>
      <c r="BJ649" s="14" t="s">
        <v>81</v>
      </c>
      <c r="BK649" s="239">
        <f>ROUND(I649*H649,2)</f>
        <v>253.69999999999999</v>
      </c>
      <c r="BL649" s="14" t="s">
        <v>268</v>
      </c>
      <c r="BM649" s="238" t="s">
        <v>1821</v>
      </c>
    </row>
    <row r="650" s="2" customFormat="1" ht="16.5" customHeight="1">
      <c r="A650" s="31"/>
      <c r="B650" s="32"/>
      <c r="C650" s="240" t="s">
        <v>1822</v>
      </c>
      <c r="D650" s="240" t="s">
        <v>194</v>
      </c>
      <c r="E650" s="241" t="s">
        <v>1823</v>
      </c>
      <c r="F650" s="242" t="s">
        <v>1824</v>
      </c>
      <c r="G650" s="243" t="s">
        <v>373</v>
      </c>
      <c r="H650" s="244">
        <v>215</v>
      </c>
      <c r="I650" s="245">
        <v>3.2599999999999998</v>
      </c>
      <c r="J650" s="245">
        <f>ROUND(I650*H650,2)</f>
        <v>700.89999999999998</v>
      </c>
      <c r="K650" s="246"/>
      <c r="L650" s="247"/>
      <c r="M650" s="248" t="s">
        <v>1</v>
      </c>
      <c r="N650" s="249" t="s">
        <v>38</v>
      </c>
      <c r="O650" s="236">
        <v>0</v>
      </c>
      <c r="P650" s="236">
        <f>O650*H650</f>
        <v>0</v>
      </c>
      <c r="Q650" s="236">
        <v>0</v>
      </c>
      <c r="R650" s="236">
        <f>Q650*H650</f>
        <v>0</v>
      </c>
      <c r="S650" s="236">
        <v>0</v>
      </c>
      <c r="T650" s="237">
        <f>S650*H650</f>
        <v>0</v>
      </c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R650" s="238" t="s">
        <v>626</v>
      </c>
      <c r="AT650" s="238" t="s">
        <v>194</v>
      </c>
      <c r="AU650" s="238" t="s">
        <v>81</v>
      </c>
      <c r="AY650" s="14" t="s">
        <v>154</v>
      </c>
      <c r="BE650" s="239">
        <f>IF(N650="základná",J650,0)</f>
        <v>0</v>
      </c>
      <c r="BF650" s="239">
        <f>IF(N650="znížená",J650,0)</f>
        <v>700.89999999999998</v>
      </c>
      <c r="BG650" s="239">
        <f>IF(N650="zákl. prenesená",J650,0)</f>
        <v>0</v>
      </c>
      <c r="BH650" s="239">
        <f>IF(N650="zníž. prenesená",J650,0)</f>
        <v>0</v>
      </c>
      <c r="BI650" s="239">
        <f>IF(N650="nulová",J650,0)</f>
        <v>0</v>
      </c>
      <c r="BJ650" s="14" t="s">
        <v>81</v>
      </c>
      <c r="BK650" s="239">
        <f>ROUND(I650*H650,2)</f>
        <v>700.89999999999998</v>
      </c>
      <c r="BL650" s="14" t="s">
        <v>268</v>
      </c>
      <c r="BM650" s="238" t="s">
        <v>1825</v>
      </c>
    </row>
    <row r="651" s="2" customFormat="1" ht="24.15" customHeight="1">
      <c r="A651" s="31"/>
      <c r="B651" s="32"/>
      <c r="C651" s="227" t="s">
        <v>1005</v>
      </c>
      <c r="D651" s="227" t="s">
        <v>156</v>
      </c>
      <c r="E651" s="228" t="s">
        <v>1826</v>
      </c>
      <c r="F651" s="229" t="s">
        <v>1827</v>
      </c>
      <c r="G651" s="230" t="s">
        <v>373</v>
      </c>
      <c r="H651" s="231">
        <v>50</v>
      </c>
      <c r="I651" s="232">
        <v>2.79</v>
      </c>
      <c r="J651" s="232">
        <f>ROUND(I651*H651,2)</f>
        <v>139.5</v>
      </c>
      <c r="K651" s="233"/>
      <c r="L651" s="34"/>
      <c r="M651" s="234" t="s">
        <v>1</v>
      </c>
      <c r="N651" s="235" t="s">
        <v>38</v>
      </c>
      <c r="O651" s="236">
        <v>0.159</v>
      </c>
      <c r="P651" s="236">
        <f>O651*H651</f>
        <v>7.9500000000000002</v>
      </c>
      <c r="Q651" s="236">
        <v>0</v>
      </c>
      <c r="R651" s="236">
        <f>Q651*H651</f>
        <v>0</v>
      </c>
      <c r="S651" s="236">
        <v>0</v>
      </c>
      <c r="T651" s="237">
        <f>S651*H651</f>
        <v>0</v>
      </c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R651" s="238" t="s">
        <v>268</v>
      </c>
      <c r="AT651" s="238" t="s">
        <v>156</v>
      </c>
      <c r="AU651" s="238" t="s">
        <v>81</v>
      </c>
      <c r="AY651" s="14" t="s">
        <v>154</v>
      </c>
      <c r="BE651" s="239">
        <f>IF(N651="základná",J651,0)</f>
        <v>0</v>
      </c>
      <c r="BF651" s="239">
        <f>IF(N651="znížená",J651,0)</f>
        <v>139.5</v>
      </c>
      <c r="BG651" s="239">
        <f>IF(N651="zákl. prenesená",J651,0)</f>
        <v>0</v>
      </c>
      <c r="BH651" s="239">
        <f>IF(N651="zníž. prenesená",J651,0)</f>
        <v>0</v>
      </c>
      <c r="BI651" s="239">
        <f>IF(N651="nulová",J651,0)</f>
        <v>0</v>
      </c>
      <c r="BJ651" s="14" t="s">
        <v>81</v>
      </c>
      <c r="BK651" s="239">
        <f>ROUND(I651*H651,2)</f>
        <v>139.5</v>
      </c>
      <c r="BL651" s="14" t="s">
        <v>268</v>
      </c>
      <c r="BM651" s="238" t="s">
        <v>1828</v>
      </c>
    </row>
    <row r="652" s="2" customFormat="1" ht="21.75" customHeight="1">
      <c r="A652" s="31"/>
      <c r="B652" s="32"/>
      <c r="C652" s="240" t="s">
        <v>1829</v>
      </c>
      <c r="D652" s="240" t="s">
        <v>194</v>
      </c>
      <c r="E652" s="241" t="s">
        <v>1830</v>
      </c>
      <c r="F652" s="242" t="s">
        <v>1831</v>
      </c>
      <c r="G652" s="243" t="s">
        <v>373</v>
      </c>
      <c r="H652" s="244">
        <v>50</v>
      </c>
      <c r="I652" s="245">
        <v>18.18</v>
      </c>
      <c r="J652" s="245">
        <f>ROUND(I652*H652,2)</f>
        <v>909</v>
      </c>
      <c r="K652" s="246"/>
      <c r="L652" s="247"/>
      <c r="M652" s="248" t="s">
        <v>1</v>
      </c>
      <c r="N652" s="249" t="s">
        <v>38</v>
      </c>
      <c r="O652" s="236">
        <v>0</v>
      </c>
      <c r="P652" s="236">
        <f>O652*H652</f>
        <v>0</v>
      </c>
      <c r="Q652" s="236">
        <v>0</v>
      </c>
      <c r="R652" s="236">
        <f>Q652*H652</f>
        <v>0</v>
      </c>
      <c r="S652" s="236">
        <v>0</v>
      </c>
      <c r="T652" s="237">
        <f>S652*H652</f>
        <v>0</v>
      </c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R652" s="238" t="s">
        <v>626</v>
      </c>
      <c r="AT652" s="238" t="s">
        <v>194</v>
      </c>
      <c r="AU652" s="238" t="s">
        <v>81</v>
      </c>
      <c r="AY652" s="14" t="s">
        <v>154</v>
      </c>
      <c r="BE652" s="239">
        <f>IF(N652="základná",J652,0)</f>
        <v>0</v>
      </c>
      <c r="BF652" s="239">
        <f>IF(N652="znížená",J652,0)</f>
        <v>909</v>
      </c>
      <c r="BG652" s="239">
        <f>IF(N652="zákl. prenesená",J652,0)</f>
        <v>0</v>
      </c>
      <c r="BH652" s="239">
        <f>IF(N652="zníž. prenesená",J652,0)</f>
        <v>0</v>
      </c>
      <c r="BI652" s="239">
        <f>IF(N652="nulová",J652,0)</f>
        <v>0</v>
      </c>
      <c r="BJ652" s="14" t="s">
        <v>81</v>
      </c>
      <c r="BK652" s="239">
        <f>ROUND(I652*H652,2)</f>
        <v>909</v>
      </c>
      <c r="BL652" s="14" t="s">
        <v>268</v>
      </c>
      <c r="BM652" s="238" t="s">
        <v>1832</v>
      </c>
    </row>
    <row r="653" s="2" customFormat="1" ht="24.15" customHeight="1">
      <c r="A653" s="31"/>
      <c r="B653" s="32"/>
      <c r="C653" s="227" t="s">
        <v>1009</v>
      </c>
      <c r="D653" s="227" t="s">
        <v>156</v>
      </c>
      <c r="E653" s="228" t="s">
        <v>1833</v>
      </c>
      <c r="F653" s="229" t="s">
        <v>1834</v>
      </c>
      <c r="G653" s="230" t="s">
        <v>373</v>
      </c>
      <c r="H653" s="231">
        <v>45</v>
      </c>
      <c r="I653" s="232">
        <v>2.9500000000000002</v>
      </c>
      <c r="J653" s="232">
        <f>ROUND(I653*H653,2)</f>
        <v>132.75</v>
      </c>
      <c r="K653" s="233"/>
      <c r="L653" s="34"/>
      <c r="M653" s="234" t="s">
        <v>1</v>
      </c>
      <c r="N653" s="235" t="s">
        <v>38</v>
      </c>
      <c r="O653" s="236">
        <v>0.16800000000000001</v>
      </c>
      <c r="P653" s="236">
        <f>O653*H653</f>
        <v>7.5600000000000005</v>
      </c>
      <c r="Q653" s="236">
        <v>0</v>
      </c>
      <c r="R653" s="236">
        <f>Q653*H653</f>
        <v>0</v>
      </c>
      <c r="S653" s="236">
        <v>0</v>
      </c>
      <c r="T653" s="237">
        <f>S653*H653</f>
        <v>0</v>
      </c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R653" s="238" t="s">
        <v>268</v>
      </c>
      <c r="AT653" s="238" t="s">
        <v>156</v>
      </c>
      <c r="AU653" s="238" t="s">
        <v>81</v>
      </c>
      <c r="AY653" s="14" t="s">
        <v>154</v>
      </c>
      <c r="BE653" s="239">
        <f>IF(N653="základná",J653,0)</f>
        <v>0</v>
      </c>
      <c r="BF653" s="239">
        <f>IF(N653="znížená",J653,0)</f>
        <v>132.75</v>
      </c>
      <c r="BG653" s="239">
        <f>IF(N653="zákl. prenesená",J653,0)</f>
        <v>0</v>
      </c>
      <c r="BH653" s="239">
        <f>IF(N653="zníž. prenesená",J653,0)</f>
        <v>0</v>
      </c>
      <c r="BI653" s="239">
        <f>IF(N653="nulová",J653,0)</f>
        <v>0</v>
      </c>
      <c r="BJ653" s="14" t="s">
        <v>81</v>
      </c>
      <c r="BK653" s="239">
        <f>ROUND(I653*H653,2)</f>
        <v>132.75</v>
      </c>
      <c r="BL653" s="14" t="s">
        <v>268</v>
      </c>
      <c r="BM653" s="238" t="s">
        <v>1835</v>
      </c>
    </row>
    <row r="654" s="2" customFormat="1" ht="21.75" customHeight="1">
      <c r="A654" s="31"/>
      <c r="B654" s="32"/>
      <c r="C654" s="240" t="s">
        <v>1836</v>
      </c>
      <c r="D654" s="240" t="s">
        <v>194</v>
      </c>
      <c r="E654" s="241" t="s">
        <v>1837</v>
      </c>
      <c r="F654" s="242" t="s">
        <v>1838</v>
      </c>
      <c r="G654" s="243" t="s">
        <v>373</v>
      </c>
      <c r="H654" s="244">
        <v>45</v>
      </c>
      <c r="I654" s="245">
        <v>25.710000000000001</v>
      </c>
      <c r="J654" s="245">
        <f>ROUND(I654*H654,2)</f>
        <v>1156.9500000000001</v>
      </c>
      <c r="K654" s="246"/>
      <c r="L654" s="247"/>
      <c r="M654" s="248" t="s">
        <v>1</v>
      </c>
      <c r="N654" s="249" t="s">
        <v>38</v>
      </c>
      <c r="O654" s="236">
        <v>0</v>
      </c>
      <c r="P654" s="236">
        <f>O654*H654</f>
        <v>0</v>
      </c>
      <c r="Q654" s="236">
        <v>0</v>
      </c>
      <c r="R654" s="236">
        <f>Q654*H654</f>
        <v>0</v>
      </c>
      <c r="S654" s="236">
        <v>0</v>
      </c>
      <c r="T654" s="237">
        <f>S654*H654</f>
        <v>0</v>
      </c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R654" s="238" t="s">
        <v>626</v>
      </c>
      <c r="AT654" s="238" t="s">
        <v>194</v>
      </c>
      <c r="AU654" s="238" t="s">
        <v>81</v>
      </c>
      <c r="AY654" s="14" t="s">
        <v>154</v>
      </c>
      <c r="BE654" s="239">
        <f>IF(N654="základná",J654,0)</f>
        <v>0</v>
      </c>
      <c r="BF654" s="239">
        <f>IF(N654="znížená",J654,0)</f>
        <v>1156.9500000000001</v>
      </c>
      <c r="BG654" s="239">
        <f>IF(N654="zákl. prenesená",J654,0)</f>
        <v>0</v>
      </c>
      <c r="BH654" s="239">
        <f>IF(N654="zníž. prenesená",J654,0)</f>
        <v>0</v>
      </c>
      <c r="BI654" s="239">
        <f>IF(N654="nulová",J654,0)</f>
        <v>0</v>
      </c>
      <c r="BJ654" s="14" t="s">
        <v>81</v>
      </c>
      <c r="BK654" s="239">
        <f>ROUND(I654*H654,2)</f>
        <v>1156.9500000000001</v>
      </c>
      <c r="BL654" s="14" t="s">
        <v>268</v>
      </c>
      <c r="BM654" s="238" t="s">
        <v>1839</v>
      </c>
    </row>
    <row r="655" s="2" customFormat="1" ht="21.75" customHeight="1">
      <c r="A655" s="31"/>
      <c r="B655" s="32"/>
      <c r="C655" s="227" t="s">
        <v>1014</v>
      </c>
      <c r="D655" s="227" t="s">
        <v>156</v>
      </c>
      <c r="E655" s="228" t="s">
        <v>1840</v>
      </c>
      <c r="F655" s="229" t="s">
        <v>1841</v>
      </c>
      <c r="G655" s="230" t="s">
        <v>373</v>
      </c>
      <c r="H655" s="231">
        <v>75</v>
      </c>
      <c r="I655" s="232">
        <v>5.0099999999999998</v>
      </c>
      <c r="J655" s="232">
        <f>ROUND(I655*H655,2)</f>
        <v>375.75</v>
      </c>
      <c r="K655" s="233"/>
      <c r="L655" s="34"/>
      <c r="M655" s="234" t="s">
        <v>1</v>
      </c>
      <c r="N655" s="235" t="s">
        <v>38</v>
      </c>
      <c r="O655" s="236">
        <v>0.28499999999999998</v>
      </c>
      <c r="P655" s="236">
        <f>O655*H655</f>
        <v>21.374999999999996</v>
      </c>
      <c r="Q655" s="236">
        <v>0</v>
      </c>
      <c r="R655" s="236">
        <f>Q655*H655</f>
        <v>0</v>
      </c>
      <c r="S655" s="236">
        <v>0</v>
      </c>
      <c r="T655" s="237">
        <f>S655*H655</f>
        <v>0</v>
      </c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R655" s="238" t="s">
        <v>268</v>
      </c>
      <c r="AT655" s="238" t="s">
        <v>156</v>
      </c>
      <c r="AU655" s="238" t="s">
        <v>81</v>
      </c>
      <c r="AY655" s="14" t="s">
        <v>154</v>
      </c>
      <c r="BE655" s="239">
        <f>IF(N655="základná",J655,0)</f>
        <v>0</v>
      </c>
      <c r="BF655" s="239">
        <f>IF(N655="znížená",J655,0)</f>
        <v>375.75</v>
      </c>
      <c r="BG655" s="239">
        <f>IF(N655="zákl. prenesená",J655,0)</f>
        <v>0</v>
      </c>
      <c r="BH655" s="239">
        <f>IF(N655="zníž. prenesená",J655,0)</f>
        <v>0</v>
      </c>
      <c r="BI655" s="239">
        <f>IF(N655="nulová",J655,0)</f>
        <v>0</v>
      </c>
      <c r="BJ655" s="14" t="s">
        <v>81</v>
      </c>
      <c r="BK655" s="239">
        <f>ROUND(I655*H655,2)</f>
        <v>375.75</v>
      </c>
      <c r="BL655" s="14" t="s">
        <v>268</v>
      </c>
      <c r="BM655" s="238" t="s">
        <v>1842</v>
      </c>
    </row>
    <row r="656" s="2" customFormat="1" ht="21.75" customHeight="1">
      <c r="A656" s="31"/>
      <c r="B656" s="32"/>
      <c r="C656" s="240" t="s">
        <v>1843</v>
      </c>
      <c r="D656" s="240" t="s">
        <v>194</v>
      </c>
      <c r="E656" s="241" t="s">
        <v>1844</v>
      </c>
      <c r="F656" s="242" t="s">
        <v>1845</v>
      </c>
      <c r="G656" s="243" t="s">
        <v>373</v>
      </c>
      <c r="H656" s="244">
        <v>75</v>
      </c>
      <c r="I656" s="245">
        <v>72.739999999999995</v>
      </c>
      <c r="J656" s="245">
        <f>ROUND(I656*H656,2)</f>
        <v>5455.5</v>
      </c>
      <c r="K656" s="246"/>
      <c r="L656" s="247"/>
      <c r="M656" s="248" t="s">
        <v>1</v>
      </c>
      <c r="N656" s="249" t="s">
        <v>38</v>
      </c>
      <c r="O656" s="236">
        <v>0</v>
      </c>
      <c r="P656" s="236">
        <f>O656*H656</f>
        <v>0</v>
      </c>
      <c r="Q656" s="236">
        <v>0</v>
      </c>
      <c r="R656" s="236">
        <f>Q656*H656</f>
        <v>0</v>
      </c>
      <c r="S656" s="236">
        <v>0</v>
      </c>
      <c r="T656" s="237">
        <f>S656*H656</f>
        <v>0</v>
      </c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R656" s="238" t="s">
        <v>626</v>
      </c>
      <c r="AT656" s="238" t="s">
        <v>194</v>
      </c>
      <c r="AU656" s="238" t="s">
        <v>81</v>
      </c>
      <c r="AY656" s="14" t="s">
        <v>154</v>
      </c>
      <c r="BE656" s="239">
        <f>IF(N656="základná",J656,0)</f>
        <v>0</v>
      </c>
      <c r="BF656" s="239">
        <f>IF(N656="znížená",J656,0)</f>
        <v>5455.5</v>
      </c>
      <c r="BG656" s="239">
        <f>IF(N656="zákl. prenesená",J656,0)</f>
        <v>0</v>
      </c>
      <c r="BH656" s="239">
        <f>IF(N656="zníž. prenesená",J656,0)</f>
        <v>0</v>
      </c>
      <c r="BI656" s="239">
        <f>IF(N656="nulová",J656,0)</f>
        <v>0</v>
      </c>
      <c r="BJ656" s="14" t="s">
        <v>81</v>
      </c>
      <c r="BK656" s="239">
        <f>ROUND(I656*H656,2)</f>
        <v>5455.5</v>
      </c>
      <c r="BL656" s="14" t="s">
        <v>268</v>
      </c>
      <c r="BM656" s="238" t="s">
        <v>1846</v>
      </c>
    </row>
    <row r="657" s="2" customFormat="1" ht="21.75" customHeight="1">
      <c r="A657" s="31"/>
      <c r="B657" s="32"/>
      <c r="C657" s="240" t="s">
        <v>1018</v>
      </c>
      <c r="D657" s="240" t="s">
        <v>194</v>
      </c>
      <c r="E657" s="241" t="s">
        <v>1847</v>
      </c>
      <c r="F657" s="242" t="s">
        <v>1848</v>
      </c>
      <c r="G657" s="243" t="s">
        <v>373</v>
      </c>
      <c r="H657" s="244">
        <v>45</v>
      </c>
      <c r="I657" s="245">
        <v>116.69</v>
      </c>
      <c r="J657" s="245">
        <f>ROUND(I657*H657,2)</f>
        <v>5251.0500000000002</v>
      </c>
      <c r="K657" s="246"/>
      <c r="L657" s="247"/>
      <c r="M657" s="248" t="s">
        <v>1</v>
      </c>
      <c r="N657" s="249" t="s">
        <v>38</v>
      </c>
      <c r="O657" s="236">
        <v>0</v>
      </c>
      <c r="P657" s="236">
        <f>O657*H657</f>
        <v>0</v>
      </c>
      <c r="Q657" s="236">
        <v>0</v>
      </c>
      <c r="R657" s="236">
        <f>Q657*H657</f>
        <v>0</v>
      </c>
      <c r="S657" s="236">
        <v>0</v>
      </c>
      <c r="T657" s="237">
        <f>S657*H657</f>
        <v>0</v>
      </c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R657" s="238" t="s">
        <v>626</v>
      </c>
      <c r="AT657" s="238" t="s">
        <v>194</v>
      </c>
      <c r="AU657" s="238" t="s">
        <v>81</v>
      </c>
      <c r="AY657" s="14" t="s">
        <v>154</v>
      </c>
      <c r="BE657" s="239">
        <f>IF(N657="základná",J657,0)</f>
        <v>0</v>
      </c>
      <c r="BF657" s="239">
        <f>IF(N657="znížená",J657,0)</f>
        <v>5251.0500000000002</v>
      </c>
      <c r="BG657" s="239">
        <f>IF(N657="zákl. prenesená",J657,0)</f>
        <v>0</v>
      </c>
      <c r="BH657" s="239">
        <f>IF(N657="zníž. prenesená",J657,0)</f>
        <v>0</v>
      </c>
      <c r="BI657" s="239">
        <f>IF(N657="nulová",J657,0)</f>
        <v>0</v>
      </c>
      <c r="BJ657" s="14" t="s">
        <v>81</v>
      </c>
      <c r="BK657" s="239">
        <f>ROUND(I657*H657,2)</f>
        <v>5251.0500000000002</v>
      </c>
      <c r="BL657" s="14" t="s">
        <v>268</v>
      </c>
      <c r="BM657" s="238" t="s">
        <v>1849</v>
      </c>
    </row>
    <row r="658" s="2" customFormat="1" ht="16.5" customHeight="1">
      <c r="A658" s="31"/>
      <c r="B658" s="32"/>
      <c r="C658" s="227" t="s">
        <v>1850</v>
      </c>
      <c r="D658" s="227" t="s">
        <v>156</v>
      </c>
      <c r="E658" s="228" t="s">
        <v>1851</v>
      </c>
      <c r="F658" s="229" t="s">
        <v>1852</v>
      </c>
      <c r="G658" s="230" t="s">
        <v>373</v>
      </c>
      <c r="H658" s="231">
        <v>55</v>
      </c>
      <c r="I658" s="232">
        <v>0.69999999999999996</v>
      </c>
      <c r="J658" s="232">
        <f>ROUND(I658*H658,2)</f>
        <v>38.5</v>
      </c>
      <c r="K658" s="233"/>
      <c r="L658" s="34"/>
      <c r="M658" s="234" t="s">
        <v>1</v>
      </c>
      <c r="N658" s="235" t="s">
        <v>38</v>
      </c>
      <c r="O658" s="236">
        <v>0.040000000000000001</v>
      </c>
      <c r="P658" s="236">
        <f>O658*H658</f>
        <v>2.2000000000000002</v>
      </c>
      <c r="Q658" s="236">
        <v>0</v>
      </c>
      <c r="R658" s="236">
        <f>Q658*H658</f>
        <v>0</v>
      </c>
      <c r="S658" s="236">
        <v>0</v>
      </c>
      <c r="T658" s="237">
        <f>S658*H658</f>
        <v>0</v>
      </c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R658" s="238" t="s">
        <v>268</v>
      </c>
      <c r="AT658" s="238" t="s">
        <v>156</v>
      </c>
      <c r="AU658" s="238" t="s">
        <v>81</v>
      </c>
      <c r="AY658" s="14" t="s">
        <v>154</v>
      </c>
      <c r="BE658" s="239">
        <f>IF(N658="základná",J658,0)</f>
        <v>0</v>
      </c>
      <c r="BF658" s="239">
        <f>IF(N658="znížená",J658,0)</f>
        <v>38.5</v>
      </c>
      <c r="BG658" s="239">
        <f>IF(N658="zákl. prenesená",J658,0)</f>
        <v>0</v>
      </c>
      <c r="BH658" s="239">
        <f>IF(N658="zníž. prenesená",J658,0)</f>
        <v>0</v>
      </c>
      <c r="BI658" s="239">
        <f>IF(N658="nulová",J658,0)</f>
        <v>0</v>
      </c>
      <c r="BJ658" s="14" t="s">
        <v>81</v>
      </c>
      <c r="BK658" s="239">
        <f>ROUND(I658*H658,2)</f>
        <v>38.5</v>
      </c>
      <c r="BL658" s="14" t="s">
        <v>268</v>
      </c>
      <c r="BM658" s="238" t="s">
        <v>1853</v>
      </c>
    </row>
    <row r="659" s="2" customFormat="1" ht="16.5" customHeight="1">
      <c r="A659" s="31"/>
      <c r="B659" s="32"/>
      <c r="C659" s="227" t="s">
        <v>1021</v>
      </c>
      <c r="D659" s="227" t="s">
        <v>156</v>
      </c>
      <c r="E659" s="228" t="s">
        <v>1854</v>
      </c>
      <c r="F659" s="229" t="s">
        <v>1855</v>
      </c>
      <c r="G659" s="230" t="s">
        <v>250</v>
      </c>
      <c r="H659" s="231">
        <v>80</v>
      </c>
      <c r="I659" s="232">
        <v>1.3200000000000001</v>
      </c>
      <c r="J659" s="232">
        <f>ROUND(I659*H659,2)</f>
        <v>105.59999999999999</v>
      </c>
      <c r="K659" s="233"/>
      <c r="L659" s="34"/>
      <c r="M659" s="234" t="s">
        <v>1</v>
      </c>
      <c r="N659" s="235" t="s">
        <v>38</v>
      </c>
      <c r="O659" s="236">
        <v>0.129</v>
      </c>
      <c r="P659" s="236">
        <f>O659*H659</f>
        <v>10.32</v>
      </c>
      <c r="Q659" s="236">
        <v>0</v>
      </c>
      <c r="R659" s="236">
        <f>Q659*H659</f>
        <v>0</v>
      </c>
      <c r="S659" s="236">
        <v>0</v>
      </c>
      <c r="T659" s="237">
        <f>S659*H659</f>
        <v>0</v>
      </c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R659" s="238" t="s">
        <v>268</v>
      </c>
      <c r="AT659" s="238" t="s">
        <v>156</v>
      </c>
      <c r="AU659" s="238" t="s">
        <v>81</v>
      </c>
      <c r="AY659" s="14" t="s">
        <v>154</v>
      </c>
      <c r="BE659" s="239">
        <f>IF(N659="základná",J659,0)</f>
        <v>0</v>
      </c>
      <c r="BF659" s="239">
        <f>IF(N659="znížená",J659,0)</f>
        <v>105.59999999999999</v>
      </c>
      <c r="BG659" s="239">
        <f>IF(N659="zákl. prenesená",J659,0)</f>
        <v>0</v>
      </c>
      <c r="BH659" s="239">
        <f>IF(N659="zníž. prenesená",J659,0)</f>
        <v>0</v>
      </c>
      <c r="BI659" s="239">
        <f>IF(N659="nulová",J659,0)</f>
        <v>0</v>
      </c>
      <c r="BJ659" s="14" t="s">
        <v>81</v>
      </c>
      <c r="BK659" s="239">
        <f>ROUND(I659*H659,2)</f>
        <v>105.59999999999999</v>
      </c>
      <c r="BL659" s="14" t="s">
        <v>268</v>
      </c>
      <c r="BM659" s="238" t="s">
        <v>1856</v>
      </c>
    </row>
    <row r="660" s="2" customFormat="1" ht="16.5" customHeight="1">
      <c r="A660" s="31"/>
      <c r="B660" s="32"/>
      <c r="C660" s="240" t="s">
        <v>1857</v>
      </c>
      <c r="D660" s="240" t="s">
        <v>194</v>
      </c>
      <c r="E660" s="241" t="s">
        <v>1858</v>
      </c>
      <c r="F660" s="242" t="s">
        <v>1859</v>
      </c>
      <c r="G660" s="243" t="s">
        <v>250</v>
      </c>
      <c r="H660" s="244">
        <v>80</v>
      </c>
      <c r="I660" s="245">
        <v>3.0499999999999998</v>
      </c>
      <c r="J660" s="245">
        <f>ROUND(I660*H660,2)</f>
        <v>244</v>
      </c>
      <c r="K660" s="246"/>
      <c r="L660" s="247"/>
      <c r="M660" s="248" t="s">
        <v>1</v>
      </c>
      <c r="N660" s="249" t="s">
        <v>38</v>
      </c>
      <c r="O660" s="236">
        <v>0</v>
      </c>
      <c r="P660" s="236">
        <f>O660*H660</f>
        <v>0</v>
      </c>
      <c r="Q660" s="236">
        <v>0</v>
      </c>
      <c r="R660" s="236">
        <f>Q660*H660</f>
        <v>0</v>
      </c>
      <c r="S660" s="236">
        <v>0</v>
      </c>
      <c r="T660" s="237">
        <f>S660*H660</f>
        <v>0</v>
      </c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R660" s="238" t="s">
        <v>626</v>
      </c>
      <c r="AT660" s="238" t="s">
        <v>194</v>
      </c>
      <c r="AU660" s="238" t="s">
        <v>81</v>
      </c>
      <c r="AY660" s="14" t="s">
        <v>154</v>
      </c>
      <c r="BE660" s="239">
        <f>IF(N660="základná",J660,0)</f>
        <v>0</v>
      </c>
      <c r="BF660" s="239">
        <f>IF(N660="znížená",J660,0)</f>
        <v>244</v>
      </c>
      <c r="BG660" s="239">
        <f>IF(N660="zákl. prenesená",J660,0)</f>
        <v>0</v>
      </c>
      <c r="BH660" s="239">
        <f>IF(N660="zníž. prenesená",J660,0)</f>
        <v>0</v>
      </c>
      <c r="BI660" s="239">
        <f>IF(N660="nulová",J660,0)</f>
        <v>0</v>
      </c>
      <c r="BJ660" s="14" t="s">
        <v>81</v>
      </c>
      <c r="BK660" s="239">
        <f>ROUND(I660*H660,2)</f>
        <v>244</v>
      </c>
      <c r="BL660" s="14" t="s">
        <v>268</v>
      </c>
      <c r="BM660" s="238" t="s">
        <v>1860</v>
      </c>
    </row>
    <row r="661" s="2" customFormat="1" ht="16.5" customHeight="1">
      <c r="A661" s="31"/>
      <c r="B661" s="32"/>
      <c r="C661" s="240" t="s">
        <v>1027</v>
      </c>
      <c r="D661" s="240" t="s">
        <v>194</v>
      </c>
      <c r="E661" s="241" t="s">
        <v>1861</v>
      </c>
      <c r="F661" s="242" t="s">
        <v>1862</v>
      </c>
      <c r="G661" s="243" t="s">
        <v>373</v>
      </c>
      <c r="H661" s="244">
        <v>55</v>
      </c>
      <c r="I661" s="245">
        <v>0.40000000000000002</v>
      </c>
      <c r="J661" s="245">
        <f>ROUND(I661*H661,2)</f>
        <v>22</v>
      </c>
      <c r="K661" s="246"/>
      <c r="L661" s="247"/>
      <c r="M661" s="248" t="s">
        <v>1</v>
      </c>
      <c r="N661" s="249" t="s">
        <v>38</v>
      </c>
      <c r="O661" s="236">
        <v>0</v>
      </c>
      <c r="P661" s="236">
        <f>O661*H661</f>
        <v>0</v>
      </c>
      <c r="Q661" s="236">
        <v>0</v>
      </c>
      <c r="R661" s="236">
        <f>Q661*H661</f>
        <v>0</v>
      </c>
      <c r="S661" s="236">
        <v>0</v>
      </c>
      <c r="T661" s="237">
        <f>S661*H661</f>
        <v>0</v>
      </c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R661" s="238" t="s">
        <v>626</v>
      </c>
      <c r="AT661" s="238" t="s">
        <v>194</v>
      </c>
      <c r="AU661" s="238" t="s">
        <v>81</v>
      </c>
      <c r="AY661" s="14" t="s">
        <v>154</v>
      </c>
      <c r="BE661" s="239">
        <f>IF(N661="základná",J661,0)</f>
        <v>0</v>
      </c>
      <c r="BF661" s="239">
        <f>IF(N661="znížená",J661,0)</f>
        <v>22</v>
      </c>
      <c r="BG661" s="239">
        <f>IF(N661="zákl. prenesená",J661,0)</f>
        <v>0</v>
      </c>
      <c r="BH661" s="239">
        <f>IF(N661="zníž. prenesená",J661,0)</f>
        <v>0</v>
      </c>
      <c r="BI661" s="239">
        <f>IF(N661="nulová",J661,0)</f>
        <v>0</v>
      </c>
      <c r="BJ661" s="14" t="s">
        <v>81</v>
      </c>
      <c r="BK661" s="239">
        <f>ROUND(I661*H661,2)</f>
        <v>22</v>
      </c>
      <c r="BL661" s="14" t="s">
        <v>268</v>
      </c>
      <c r="BM661" s="238" t="s">
        <v>1863</v>
      </c>
    </row>
    <row r="662" s="2" customFormat="1" ht="16.5" customHeight="1">
      <c r="A662" s="31"/>
      <c r="B662" s="32"/>
      <c r="C662" s="227" t="s">
        <v>1864</v>
      </c>
      <c r="D662" s="227" t="s">
        <v>156</v>
      </c>
      <c r="E662" s="228" t="s">
        <v>1865</v>
      </c>
      <c r="F662" s="229" t="s">
        <v>1866</v>
      </c>
      <c r="G662" s="230" t="s">
        <v>373</v>
      </c>
      <c r="H662" s="231">
        <v>25</v>
      </c>
      <c r="I662" s="232">
        <v>0.79000000000000004</v>
      </c>
      <c r="J662" s="232">
        <f>ROUND(I662*H662,2)</f>
        <v>19.75</v>
      </c>
      <c r="K662" s="233"/>
      <c r="L662" s="34"/>
      <c r="M662" s="234" t="s">
        <v>1</v>
      </c>
      <c r="N662" s="235" t="s">
        <v>38</v>
      </c>
      <c r="O662" s="236">
        <v>0.044999999999999998</v>
      </c>
      <c r="P662" s="236">
        <f>O662*H662</f>
        <v>1.125</v>
      </c>
      <c r="Q662" s="236">
        <v>0</v>
      </c>
      <c r="R662" s="236">
        <f>Q662*H662</f>
        <v>0</v>
      </c>
      <c r="S662" s="236">
        <v>0</v>
      </c>
      <c r="T662" s="237">
        <f>S662*H662</f>
        <v>0</v>
      </c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R662" s="238" t="s">
        <v>268</v>
      </c>
      <c r="AT662" s="238" t="s">
        <v>156</v>
      </c>
      <c r="AU662" s="238" t="s">
        <v>81</v>
      </c>
      <c r="AY662" s="14" t="s">
        <v>154</v>
      </c>
      <c r="BE662" s="239">
        <f>IF(N662="základná",J662,0)</f>
        <v>0</v>
      </c>
      <c r="BF662" s="239">
        <f>IF(N662="znížená",J662,0)</f>
        <v>19.75</v>
      </c>
      <c r="BG662" s="239">
        <f>IF(N662="zákl. prenesená",J662,0)</f>
        <v>0</v>
      </c>
      <c r="BH662" s="239">
        <f>IF(N662="zníž. prenesená",J662,0)</f>
        <v>0</v>
      </c>
      <c r="BI662" s="239">
        <f>IF(N662="nulová",J662,0)</f>
        <v>0</v>
      </c>
      <c r="BJ662" s="14" t="s">
        <v>81</v>
      </c>
      <c r="BK662" s="239">
        <f>ROUND(I662*H662,2)</f>
        <v>19.75</v>
      </c>
      <c r="BL662" s="14" t="s">
        <v>268</v>
      </c>
      <c r="BM662" s="238" t="s">
        <v>1867</v>
      </c>
    </row>
    <row r="663" s="2" customFormat="1" ht="16.5" customHeight="1">
      <c r="A663" s="31"/>
      <c r="B663" s="32"/>
      <c r="C663" s="240" t="s">
        <v>1030</v>
      </c>
      <c r="D663" s="240" t="s">
        <v>194</v>
      </c>
      <c r="E663" s="241" t="s">
        <v>1868</v>
      </c>
      <c r="F663" s="242" t="s">
        <v>1869</v>
      </c>
      <c r="G663" s="243" t="s">
        <v>373</v>
      </c>
      <c r="H663" s="244">
        <v>25</v>
      </c>
      <c r="I663" s="245">
        <v>0.75</v>
      </c>
      <c r="J663" s="245">
        <f>ROUND(I663*H663,2)</f>
        <v>18.75</v>
      </c>
      <c r="K663" s="246"/>
      <c r="L663" s="247"/>
      <c r="M663" s="248" t="s">
        <v>1</v>
      </c>
      <c r="N663" s="249" t="s">
        <v>38</v>
      </c>
      <c r="O663" s="236">
        <v>0</v>
      </c>
      <c r="P663" s="236">
        <f>O663*H663</f>
        <v>0</v>
      </c>
      <c r="Q663" s="236">
        <v>0</v>
      </c>
      <c r="R663" s="236">
        <f>Q663*H663</f>
        <v>0</v>
      </c>
      <c r="S663" s="236">
        <v>0</v>
      </c>
      <c r="T663" s="237">
        <f>S663*H663</f>
        <v>0</v>
      </c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R663" s="238" t="s">
        <v>626</v>
      </c>
      <c r="AT663" s="238" t="s">
        <v>194</v>
      </c>
      <c r="AU663" s="238" t="s">
        <v>81</v>
      </c>
      <c r="AY663" s="14" t="s">
        <v>154</v>
      </c>
      <c r="BE663" s="239">
        <f>IF(N663="základná",J663,0)</f>
        <v>0</v>
      </c>
      <c r="BF663" s="239">
        <f>IF(N663="znížená",J663,0)</f>
        <v>18.75</v>
      </c>
      <c r="BG663" s="239">
        <f>IF(N663="zákl. prenesená",J663,0)</f>
        <v>0</v>
      </c>
      <c r="BH663" s="239">
        <f>IF(N663="zníž. prenesená",J663,0)</f>
        <v>0</v>
      </c>
      <c r="BI663" s="239">
        <f>IF(N663="nulová",J663,0)</f>
        <v>0</v>
      </c>
      <c r="BJ663" s="14" t="s">
        <v>81</v>
      </c>
      <c r="BK663" s="239">
        <f>ROUND(I663*H663,2)</f>
        <v>18.75</v>
      </c>
      <c r="BL663" s="14" t="s">
        <v>268</v>
      </c>
      <c r="BM663" s="238" t="s">
        <v>1870</v>
      </c>
    </row>
    <row r="664" s="2" customFormat="1" ht="24.15" customHeight="1">
      <c r="A664" s="31"/>
      <c r="B664" s="32"/>
      <c r="C664" s="227" t="s">
        <v>1871</v>
      </c>
      <c r="D664" s="227" t="s">
        <v>156</v>
      </c>
      <c r="E664" s="228" t="s">
        <v>1872</v>
      </c>
      <c r="F664" s="229" t="s">
        <v>1873</v>
      </c>
      <c r="G664" s="230" t="s">
        <v>373</v>
      </c>
      <c r="H664" s="231">
        <v>140</v>
      </c>
      <c r="I664" s="232">
        <v>0.93999999999999995</v>
      </c>
      <c r="J664" s="232">
        <f>ROUND(I664*H664,2)</f>
        <v>131.59999999999999</v>
      </c>
      <c r="K664" s="233"/>
      <c r="L664" s="34"/>
      <c r="M664" s="234" t="s">
        <v>1</v>
      </c>
      <c r="N664" s="235" t="s">
        <v>38</v>
      </c>
      <c r="O664" s="236">
        <v>0.052999999999999998</v>
      </c>
      <c r="P664" s="236">
        <f>O664*H664</f>
        <v>7.4199999999999999</v>
      </c>
      <c r="Q664" s="236">
        <v>0</v>
      </c>
      <c r="R664" s="236">
        <f>Q664*H664</f>
        <v>0</v>
      </c>
      <c r="S664" s="236">
        <v>0</v>
      </c>
      <c r="T664" s="237">
        <f>S664*H664</f>
        <v>0</v>
      </c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R664" s="238" t="s">
        <v>268</v>
      </c>
      <c r="AT664" s="238" t="s">
        <v>156</v>
      </c>
      <c r="AU664" s="238" t="s">
        <v>81</v>
      </c>
      <c r="AY664" s="14" t="s">
        <v>154</v>
      </c>
      <c r="BE664" s="239">
        <f>IF(N664="základná",J664,0)</f>
        <v>0</v>
      </c>
      <c r="BF664" s="239">
        <f>IF(N664="znížená",J664,0)</f>
        <v>131.59999999999999</v>
      </c>
      <c r="BG664" s="239">
        <f>IF(N664="zákl. prenesená",J664,0)</f>
        <v>0</v>
      </c>
      <c r="BH664" s="239">
        <f>IF(N664="zníž. prenesená",J664,0)</f>
        <v>0</v>
      </c>
      <c r="BI664" s="239">
        <f>IF(N664="nulová",J664,0)</f>
        <v>0</v>
      </c>
      <c r="BJ664" s="14" t="s">
        <v>81</v>
      </c>
      <c r="BK664" s="239">
        <f>ROUND(I664*H664,2)</f>
        <v>131.59999999999999</v>
      </c>
      <c r="BL664" s="14" t="s">
        <v>268</v>
      </c>
      <c r="BM664" s="238" t="s">
        <v>1874</v>
      </c>
    </row>
    <row r="665" s="2" customFormat="1" ht="24.15" customHeight="1">
      <c r="A665" s="31"/>
      <c r="B665" s="32"/>
      <c r="C665" s="240" t="s">
        <v>1034</v>
      </c>
      <c r="D665" s="240" t="s">
        <v>194</v>
      </c>
      <c r="E665" s="241" t="s">
        <v>1875</v>
      </c>
      <c r="F665" s="242" t="s">
        <v>1876</v>
      </c>
      <c r="G665" s="243" t="s">
        <v>373</v>
      </c>
      <c r="H665" s="244">
        <v>140</v>
      </c>
      <c r="I665" s="245">
        <v>1.6100000000000001</v>
      </c>
      <c r="J665" s="245">
        <f>ROUND(I665*H665,2)</f>
        <v>225.40000000000001</v>
      </c>
      <c r="K665" s="246"/>
      <c r="L665" s="247"/>
      <c r="M665" s="248" t="s">
        <v>1</v>
      </c>
      <c r="N665" s="249" t="s">
        <v>38</v>
      </c>
      <c r="O665" s="236">
        <v>0</v>
      </c>
      <c r="P665" s="236">
        <f>O665*H665</f>
        <v>0</v>
      </c>
      <c r="Q665" s="236">
        <v>0</v>
      </c>
      <c r="R665" s="236">
        <f>Q665*H665</f>
        <v>0</v>
      </c>
      <c r="S665" s="236">
        <v>0</v>
      </c>
      <c r="T665" s="237">
        <f>S665*H665</f>
        <v>0</v>
      </c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R665" s="238" t="s">
        <v>626</v>
      </c>
      <c r="AT665" s="238" t="s">
        <v>194</v>
      </c>
      <c r="AU665" s="238" t="s">
        <v>81</v>
      </c>
      <c r="AY665" s="14" t="s">
        <v>154</v>
      </c>
      <c r="BE665" s="239">
        <f>IF(N665="základná",J665,0)</f>
        <v>0</v>
      </c>
      <c r="BF665" s="239">
        <f>IF(N665="znížená",J665,0)</f>
        <v>225.40000000000001</v>
      </c>
      <c r="BG665" s="239">
        <f>IF(N665="zákl. prenesená",J665,0)</f>
        <v>0</v>
      </c>
      <c r="BH665" s="239">
        <f>IF(N665="zníž. prenesená",J665,0)</f>
        <v>0</v>
      </c>
      <c r="BI665" s="239">
        <f>IF(N665="nulová",J665,0)</f>
        <v>0</v>
      </c>
      <c r="BJ665" s="14" t="s">
        <v>81</v>
      </c>
      <c r="BK665" s="239">
        <f>ROUND(I665*H665,2)</f>
        <v>225.40000000000001</v>
      </c>
      <c r="BL665" s="14" t="s">
        <v>268</v>
      </c>
      <c r="BM665" s="238" t="s">
        <v>1877</v>
      </c>
    </row>
    <row r="666" s="2" customFormat="1" ht="16.5" customHeight="1">
      <c r="A666" s="31"/>
      <c r="B666" s="32"/>
      <c r="C666" s="227" t="s">
        <v>1878</v>
      </c>
      <c r="D666" s="227" t="s">
        <v>156</v>
      </c>
      <c r="E666" s="228" t="s">
        <v>1879</v>
      </c>
      <c r="F666" s="229" t="s">
        <v>1880</v>
      </c>
      <c r="G666" s="230" t="s">
        <v>408</v>
      </c>
      <c r="H666" s="231">
        <v>213.541</v>
      </c>
      <c r="I666" s="232">
        <v>4.5430000000000001</v>
      </c>
      <c r="J666" s="232">
        <f>ROUND(I666*H666,2)</f>
        <v>970.12</v>
      </c>
      <c r="K666" s="233"/>
      <c r="L666" s="34"/>
      <c r="M666" s="234" t="s">
        <v>1</v>
      </c>
      <c r="N666" s="235" t="s">
        <v>38</v>
      </c>
      <c r="O666" s="236">
        <v>0</v>
      </c>
      <c r="P666" s="236">
        <f>O666*H666</f>
        <v>0</v>
      </c>
      <c r="Q666" s="236">
        <v>0</v>
      </c>
      <c r="R666" s="236">
        <f>Q666*H666</f>
        <v>0</v>
      </c>
      <c r="S666" s="236">
        <v>0</v>
      </c>
      <c r="T666" s="237">
        <f>S666*H666</f>
        <v>0</v>
      </c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R666" s="238" t="s">
        <v>268</v>
      </c>
      <c r="AT666" s="238" t="s">
        <v>156</v>
      </c>
      <c r="AU666" s="238" t="s">
        <v>81</v>
      </c>
      <c r="AY666" s="14" t="s">
        <v>154</v>
      </c>
      <c r="BE666" s="239">
        <f>IF(N666="základná",J666,0)</f>
        <v>0</v>
      </c>
      <c r="BF666" s="239">
        <f>IF(N666="znížená",J666,0)</f>
        <v>970.12</v>
      </c>
      <c r="BG666" s="239">
        <f>IF(N666="zákl. prenesená",J666,0)</f>
        <v>0</v>
      </c>
      <c r="BH666" s="239">
        <f>IF(N666="zníž. prenesená",J666,0)</f>
        <v>0</v>
      </c>
      <c r="BI666" s="239">
        <f>IF(N666="nulová",J666,0)</f>
        <v>0</v>
      </c>
      <c r="BJ666" s="14" t="s">
        <v>81</v>
      </c>
      <c r="BK666" s="239">
        <f>ROUND(I666*H666,2)</f>
        <v>970.12</v>
      </c>
      <c r="BL666" s="14" t="s">
        <v>268</v>
      </c>
      <c r="BM666" s="238" t="s">
        <v>1881</v>
      </c>
    </row>
    <row r="667" s="2" customFormat="1" ht="16.5" customHeight="1">
      <c r="A667" s="31"/>
      <c r="B667" s="32"/>
      <c r="C667" s="227" t="s">
        <v>1037</v>
      </c>
      <c r="D667" s="227" t="s">
        <v>156</v>
      </c>
      <c r="E667" s="228" t="s">
        <v>1882</v>
      </c>
      <c r="F667" s="229" t="s">
        <v>1883</v>
      </c>
      <c r="G667" s="230" t="s">
        <v>408</v>
      </c>
      <c r="H667" s="231">
        <v>468.04300000000001</v>
      </c>
      <c r="I667" s="232">
        <v>1.1155043499999999</v>
      </c>
      <c r="J667" s="232">
        <f>ROUND(I667*H667,2)</f>
        <v>522.10000000000002</v>
      </c>
      <c r="K667" s="233"/>
      <c r="L667" s="34"/>
      <c r="M667" s="234" t="s">
        <v>1</v>
      </c>
      <c r="N667" s="235" t="s">
        <v>38</v>
      </c>
      <c r="O667" s="236">
        <v>0</v>
      </c>
      <c r="P667" s="236">
        <f>O667*H667</f>
        <v>0</v>
      </c>
      <c r="Q667" s="236">
        <v>0</v>
      </c>
      <c r="R667" s="236">
        <f>Q667*H667</f>
        <v>0</v>
      </c>
      <c r="S667" s="236">
        <v>0</v>
      </c>
      <c r="T667" s="237">
        <f>S667*H667</f>
        <v>0</v>
      </c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R667" s="238" t="s">
        <v>268</v>
      </c>
      <c r="AT667" s="238" t="s">
        <v>156</v>
      </c>
      <c r="AU667" s="238" t="s">
        <v>81</v>
      </c>
      <c r="AY667" s="14" t="s">
        <v>154</v>
      </c>
      <c r="BE667" s="239">
        <f>IF(N667="základná",J667,0)</f>
        <v>0</v>
      </c>
      <c r="BF667" s="239">
        <f>IF(N667="znížená",J667,0)</f>
        <v>522.10000000000002</v>
      </c>
      <c r="BG667" s="239">
        <f>IF(N667="zákl. prenesená",J667,0)</f>
        <v>0</v>
      </c>
      <c r="BH667" s="239">
        <f>IF(N667="zníž. prenesená",J667,0)</f>
        <v>0</v>
      </c>
      <c r="BI667" s="239">
        <f>IF(N667="nulová",J667,0)</f>
        <v>0</v>
      </c>
      <c r="BJ667" s="14" t="s">
        <v>81</v>
      </c>
      <c r="BK667" s="239">
        <f>ROUND(I667*H667,2)</f>
        <v>522.10000000000002</v>
      </c>
      <c r="BL667" s="14" t="s">
        <v>268</v>
      </c>
      <c r="BM667" s="238" t="s">
        <v>1884</v>
      </c>
    </row>
    <row r="668" s="2" customFormat="1" ht="16.5" customHeight="1">
      <c r="A668" s="31"/>
      <c r="B668" s="32"/>
      <c r="C668" s="227" t="s">
        <v>1885</v>
      </c>
      <c r="D668" s="227" t="s">
        <v>156</v>
      </c>
      <c r="E668" s="228" t="s">
        <v>1886</v>
      </c>
      <c r="F668" s="229" t="s">
        <v>1887</v>
      </c>
      <c r="G668" s="230" t="s">
        <v>1888</v>
      </c>
      <c r="H668" s="231">
        <v>1</v>
      </c>
      <c r="I668" s="232">
        <v>8860.5100000000002</v>
      </c>
      <c r="J668" s="232">
        <f>ROUND(I668*H668,2)</f>
        <v>8860.5100000000002</v>
      </c>
      <c r="K668" s="233"/>
      <c r="L668" s="34"/>
      <c r="M668" s="234" t="s">
        <v>1</v>
      </c>
      <c r="N668" s="235" t="s">
        <v>38</v>
      </c>
      <c r="O668" s="236">
        <v>0</v>
      </c>
      <c r="P668" s="236">
        <f>O668*H668</f>
        <v>0</v>
      </c>
      <c r="Q668" s="236">
        <v>0</v>
      </c>
      <c r="R668" s="236">
        <f>Q668*H668</f>
        <v>0</v>
      </c>
      <c r="S668" s="236">
        <v>0</v>
      </c>
      <c r="T668" s="237">
        <f>S668*H668</f>
        <v>0</v>
      </c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R668" s="238" t="s">
        <v>268</v>
      </c>
      <c r="AT668" s="238" t="s">
        <v>156</v>
      </c>
      <c r="AU668" s="238" t="s">
        <v>81</v>
      </c>
      <c r="AY668" s="14" t="s">
        <v>154</v>
      </c>
      <c r="BE668" s="239">
        <f>IF(N668="základná",J668,0)</f>
        <v>0</v>
      </c>
      <c r="BF668" s="239">
        <f>IF(N668="znížená",J668,0)</f>
        <v>8860.5100000000002</v>
      </c>
      <c r="BG668" s="239">
        <f>IF(N668="zákl. prenesená",J668,0)</f>
        <v>0</v>
      </c>
      <c r="BH668" s="239">
        <f>IF(N668="zníž. prenesená",J668,0)</f>
        <v>0</v>
      </c>
      <c r="BI668" s="239">
        <f>IF(N668="nulová",J668,0)</f>
        <v>0</v>
      </c>
      <c r="BJ668" s="14" t="s">
        <v>81</v>
      </c>
      <c r="BK668" s="239">
        <f>ROUND(I668*H668,2)</f>
        <v>8860.5100000000002</v>
      </c>
      <c r="BL668" s="14" t="s">
        <v>268</v>
      </c>
      <c r="BM668" s="238" t="s">
        <v>1889</v>
      </c>
    </row>
    <row r="669" s="2" customFormat="1" ht="16.5" customHeight="1">
      <c r="A669" s="31"/>
      <c r="B669" s="32"/>
      <c r="C669" s="227" t="s">
        <v>1041</v>
      </c>
      <c r="D669" s="227" t="s">
        <v>156</v>
      </c>
      <c r="E669" s="228" t="s">
        <v>1890</v>
      </c>
      <c r="F669" s="229" t="s">
        <v>1891</v>
      </c>
      <c r="G669" s="230" t="s">
        <v>408</v>
      </c>
      <c r="H669" s="231">
        <v>275.50299999999999</v>
      </c>
      <c r="I669" s="232">
        <v>5.2848535200000004</v>
      </c>
      <c r="J669" s="232">
        <f>ROUND(I669*H669,2)</f>
        <v>1455.99</v>
      </c>
      <c r="K669" s="233"/>
      <c r="L669" s="34"/>
      <c r="M669" s="234" t="s">
        <v>1</v>
      </c>
      <c r="N669" s="235" t="s">
        <v>38</v>
      </c>
      <c r="O669" s="236">
        <v>0</v>
      </c>
      <c r="P669" s="236">
        <f>O669*H669</f>
        <v>0</v>
      </c>
      <c r="Q669" s="236">
        <v>0</v>
      </c>
      <c r="R669" s="236">
        <f>Q669*H669</f>
        <v>0</v>
      </c>
      <c r="S669" s="236">
        <v>0</v>
      </c>
      <c r="T669" s="237">
        <f>S669*H669</f>
        <v>0</v>
      </c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R669" s="238" t="s">
        <v>268</v>
      </c>
      <c r="AT669" s="238" t="s">
        <v>156</v>
      </c>
      <c r="AU669" s="238" t="s">
        <v>81</v>
      </c>
      <c r="AY669" s="14" t="s">
        <v>154</v>
      </c>
      <c r="BE669" s="239">
        <f>IF(N669="základná",J669,0)</f>
        <v>0</v>
      </c>
      <c r="BF669" s="239">
        <f>IF(N669="znížená",J669,0)</f>
        <v>1455.99</v>
      </c>
      <c r="BG669" s="239">
        <f>IF(N669="zákl. prenesená",J669,0)</f>
        <v>0</v>
      </c>
      <c r="BH669" s="239">
        <f>IF(N669="zníž. prenesená",J669,0)</f>
        <v>0</v>
      </c>
      <c r="BI669" s="239">
        <f>IF(N669="nulová",J669,0)</f>
        <v>0</v>
      </c>
      <c r="BJ669" s="14" t="s">
        <v>81</v>
      </c>
      <c r="BK669" s="239">
        <f>ROUND(I669*H669,2)</f>
        <v>1455.99</v>
      </c>
      <c r="BL669" s="14" t="s">
        <v>268</v>
      </c>
      <c r="BM669" s="238" t="s">
        <v>1892</v>
      </c>
    </row>
    <row r="670" s="2" customFormat="1" ht="16.5" customHeight="1">
      <c r="A670" s="31"/>
      <c r="B670" s="32"/>
      <c r="C670" s="227" t="s">
        <v>1893</v>
      </c>
      <c r="D670" s="227" t="s">
        <v>156</v>
      </c>
      <c r="E670" s="228" t="s">
        <v>1894</v>
      </c>
      <c r="F670" s="229" t="s">
        <v>1895</v>
      </c>
      <c r="G670" s="230" t="s">
        <v>408</v>
      </c>
      <c r="H670" s="231">
        <v>681.58399999999995</v>
      </c>
      <c r="I670" s="232">
        <v>7</v>
      </c>
      <c r="J670" s="232">
        <f>ROUND(I670*H670,2)</f>
        <v>4771.0900000000001</v>
      </c>
      <c r="K670" s="233"/>
      <c r="L670" s="34"/>
      <c r="M670" s="234" t="s">
        <v>1</v>
      </c>
      <c r="N670" s="235" t="s">
        <v>38</v>
      </c>
      <c r="O670" s="236">
        <v>0</v>
      </c>
      <c r="P670" s="236">
        <f>O670*H670</f>
        <v>0</v>
      </c>
      <c r="Q670" s="236">
        <v>0</v>
      </c>
      <c r="R670" s="236">
        <f>Q670*H670</f>
        <v>0</v>
      </c>
      <c r="S670" s="236">
        <v>0</v>
      </c>
      <c r="T670" s="237">
        <f>S670*H670</f>
        <v>0</v>
      </c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R670" s="238" t="s">
        <v>268</v>
      </c>
      <c r="AT670" s="238" t="s">
        <v>156</v>
      </c>
      <c r="AU670" s="238" t="s">
        <v>81</v>
      </c>
      <c r="AY670" s="14" t="s">
        <v>154</v>
      </c>
      <c r="BE670" s="239">
        <f>IF(N670="základná",J670,0)</f>
        <v>0</v>
      </c>
      <c r="BF670" s="239">
        <f>IF(N670="znížená",J670,0)</f>
        <v>4771.0900000000001</v>
      </c>
      <c r="BG670" s="239">
        <f>IF(N670="zákl. prenesená",J670,0)</f>
        <v>0</v>
      </c>
      <c r="BH670" s="239">
        <f>IF(N670="zníž. prenesená",J670,0)</f>
        <v>0</v>
      </c>
      <c r="BI670" s="239">
        <f>IF(N670="nulová",J670,0)</f>
        <v>0</v>
      </c>
      <c r="BJ670" s="14" t="s">
        <v>81</v>
      </c>
      <c r="BK670" s="239">
        <f>ROUND(I670*H670,2)</f>
        <v>4771.0900000000001</v>
      </c>
      <c r="BL670" s="14" t="s">
        <v>268</v>
      </c>
      <c r="BM670" s="238" t="s">
        <v>1896</v>
      </c>
    </row>
    <row r="671" s="12" customFormat="1" ht="22.8" customHeight="1">
      <c r="A671" s="12"/>
      <c r="B671" s="212"/>
      <c r="C671" s="213"/>
      <c r="D671" s="214" t="s">
        <v>71</v>
      </c>
      <c r="E671" s="225" t="s">
        <v>1897</v>
      </c>
      <c r="F671" s="225" t="s">
        <v>1898</v>
      </c>
      <c r="G671" s="213"/>
      <c r="H671" s="213"/>
      <c r="I671" s="213"/>
      <c r="J671" s="226">
        <f>BK671</f>
        <v>257036.5</v>
      </c>
      <c r="K671" s="213"/>
      <c r="L671" s="217"/>
      <c r="M671" s="218"/>
      <c r="N671" s="219"/>
      <c r="O671" s="219"/>
      <c r="P671" s="220">
        <f>SUM(P672:P675)</f>
        <v>0</v>
      </c>
      <c r="Q671" s="219"/>
      <c r="R671" s="220">
        <f>SUM(R672:R675)</f>
        <v>0</v>
      </c>
      <c r="S671" s="219"/>
      <c r="T671" s="221">
        <f>SUM(T672:T675)</f>
        <v>0</v>
      </c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R671" s="222" t="s">
        <v>84</v>
      </c>
      <c r="AT671" s="223" t="s">
        <v>71</v>
      </c>
      <c r="AU671" s="223" t="s">
        <v>77</v>
      </c>
      <c r="AY671" s="222" t="s">
        <v>154</v>
      </c>
      <c r="BK671" s="224">
        <f>SUM(BK672:BK675)</f>
        <v>257036.5</v>
      </c>
    </row>
    <row r="672" s="2" customFormat="1" ht="16.5" customHeight="1">
      <c r="A672" s="31"/>
      <c r="B672" s="32"/>
      <c r="C672" s="227" t="s">
        <v>1044</v>
      </c>
      <c r="D672" s="227" t="s">
        <v>156</v>
      </c>
      <c r="E672" s="228" t="s">
        <v>1899</v>
      </c>
      <c r="F672" s="229" t="s">
        <v>1900</v>
      </c>
      <c r="G672" s="230" t="s">
        <v>1241</v>
      </c>
      <c r="H672" s="231">
        <v>63433.040000000001</v>
      </c>
      <c r="I672" s="232">
        <v>3.8599999999999999</v>
      </c>
      <c r="J672" s="232">
        <f>ROUND(I672*H672,2)</f>
        <v>244851.53</v>
      </c>
      <c r="K672" s="233"/>
      <c r="L672" s="34"/>
      <c r="M672" s="234" t="s">
        <v>1</v>
      </c>
      <c r="N672" s="235" t="s">
        <v>38</v>
      </c>
      <c r="O672" s="236">
        <v>0</v>
      </c>
      <c r="P672" s="236">
        <f>O672*H672</f>
        <v>0</v>
      </c>
      <c r="Q672" s="236">
        <v>0</v>
      </c>
      <c r="R672" s="236">
        <f>Q672*H672</f>
        <v>0</v>
      </c>
      <c r="S672" s="236">
        <v>0</v>
      </c>
      <c r="T672" s="237">
        <f>S672*H672</f>
        <v>0</v>
      </c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R672" s="238" t="s">
        <v>268</v>
      </c>
      <c r="AT672" s="238" t="s">
        <v>156</v>
      </c>
      <c r="AU672" s="238" t="s">
        <v>81</v>
      </c>
      <c r="AY672" s="14" t="s">
        <v>154</v>
      </c>
      <c r="BE672" s="239">
        <f>IF(N672="základná",J672,0)</f>
        <v>0</v>
      </c>
      <c r="BF672" s="239">
        <f>IF(N672="znížená",J672,0)</f>
        <v>244851.53</v>
      </c>
      <c r="BG672" s="239">
        <f>IF(N672="zákl. prenesená",J672,0)</f>
        <v>0</v>
      </c>
      <c r="BH672" s="239">
        <f>IF(N672="zníž. prenesená",J672,0)</f>
        <v>0</v>
      </c>
      <c r="BI672" s="239">
        <f>IF(N672="nulová",J672,0)</f>
        <v>0</v>
      </c>
      <c r="BJ672" s="14" t="s">
        <v>81</v>
      </c>
      <c r="BK672" s="239">
        <f>ROUND(I672*H672,2)</f>
        <v>244851.53</v>
      </c>
      <c r="BL672" s="14" t="s">
        <v>268</v>
      </c>
      <c r="BM672" s="238" t="s">
        <v>1901</v>
      </c>
    </row>
    <row r="673" s="2" customFormat="1" ht="24.15" customHeight="1">
      <c r="A673" s="31"/>
      <c r="B673" s="32"/>
      <c r="C673" s="227" t="s">
        <v>1902</v>
      </c>
      <c r="D673" s="227" t="s">
        <v>156</v>
      </c>
      <c r="E673" s="228" t="s">
        <v>1903</v>
      </c>
      <c r="F673" s="229" t="s">
        <v>1904</v>
      </c>
      <c r="G673" s="230" t="s">
        <v>408</v>
      </c>
      <c r="H673" s="231">
        <v>19.385000000000002</v>
      </c>
      <c r="I673" s="232">
        <v>0.29999999999999999</v>
      </c>
      <c r="J673" s="232">
        <f>ROUND(I673*H673,2)</f>
        <v>5.8200000000000003</v>
      </c>
      <c r="K673" s="233"/>
      <c r="L673" s="34"/>
      <c r="M673" s="234" t="s">
        <v>1</v>
      </c>
      <c r="N673" s="235" t="s">
        <v>38</v>
      </c>
      <c r="O673" s="236">
        <v>0</v>
      </c>
      <c r="P673" s="236">
        <f>O673*H673</f>
        <v>0</v>
      </c>
      <c r="Q673" s="236">
        <v>0</v>
      </c>
      <c r="R673" s="236">
        <f>Q673*H673</f>
        <v>0</v>
      </c>
      <c r="S673" s="236">
        <v>0</v>
      </c>
      <c r="T673" s="237">
        <f>S673*H673</f>
        <v>0</v>
      </c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R673" s="238" t="s">
        <v>268</v>
      </c>
      <c r="AT673" s="238" t="s">
        <v>156</v>
      </c>
      <c r="AU673" s="238" t="s">
        <v>81</v>
      </c>
      <c r="AY673" s="14" t="s">
        <v>154</v>
      </c>
      <c r="BE673" s="239">
        <f>IF(N673="základná",J673,0)</f>
        <v>0</v>
      </c>
      <c r="BF673" s="239">
        <f>IF(N673="znížená",J673,0)</f>
        <v>5.8200000000000003</v>
      </c>
      <c r="BG673" s="239">
        <f>IF(N673="zákl. prenesená",J673,0)</f>
        <v>0</v>
      </c>
      <c r="BH673" s="239">
        <f>IF(N673="zníž. prenesená",J673,0)</f>
        <v>0</v>
      </c>
      <c r="BI673" s="239">
        <f>IF(N673="nulová",J673,0)</f>
        <v>0</v>
      </c>
      <c r="BJ673" s="14" t="s">
        <v>81</v>
      </c>
      <c r="BK673" s="239">
        <f>ROUND(I673*H673,2)</f>
        <v>5.8200000000000003</v>
      </c>
      <c r="BL673" s="14" t="s">
        <v>268</v>
      </c>
      <c r="BM673" s="238" t="s">
        <v>1905</v>
      </c>
    </row>
    <row r="674" s="2" customFormat="1" ht="16.5" customHeight="1">
      <c r="A674" s="31"/>
      <c r="B674" s="32"/>
      <c r="C674" s="227" t="s">
        <v>1048</v>
      </c>
      <c r="D674" s="227" t="s">
        <v>156</v>
      </c>
      <c r="E674" s="228" t="s">
        <v>1882</v>
      </c>
      <c r="F674" s="229" t="s">
        <v>1883</v>
      </c>
      <c r="G674" s="230" t="s">
        <v>408</v>
      </c>
      <c r="H674" s="231">
        <v>1014.929</v>
      </c>
      <c r="I674" s="232">
        <v>2</v>
      </c>
      <c r="J674" s="232">
        <f>ROUND(I674*H674,2)</f>
        <v>2029.8599999999999</v>
      </c>
      <c r="K674" s="233"/>
      <c r="L674" s="34"/>
      <c r="M674" s="234" t="s">
        <v>1</v>
      </c>
      <c r="N674" s="235" t="s">
        <v>38</v>
      </c>
      <c r="O674" s="236">
        <v>0</v>
      </c>
      <c r="P674" s="236">
        <f>O674*H674</f>
        <v>0</v>
      </c>
      <c r="Q674" s="236">
        <v>0</v>
      </c>
      <c r="R674" s="236">
        <f>Q674*H674</f>
        <v>0</v>
      </c>
      <c r="S674" s="236">
        <v>0</v>
      </c>
      <c r="T674" s="237">
        <f>S674*H674</f>
        <v>0</v>
      </c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R674" s="238" t="s">
        <v>268</v>
      </c>
      <c r="AT674" s="238" t="s">
        <v>156</v>
      </c>
      <c r="AU674" s="238" t="s">
        <v>81</v>
      </c>
      <c r="AY674" s="14" t="s">
        <v>154</v>
      </c>
      <c r="BE674" s="239">
        <f>IF(N674="základná",J674,0)</f>
        <v>0</v>
      </c>
      <c r="BF674" s="239">
        <f>IF(N674="znížená",J674,0)</f>
        <v>2029.8599999999999</v>
      </c>
      <c r="BG674" s="239">
        <f>IF(N674="zákl. prenesená",J674,0)</f>
        <v>0</v>
      </c>
      <c r="BH674" s="239">
        <f>IF(N674="zníž. prenesená",J674,0)</f>
        <v>0</v>
      </c>
      <c r="BI674" s="239">
        <f>IF(N674="nulová",J674,0)</f>
        <v>0</v>
      </c>
      <c r="BJ674" s="14" t="s">
        <v>81</v>
      </c>
      <c r="BK674" s="239">
        <f>ROUND(I674*H674,2)</f>
        <v>2029.8599999999999</v>
      </c>
      <c r="BL674" s="14" t="s">
        <v>268</v>
      </c>
      <c r="BM674" s="238" t="s">
        <v>1906</v>
      </c>
    </row>
    <row r="675" s="2" customFormat="1" ht="16.5" customHeight="1">
      <c r="A675" s="31"/>
      <c r="B675" s="32"/>
      <c r="C675" s="227" t="s">
        <v>1907</v>
      </c>
      <c r="D675" s="227" t="s">
        <v>156</v>
      </c>
      <c r="E675" s="228" t="s">
        <v>1894</v>
      </c>
      <c r="F675" s="229" t="s">
        <v>1895</v>
      </c>
      <c r="G675" s="230" t="s">
        <v>408</v>
      </c>
      <c r="H675" s="231">
        <v>1014.929</v>
      </c>
      <c r="I675" s="232">
        <v>10</v>
      </c>
      <c r="J675" s="232">
        <f>ROUND(I675*H675,2)</f>
        <v>10149.290000000001</v>
      </c>
      <c r="K675" s="233"/>
      <c r="L675" s="34"/>
      <c r="M675" s="234" t="s">
        <v>1</v>
      </c>
      <c r="N675" s="235" t="s">
        <v>38</v>
      </c>
      <c r="O675" s="236">
        <v>0</v>
      </c>
      <c r="P675" s="236">
        <f>O675*H675</f>
        <v>0</v>
      </c>
      <c r="Q675" s="236">
        <v>0</v>
      </c>
      <c r="R675" s="236">
        <f>Q675*H675</f>
        <v>0</v>
      </c>
      <c r="S675" s="236">
        <v>0</v>
      </c>
      <c r="T675" s="237">
        <f>S675*H675</f>
        <v>0</v>
      </c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R675" s="238" t="s">
        <v>268</v>
      </c>
      <c r="AT675" s="238" t="s">
        <v>156</v>
      </c>
      <c r="AU675" s="238" t="s">
        <v>81</v>
      </c>
      <c r="AY675" s="14" t="s">
        <v>154</v>
      </c>
      <c r="BE675" s="239">
        <f>IF(N675="základná",J675,0)</f>
        <v>0</v>
      </c>
      <c r="BF675" s="239">
        <f>IF(N675="znížená",J675,0)</f>
        <v>10149.290000000001</v>
      </c>
      <c r="BG675" s="239">
        <f>IF(N675="zákl. prenesená",J675,0)</f>
        <v>0</v>
      </c>
      <c r="BH675" s="239">
        <f>IF(N675="zníž. prenesená",J675,0)</f>
        <v>0</v>
      </c>
      <c r="BI675" s="239">
        <f>IF(N675="nulová",J675,0)</f>
        <v>0</v>
      </c>
      <c r="BJ675" s="14" t="s">
        <v>81</v>
      </c>
      <c r="BK675" s="239">
        <f>ROUND(I675*H675,2)</f>
        <v>10149.290000000001</v>
      </c>
      <c r="BL675" s="14" t="s">
        <v>268</v>
      </c>
      <c r="BM675" s="238" t="s">
        <v>1908</v>
      </c>
    </row>
    <row r="676" s="12" customFormat="1" ht="22.8" customHeight="1">
      <c r="A676" s="12"/>
      <c r="B676" s="212"/>
      <c r="C676" s="213"/>
      <c r="D676" s="214" t="s">
        <v>71</v>
      </c>
      <c r="E676" s="225" t="s">
        <v>1909</v>
      </c>
      <c r="F676" s="225" t="s">
        <v>1910</v>
      </c>
      <c r="G676" s="213"/>
      <c r="H676" s="213"/>
      <c r="I676" s="213"/>
      <c r="J676" s="226">
        <f>BK676</f>
        <v>1575.4400000000001</v>
      </c>
      <c r="K676" s="213"/>
      <c r="L676" s="217"/>
      <c r="M676" s="218"/>
      <c r="N676" s="219"/>
      <c r="O676" s="219"/>
      <c r="P676" s="220">
        <f>SUM(P677:P681)</f>
        <v>92.495000000000019</v>
      </c>
      <c r="Q676" s="219"/>
      <c r="R676" s="220">
        <f>SUM(R677:R681)</f>
        <v>0</v>
      </c>
      <c r="S676" s="219"/>
      <c r="T676" s="221">
        <f>SUM(T677:T681)</f>
        <v>0</v>
      </c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R676" s="222" t="s">
        <v>84</v>
      </c>
      <c r="AT676" s="223" t="s">
        <v>71</v>
      </c>
      <c r="AU676" s="223" t="s">
        <v>77</v>
      </c>
      <c r="AY676" s="222" t="s">
        <v>154</v>
      </c>
      <c r="BK676" s="224">
        <f>SUM(BK677:BK681)</f>
        <v>1575.4400000000001</v>
      </c>
    </row>
    <row r="677" s="2" customFormat="1" ht="24.15" customHeight="1">
      <c r="A677" s="31"/>
      <c r="B677" s="32"/>
      <c r="C677" s="227" t="s">
        <v>1053</v>
      </c>
      <c r="D677" s="227" t="s">
        <v>156</v>
      </c>
      <c r="E677" s="228" t="s">
        <v>1911</v>
      </c>
      <c r="F677" s="229" t="s">
        <v>1912</v>
      </c>
      <c r="G677" s="230" t="s">
        <v>373</v>
      </c>
      <c r="H677" s="231">
        <v>150</v>
      </c>
      <c r="I677" s="232">
        <v>6.0800000000000001</v>
      </c>
      <c r="J677" s="232">
        <f>ROUND(I677*H677,2)</f>
        <v>912</v>
      </c>
      <c r="K677" s="233"/>
      <c r="L677" s="34"/>
      <c r="M677" s="234" t="s">
        <v>1</v>
      </c>
      <c r="N677" s="235" t="s">
        <v>38</v>
      </c>
      <c r="O677" s="236">
        <v>0.38740000000000002</v>
      </c>
      <c r="P677" s="236">
        <f>O677*H677</f>
        <v>58.110000000000007</v>
      </c>
      <c r="Q677" s="236">
        <v>0</v>
      </c>
      <c r="R677" s="236">
        <f>Q677*H677</f>
        <v>0</v>
      </c>
      <c r="S677" s="236">
        <v>0</v>
      </c>
      <c r="T677" s="237">
        <f>S677*H677</f>
        <v>0</v>
      </c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R677" s="238" t="s">
        <v>268</v>
      </c>
      <c r="AT677" s="238" t="s">
        <v>156</v>
      </c>
      <c r="AU677" s="238" t="s">
        <v>81</v>
      </c>
      <c r="AY677" s="14" t="s">
        <v>154</v>
      </c>
      <c r="BE677" s="239">
        <f>IF(N677="základná",J677,0)</f>
        <v>0</v>
      </c>
      <c r="BF677" s="239">
        <f>IF(N677="znížená",J677,0)</f>
        <v>912</v>
      </c>
      <c r="BG677" s="239">
        <f>IF(N677="zákl. prenesená",J677,0)</f>
        <v>0</v>
      </c>
      <c r="BH677" s="239">
        <f>IF(N677="zníž. prenesená",J677,0)</f>
        <v>0</v>
      </c>
      <c r="BI677" s="239">
        <f>IF(N677="nulová",J677,0)</f>
        <v>0</v>
      </c>
      <c r="BJ677" s="14" t="s">
        <v>81</v>
      </c>
      <c r="BK677" s="239">
        <f>ROUND(I677*H677,2)</f>
        <v>912</v>
      </c>
      <c r="BL677" s="14" t="s">
        <v>268</v>
      </c>
      <c r="BM677" s="238" t="s">
        <v>1913</v>
      </c>
    </row>
    <row r="678" s="2" customFormat="1" ht="24.15" customHeight="1">
      <c r="A678" s="31"/>
      <c r="B678" s="32"/>
      <c r="C678" s="227" t="s">
        <v>1914</v>
      </c>
      <c r="D678" s="227" t="s">
        <v>156</v>
      </c>
      <c r="E678" s="228" t="s">
        <v>1915</v>
      </c>
      <c r="F678" s="229" t="s">
        <v>1916</v>
      </c>
      <c r="G678" s="230" t="s">
        <v>162</v>
      </c>
      <c r="H678" s="231">
        <v>150</v>
      </c>
      <c r="I678" s="232">
        <v>0.28000000000000003</v>
      </c>
      <c r="J678" s="232">
        <f>ROUND(I678*H678,2)</f>
        <v>42</v>
      </c>
      <c r="K678" s="233"/>
      <c r="L678" s="34"/>
      <c r="M678" s="234" t="s">
        <v>1</v>
      </c>
      <c r="N678" s="235" t="s">
        <v>38</v>
      </c>
      <c r="O678" s="236">
        <v>0.0143</v>
      </c>
      <c r="P678" s="236">
        <f>O678*H678</f>
        <v>2.145</v>
      </c>
      <c r="Q678" s="236">
        <v>0</v>
      </c>
      <c r="R678" s="236">
        <f>Q678*H678</f>
        <v>0</v>
      </c>
      <c r="S678" s="236">
        <v>0</v>
      </c>
      <c r="T678" s="237">
        <f>S678*H678</f>
        <v>0</v>
      </c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R678" s="238" t="s">
        <v>268</v>
      </c>
      <c r="AT678" s="238" t="s">
        <v>156</v>
      </c>
      <c r="AU678" s="238" t="s">
        <v>81</v>
      </c>
      <c r="AY678" s="14" t="s">
        <v>154</v>
      </c>
      <c r="BE678" s="239">
        <f>IF(N678="základná",J678,0)</f>
        <v>0</v>
      </c>
      <c r="BF678" s="239">
        <f>IF(N678="znížená",J678,0)</f>
        <v>42</v>
      </c>
      <c r="BG678" s="239">
        <f>IF(N678="zákl. prenesená",J678,0)</f>
        <v>0</v>
      </c>
      <c r="BH678" s="239">
        <f>IF(N678="zníž. prenesená",J678,0)</f>
        <v>0</v>
      </c>
      <c r="BI678" s="239">
        <f>IF(N678="nulová",J678,0)</f>
        <v>0</v>
      </c>
      <c r="BJ678" s="14" t="s">
        <v>81</v>
      </c>
      <c r="BK678" s="239">
        <f>ROUND(I678*H678,2)</f>
        <v>42</v>
      </c>
      <c r="BL678" s="14" t="s">
        <v>268</v>
      </c>
      <c r="BM678" s="238" t="s">
        <v>1917</v>
      </c>
    </row>
    <row r="679" s="2" customFormat="1" ht="33" customHeight="1">
      <c r="A679" s="31"/>
      <c r="B679" s="32"/>
      <c r="C679" s="227" t="s">
        <v>1057</v>
      </c>
      <c r="D679" s="227" t="s">
        <v>156</v>
      </c>
      <c r="E679" s="228" t="s">
        <v>1918</v>
      </c>
      <c r="F679" s="229" t="s">
        <v>1919</v>
      </c>
      <c r="G679" s="230" t="s">
        <v>373</v>
      </c>
      <c r="H679" s="231">
        <v>150</v>
      </c>
      <c r="I679" s="232">
        <v>2.3300000000000001</v>
      </c>
      <c r="J679" s="232">
        <f>ROUND(I679*H679,2)</f>
        <v>349.5</v>
      </c>
      <c r="K679" s="233"/>
      <c r="L679" s="34"/>
      <c r="M679" s="234" t="s">
        <v>1</v>
      </c>
      <c r="N679" s="235" t="s">
        <v>38</v>
      </c>
      <c r="O679" s="236">
        <v>0.1482</v>
      </c>
      <c r="P679" s="236">
        <f>O679*H679</f>
        <v>22.23</v>
      </c>
      <c r="Q679" s="236">
        <v>0</v>
      </c>
      <c r="R679" s="236">
        <f>Q679*H679</f>
        <v>0</v>
      </c>
      <c r="S679" s="236">
        <v>0</v>
      </c>
      <c r="T679" s="237">
        <f>S679*H679</f>
        <v>0</v>
      </c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R679" s="238" t="s">
        <v>268</v>
      </c>
      <c r="AT679" s="238" t="s">
        <v>156</v>
      </c>
      <c r="AU679" s="238" t="s">
        <v>81</v>
      </c>
      <c r="AY679" s="14" t="s">
        <v>154</v>
      </c>
      <c r="BE679" s="239">
        <f>IF(N679="základná",J679,0)</f>
        <v>0</v>
      </c>
      <c r="BF679" s="239">
        <f>IF(N679="znížená",J679,0)</f>
        <v>349.5</v>
      </c>
      <c r="BG679" s="239">
        <f>IF(N679="zákl. prenesená",J679,0)</f>
        <v>0</v>
      </c>
      <c r="BH679" s="239">
        <f>IF(N679="zníž. prenesená",J679,0)</f>
        <v>0</v>
      </c>
      <c r="BI679" s="239">
        <f>IF(N679="nulová",J679,0)</f>
        <v>0</v>
      </c>
      <c r="BJ679" s="14" t="s">
        <v>81</v>
      </c>
      <c r="BK679" s="239">
        <f>ROUND(I679*H679,2)</f>
        <v>349.5</v>
      </c>
      <c r="BL679" s="14" t="s">
        <v>268</v>
      </c>
      <c r="BM679" s="238" t="s">
        <v>1920</v>
      </c>
    </row>
    <row r="680" s="2" customFormat="1" ht="33" customHeight="1">
      <c r="A680" s="31"/>
      <c r="B680" s="32"/>
      <c r="C680" s="227" t="s">
        <v>1921</v>
      </c>
      <c r="D680" s="227" t="s">
        <v>156</v>
      </c>
      <c r="E680" s="228" t="s">
        <v>1922</v>
      </c>
      <c r="F680" s="229" t="s">
        <v>1923</v>
      </c>
      <c r="G680" s="230" t="s">
        <v>159</v>
      </c>
      <c r="H680" s="231">
        <v>70</v>
      </c>
      <c r="I680" s="232">
        <v>2.25</v>
      </c>
      <c r="J680" s="232">
        <f>ROUND(I680*H680,2)</f>
        <v>157.5</v>
      </c>
      <c r="K680" s="233"/>
      <c r="L680" s="34"/>
      <c r="M680" s="234" t="s">
        <v>1</v>
      </c>
      <c r="N680" s="235" t="s">
        <v>38</v>
      </c>
      <c r="O680" s="236">
        <v>0.14299999999999999</v>
      </c>
      <c r="P680" s="236">
        <f>O680*H680</f>
        <v>10.01</v>
      </c>
      <c r="Q680" s="236">
        <v>0</v>
      </c>
      <c r="R680" s="236">
        <f>Q680*H680</f>
        <v>0</v>
      </c>
      <c r="S680" s="236">
        <v>0</v>
      </c>
      <c r="T680" s="237">
        <f>S680*H680</f>
        <v>0</v>
      </c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R680" s="238" t="s">
        <v>268</v>
      </c>
      <c r="AT680" s="238" t="s">
        <v>156</v>
      </c>
      <c r="AU680" s="238" t="s">
        <v>81</v>
      </c>
      <c r="AY680" s="14" t="s">
        <v>154</v>
      </c>
      <c r="BE680" s="239">
        <f>IF(N680="základná",J680,0)</f>
        <v>0</v>
      </c>
      <c r="BF680" s="239">
        <f>IF(N680="znížená",J680,0)</f>
        <v>157.5</v>
      </c>
      <c r="BG680" s="239">
        <f>IF(N680="zákl. prenesená",J680,0)</f>
        <v>0</v>
      </c>
      <c r="BH680" s="239">
        <f>IF(N680="zníž. prenesená",J680,0)</f>
        <v>0</v>
      </c>
      <c r="BI680" s="239">
        <f>IF(N680="nulová",J680,0)</f>
        <v>0</v>
      </c>
      <c r="BJ680" s="14" t="s">
        <v>81</v>
      </c>
      <c r="BK680" s="239">
        <f>ROUND(I680*H680,2)</f>
        <v>157.5</v>
      </c>
      <c r="BL680" s="14" t="s">
        <v>268</v>
      </c>
      <c r="BM680" s="238" t="s">
        <v>1924</v>
      </c>
    </row>
    <row r="681" s="2" customFormat="1" ht="16.5" customHeight="1">
      <c r="A681" s="31"/>
      <c r="B681" s="32"/>
      <c r="C681" s="227" t="s">
        <v>1060</v>
      </c>
      <c r="D681" s="227" t="s">
        <v>156</v>
      </c>
      <c r="E681" s="228" t="s">
        <v>1894</v>
      </c>
      <c r="F681" s="229" t="s">
        <v>1895</v>
      </c>
      <c r="G681" s="230" t="s">
        <v>408</v>
      </c>
      <c r="H681" s="231">
        <v>9.8239999999999998</v>
      </c>
      <c r="I681" s="232">
        <v>11.648785</v>
      </c>
      <c r="J681" s="232">
        <f>ROUND(I681*H681,2)</f>
        <v>114.44</v>
      </c>
      <c r="K681" s="233"/>
      <c r="L681" s="34"/>
      <c r="M681" s="250" t="s">
        <v>1</v>
      </c>
      <c r="N681" s="251" t="s">
        <v>38</v>
      </c>
      <c r="O681" s="252">
        <v>0</v>
      </c>
      <c r="P681" s="252">
        <f>O681*H681</f>
        <v>0</v>
      </c>
      <c r="Q681" s="252">
        <v>0</v>
      </c>
      <c r="R681" s="252">
        <f>Q681*H681</f>
        <v>0</v>
      </c>
      <c r="S681" s="252">
        <v>0</v>
      </c>
      <c r="T681" s="253">
        <f>S681*H681</f>
        <v>0</v>
      </c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R681" s="238" t="s">
        <v>268</v>
      </c>
      <c r="AT681" s="238" t="s">
        <v>156</v>
      </c>
      <c r="AU681" s="238" t="s">
        <v>81</v>
      </c>
      <c r="AY681" s="14" t="s">
        <v>154</v>
      </c>
      <c r="BE681" s="239">
        <f>IF(N681="základná",J681,0)</f>
        <v>0</v>
      </c>
      <c r="BF681" s="239">
        <f>IF(N681="znížená",J681,0)</f>
        <v>114.44</v>
      </c>
      <c r="BG681" s="239">
        <f>IF(N681="zákl. prenesená",J681,0)</f>
        <v>0</v>
      </c>
      <c r="BH681" s="239">
        <f>IF(N681="zníž. prenesená",J681,0)</f>
        <v>0</v>
      </c>
      <c r="BI681" s="239">
        <f>IF(N681="nulová",J681,0)</f>
        <v>0</v>
      </c>
      <c r="BJ681" s="14" t="s">
        <v>81</v>
      </c>
      <c r="BK681" s="239">
        <f>ROUND(I681*H681,2)</f>
        <v>114.44</v>
      </c>
      <c r="BL681" s="14" t="s">
        <v>268</v>
      </c>
      <c r="BM681" s="238" t="s">
        <v>1925</v>
      </c>
    </row>
    <row r="682" s="2" customFormat="1" ht="6.96" customHeight="1">
      <c r="A682" s="31"/>
      <c r="B682" s="64"/>
      <c r="C682" s="65"/>
      <c r="D682" s="65"/>
      <c r="E682" s="65"/>
      <c r="F682" s="65"/>
      <c r="G682" s="65"/>
      <c r="H682" s="65"/>
      <c r="I682" s="65"/>
      <c r="J682" s="65"/>
      <c r="K682" s="65"/>
      <c r="L682" s="34"/>
      <c r="M682" s="31"/>
      <c r="O682" s="31"/>
      <c r="P682" s="31"/>
      <c r="Q682" s="31"/>
      <c r="R682" s="31"/>
      <c r="S682" s="31"/>
      <c r="T682" s="31"/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</row>
  </sheetData>
  <sheetProtection sheet="1" autoFilter="0" formatColumns="0" formatRows="0" objects="1" scenarios="1" spinCount="100000" saltValue="vUFIdFgwd/KTOPa2maXIf1bly848heNlWyUvd/MKLuEwqYds0oedGkICytzQoHvnYnlVrnYgqx2qrN1aASl+SQ==" hashValue="Dmvsa/AMcbGjL/jphh8yVYlJYcokozqSkL2EukqOhfiIb7aBvKgnb0MfD0s/VoUgKiWfXrycDiB6RBn0W67Iaw==" algorithmName="SHA-512" password="CC35"/>
  <autoFilter ref="C154:K681"/>
  <mergeCells count="8">
    <mergeCell ref="E7:H7"/>
    <mergeCell ref="E9:H9"/>
    <mergeCell ref="E27:H27"/>
    <mergeCell ref="E85:H85"/>
    <mergeCell ref="E87:H87"/>
    <mergeCell ref="E145:H145"/>
    <mergeCell ref="E147:H14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7"/>
      <c r="AT3" s="14" t="s">
        <v>72</v>
      </c>
    </row>
    <row r="4" s="1" customFormat="1" ht="24.96" customHeight="1">
      <c r="B4" s="17"/>
      <c r="D4" s="140" t="s">
        <v>94</v>
      </c>
      <c r="L4" s="17"/>
      <c r="M4" s="141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2" t="s">
        <v>13</v>
      </c>
      <c r="L6" s="17"/>
    </row>
    <row r="7" s="1" customFormat="1" ht="16.5" customHeight="1">
      <c r="B7" s="17"/>
      <c r="E7" s="143" t="str">
        <f>'Rekapitulácia stavby'!K6</f>
        <v>Rekonštrukcia objektu Ústavu anorganickej chémie SAV</v>
      </c>
      <c r="F7" s="142"/>
      <c r="G7" s="142"/>
      <c r="H7" s="142"/>
      <c r="L7" s="17"/>
    </row>
    <row r="8" s="2" customFormat="1" ht="12" customHeight="1">
      <c r="A8" s="31"/>
      <c r="B8" s="34"/>
      <c r="C8" s="31"/>
      <c r="D8" s="142" t="s">
        <v>95</v>
      </c>
      <c r="E8" s="31"/>
      <c r="F8" s="31"/>
      <c r="G8" s="31"/>
      <c r="H8" s="31"/>
      <c r="I8" s="31"/>
      <c r="J8" s="31"/>
      <c r="K8" s="31"/>
      <c r="L8" s="6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6.5" customHeight="1">
      <c r="A9" s="31"/>
      <c r="B9" s="34"/>
      <c r="C9" s="31"/>
      <c r="D9" s="31"/>
      <c r="E9" s="144" t="s">
        <v>1926</v>
      </c>
      <c r="F9" s="31"/>
      <c r="G9" s="31"/>
      <c r="H9" s="31"/>
      <c r="I9" s="31"/>
      <c r="J9" s="31"/>
      <c r="K9" s="31"/>
      <c r="L9" s="6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>
      <c r="A10" s="31"/>
      <c r="B10" s="34"/>
      <c r="C10" s="31"/>
      <c r="D10" s="31"/>
      <c r="E10" s="31"/>
      <c r="F10" s="31"/>
      <c r="G10" s="31"/>
      <c r="H10" s="31"/>
      <c r="I10" s="31"/>
      <c r="J10" s="31"/>
      <c r="K10" s="31"/>
      <c r="L10" s="6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2" customHeight="1">
      <c r="A11" s="31"/>
      <c r="B11" s="34"/>
      <c r="C11" s="31"/>
      <c r="D11" s="142" t="s">
        <v>15</v>
      </c>
      <c r="E11" s="31"/>
      <c r="F11" s="145" t="s">
        <v>1</v>
      </c>
      <c r="G11" s="31"/>
      <c r="H11" s="31"/>
      <c r="I11" s="142" t="s">
        <v>16</v>
      </c>
      <c r="J11" s="145" t="s">
        <v>1</v>
      </c>
      <c r="K11" s="31"/>
      <c r="L11" s="6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4"/>
      <c r="C12" s="31"/>
      <c r="D12" s="142" t="s">
        <v>17</v>
      </c>
      <c r="E12" s="31"/>
      <c r="F12" s="145" t="s">
        <v>18</v>
      </c>
      <c r="G12" s="31"/>
      <c r="H12" s="31"/>
      <c r="I12" s="142" t="s">
        <v>19</v>
      </c>
      <c r="J12" s="146" t="str">
        <f>'Rekapitulácia stavby'!AN8</f>
        <v>16. 8. 2021</v>
      </c>
      <c r="K12" s="31"/>
      <c r="L12" s="6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4"/>
      <c r="C13" s="31"/>
      <c r="D13" s="31"/>
      <c r="E13" s="31"/>
      <c r="F13" s="31"/>
      <c r="G13" s="31"/>
      <c r="H13" s="31"/>
      <c r="I13" s="31"/>
      <c r="J13" s="31"/>
      <c r="K13" s="31"/>
      <c r="L13" s="6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4"/>
      <c r="C14" s="31"/>
      <c r="D14" s="142" t="s">
        <v>21</v>
      </c>
      <c r="E14" s="31"/>
      <c r="F14" s="31"/>
      <c r="G14" s="31"/>
      <c r="H14" s="31"/>
      <c r="I14" s="142" t="s">
        <v>22</v>
      </c>
      <c r="J14" s="145" t="str">
        <f>IF('Rekapitulácia stavby'!AN10="","",'Rekapitulácia stavby'!AN10)</f>
        <v/>
      </c>
      <c r="K14" s="31"/>
      <c r="L14" s="6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4"/>
      <c r="C15" s="31"/>
      <c r="D15" s="31"/>
      <c r="E15" s="145" t="str">
        <f>IF('Rekapitulácia stavby'!E11="","",'Rekapitulácia stavby'!E11)</f>
        <v xml:space="preserve"> </v>
      </c>
      <c r="F15" s="31"/>
      <c r="G15" s="31"/>
      <c r="H15" s="31"/>
      <c r="I15" s="142" t="s">
        <v>23</v>
      </c>
      <c r="J15" s="145" t="str">
        <f>IF('Rekapitulácia stavby'!AN11="","",'Rekapitulácia stavby'!AN11)</f>
        <v/>
      </c>
      <c r="K15" s="31"/>
      <c r="L15" s="6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4"/>
      <c r="C16" s="31"/>
      <c r="D16" s="31"/>
      <c r="E16" s="31"/>
      <c r="F16" s="31"/>
      <c r="G16" s="31"/>
      <c r="H16" s="31"/>
      <c r="I16" s="31"/>
      <c r="J16" s="31"/>
      <c r="K16" s="31"/>
      <c r="L16" s="6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4"/>
      <c r="C17" s="31"/>
      <c r="D17" s="142" t="s">
        <v>24</v>
      </c>
      <c r="E17" s="31"/>
      <c r="F17" s="31"/>
      <c r="G17" s="31"/>
      <c r="H17" s="31"/>
      <c r="I17" s="142" t="s">
        <v>22</v>
      </c>
      <c r="J17" s="145" t="s">
        <v>1</v>
      </c>
      <c r="K17" s="31"/>
      <c r="L17" s="6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4"/>
      <c r="C18" s="31"/>
      <c r="D18" s="31"/>
      <c r="E18" s="145" t="s">
        <v>25</v>
      </c>
      <c r="F18" s="31"/>
      <c r="G18" s="31"/>
      <c r="H18" s="31"/>
      <c r="I18" s="142" t="s">
        <v>23</v>
      </c>
      <c r="J18" s="145" t="s">
        <v>1</v>
      </c>
      <c r="K18" s="31"/>
      <c r="L18" s="6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4"/>
      <c r="C19" s="31"/>
      <c r="D19" s="31"/>
      <c r="E19" s="31"/>
      <c r="F19" s="31"/>
      <c r="G19" s="31"/>
      <c r="H19" s="31"/>
      <c r="I19" s="31"/>
      <c r="J19" s="31"/>
      <c r="K19" s="31"/>
      <c r="L19" s="6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4"/>
      <c r="C20" s="31"/>
      <c r="D20" s="142" t="s">
        <v>26</v>
      </c>
      <c r="E20" s="31"/>
      <c r="F20" s="31"/>
      <c r="G20" s="31"/>
      <c r="H20" s="31"/>
      <c r="I20" s="142" t="s">
        <v>22</v>
      </c>
      <c r="J20" s="145" t="str">
        <f>IF('Rekapitulácia stavby'!AN16="","",'Rekapitulácia stavby'!AN16)</f>
        <v/>
      </c>
      <c r="K20" s="31"/>
      <c r="L20" s="6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4"/>
      <c r="C21" s="31"/>
      <c r="D21" s="31"/>
      <c r="E21" s="145" t="str">
        <f>IF('Rekapitulácia stavby'!E17="","",'Rekapitulácia stavby'!E17)</f>
        <v xml:space="preserve"> </v>
      </c>
      <c r="F21" s="31"/>
      <c r="G21" s="31"/>
      <c r="H21" s="31"/>
      <c r="I21" s="142" t="s">
        <v>23</v>
      </c>
      <c r="J21" s="145" t="str">
        <f>IF('Rekapitulácia stavby'!AN17="","",'Rekapitulácia stavby'!AN17)</f>
        <v/>
      </c>
      <c r="K21" s="31"/>
      <c r="L21" s="6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4"/>
      <c r="C22" s="31"/>
      <c r="D22" s="31"/>
      <c r="E22" s="31"/>
      <c r="F22" s="31"/>
      <c r="G22" s="31"/>
      <c r="H22" s="31"/>
      <c r="I22" s="31"/>
      <c r="J22" s="31"/>
      <c r="K22" s="31"/>
      <c r="L22" s="6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4"/>
      <c r="C23" s="31"/>
      <c r="D23" s="142" t="s">
        <v>28</v>
      </c>
      <c r="E23" s="31"/>
      <c r="F23" s="31"/>
      <c r="G23" s="31"/>
      <c r="H23" s="31"/>
      <c r="I23" s="142" t="s">
        <v>22</v>
      </c>
      <c r="J23" s="145" t="str">
        <f>IF('Rekapitulácia stavby'!AN19="","",'Rekapitulácia stavby'!AN19)</f>
        <v/>
      </c>
      <c r="K23" s="31"/>
      <c r="L23" s="6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4"/>
      <c r="C24" s="31"/>
      <c r="D24" s="31"/>
      <c r="E24" s="145" t="str">
        <f>IF('Rekapitulácia stavby'!E20="","",'Rekapitulácia stavby'!E20)</f>
        <v xml:space="preserve"> </v>
      </c>
      <c r="F24" s="31"/>
      <c r="G24" s="31"/>
      <c r="H24" s="31"/>
      <c r="I24" s="142" t="s">
        <v>23</v>
      </c>
      <c r="J24" s="145" t="str">
        <f>IF('Rekapitulácia stavby'!AN20="","",'Rekapitulácia stavby'!AN20)</f>
        <v/>
      </c>
      <c r="K24" s="31"/>
      <c r="L24" s="6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4"/>
      <c r="C25" s="31"/>
      <c r="D25" s="31"/>
      <c r="E25" s="31"/>
      <c r="F25" s="31"/>
      <c r="G25" s="31"/>
      <c r="H25" s="31"/>
      <c r="I25" s="31"/>
      <c r="J25" s="31"/>
      <c r="K25" s="31"/>
      <c r="L25" s="6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4"/>
      <c r="C26" s="31"/>
      <c r="D26" s="142" t="s">
        <v>29</v>
      </c>
      <c r="E26" s="31"/>
      <c r="F26" s="31"/>
      <c r="G26" s="31"/>
      <c r="H26" s="31"/>
      <c r="I26" s="31"/>
      <c r="J26" s="31"/>
      <c r="K26" s="31"/>
      <c r="L26" s="6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1"/>
      <c r="B28" s="34"/>
      <c r="C28" s="31"/>
      <c r="D28" s="31"/>
      <c r="E28" s="31"/>
      <c r="F28" s="31"/>
      <c r="G28" s="31"/>
      <c r="H28" s="31"/>
      <c r="I28" s="31"/>
      <c r="J28" s="31"/>
      <c r="K28" s="31"/>
      <c r="L28" s="6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4"/>
      <c r="C29" s="31"/>
      <c r="D29" s="151"/>
      <c r="E29" s="151"/>
      <c r="F29" s="151"/>
      <c r="G29" s="151"/>
      <c r="H29" s="151"/>
      <c r="I29" s="151"/>
      <c r="J29" s="151"/>
      <c r="K29" s="151"/>
      <c r="L29" s="6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14.4" customHeight="1">
      <c r="A30" s="31"/>
      <c r="B30" s="34"/>
      <c r="C30" s="31"/>
      <c r="D30" s="145" t="s">
        <v>97</v>
      </c>
      <c r="E30" s="31"/>
      <c r="F30" s="31"/>
      <c r="G30" s="31"/>
      <c r="H30" s="31"/>
      <c r="I30" s="31"/>
      <c r="J30" s="152">
        <f>J96</f>
        <v>6676.8300000000008</v>
      </c>
      <c r="K30" s="31"/>
      <c r="L30" s="6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14.4" customHeight="1">
      <c r="A31" s="31"/>
      <c r="B31" s="34"/>
      <c r="C31" s="31"/>
      <c r="D31" s="153" t="s">
        <v>98</v>
      </c>
      <c r="E31" s="31"/>
      <c r="F31" s="31"/>
      <c r="G31" s="31"/>
      <c r="H31" s="31"/>
      <c r="I31" s="31"/>
      <c r="J31" s="152">
        <f>J104</f>
        <v>0</v>
      </c>
      <c r="K31" s="31"/>
      <c r="L31" s="6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4"/>
      <c r="C32" s="31"/>
      <c r="D32" s="154" t="s">
        <v>32</v>
      </c>
      <c r="E32" s="31"/>
      <c r="F32" s="31"/>
      <c r="G32" s="31"/>
      <c r="H32" s="31"/>
      <c r="I32" s="31"/>
      <c r="J32" s="155">
        <f>ROUND(J30 + J31, 2)</f>
        <v>6676.8299999999999</v>
      </c>
      <c r="K32" s="31"/>
      <c r="L32" s="6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4"/>
      <c r="C33" s="31"/>
      <c r="D33" s="151"/>
      <c r="E33" s="151"/>
      <c r="F33" s="151"/>
      <c r="G33" s="151"/>
      <c r="H33" s="151"/>
      <c r="I33" s="151"/>
      <c r="J33" s="151"/>
      <c r="K33" s="151"/>
      <c r="L33" s="6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4"/>
      <c r="C34" s="31"/>
      <c r="D34" s="31"/>
      <c r="E34" s="31"/>
      <c r="F34" s="156" t="s">
        <v>34</v>
      </c>
      <c r="G34" s="31"/>
      <c r="H34" s="31"/>
      <c r="I34" s="156" t="s">
        <v>33</v>
      </c>
      <c r="J34" s="156" t="s">
        <v>35</v>
      </c>
      <c r="K34" s="31"/>
      <c r="L34" s="6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4"/>
      <c r="C35" s="31"/>
      <c r="D35" s="157" t="s">
        <v>36</v>
      </c>
      <c r="E35" s="158" t="s">
        <v>37</v>
      </c>
      <c r="F35" s="159">
        <f>ROUND((SUM(BE104:BE105) + SUM(BE125:BE146)),  2)</f>
        <v>0</v>
      </c>
      <c r="G35" s="160"/>
      <c r="H35" s="160"/>
      <c r="I35" s="161">
        <v>0.20000000000000001</v>
      </c>
      <c r="J35" s="159">
        <f>ROUND(((SUM(BE104:BE105) + SUM(BE125:BE146))*I35),  2)</f>
        <v>0</v>
      </c>
      <c r="K35" s="31"/>
      <c r="L35" s="6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4"/>
      <c r="C36" s="31"/>
      <c r="D36" s="31"/>
      <c r="E36" s="158" t="s">
        <v>38</v>
      </c>
      <c r="F36" s="162">
        <f>ROUND((SUM(BF104:BF105) + SUM(BF125:BF146)),  2)</f>
        <v>6676.8299999999999</v>
      </c>
      <c r="G36" s="31"/>
      <c r="H36" s="31"/>
      <c r="I36" s="163">
        <v>0.20000000000000001</v>
      </c>
      <c r="J36" s="162">
        <f>ROUND(((SUM(BF104:BF105) + SUM(BF125:BF146))*I36),  2)</f>
        <v>1335.3699999999999</v>
      </c>
      <c r="K36" s="31"/>
      <c r="L36" s="6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4"/>
      <c r="C37" s="31"/>
      <c r="D37" s="31"/>
      <c r="E37" s="142" t="s">
        <v>39</v>
      </c>
      <c r="F37" s="162">
        <f>ROUND((SUM(BG104:BG105) + SUM(BG125:BG146)),  2)</f>
        <v>0</v>
      </c>
      <c r="G37" s="31"/>
      <c r="H37" s="31"/>
      <c r="I37" s="163">
        <v>0.20000000000000001</v>
      </c>
      <c r="J37" s="162">
        <f>0</f>
        <v>0</v>
      </c>
      <c r="K37" s="31"/>
      <c r="L37" s="6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4"/>
      <c r="C38" s="31"/>
      <c r="D38" s="31"/>
      <c r="E38" s="142" t="s">
        <v>40</v>
      </c>
      <c r="F38" s="162">
        <f>ROUND((SUM(BH104:BH105) + SUM(BH125:BH146)),  2)</f>
        <v>0</v>
      </c>
      <c r="G38" s="31"/>
      <c r="H38" s="31"/>
      <c r="I38" s="163">
        <v>0.20000000000000001</v>
      </c>
      <c r="J38" s="162">
        <f>0</f>
        <v>0</v>
      </c>
      <c r="K38" s="31"/>
      <c r="L38" s="6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4"/>
      <c r="C39" s="31"/>
      <c r="D39" s="31"/>
      <c r="E39" s="158" t="s">
        <v>41</v>
      </c>
      <c r="F39" s="159">
        <f>ROUND((SUM(BI104:BI105) + SUM(BI125:BI146)),  2)</f>
        <v>0</v>
      </c>
      <c r="G39" s="160"/>
      <c r="H39" s="160"/>
      <c r="I39" s="161">
        <v>0</v>
      </c>
      <c r="J39" s="159">
        <f>0</f>
        <v>0</v>
      </c>
      <c r="K39" s="31"/>
      <c r="L39" s="6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4"/>
      <c r="C40" s="31"/>
      <c r="D40" s="31"/>
      <c r="E40" s="31"/>
      <c r="F40" s="31"/>
      <c r="G40" s="31"/>
      <c r="H40" s="31"/>
      <c r="I40" s="31"/>
      <c r="J40" s="31"/>
      <c r="K40" s="31"/>
      <c r="L40" s="6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4"/>
      <c r="C41" s="164"/>
      <c r="D41" s="165" t="s">
        <v>42</v>
      </c>
      <c r="E41" s="166"/>
      <c r="F41" s="166"/>
      <c r="G41" s="167" t="s">
        <v>43</v>
      </c>
      <c r="H41" s="168" t="s">
        <v>44</v>
      </c>
      <c r="I41" s="166"/>
      <c r="J41" s="169">
        <f>SUM(J32:J39)</f>
        <v>8012.1999999999998</v>
      </c>
      <c r="K41" s="170"/>
      <c r="L41" s="6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4"/>
      <c r="C42" s="31"/>
      <c r="D42" s="31"/>
      <c r="E42" s="31"/>
      <c r="F42" s="31"/>
      <c r="G42" s="31"/>
      <c r="H42" s="31"/>
      <c r="I42" s="31"/>
      <c r="J42" s="31"/>
      <c r="K42" s="31"/>
      <c r="L42" s="6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71" t="s">
        <v>45</v>
      </c>
      <c r="E50" s="172"/>
      <c r="F50" s="172"/>
      <c r="G50" s="171" t="s">
        <v>46</v>
      </c>
      <c r="H50" s="172"/>
      <c r="I50" s="172"/>
      <c r="J50" s="172"/>
      <c r="K50" s="172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1"/>
      <c r="B61" s="34"/>
      <c r="C61" s="31"/>
      <c r="D61" s="173" t="s">
        <v>47</v>
      </c>
      <c r="E61" s="174"/>
      <c r="F61" s="175" t="s">
        <v>48</v>
      </c>
      <c r="G61" s="173" t="s">
        <v>47</v>
      </c>
      <c r="H61" s="174"/>
      <c r="I61" s="174"/>
      <c r="J61" s="176" t="s">
        <v>48</v>
      </c>
      <c r="K61" s="174"/>
      <c r="L61" s="6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1"/>
      <c r="B65" s="34"/>
      <c r="C65" s="31"/>
      <c r="D65" s="171" t="s">
        <v>49</v>
      </c>
      <c r="E65" s="177"/>
      <c r="F65" s="177"/>
      <c r="G65" s="171" t="s">
        <v>50</v>
      </c>
      <c r="H65" s="177"/>
      <c r="I65" s="177"/>
      <c r="J65" s="177"/>
      <c r="K65" s="177"/>
      <c r="L65" s="6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1"/>
      <c r="B76" s="34"/>
      <c r="C76" s="31"/>
      <c r="D76" s="173" t="s">
        <v>47</v>
      </c>
      <c r="E76" s="174"/>
      <c r="F76" s="175" t="s">
        <v>48</v>
      </c>
      <c r="G76" s="173" t="s">
        <v>47</v>
      </c>
      <c r="H76" s="174"/>
      <c r="I76" s="174"/>
      <c r="J76" s="176" t="s">
        <v>48</v>
      </c>
      <c r="K76" s="174"/>
      <c r="L76" s="6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33"/>
      <c r="J82" s="33"/>
      <c r="K82" s="33"/>
      <c r="L82" s="6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6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6" t="s">
        <v>13</v>
      </c>
      <c r="D84" s="33"/>
      <c r="E84" s="33"/>
      <c r="F84" s="33"/>
      <c r="G84" s="33"/>
      <c r="H84" s="33"/>
      <c r="I84" s="33"/>
      <c r="J84" s="33"/>
      <c r="K84" s="33"/>
      <c r="L84" s="6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3"/>
      <c r="D85" s="33"/>
      <c r="E85" s="182" t="str">
        <f>E7</f>
        <v>Rekonštrukcia objektu Ústavu anorganickej chémie SAV</v>
      </c>
      <c r="F85" s="26"/>
      <c r="G85" s="26"/>
      <c r="H85" s="26"/>
      <c r="I85" s="33"/>
      <c r="J85" s="33"/>
      <c r="K85" s="33"/>
      <c r="L85" s="6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2" customFormat="1" ht="12" customHeight="1">
      <c r="A86" s="31"/>
      <c r="B86" s="32"/>
      <c r="C86" s="26" t="s">
        <v>95</v>
      </c>
      <c r="D86" s="33"/>
      <c r="E86" s="33"/>
      <c r="F86" s="33"/>
      <c r="G86" s="33"/>
      <c r="H86" s="33"/>
      <c r="I86" s="33"/>
      <c r="J86" s="33"/>
      <c r="K86" s="33"/>
      <c r="L86" s="6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="2" customFormat="1" ht="16.5" customHeight="1">
      <c r="A87" s="31"/>
      <c r="B87" s="32"/>
      <c r="C87" s="33"/>
      <c r="D87" s="33"/>
      <c r="E87" s="74" t="str">
        <f>E9</f>
        <v>2 - SO O2,O3 Vodovod, kanalizácia</v>
      </c>
      <c r="F87" s="33"/>
      <c r="G87" s="33"/>
      <c r="H87" s="33"/>
      <c r="I87" s="33"/>
      <c r="J87" s="33"/>
      <c r="K87" s="33"/>
      <c r="L87" s="6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6.96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6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2" customHeight="1">
      <c r="A89" s="31"/>
      <c r="B89" s="32"/>
      <c r="C89" s="26" t="s">
        <v>17</v>
      </c>
      <c r="D89" s="33"/>
      <c r="E89" s="33"/>
      <c r="F89" s="23" t="str">
        <f>F12</f>
        <v xml:space="preserve"> </v>
      </c>
      <c r="G89" s="33"/>
      <c r="H89" s="33"/>
      <c r="I89" s="26" t="s">
        <v>19</v>
      </c>
      <c r="J89" s="77" t="str">
        <f>IF(J12="","",J12)</f>
        <v>16. 8. 2021</v>
      </c>
      <c r="K89" s="33"/>
      <c r="L89" s="6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6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5.15" customHeight="1">
      <c r="A91" s="31"/>
      <c r="B91" s="32"/>
      <c r="C91" s="26" t="s">
        <v>21</v>
      </c>
      <c r="D91" s="33"/>
      <c r="E91" s="33"/>
      <c r="F91" s="23" t="str">
        <f>E15</f>
        <v xml:space="preserve"> </v>
      </c>
      <c r="G91" s="33"/>
      <c r="H91" s="33"/>
      <c r="I91" s="26" t="s">
        <v>26</v>
      </c>
      <c r="J91" s="27" t="str">
        <f>E21</f>
        <v xml:space="preserve"> </v>
      </c>
      <c r="K91" s="33"/>
      <c r="L91" s="6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15.15" customHeight="1">
      <c r="A92" s="31"/>
      <c r="B92" s="32"/>
      <c r="C92" s="26" t="s">
        <v>24</v>
      </c>
      <c r="D92" s="33"/>
      <c r="E92" s="33"/>
      <c r="F92" s="23" t="str">
        <f>IF(E18="","",E18)</f>
        <v>ROKO SLOVAKIA s.r.o.</v>
      </c>
      <c r="G92" s="33"/>
      <c r="H92" s="33"/>
      <c r="I92" s="26" t="s">
        <v>28</v>
      </c>
      <c r="J92" s="27" t="str">
        <f>E24</f>
        <v xml:space="preserve"> </v>
      </c>
      <c r="K92" s="33"/>
      <c r="L92" s="6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0.32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6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29.28" customHeight="1">
      <c r="A94" s="31"/>
      <c r="B94" s="32"/>
      <c r="C94" s="183" t="s">
        <v>100</v>
      </c>
      <c r="D94" s="136"/>
      <c r="E94" s="136"/>
      <c r="F94" s="136"/>
      <c r="G94" s="136"/>
      <c r="H94" s="136"/>
      <c r="I94" s="136"/>
      <c r="J94" s="184" t="s">
        <v>101</v>
      </c>
      <c r="K94" s="136"/>
      <c r="L94" s="6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6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2.8" customHeight="1">
      <c r="A96" s="31"/>
      <c r="B96" s="32"/>
      <c r="C96" s="185" t="s">
        <v>102</v>
      </c>
      <c r="D96" s="33"/>
      <c r="E96" s="33"/>
      <c r="F96" s="33"/>
      <c r="G96" s="33"/>
      <c r="H96" s="33"/>
      <c r="I96" s="33"/>
      <c r="J96" s="108">
        <f>J125</f>
        <v>6676.8300000000008</v>
      </c>
      <c r="K96" s="33"/>
      <c r="L96" s="6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103</v>
      </c>
    </row>
    <row r="97" s="9" customFormat="1" ht="24.96" customHeight="1">
      <c r="A97" s="9"/>
      <c r="B97" s="186"/>
      <c r="C97" s="187"/>
      <c r="D97" s="188" t="s">
        <v>104</v>
      </c>
      <c r="E97" s="189"/>
      <c r="F97" s="189"/>
      <c r="G97" s="189"/>
      <c r="H97" s="189"/>
      <c r="I97" s="189"/>
      <c r="J97" s="190">
        <f>J126</f>
        <v>6676.8300000000008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105</v>
      </c>
      <c r="E98" s="195"/>
      <c r="F98" s="195"/>
      <c r="G98" s="195"/>
      <c r="H98" s="195"/>
      <c r="I98" s="195"/>
      <c r="J98" s="196">
        <f>J127</f>
        <v>1197.74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108</v>
      </c>
      <c r="E99" s="195"/>
      <c r="F99" s="195"/>
      <c r="G99" s="195"/>
      <c r="H99" s="195"/>
      <c r="I99" s="195"/>
      <c r="J99" s="196">
        <f>J131</f>
        <v>263.20999999999998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1927</v>
      </c>
      <c r="E100" s="195"/>
      <c r="F100" s="195"/>
      <c r="G100" s="195"/>
      <c r="H100" s="195"/>
      <c r="I100" s="195"/>
      <c r="J100" s="196">
        <f>J133</f>
        <v>4376.1600000000008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111</v>
      </c>
      <c r="E101" s="195"/>
      <c r="F101" s="195"/>
      <c r="G101" s="195"/>
      <c r="H101" s="195"/>
      <c r="I101" s="195"/>
      <c r="J101" s="196">
        <f>J145</f>
        <v>839.72000000000003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6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="2" customFormat="1" ht="6.96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6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="2" customFormat="1" ht="29.28" customHeight="1">
      <c r="A104" s="31"/>
      <c r="B104" s="32"/>
      <c r="C104" s="185" t="s">
        <v>139</v>
      </c>
      <c r="D104" s="33"/>
      <c r="E104" s="33"/>
      <c r="F104" s="33"/>
      <c r="G104" s="33"/>
      <c r="H104" s="33"/>
      <c r="I104" s="33"/>
      <c r="J104" s="198">
        <v>0</v>
      </c>
      <c r="K104" s="33"/>
      <c r="L104" s="61"/>
      <c r="N104" s="199" t="s">
        <v>36</v>
      </c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="2" customFormat="1" ht="18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6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="2" customFormat="1" ht="29.28" customHeight="1">
      <c r="A106" s="31"/>
      <c r="B106" s="32"/>
      <c r="C106" s="135" t="s">
        <v>93</v>
      </c>
      <c r="D106" s="136"/>
      <c r="E106" s="136"/>
      <c r="F106" s="136"/>
      <c r="G106" s="136"/>
      <c r="H106" s="136"/>
      <c r="I106" s="136"/>
      <c r="J106" s="137">
        <f>ROUND(J96+J104,2)</f>
        <v>6676.8299999999999</v>
      </c>
      <c r="K106" s="136"/>
      <c r="L106" s="6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6.96" customHeight="1">
      <c r="A107" s="31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6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11" s="2" customFormat="1" ht="6.96" customHeight="1">
      <c r="A111" s="31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24.96" customHeight="1">
      <c r="A112" s="31"/>
      <c r="B112" s="32"/>
      <c r="C112" s="20" t="s">
        <v>140</v>
      </c>
      <c r="D112" s="33"/>
      <c r="E112" s="33"/>
      <c r="F112" s="33"/>
      <c r="G112" s="33"/>
      <c r="H112" s="33"/>
      <c r="I112" s="33"/>
      <c r="J112" s="33"/>
      <c r="K112" s="33"/>
      <c r="L112" s="6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6.96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6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2" customHeight="1">
      <c r="A114" s="31"/>
      <c r="B114" s="32"/>
      <c r="C114" s="26" t="s">
        <v>13</v>
      </c>
      <c r="D114" s="33"/>
      <c r="E114" s="33"/>
      <c r="F114" s="33"/>
      <c r="G114" s="33"/>
      <c r="H114" s="33"/>
      <c r="I114" s="33"/>
      <c r="J114" s="33"/>
      <c r="K114" s="33"/>
      <c r="L114" s="6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6.5" customHeight="1">
      <c r="A115" s="31"/>
      <c r="B115" s="32"/>
      <c r="C115" s="33"/>
      <c r="D115" s="33"/>
      <c r="E115" s="182" t="str">
        <f>E7</f>
        <v>Rekonštrukcia objektu Ústavu anorganickej chémie SAV</v>
      </c>
      <c r="F115" s="26"/>
      <c r="G115" s="26"/>
      <c r="H115" s="26"/>
      <c r="I115" s="33"/>
      <c r="J115" s="33"/>
      <c r="K115" s="33"/>
      <c r="L115" s="6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6" t="s">
        <v>95</v>
      </c>
      <c r="D116" s="33"/>
      <c r="E116" s="33"/>
      <c r="F116" s="33"/>
      <c r="G116" s="33"/>
      <c r="H116" s="33"/>
      <c r="I116" s="33"/>
      <c r="J116" s="33"/>
      <c r="K116" s="33"/>
      <c r="L116" s="6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6.5" customHeight="1">
      <c r="A117" s="31"/>
      <c r="B117" s="32"/>
      <c r="C117" s="33"/>
      <c r="D117" s="33"/>
      <c r="E117" s="74" t="str">
        <f>E9</f>
        <v>2 - SO O2,O3 Vodovod, kanalizácia</v>
      </c>
      <c r="F117" s="33"/>
      <c r="G117" s="33"/>
      <c r="H117" s="33"/>
      <c r="I117" s="33"/>
      <c r="J117" s="33"/>
      <c r="K117" s="33"/>
      <c r="L117" s="6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6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2" customHeight="1">
      <c r="A119" s="31"/>
      <c r="B119" s="32"/>
      <c r="C119" s="26" t="s">
        <v>17</v>
      </c>
      <c r="D119" s="33"/>
      <c r="E119" s="33"/>
      <c r="F119" s="23" t="str">
        <f>F12</f>
        <v xml:space="preserve"> </v>
      </c>
      <c r="G119" s="33"/>
      <c r="H119" s="33"/>
      <c r="I119" s="26" t="s">
        <v>19</v>
      </c>
      <c r="J119" s="77" t="str">
        <f>IF(J12="","",J12)</f>
        <v>16. 8. 2021</v>
      </c>
      <c r="K119" s="33"/>
      <c r="L119" s="6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6.96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6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5.15" customHeight="1">
      <c r="A121" s="31"/>
      <c r="B121" s="32"/>
      <c r="C121" s="26" t="s">
        <v>21</v>
      </c>
      <c r="D121" s="33"/>
      <c r="E121" s="33"/>
      <c r="F121" s="23" t="str">
        <f>E15</f>
        <v xml:space="preserve"> </v>
      </c>
      <c r="G121" s="33"/>
      <c r="H121" s="33"/>
      <c r="I121" s="26" t="s">
        <v>26</v>
      </c>
      <c r="J121" s="27" t="str">
        <f>E21</f>
        <v xml:space="preserve"> </v>
      </c>
      <c r="K121" s="33"/>
      <c r="L121" s="6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5.15" customHeight="1">
      <c r="A122" s="31"/>
      <c r="B122" s="32"/>
      <c r="C122" s="26" t="s">
        <v>24</v>
      </c>
      <c r="D122" s="33"/>
      <c r="E122" s="33"/>
      <c r="F122" s="23" t="str">
        <f>IF(E18="","",E18)</f>
        <v>ROKO SLOVAKIA s.r.o.</v>
      </c>
      <c r="G122" s="33"/>
      <c r="H122" s="33"/>
      <c r="I122" s="26" t="s">
        <v>28</v>
      </c>
      <c r="J122" s="27" t="str">
        <f>E24</f>
        <v xml:space="preserve"> </v>
      </c>
      <c r="K122" s="33"/>
      <c r="L122" s="6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0.32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6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11" customFormat="1" ht="29.28" customHeight="1">
      <c r="A124" s="200"/>
      <c r="B124" s="201"/>
      <c r="C124" s="202" t="s">
        <v>141</v>
      </c>
      <c r="D124" s="203" t="s">
        <v>57</v>
      </c>
      <c r="E124" s="203" t="s">
        <v>53</v>
      </c>
      <c r="F124" s="203" t="s">
        <v>54</v>
      </c>
      <c r="G124" s="203" t="s">
        <v>142</v>
      </c>
      <c r="H124" s="203" t="s">
        <v>143</v>
      </c>
      <c r="I124" s="203" t="s">
        <v>144</v>
      </c>
      <c r="J124" s="204" t="s">
        <v>101</v>
      </c>
      <c r="K124" s="205" t="s">
        <v>145</v>
      </c>
      <c r="L124" s="206"/>
      <c r="M124" s="98" t="s">
        <v>1</v>
      </c>
      <c r="N124" s="99" t="s">
        <v>36</v>
      </c>
      <c r="O124" s="99" t="s">
        <v>146</v>
      </c>
      <c r="P124" s="99" t="s">
        <v>147</v>
      </c>
      <c r="Q124" s="99" t="s">
        <v>148</v>
      </c>
      <c r="R124" s="99" t="s">
        <v>149</v>
      </c>
      <c r="S124" s="99" t="s">
        <v>150</v>
      </c>
      <c r="T124" s="100" t="s">
        <v>151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1"/>
      <c r="B125" s="32"/>
      <c r="C125" s="105" t="s">
        <v>97</v>
      </c>
      <c r="D125" s="33"/>
      <c r="E125" s="33"/>
      <c r="F125" s="33"/>
      <c r="G125" s="33"/>
      <c r="H125" s="33"/>
      <c r="I125" s="33"/>
      <c r="J125" s="207">
        <f>BK125</f>
        <v>6676.8300000000008</v>
      </c>
      <c r="K125" s="33"/>
      <c r="L125" s="34"/>
      <c r="M125" s="101"/>
      <c r="N125" s="208"/>
      <c r="O125" s="102"/>
      <c r="P125" s="209">
        <f>P126</f>
        <v>182.90970799999997</v>
      </c>
      <c r="Q125" s="102"/>
      <c r="R125" s="209">
        <f>R126</f>
        <v>16.726268982600001</v>
      </c>
      <c r="S125" s="102"/>
      <c r="T125" s="210">
        <f>T126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71</v>
      </c>
      <c r="AU125" s="14" t="s">
        <v>103</v>
      </c>
      <c r="BK125" s="211">
        <f>BK126</f>
        <v>6676.8300000000008</v>
      </c>
    </row>
    <row r="126" s="12" customFormat="1" ht="25.92" customHeight="1">
      <c r="A126" s="12"/>
      <c r="B126" s="212"/>
      <c r="C126" s="213"/>
      <c r="D126" s="214" t="s">
        <v>71</v>
      </c>
      <c r="E126" s="215" t="s">
        <v>152</v>
      </c>
      <c r="F126" s="215" t="s">
        <v>153</v>
      </c>
      <c r="G126" s="213"/>
      <c r="H126" s="213"/>
      <c r="I126" s="213"/>
      <c r="J126" s="216">
        <f>BK126</f>
        <v>6676.8300000000008</v>
      </c>
      <c r="K126" s="213"/>
      <c r="L126" s="217"/>
      <c r="M126" s="218"/>
      <c r="N126" s="219"/>
      <c r="O126" s="219"/>
      <c r="P126" s="220">
        <f>P127+P131+P133+P145</f>
        <v>182.90970799999997</v>
      </c>
      <c r="Q126" s="219"/>
      <c r="R126" s="220">
        <f>R127+R131+R133+R145</f>
        <v>16.726268982600001</v>
      </c>
      <c r="S126" s="219"/>
      <c r="T126" s="221">
        <f>T127+T131+T133+T145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77</v>
      </c>
      <c r="AT126" s="223" t="s">
        <v>71</v>
      </c>
      <c r="AU126" s="223" t="s">
        <v>72</v>
      </c>
      <c r="AY126" s="222" t="s">
        <v>154</v>
      </c>
      <c r="BK126" s="224">
        <f>BK127+BK131+BK133+BK145</f>
        <v>6676.8300000000008</v>
      </c>
    </row>
    <row r="127" s="12" customFormat="1" ht="22.8" customHeight="1">
      <c r="A127" s="12"/>
      <c r="B127" s="212"/>
      <c r="C127" s="213"/>
      <c r="D127" s="214" t="s">
        <v>71</v>
      </c>
      <c r="E127" s="225" t="s">
        <v>77</v>
      </c>
      <c r="F127" s="225" t="s">
        <v>155</v>
      </c>
      <c r="G127" s="213"/>
      <c r="H127" s="213"/>
      <c r="I127" s="213"/>
      <c r="J127" s="226">
        <f>BK127</f>
        <v>1197.74</v>
      </c>
      <c r="K127" s="213"/>
      <c r="L127" s="217"/>
      <c r="M127" s="218"/>
      <c r="N127" s="219"/>
      <c r="O127" s="219"/>
      <c r="P127" s="220">
        <f>SUM(P128:P130)</f>
        <v>92.215440000000001</v>
      </c>
      <c r="Q127" s="219"/>
      <c r="R127" s="220">
        <f>SUM(R128:R130)</f>
        <v>0</v>
      </c>
      <c r="S127" s="219"/>
      <c r="T127" s="221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77</v>
      </c>
      <c r="AT127" s="223" t="s">
        <v>71</v>
      </c>
      <c r="AU127" s="223" t="s">
        <v>77</v>
      </c>
      <c r="AY127" s="222" t="s">
        <v>154</v>
      </c>
      <c r="BK127" s="224">
        <f>SUM(BK128:BK130)</f>
        <v>1197.74</v>
      </c>
    </row>
    <row r="128" s="2" customFormat="1" ht="21.75" customHeight="1">
      <c r="A128" s="31"/>
      <c r="B128" s="32"/>
      <c r="C128" s="227" t="s">
        <v>77</v>
      </c>
      <c r="D128" s="227" t="s">
        <v>156</v>
      </c>
      <c r="E128" s="228" t="s">
        <v>163</v>
      </c>
      <c r="F128" s="229" t="s">
        <v>164</v>
      </c>
      <c r="G128" s="230" t="s">
        <v>162</v>
      </c>
      <c r="H128" s="231">
        <v>30.384</v>
      </c>
      <c r="I128" s="232">
        <v>31.609999999999999</v>
      </c>
      <c r="J128" s="232">
        <f>ROUND(I128*H128,2)</f>
        <v>960.44000000000005</v>
      </c>
      <c r="K128" s="233"/>
      <c r="L128" s="34"/>
      <c r="M128" s="234" t="s">
        <v>1</v>
      </c>
      <c r="N128" s="235" t="s">
        <v>38</v>
      </c>
      <c r="O128" s="236">
        <v>2.5139999999999998</v>
      </c>
      <c r="P128" s="236">
        <f>O128*H128</f>
        <v>76.385375999999994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38" t="s">
        <v>87</v>
      </c>
      <c r="AT128" s="238" t="s">
        <v>156</v>
      </c>
      <c r="AU128" s="238" t="s">
        <v>81</v>
      </c>
      <c r="AY128" s="14" t="s">
        <v>154</v>
      </c>
      <c r="BE128" s="239">
        <f>IF(N128="základná",J128,0)</f>
        <v>0</v>
      </c>
      <c r="BF128" s="239">
        <f>IF(N128="znížená",J128,0)</f>
        <v>960.44000000000005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81</v>
      </c>
      <c r="BK128" s="239">
        <f>ROUND(I128*H128,2)</f>
        <v>960.44000000000005</v>
      </c>
      <c r="BL128" s="14" t="s">
        <v>87</v>
      </c>
      <c r="BM128" s="238" t="s">
        <v>81</v>
      </c>
    </row>
    <row r="129" s="2" customFormat="1" ht="21.75" customHeight="1">
      <c r="A129" s="31"/>
      <c r="B129" s="32"/>
      <c r="C129" s="227" t="s">
        <v>81</v>
      </c>
      <c r="D129" s="227" t="s">
        <v>156</v>
      </c>
      <c r="E129" s="228" t="s">
        <v>1928</v>
      </c>
      <c r="F129" s="229" t="s">
        <v>1929</v>
      </c>
      <c r="G129" s="230" t="s">
        <v>162</v>
      </c>
      <c r="H129" s="231">
        <v>30.384</v>
      </c>
      <c r="I129" s="232">
        <v>4.2199999999999998</v>
      </c>
      <c r="J129" s="232">
        <f>ROUND(I129*H129,2)</f>
        <v>128.22</v>
      </c>
      <c r="K129" s="233"/>
      <c r="L129" s="34"/>
      <c r="M129" s="234" t="s">
        <v>1</v>
      </c>
      <c r="N129" s="235" t="s">
        <v>38</v>
      </c>
      <c r="O129" s="236">
        <v>0.27900000000000003</v>
      </c>
      <c r="P129" s="236">
        <f>O129*H129</f>
        <v>8.4771360000000016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38" t="s">
        <v>87</v>
      </c>
      <c r="AT129" s="238" t="s">
        <v>156</v>
      </c>
      <c r="AU129" s="238" t="s">
        <v>81</v>
      </c>
      <c r="AY129" s="14" t="s">
        <v>154</v>
      </c>
      <c r="BE129" s="239">
        <f>IF(N129="základná",J129,0)</f>
        <v>0</v>
      </c>
      <c r="BF129" s="239">
        <f>IF(N129="znížená",J129,0)</f>
        <v>128.22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81</v>
      </c>
      <c r="BK129" s="239">
        <f>ROUND(I129*H129,2)</f>
        <v>128.22</v>
      </c>
      <c r="BL129" s="14" t="s">
        <v>87</v>
      </c>
      <c r="BM129" s="238" t="s">
        <v>87</v>
      </c>
    </row>
    <row r="130" s="2" customFormat="1" ht="24.15" customHeight="1">
      <c r="A130" s="31"/>
      <c r="B130" s="32"/>
      <c r="C130" s="227" t="s">
        <v>84</v>
      </c>
      <c r="D130" s="227" t="s">
        <v>156</v>
      </c>
      <c r="E130" s="228" t="s">
        <v>191</v>
      </c>
      <c r="F130" s="229" t="s">
        <v>192</v>
      </c>
      <c r="G130" s="230" t="s">
        <v>162</v>
      </c>
      <c r="H130" s="231">
        <v>30.384</v>
      </c>
      <c r="I130" s="232">
        <v>3.5899999999999999</v>
      </c>
      <c r="J130" s="232">
        <f>ROUND(I130*H130,2)</f>
        <v>109.08</v>
      </c>
      <c r="K130" s="233"/>
      <c r="L130" s="34"/>
      <c r="M130" s="234" t="s">
        <v>1</v>
      </c>
      <c r="N130" s="235" t="s">
        <v>38</v>
      </c>
      <c r="O130" s="236">
        <v>0.24199999999999999</v>
      </c>
      <c r="P130" s="236">
        <f>O130*H130</f>
        <v>7.3529279999999995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38" t="s">
        <v>87</v>
      </c>
      <c r="AT130" s="238" t="s">
        <v>156</v>
      </c>
      <c r="AU130" s="238" t="s">
        <v>81</v>
      </c>
      <c r="AY130" s="14" t="s">
        <v>154</v>
      </c>
      <c r="BE130" s="239">
        <f>IF(N130="základná",J130,0)</f>
        <v>0</v>
      </c>
      <c r="BF130" s="239">
        <f>IF(N130="znížená",J130,0)</f>
        <v>109.08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81</v>
      </c>
      <c r="BK130" s="239">
        <f>ROUND(I130*H130,2)</f>
        <v>109.08</v>
      </c>
      <c r="BL130" s="14" t="s">
        <v>87</v>
      </c>
      <c r="BM130" s="238" t="s">
        <v>165</v>
      </c>
    </row>
    <row r="131" s="12" customFormat="1" ht="22.8" customHeight="1">
      <c r="A131" s="12"/>
      <c r="B131" s="212"/>
      <c r="C131" s="213"/>
      <c r="D131" s="214" t="s">
        <v>71</v>
      </c>
      <c r="E131" s="225" t="s">
        <v>87</v>
      </c>
      <c r="F131" s="225" t="s">
        <v>273</v>
      </c>
      <c r="G131" s="213"/>
      <c r="H131" s="213"/>
      <c r="I131" s="213"/>
      <c r="J131" s="226">
        <f>BK131</f>
        <v>263.20999999999998</v>
      </c>
      <c r="K131" s="213"/>
      <c r="L131" s="217"/>
      <c r="M131" s="218"/>
      <c r="N131" s="219"/>
      <c r="O131" s="219"/>
      <c r="P131" s="220">
        <f>P132</f>
        <v>8.0067959999999996</v>
      </c>
      <c r="Q131" s="219"/>
      <c r="R131" s="220">
        <f>R132</f>
        <v>12.15015228</v>
      </c>
      <c r="S131" s="219"/>
      <c r="T131" s="221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77</v>
      </c>
      <c r="AT131" s="223" t="s">
        <v>71</v>
      </c>
      <c r="AU131" s="223" t="s">
        <v>77</v>
      </c>
      <c r="AY131" s="222" t="s">
        <v>154</v>
      </c>
      <c r="BK131" s="224">
        <f>BK132</f>
        <v>263.20999999999998</v>
      </c>
    </row>
    <row r="132" s="2" customFormat="1" ht="33" customHeight="1">
      <c r="A132" s="31"/>
      <c r="B132" s="32"/>
      <c r="C132" s="227" t="s">
        <v>87</v>
      </c>
      <c r="D132" s="227" t="s">
        <v>156</v>
      </c>
      <c r="E132" s="228" t="s">
        <v>1930</v>
      </c>
      <c r="F132" s="229" t="s">
        <v>1931</v>
      </c>
      <c r="G132" s="230" t="s">
        <v>162</v>
      </c>
      <c r="H132" s="231">
        <v>6.4260000000000002</v>
      </c>
      <c r="I132" s="232">
        <v>40.960000000000001</v>
      </c>
      <c r="J132" s="232">
        <f>ROUND(I132*H132,2)</f>
        <v>263.20999999999998</v>
      </c>
      <c r="K132" s="233"/>
      <c r="L132" s="34"/>
      <c r="M132" s="234" t="s">
        <v>1</v>
      </c>
      <c r="N132" s="235" t="s">
        <v>38</v>
      </c>
      <c r="O132" s="236">
        <v>1.246</v>
      </c>
      <c r="P132" s="236">
        <f>O132*H132</f>
        <v>8.0067959999999996</v>
      </c>
      <c r="Q132" s="236">
        <v>1.8907799999999999</v>
      </c>
      <c r="R132" s="236">
        <f>Q132*H132</f>
        <v>12.15015228</v>
      </c>
      <c r="S132" s="236">
        <v>0</v>
      </c>
      <c r="T132" s="237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38" t="s">
        <v>87</v>
      </c>
      <c r="AT132" s="238" t="s">
        <v>156</v>
      </c>
      <c r="AU132" s="238" t="s">
        <v>81</v>
      </c>
      <c r="AY132" s="14" t="s">
        <v>154</v>
      </c>
      <c r="BE132" s="239">
        <f>IF(N132="základná",J132,0)</f>
        <v>0</v>
      </c>
      <c r="BF132" s="239">
        <f>IF(N132="znížená",J132,0)</f>
        <v>263.20999999999998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81</v>
      </c>
      <c r="BK132" s="239">
        <f>ROUND(I132*H132,2)</f>
        <v>263.20999999999998</v>
      </c>
      <c r="BL132" s="14" t="s">
        <v>87</v>
      </c>
      <c r="BM132" s="238" t="s">
        <v>168</v>
      </c>
    </row>
    <row r="133" s="12" customFormat="1" ht="22.8" customHeight="1">
      <c r="A133" s="12"/>
      <c r="B133" s="212"/>
      <c r="C133" s="213"/>
      <c r="D133" s="214" t="s">
        <v>71</v>
      </c>
      <c r="E133" s="225" t="s">
        <v>168</v>
      </c>
      <c r="F133" s="225" t="s">
        <v>1932</v>
      </c>
      <c r="G133" s="213"/>
      <c r="H133" s="213"/>
      <c r="I133" s="213"/>
      <c r="J133" s="226">
        <f>BK133</f>
        <v>4376.1600000000008</v>
      </c>
      <c r="K133" s="213"/>
      <c r="L133" s="217"/>
      <c r="M133" s="218"/>
      <c r="N133" s="219"/>
      <c r="O133" s="219"/>
      <c r="P133" s="220">
        <f>SUM(P134:P144)</f>
        <v>48.595999999999997</v>
      </c>
      <c r="Q133" s="219"/>
      <c r="R133" s="220">
        <f>SUM(R134:R144)</f>
        <v>4.5761167026000003</v>
      </c>
      <c r="S133" s="219"/>
      <c r="T133" s="221">
        <f>SUM(T134:T144)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2" t="s">
        <v>77</v>
      </c>
      <c r="AT133" s="223" t="s">
        <v>71</v>
      </c>
      <c r="AU133" s="223" t="s">
        <v>77</v>
      </c>
      <c r="AY133" s="222" t="s">
        <v>154</v>
      </c>
      <c r="BK133" s="224">
        <f>SUM(BK134:BK144)</f>
        <v>4376.1600000000008</v>
      </c>
    </row>
    <row r="134" s="2" customFormat="1" ht="24.15" customHeight="1">
      <c r="A134" s="31"/>
      <c r="B134" s="32"/>
      <c r="C134" s="227" t="s">
        <v>169</v>
      </c>
      <c r="D134" s="227" t="s">
        <v>156</v>
      </c>
      <c r="E134" s="228" t="s">
        <v>1933</v>
      </c>
      <c r="F134" s="229" t="s">
        <v>1934</v>
      </c>
      <c r="G134" s="230" t="s">
        <v>373</v>
      </c>
      <c r="H134" s="231">
        <v>9.6999999999999993</v>
      </c>
      <c r="I134" s="232">
        <v>2.75</v>
      </c>
      <c r="J134" s="232">
        <f>ROUND(I134*H134,2)</f>
        <v>26.68</v>
      </c>
      <c r="K134" s="233"/>
      <c r="L134" s="34"/>
      <c r="M134" s="234" t="s">
        <v>1</v>
      </c>
      <c r="N134" s="235" t="s">
        <v>38</v>
      </c>
      <c r="O134" s="236">
        <v>0</v>
      </c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38" t="s">
        <v>87</v>
      </c>
      <c r="AT134" s="238" t="s">
        <v>156</v>
      </c>
      <c r="AU134" s="238" t="s">
        <v>81</v>
      </c>
      <c r="AY134" s="14" t="s">
        <v>154</v>
      </c>
      <c r="BE134" s="239">
        <f>IF(N134="základná",J134,0)</f>
        <v>0</v>
      </c>
      <c r="BF134" s="239">
        <f>IF(N134="znížená",J134,0)</f>
        <v>26.68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81</v>
      </c>
      <c r="BK134" s="239">
        <f>ROUND(I134*H134,2)</f>
        <v>26.68</v>
      </c>
      <c r="BL134" s="14" t="s">
        <v>87</v>
      </c>
      <c r="BM134" s="238" t="s">
        <v>172</v>
      </c>
    </row>
    <row r="135" s="2" customFormat="1" ht="37.8" customHeight="1">
      <c r="A135" s="31"/>
      <c r="B135" s="32"/>
      <c r="C135" s="240" t="s">
        <v>165</v>
      </c>
      <c r="D135" s="240" t="s">
        <v>194</v>
      </c>
      <c r="E135" s="241" t="s">
        <v>1935</v>
      </c>
      <c r="F135" s="242" t="s">
        <v>1936</v>
      </c>
      <c r="G135" s="243" t="s">
        <v>373</v>
      </c>
      <c r="H135" s="244">
        <v>10.602</v>
      </c>
      <c r="I135" s="245">
        <v>13.529999999999999</v>
      </c>
      <c r="J135" s="245">
        <f>ROUND(I135*H135,2)</f>
        <v>143.44999999999999</v>
      </c>
      <c r="K135" s="246"/>
      <c r="L135" s="247"/>
      <c r="M135" s="248" t="s">
        <v>1</v>
      </c>
      <c r="N135" s="249" t="s">
        <v>38</v>
      </c>
      <c r="O135" s="236">
        <v>0</v>
      </c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38" t="s">
        <v>168</v>
      </c>
      <c r="AT135" s="238" t="s">
        <v>194</v>
      </c>
      <c r="AU135" s="238" t="s">
        <v>81</v>
      </c>
      <c r="AY135" s="14" t="s">
        <v>154</v>
      </c>
      <c r="BE135" s="239">
        <f>IF(N135="základná",J135,0)</f>
        <v>0</v>
      </c>
      <c r="BF135" s="239">
        <f>IF(N135="znížená",J135,0)</f>
        <v>143.44999999999999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81</v>
      </c>
      <c r="BK135" s="239">
        <f>ROUND(I135*H135,2)</f>
        <v>143.44999999999999</v>
      </c>
      <c r="BL135" s="14" t="s">
        <v>87</v>
      </c>
      <c r="BM135" s="238" t="s">
        <v>175</v>
      </c>
    </row>
    <row r="136" s="2" customFormat="1" ht="37.8" customHeight="1">
      <c r="A136" s="31"/>
      <c r="B136" s="32"/>
      <c r="C136" s="227" t="s">
        <v>176</v>
      </c>
      <c r="D136" s="227" t="s">
        <v>156</v>
      </c>
      <c r="E136" s="228" t="s">
        <v>1937</v>
      </c>
      <c r="F136" s="229" t="s">
        <v>1938</v>
      </c>
      <c r="G136" s="230" t="s">
        <v>373</v>
      </c>
      <c r="H136" s="231">
        <v>2</v>
      </c>
      <c r="I136" s="232">
        <v>27.5</v>
      </c>
      <c r="J136" s="232">
        <f>ROUND(I136*H136,2)</f>
        <v>55</v>
      </c>
      <c r="K136" s="233"/>
      <c r="L136" s="34"/>
      <c r="M136" s="234" t="s">
        <v>1</v>
      </c>
      <c r="N136" s="235" t="s">
        <v>38</v>
      </c>
      <c r="O136" s="236">
        <v>0</v>
      </c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38" t="s">
        <v>87</v>
      </c>
      <c r="AT136" s="238" t="s">
        <v>156</v>
      </c>
      <c r="AU136" s="238" t="s">
        <v>81</v>
      </c>
      <c r="AY136" s="14" t="s">
        <v>154</v>
      </c>
      <c r="BE136" s="239">
        <f>IF(N136="základná",J136,0)</f>
        <v>0</v>
      </c>
      <c r="BF136" s="239">
        <f>IF(N136="znížená",J136,0)</f>
        <v>55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81</v>
      </c>
      <c r="BK136" s="239">
        <f>ROUND(I136*H136,2)</f>
        <v>55</v>
      </c>
      <c r="BL136" s="14" t="s">
        <v>87</v>
      </c>
      <c r="BM136" s="238" t="s">
        <v>179</v>
      </c>
    </row>
    <row r="137" s="2" customFormat="1" ht="24.15" customHeight="1">
      <c r="A137" s="31"/>
      <c r="B137" s="32"/>
      <c r="C137" s="240" t="s">
        <v>168</v>
      </c>
      <c r="D137" s="240" t="s">
        <v>194</v>
      </c>
      <c r="E137" s="241" t="s">
        <v>1939</v>
      </c>
      <c r="F137" s="242" t="s">
        <v>1940</v>
      </c>
      <c r="G137" s="243" t="s">
        <v>250</v>
      </c>
      <c r="H137" s="244">
        <v>1.093</v>
      </c>
      <c r="I137" s="245">
        <v>94.049999999999997</v>
      </c>
      <c r="J137" s="245">
        <f>ROUND(I137*H137,2)</f>
        <v>102.8</v>
      </c>
      <c r="K137" s="246"/>
      <c r="L137" s="247"/>
      <c r="M137" s="248" t="s">
        <v>1</v>
      </c>
      <c r="N137" s="249" t="s">
        <v>38</v>
      </c>
      <c r="O137" s="236">
        <v>0</v>
      </c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38" t="s">
        <v>168</v>
      </c>
      <c r="AT137" s="238" t="s">
        <v>194</v>
      </c>
      <c r="AU137" s="238" t="s">
        <v>81</v>
      </c>
      <c r="AY137" s="14" t="s">
        <v>154</v>
      </c>
      <c r="BE137" s="239">
        <f>IF(N137="základná",J137,0)</f>
        <v>0</v>
      </c>
      <c r="BF137" s="239">
        <f>IF(N137="znížená",J137,0)</f>
        <v>102.8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81</v>
      </c>
      <c r="BK137" s="239">
        <f>ROUND(I137*H137,2)</f>
        <v>102.8</v>
      </c>
      <c r="BL137" s="14" t="s">
        <v>87</v>
      </c>
      <c r="BM137" s="238" t="s">
        <v>182</v>
      </c>
    </row>
    <row r="138" s="2" customFormat="1" ht="37.8" customHeight="1">
      <c r="A138" s="31"/>
      <c r="B138" s="32"/>
      <c r="C138" s="227" t="s">
        <v>183</v>
      </c>
      <c r="D138" s="227" t="s">
        <v>156</v>
      </c>
      <c r="E138" s="228" t="s">
        <v>1941</v>
      </c>
      <c r="F138" s="229" t="s">
        <v>1942</v>
      </c>
      <c r="G138" s="230" t="s">
        <v>373</v>
      </c>
      <c r="H138" s="231">
        <v>24.699999999999999</v>
      </c>
      <c r="I138" s="232">
        <v>3.8500000000000001</v>
      </c>
      <c r="J138" s="232">
        <f>ROUND(I138*H138,2)</f>
        <v>95.099999999999994</v>
      </c>
      <c r="K138" s="233"/>
      <c r="L138" s="34"/>
      <c r="M138" s="234" t="s">
        <v>1</v>
      </c>
      <c r="N138" s="235" t="s">
        <v>38</v>
      </c>
      <c r="O138" s="236">
        <v>0</v>
      </c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38" t="s">
        <v>87</v>
      </c>
      <c r="AT138" s="238" t="s">
        <v>156</v>
      </c>
      <c r="AU138" s="238" t="s">
        <v>81</v>
      </c>
      <c r="AY138" s="14" t="s">
        <v>154</v>
      </c>
      <c r="BE138" s="239">
        <f>IF(N138="základná",J138,0)</f>
        <v>0</v>
      </c>
      <c r="BF138" s="239">
        <f>IF(N138="znížená",J138,0)</f>
        <v>95.099999999999994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81</v>
      </c>
      <c r="BK138" s="239">
        <f>ROUND(I138*H138,2)</f>
        <v>95.099999999999994</v>
      </c>
      <c r="BL138" s="14" t="s">
        <v>87</v>
      </c>
      <c r="BM138" s="238" t="s">
        <v>186</v>
      </c>
    </row>
    <row r="139" s="2" customFormat="1" ht="24.15" customHeight="1">
      <c r="A139" s="31"/>
      <c r="B139" s="32"/>
      <c r="C139" s="240" t="s">
        <v>172</v>
      </c>
      <c r="D139" s="240" t="s">
        <v>194</v>
      </c>
      <c r="E139" s="241" t="s">
        <v>1943</v>
      </c>
      <c r="F139" s="242" t="s">
        <v>1944</v>
      </c>
      <c r="G139" s="243" t="s">
        <v>250</v>
      </c>
      <c r="H139" s="244">
        <v>6.7770000000000001</v>
      </c>
      <c r="I139" s="245">
        <v>313.5</v>
      </c>
      <c r="J139" s="245">
        <f>ROUND(I139*H139,2)</f>
        <v>2124.5900000000001</v>
      </c>
      <c r="K139" s="246"/>
      <c r="L139" s="247"/>
      <c r="M139" s="248" t="s">
        <v>1</v>
      </c>
      <c r="N139" s="249" t="s">
        <v>38</v>
      </c>
      <c r="O139" s="236">
        <v>0</v>
      </c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38" t="s">
        <v>168</v>
      </c>
      <c r="AT139" s="238" t="s">
        <v>194</v>
      </c>
      <c r="AU139" s="238" t="s">
        <v>81</v>
      </c>
      <c r="AY139" s="14" t="s">
        <v>154</v>
      </c>
      <c r="BE139" s="239">
        <f>IF(N139="základná",J139,0)</f>
        <v>0</v>
      </c>
      <c r="BF139" s="239">
        <f>IF(N139="znížená",J139,0)</f>
        <v>2124.5900000000001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81</v>
      </c>
      <c r="BK139" s="239">
        <f>ROUND(I139*H139,2)</f>
        <v>2124.5900000000001</v>
      </c>
      <c r="BL139" s="14" t="s">
        <v>87</v>
      </c>
      <c r="BM139" s="238" t="s">
        <v>7</v>
      </c>
    </row>
    <row r="140" s="2" customFormat="1" ht="37.8" customHeight="1">
      <c r="A140" s="31"/>
      <c r="B140" s="32"/>
      <c r="C140" s="227" t="s">
        <v>190</v>
      </c>
      <c r="D140" s="227" t="s">
        <v>156</v>
      </c>
      <c r="E140" s="228" t="s">
        <v>1945</v>
      </c>
      <c r="F140" s="229" t="s">
        <v>1946</v>
      </c>
      <c r="G140" s="230" t="s">
        <v>250</v>
      </c>
      <c r="H140" s="231">
        <v>2</v>
      </c>
      <c r="I140" s="232">
        <v>583.09000000000003</v>
      </c>
      <c r="J140" s="232">
        <f>ROUND(I140*H140,2)</f>
        <v>1166.1800000000001</v>
      </c>
      <c r="K140" s="233"/>
      <c r="L140" s="34"/>
      <c r="M140" s="234" t="s">
        <v>1</v>
      </c>
      <c r="N140" s="235" t="s">
        <v>38</v>
      </c>
      <c r="O140" s="236">
        <v>24.297999999999998</v>
      </c>
      <c r="P140" s="236">
        <f>O140*H140</f>
        <v>48.595999999999997</v>
      </c>
      <c r="Q140" s="236">
        <v>2.2880583513000001</v>
      </c>
      <c r="R140" s="236">
        <f>Q140*H140</f>
        <v>4.5761167026000003</v>
      </c>
      <c r="S140" s="236">
        <v>0</v>
      </c>
      <c r="T140" s="237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38" t="s">
        <v>87</v>
      </c>
      <c r="AT140" s="238" t="s">
        <v>156</v>
      </c>
      <c r="AU140" s="238" t="s">
        <v>81</v>
      </c>
      <c r="AY140" s="14" t="s">
        <v>154</v>
      </c>
      <c r="BE140" s="239">
        <f>IF(N140="základná",J140,0)</f>
        <v>0</v>
      </c>
      <c r="BF140" s="239">
        <f>IF(N140="znížená",J140,0)</f>
        <v>1166.1800000000001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81</v>
      </c>
      <c r="BK140" s="239">
        <f>ROUND(I140*H140,2)</f>
        <v>1166.1800000000001</v>
      </c>
      <c r="BL140" s="14" t="s">
        <v>87</v>
      </c>
      <c r="BM140" s="238" t="s">
        <v>193</v>
      </c>
    </row>
    <row r="141" s="2" customFormat="1" ht="24.15" customHeight="1">
      <c r="A141" s="31"/>
      <c r="B141" s="32"/>
      <c r="C141" s="240" t="s">
        <v>175</v>
      </c>
      <c r="D141" s="240" t="s">
        <v>194</v>
      </c>
      <c r="E141" s="241" t="s">
        <v>1947</v>
      </c>
      <c r="F141" s="242" t="s">
        <v>1948</v>
      </c>
      <c r="G141" s="243" t="s">
        <v>250</v>
      </c>
      <c r="H141" s="244">
        <v>2</v>
      </c>
      <c r="I141" s="245">
        <v>55.18</v>
      </c>
      <c r="J141" s="245">
        <f>ROUND(I141*H141,2)</f>
        <v>110.36</v>
      </c>
      <c r="K141" s="246"/>
      <c r="L141" s="247"/>
      <c r="M141" s="248" t="s">
        <v>1</v>
      </c>
      <c r="N141" s="249" t="s">
        <v>38</v>
      </c>
      <c r="O141" s="236">
        <v>0</v>
      </c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38" t="s">
        <v>168</v>
      </c>
      <c r="AT141" s="238" t="s">
        <v>194</v>
      </c>
      <c r="AU141" s="238" t="s">
        <v>81</v>
      </c>
      <c r="AY141" s="14" t="s">
        <v>154</v>
      </c>
      <c r="BE141" s="239">
        <f>IF(N141="základná",J141,0)</f>
        <v>0</v>
      </c>
      <c r="BF141" s="239">
        <f>IF(N141="znížená",J141,0)</f>
        <v>110.36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81</v>
      </c>
      <c r="BK141" s="239">
        <f>ROUND(I141*H141,2)</f>
        <v>110.36</v>
      </c>
      <c r="BL141" s="14" t="s">
        <v>87</v>
      </c>
      <c r="BM141" s="238" t="s">
        <v>197</v>
      </c>
    </row>
    <row r="142" s="2" customFormat="1" ht="24.15" customHeight="1">
      <c r="A142" s="31"/>
      <c r="B142" s="32"/>
      <c r="C142" s="240" t="s">
        <v>199</v>
      </c>
      <c r="D142" s="240" t="s">
        <v>194</v>
      </c>
      <c r="E142" s="241" t="s">
        <v>1949</v>
      </c>
      <c r="F142" s="242" t="s">
        <v>1950</v>
      </c>
      <c r="G142" s="243" t="s">
        <v>250</v>
      </c>
      <c r="H142" s="244">
        <v>2</v>
      </c>
      <c r="I142" s="245">
        <v>45.850000000000001</v>
      </c>
      <c r="J142" s="245">
        <f>ROUND(I142*H142,2)</f>
        <v>91.700000000000003</v>
      </c>
      <c r="K142" s="246"/>
      <c r="L142" s="247"/>
      <c r="M142" s="248" t="s">
        <v>1</v>
      </c>
      <c r="N142" s="249" t="s">
        <v>38</v>
      </c>
      <c r="O142" s="236">
        <v>0</v>
      </c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38" t="s">
        <v>168</v>
      </c>
      <c r="AT142" s="238" t="s">
        <v>194</v>
      </c>
      <c r="AU142" s="238" t="s">
        <v>81</v>
      </c>
      <c r="AY142" s="14" t="s">
        <v>154</v>
      </c>
      <c r="BE142" s="239">
        <f>IF(N142="základná",J142,0)</f>
        <v>0</v>
      </c>
      <c r="BF142" s="239">
        <f>IF(N142="znížená",J142,0)</f>
        <v>91.700000000000003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81</v>
      </c>
      <c r="BK142" s="239">
        <f>ROUND(I142*H142,2)</f>
        <v>91.700000000000003</v>
      </c>
      <c r="BL142" s="14" t="s">
        <v>87</v>
      </c>
      <c r="BM142" s="238" t="s">
        <v>202</v>
      </c>
    </row>
    <row r="143" s="2" customFormat="1" ht="24.15" customHeight="1">
      <c r="A143" s="31"/>
      <c r="B143" s="32"/>
      <c r="C143" s="240" t="s">
        <v>179</v>
      </c>
      <c r="D143" s="240" t="s">
        <v>194</v>
      </c>
      <c r="E143" s="241" t="s">
        <v>1951</v>
      </c>
      <c r="F143" s="242" t="s">
        <v>1952</v>
      </c>
      <c r="G143" s="243" t="s">
        <v>250</v>
      </c>
      <c r="H143" s="244">
        <v>2</v>
      </c>
      <c r="I143" s="245">
        <v>50.149999999999999</v>
      </c>
      <c r="J143" s="245">
        <f>ROUND(I143*H143,2)</f>
        <v>100.3</v>
      </c>
      <c r="K143" s="246"/>
      <c r="L143" s="247"/>
      <c r="M143" s="248" t="s">
        <v>1</v>
      </c>
      <c r="N143" s="249" t="s">
        <v>38</v>
      </c>
      <c r="O143" s="236">
        <v>0</v>
      </c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38" t="s">
        <v>168</v>
      </c>
      <c r="AT143" s="238" t="s">
        <v>194</v>
      </c>
      <c r="AU143" s="238" t="s">
        <v>81</v>
      </c>
      <c r="AY143" s="14" t="s">
        <v>154</v>
      </c>
      <c r="BE143" s="239">
        <f>IF(N143="základná",J143,0)</f>
        <v>0</v>
      </c>
      <c r="BF143" s="239">
        <f>IF(N143="znížená",J143,0)</f>
        <v>100.3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81</v>
      </c>
      <c r="BK143" s="239">
        <f>ROUND(I143*H143,2)</f>
        <v>100.3</v>
      </c>
      <c r="BL143" s="14" t="s">
        <v>87</v>
      </c>
      <c r="BM143" s="238" t="s">
        <v>205</v>
      </c>
    </row>
    <row r="144" s="2" customFormat="1" ht="16.5" customHeight="1">
      <c r="A144" s="31"/>
      <c r="B144" s="32"/>
      <c r="C144" s="240" t="s">
        <v>206</v>
      </c>
      <c r="D144" s="240" t="s">
        <v>194</v>
      </c>
      <c r="E144" s="241" t="s">
        <v>1953</v>
      </c>
      <c r="F144" s="242" t="s">
        <v>1954</v>
      </c>
      <c r="G144" s="243" t="s">
        <v>250</v>
      </c>
      <c r="H144" s="244">
        <v>2</v>
      </c>
      <c r="I144" s="245">
        <v>180</v>
      </c>
      <c r="J144" s="245">
        <f>ROUND(I144*H144,2)</f>
        <v>360</v>
      </c>
      <c r="K144" s="246"/>
      <c r="L144" s="247"/>
      <c r="M144" s="248" t="s">
        <v>1</v>
      </c>
      <c r="N144" s="249" t="s">
        <v>38</v>
      </c>
      <c r="O144" s="236">
        <v>0</v>
      </c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38" t="s">
        <v>168</v>
      </c>
      <c r="AT144" s="238" t="s">
        <v>194</v>
      </c>
      <c r="AU144" s="238" t="s">
        <v>81</v>
      </c>
      <c r="AY144" s="14" t="s">
        <v>154</v>
      </c>
      <c r="BE144" s="239">
        <f>IF(N144="základná",J144,0)</f>
        <v>0</v>
      </c>
      <c r="BF144" s="239">
        <f>IF(N144="znížená",J144,0)</f>
        <v>360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81</v>
      </c>
      <c r="BK144" s="239">
        <f>ROUND(I144*H144,2)</f>
        <v>360</v>
      </c>
      <c r="BL144" s="14" t="s">
        <v>87</v>
      </c>
      <c r="BM144" s="238" t="s">
        <v>209</v>
      </c>
    </row>
    <row r="145" s="12" customFormat="1" ht="22.8" customHeight="1">
      <c r="A145" s="12"/>
      <c r="B145" s="212"/>
      <c r="C145" s="213"/>
      <c r="D145" s="214" t="s">
        <v>71</v>
      </c>
      <c r="E145" s="225" t="s">
        <v>375</v>
      </c>
      <c r="F145" s="225" t="s">
        <v>376</v>
      </c>
      <c r="G145" s="213"/>
      <c r="H145" s="213"/>
      <c r="I145" s="213"/>
      <c r="J145" s="226">
        <f>BK145</f>
        <v>839.72000000000003</v>
      </c>
      <c r="K145" s="213"/>
      <c r="L145" s="217"/>
      <c r="M145" s="218"/>
      <c r="N145" s="219"/>
      <c r="O145" s="219"/>
      <c r="P145" s="220">
        <f>P146</f>
        <v>34.091471999999996</v>
      </c>
      <c r="Q145" s="219"/>
      <c r="R145" s="220">
        <f>R146</f>
        <v>0</v>
      </c>
      <c r="S145" s="219"/>
      <c r="T145" s="221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2" t="s">
        <v>77</v>
      </c>
      <c r="AT145" s="223" t="s">
        <v>71</v>
      </c>
      <c r="AU145" s="223" t="s">
        <v>77</v>
      </c>
      <c r="AY145" s="222" t="s">
        <v>154</v>
      </c>
      <c r="BK145" s="224">
        <f>BK146</f>
        <v>839.72000000000003</v>
      </c>
    </row>
    <row r="146" s="2" customFormat="1" ht="33" customHeight="1">
      <c r="A146" s="31"/>
      <c r="B146" s="32"/>
      <c r="C146" s="227" t="s">
        <v>182</v>
      </c>
      <c r="D146" s="227" t="s">
        <v>156</v>
      </c>
      <c r="E146" s="228" t="s">
        <v>1955</v>
      </c>
      <c r="F146" s="229" t="s">
        <v>1956</v>
      </c>
      <c r="G146" s="230" t="s">
        <v>189</v>
      </c>
      <c r="H146" s="231">
        <v>26.448</v>
      </c>
      <c r="I146" s="232">
        <v>31.75</v>
      </c>
      <c r="J146" s="232">
        <f>ROUND(I146*H146,2)</f>
        <v>839.72000000000003</v>
      </c>
      <c r="K146" s="233"/>
      <c r="L146" s="34"/>
      <c r="M146" s="250" t="s">
        <v>1</v>
      </c>
      <c r="N146" s="251" t="s">
        <v>38</v>
      </c>
      <c r="O146" s="252">
        <v>1.2889999999999999</v>
      </c>
      <c r="P146" s="252">
        <f>O146*H146</f>
        <v>34.091471999999996</v>
      </c>
      <c r="Q146" s="252">
        <v>0</v>
      </c>
      <c r="R146" s="252">
        <f>Q146*H146</f>
        <v>0</v>
      </c>
      <c r="S146" s="252">
        <v>0</v>
      </c>
      <c r="T146" s="25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38" t="s">
        <v>87</v>
      </c>
      <c r="AT146" s="238" t="s">
        <v>156</v>
      </c>
      <c r="AU146" s="238" t="s">
        <v>81</v>
      </c>
      <c r="AY146" s="14" t="s">
        <v>154</v>
      </c>
      <c r="BE146" s="239">
        <f>IF(N146="základná",J146,0)</f>
        <v>0</v>
      </c>
      <c r="BF146" s="239">
        <f>IF(N146="znížená",J146,0)</f>
        <v>839.72000000000003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81</v>
      </c>
      <c r="BK146" s="239">
        <f>ROUND(I146*H146,2)</f>
        <v>839.72000000000003</v>
      </c>
      <c r="BL146" s="14" t="s">
        <v>87</v>
      </c>
      <c r="BM146" s="238" t="s">
        <v>212</v>
      </c>
    </row>
    <row r="147" s="2" customFormat="1" ht="6.96" customHeight="1">
      <c r="A147" s="31"/>
      <c r="B147" s="64"/>
      <c r="C147" s="65"/>
      <c r="D147" s="65"/>
      <c r="E147" s="65"/>
      <c r="F147" s="65"/>
      <c r="G147" s="65"/>
      <c r="H147" s="65"/>
      <c r="I147" s="65"/>
      <c r="J147" s="65"/>
      <c r="K147" s="65"/>
      <c r="L147" s="34"/>
      <c r="M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</row>
  </sheetData>
  <sheetProtection sheet="1" autoFilter="0" formatColumns="0" formatRows="0" objects="1" scenarios="1" spinCount="100000" saltValue="3OQ5POKyrh9zL2lfbKb4h2MSDCPI8swWvpgOgIu04+GxlGyZj8lkw44iZgRnCjGAf193i0hvzYRnGtRmRtMWxw==" hashValue="f/bXOg4/WSuXd2yu0LDVKT1WD77S9PQR66nZC50vFqprXZwSEmRnEHHt9iyHUsDFCE+4BCZqnf74V6ouShkKNQ==" algorithmName="SHA-512" password="CC35"/>
  <autoFilter ref="C124:K146"/>
  <mergeCells count="8">
    <mergeCell ref="E7:H7"/>
    <mergeCell ref="E9:H9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7"/>
      <c r="AT3" s="14" t="s">
        <v>72</v>
      </c>
    </row>
    <row r="4" s="1" customFormat="1" ht="24.96" customHeight="1">
      <c r="B4" s="17"/>
      <c r="D4" s="140" t="s">
        <v>94</v>
      </c>
      <c r="L4" s="17"/>
      <c r="M4" s="141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2" t="s">
        <v>13</v>
      </c>
      <c r="L6" s="17"/>
    </row>
    <row r="7" s="1" customFormat="1" ht="16.5" customHeight="1">
      <c r="B7" s="17"/>
      <c r="E7" s="143" t="str">
        <f>'Rekapitulácia stavby'!K6</f>
        <v>Rekonštrukcia objektu Ústavu anorganickej chémie SAV</v>
      </c>
      <c r="F7" s="142"/>
      <c r="G7" s="142"/>
      <c r="H7" s="142"/>
      <c r="L7" s="17"/>
    </row>
    <row r="8" s="2" customFormat="1" ht="12" customHeight="1">
      <c r="A8" s="31"/>
      <c r="B8" s="34"/>
      <c r="C8" s="31"/>
      <c r="D8" s="142" t="s">
        <v>95</v>
      </c>
      <c r="E8" s="31"/>
      <c r="F8" s="31"/>
      <c r="G8" s="31"/>
      <c r="H8" s="31"/>
      <c r="I8" s="31"/>
      <c r="J8" s="31"/>
      <c r="K8" s="31"/>
      <c r="L8" s="6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6.5" customHeight="1">
      <c r="A9" s="31"/>
      <c r="B9" s="34"/>
      <c r="C9" s="31"/>
      <c r="D9" s="31"/>
      <c r="E9" s="144" t="s">
        <v>1957</v>
      </c>
      <c r="F9" s="31"/>
      <c r="G9" s="31"/>
      <c r="H9" s="31"/>
      <c r="I9" s="31"/>
      <c r="J9" s="31"/>
      <c r="K9" s="31"/>
      <c r="L9" s="6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>
      <c r="A10" s="31"/>
      <c r="B10" s="34"/>
      <c r="C10" s="31"/>
      <c r="D10" s="31"/>
      <c r="E10" s="31"/>
      <c r="F10" s="31"/>
      <c r="G10" s="31"/>
      <c r="H10" s="31"/>
      <c r="I10" s="31"/>
      <c r="J10" s="31"/>
      <c r="K10" s="31"/>
      <c r="L10" s="6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2" customHeight="1">
      <c r="A11" s="31"/>
      <c r="B11" s="34"/>
      <c r="C11" s="31"/>
      <c r="D11" s="142" t="s">
        <v>15</v>
      </c>
      <c r="E11" s="31"/>
      <c r="F11" s="145" t="s">
        <v>1</v>
      </c>
      <c r="G11" s="31"/>
      <c r="H11" s="31"/>
      <c r="I11" s="142" t="s">
        <v>16</v>
      </c>
      <c r="J11" s="145" t="s">
        <v>1</v>
      </c>
      <c r="K11" s="31"/>
      <c r="L11" s="6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4"/>
      <c r="C12" s="31"/>
      <c r="D12" s="142" t="s">
        <v>17</v>
      </c>
      <c r="E12" s="31"/>
      <c r="F12" s="145" t="s">
        <v>18</v>
      </c>
      <c r="G12" s="31"/>
      <c r="H12" s="31"/>
      <c r="I12" s="142" t="s">
        <v>19</v>
      </c>
      <c r="J12" s="146" t="str">
        <f>'Rekapitulácia stavby'!AN8</f>
        <v>16. 8. 2021</v>
      </c>
      <c r="K12" s="31"/>
      <c r="L12" s="6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4"/>
      <c r="C13" s="31"/>
      <c r="D13" s="31"/>
      <c r="E13" s="31"/>
      <c r="F13" s="31"/>
      <c r="G13" s="31"/>
      <c r="H13" s="31"/>
      <c r="I13" s="31"/>
      <c r="J13" s="31"/>
      <c r="K13" s="31"/>
      <c r="L13" s="6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4"/>
      <c r="C14" s="31"/>
      <c r="D14" s="142" t="s">
        <v>21</v>
      </c>
      <c r="E14" s="31"/>
      <c r="F14" s="31"/>
      <c r="G14" s="31"/>
      <c r="H14" s="31"/>
      <c r="I14" s="142" t="s">
        <v>22</v>
      </c>
      <c r="J14" s="145" t="str">
        <f>IF('Rekapitulácia stavby'!AN10="","",'Rekapitulácia stavby'!AN10)</f>
        <v/>
      </c>
      <c r="K14" s="31"/>
      <c r="L14" s="6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4"/>
      <c r="C15" s="31"/>
      <c r="D15" s="31"/>
      <c r="E15" s="145" t="str">
        <f>IF('Rekapitulácia stavby'!E11="","",'Rekapitulácia stavby'!E11)</f>
        <v xml:space="preserve"> </v>
      </c>
      <c r="F15" s="31"/>
      <c r="G15" s="31"/>
      <c r="H15" s="31"/>
      <c r="I15" s="142" t="s">
        <v>23</v>
      </c>
      <c r="J15" s="145" t="str">
        <f>IF('Rekapitulácia stavby'!AN11="","",'Rekapitulácia stavby'!AN11)</f>
        <v/>
      </c>
      <c r="K15" s="31"/>
      <c r="L15" s="6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4"/>
      <c r="C16" s="31"/>
      <c r="D16" s="31"/>
      <c r="E16" s="31"/>
      <c r="F16" s="31"/>
      <c r="G16" s="31"/>
      <c r="H16" s="31"/>
      <c r="I16" s="31"/>
      <c r="J16" s="31"/>
      <c r="K16" s="31"/>
      <c r="L16" s="6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4"/>
      <c r="C17" s="31"/>
      <c r="D17" s="142" t="s">
        <v>24</v>
      </c>
      <c r="E17" s="31"/>
      <c r="F17" s="31"/>
      <c r="G17" s="31"/>
      <c r="H17" s="31"/>
      <c r="I17" s="142" t="s">
        <v>22</v>
      </c>
      <c r="J17" s="145" t="s">
        <v>1</v>
      </c>
      <c r="K17" s="31"/>
      <c r="L17" s="6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4"/>
      <c r="C18" s="31"/>
      <c r="D18" s="31"/>
      <c r="E18" s="145" t="s">
        <v>25</v>
      </c>
      <c r="F18" s="31"/>
      <c r="G18" s="31"/>
      <c r="H18" s="31"/>
      <c r="I18" s="142" t="s">
        <v>23</v>
      </c>
      <c r="J18" s="145" t="s">
        <v>1</v>
      </c>
      <c r="K18" s="31"/>
      <c r="L18" s="6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4"/>
      <c r="C19" s="31"/>
      <c r="D19" s="31"/>
      <c r="E19" s="31"/>
      <c r="F19" s="31"/>
      <c r="G19" s="31"/>
      <c r="H19" s="31"/>
      <c r="I19" s="31"/>
      <c r="J19" s="31"/>
      <c r="K19" s="31"/>
      <c r="L19" s="6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4"/>
      <c r="C20" s="31"/>
      <c r="D20" s="142" t="s">
        <v>26</v>
      </c>
      <c r="E20" s="31"/>
      <c r="F20" s="31"/>
      <c r="G20" s="31"/>
      <c r="H20" s="31"/>
      <c r="I20" s="142" t="s">
        <v>22</v>
      </c>
      <c r="J20" s="145" t="str">
        <f>IF('Rekapitulácia stavby'!AN16="","",'Rekapitulácia stavby'!AN16)</f>
        <v/>
      </c>
      <c r="K20" s="31"/>
      <c r="L20" s="6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4"/>
      <c r="C21" s="31"/>
      <c r="D21" s="31"/>
      <c r="E21" s="145" t="str">
        <f>IF('Rekapitulácia stavby'!E17="","",'Rekapitulácia stavby'!E17)</f>
        <v xml:space="preserve"> </v>
      </c>
      <c r="F21" s="31"/>
      <c r="G21" s="31"/>
      <c r="H21" s="31"/>
      <c r="I21" s="142" t="s">
        <v>23</v>
      </c>
      <c r="J21" s="145" t="str">
        <f>IF('Rekapitulácia stavby'!AN17="","",'Rekapitulácia stavby'!AN17)</f>
        <v/>
      </c>
      <c r="K21" s="31"/>
      <c r="L21" s="6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4"/>
      <c r="C22" s="31"/>
      <c r="D22" s="31"/>
      <c r="E22" s="31"/>
      <c r="F22" s="31"/>
      <c r="G22" s="31"/>
      <c r="H22" s="31"/>
      <c r="I22" s="31"/>
      <c r="J22" s="31"/>
      <c r="K22" s="31"/>
      <c r="L22" s="6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4"/>
      <c r="C23" s="31"/>
      <c r="D23" s="142" t="s">
        <v>28</v>
      </c>
      <c r="E23" s="31"/>
      <c r="F23" s="31"/>
      <c r="G23" s="31"/>
      <c r="H23" s="31"/>
      <c r="I23" s="142" t="s">
        <v>22</v>
      </c>
      <c r="J23" s="145" t="str">
        <f>IF('Rekapitulácia stavby'!AN19="","",'Rekapitulácia stavby'!AN19)</f>
        <v/>
      </c>
      <c r="K23" s="31"/>
      <c r="L23" s="6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4"/>
      <c r="C24" s="31"/>
      <c r="D24" s="31"/>
      <c r="E24" s="145" t="str">
        <f>IF('Rekapitulácia stavby'!E20="","",'Rekapitulácia stavby'!E20)</f>
        <v xml:space="preserve"> </v>
      </c>
      <c r="F24" s="31"/>
      <c r="G24" s="31"/>
      <c r="H24" s="31"/>
      <c r="I24" s="142" t="s">
        <v>23</v>
      </c>
      <c r="J24" s="145" t="str">
        <f>IF('Rekapitulácia stavby'!AN20="","",'Rekapitulácia stavby'!AN20)</f>
        <v/>
      </c>
      <c r="K24" s="31"/>
      <c r="L24" s="6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4"/>
      <c r="C25" s="31"/>
      <c r="D25" s="31"/>
      <c r="E25" s="31"/>
      <c r="F25" s="31"/>
      <c r="G25" s="31"/>
      <c r="H25" s="31"/>
      <c r="I25" s="31"/>
      <c r="J25" s="31"/>
      <c r="K25" s="31"/>
      <c r="L25" s="6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4"/>
      <c r="C26" s="31"/>
      <c r="D26" s="142" t="s">
        <v>29</v>
      </c>
      <c r="E26" s="31"/>
      <c r="F26" s="31"/>
      <c r="G26" s="31"/>
      <c r="H26" s="31"/>
      <c r="I26" s="31"/>
      <c r="J26" s="31"/>
      <c r="K26" s="31"/>
      <c r="L26" s="6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1"/>
      <c r="B28" s="34"/>
      <c r="C28" s="31"/>
      <c r="D28" s="31"/>
      <c r="E28" s="31"/>
      <c r="F28" s="31"/>
      <c r="G28" s="31"/>
      <c r="H28" s="31"/>
      <c r="I28" s="31"/>
      <c r="J28" s="31"/>
      <c r="K28" s="31"/>
      <c r="L28" s="6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4"/>
      <c r="C29" s="31"/>
      <c r="D29" s="151"/>
      <c r="E29" s="151"/>
      <c r="F29" s="151"/>
      <c r="G29" s="151"/>
      <c r="H29" s="151"/>
      <c r="I29" s="151"/>
      <c r="J29" s="151"/>
      <c r="K29" s="151"/>
      <c r="L29" s="6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14.4" customHeight="1">
      <c r="A30" s="31"/>
      <c r="B30" s="34"/>
      <c r="C30" s="31"/>
      <c r="D30" s="145" t="s">
        <v>97</v>
      </c>
      <c r="E30" s="31"/>
      <c r="F30" s="31"/>
      <c r="G30" s="31"/>
      <c r="H30" s="31"/>
      <c r="I30" s="31"/>
      <c r="J30" s="152">
        <f>J96</f>
        <v>11245.41</v>
      </c>
      <c r="K30" s="31"/>
      <c r="L30" s="6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14.4" customHeight="1">
      <c r="A31" s="31"/>
      <c r="B31" s="34"/>
      <c r="C31" s="31"/>
      <c r="D31" s="153" t="s">
        <v>98</v>
      </c>
      <c r="E31" s="31"/>
      <c r="F31" s="31"/>
      <c r="G31" s="31"/>
      <c r="H31" s="31"/>
      <c r="I31" s="31"/>
      <c r="J31" s="152">
        <f>J102</f>
        <v>0</v>
      </c>
      <c r="K31" s="31"/>
      <c r="L31" s="6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4"/>
      <c r="C32" s="31"/>
      <c r="D32" s="154" t="s">
        <v>32</v>
      </c>
      <c r="E32" s="31"/>
      <c r="F32" s="31"/>
      <c r="G32" s="31"/>
      <c r="H32" s="31"/>
      <c r="I32" s="31"/>
      <c r="J32" s="155">
        <f>ROUND(J30 + J31, 2)</f>
        <v>11245.41</v>
      </c>
      <c r="K32" s="31"/>
      <c r="L32" s="6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4"/>
      <c r="C33" s="31"/>
      <c r="D33" s="151"/>
      <c r="E33" s="151"/>
      <c r="F33" s="151"/>
      <c r="G33" s="151"/>
      <c r="H33" s="151"/>
      <c r="I33" s="151"/>
      <c r="J33" s="151"/>
      <c r="K33" s="151"/>
      <c r="L33" s="6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4"/>
      <c r="C34" s="31"/>
      <c r="D34" s="31"/>
      <c r="E34" s="31"/>
      <c r="F34" s="156" t="s">
        <v>34</v>
      </c>
      <c r="G34" s="31"/>
      <c r="H34" s="31"/>
      <c r="I34" s="156" t="s">
        <v>33</v>
      </c>
      <c r="J34" s="156" t="s">
        <v>35</v>
      </c>
      <c r="K34" s="31"/>
      <c r="L34" s="6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4"/>
      <c r="C35" s="31"/>
      <c r="D35" s="157" t="s">
        <v>36</v>
      </c>
      <c r="E35" s="158" t="s">
        <v>37</v>
      </c>
      <c r="F35" s="159">
        <f>ROUND((SUM(BE102:BE103) + SUM(BE123:BE159)),  2)</f>
        <v>0</v>
      </c>
      <c r="G35" s="160"/>
      <c r="H35" s="160"/>
      <c r="I35" s="161">
        <v>0.20000000000000001</v>
      </c>
      <c r="J35" s="159">
        <f>ROUND(((SUM(BE102:BE103) + SUM(BE123:BE159))*I35),  2)</f>
        <v>0</v>
      </c>
      <c r="K35" s="31"/>
      <c r="L35" s="6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4"/>
      <c r="C36" s="31"/>
      <c r="D36" s="31"/>
      <c r="E36" s="158" t="s">
        <v>38</v>
      </c>
      <c r="F36" s="162">
        <f>ROUND((SUM(BF102:BF103) + SUM(BF123:BF159)),  2)</f>
        <v>11245.41</v>
      </c>
      <c r="G36" s="31"/>
      <c r="H36" s="31"/>
      <c r="I36" s="163">
        <v>0.20000000000000001</v>
      </c>
      <c r="J36" s="162">
        <f>ROUND(((SUM(BF102:BF103) + SUM(BF123:BF159))*I36),  2)</f>
        <v>2249.0799999999999</v>
      </c>
      <c r="K36" s="31"/>
      <c r="L36" s="6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4"/>
      <c r="C37" s="31"/>
      <c r="D37" s="31"/>
      <c r="E37" s="142" t="s">
        <v>39</v>
      </c>
      <c r="F37" s="162">
        <f>ROUND((SUM(BG102:BG103) + SUM(BG123:BG159)),  2)</f>
        <v>0</v>
      </c>
      <c r="G37" s="31"/>
      <c r="H37" s="31"/>
      <c r="I37" s="163">
        <v>0.20000000000000001</v>
      </c>
      <c r="J37" s="162">
        <f>0</f>
        <v>0</v>
      </c>
      <c r="K37" s="31"/>
      <c r="L37" s="6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4"/>
      <c r="C38" s="31"/>
      <c r="D38" s="31"/>
      <c r="E38" s="142" t="s">
        <v>40</v>
      </c>
      <c r="F38" s="162">
        <f>ROUND((SUM(BH102:BH103) + SUM(BH123:BH159)),  2)</f>
        <v>0</v>
      </c>
      <c r="G38" s="31"/>
      <c r="H38" s="31"/>
      <c r="I38" s="163">
        <v>0.20000000000000001</v>
      </c>
      <c r="J38" s="162">
        <f>0</f>
        <v>0</v>
      </c>
      <c r="K38" s="31"/>
      <c r="L38" s="6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4"/>
      <c r="C39" s="31"/>
      <c r="D39" s="31"/>
      <c r="E39" s="158" t="s">
        <v>41</v>
      </c>
      <c r="F39" s="159">
        <f>ROUND((SUM(BI102:BI103) + SUM(BI123:BI159)),  2)</f>
        <v>0</v>
      </c>
      <c r="G39" s="160"/>
      <c r="H39" s="160"/>
      <c r="I39" s="161">
        <v>0</v>
      </c>
      <c r="J39" s="159">
        <f>0</f>
        <v>0</v>
      </c>
      <c r="K39" s="31"/>
      <c r="L39" s="6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4"/>
      <c r="C40" s="31"/>
      <c r="D40" s="31"/>
      <c r="E40" s="31"/>
      <c r="F40" s="31"/>
      <c r="G40" s="31"/>
      <c r="H40" s="31"/>
      <c r="I40" s="31"/>
      <c r="J40" s="31"/>
      <c r="K40" s="31"/>
      <c r="L40" s="6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4"/>
      <c r="C41" s="164"/>
      <c r="D41" s="165" t="s">
        <v>42</v>
      </c>
      <c r="E41" s="166"/>
      <c r="F41" s="166"/>
      <c r="G41" s="167" t="s">
        <v>43</v>
      </c>
      <c r="H41" s="168" t="s">
        <v>44</v>
      </c>
      <c r="I41" s="166"/>
      <c r="J41" s="169">
        <f>SUM(J32:J39)</f>
        <v>13494.49</v>
      </c>
      <c r="K41" s="170"/>
      <c r="L41" s="6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4"/>
      <c r="C42" s="31"/>
      <c r="D42" s="31"/>
      <c r="E42" s="31"/>
      <c r="F42" s="31"/>
      <c r="G42" s="31"/>
      <c r="H42" s="31"/>
      <c r="I42" s="31"/>
      <c r="J42" s="31"/>
      <c r="K42" s="31"/>
      <c r="L42" s="6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71" t="s">
        <v>45</v>
      </c>
      <c r="E50" s="172"/>
      <c r="F50" s="172"/>
      <c r="G50" s="171" t="s">
        <v>46</v>
      </c>
      <c r="H50" s="172"/>
      <c r="I50" s="172"/>
      <c r="J50" s="172"/>
      <c r="K50" s="172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1"/>
      <c r="B61" s="34"/>
      <c r="C61" s="31"/>
      <c r="D61" s="173" t="s">
        <v>47</v>
      </c>
      <c r="E61" s="174"/>
      <c r="F61" s="175" t="s">
        <v>48</v>
      </c>
      <c r="G61" s="173" t="s">
        <v>47</v>
      </c>
      <c r="H61" s="174"/>
      <c r="I61" s="174"/>
      <c r="J61" s="176" t="s">
        <v>48</v>
      </c>
      <c r="K61" s="174"/>
      <c r="L61" s="6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1"/>
      <c r="B65" s="34"/>
      <c r="C65" s="31"/>
      <c r="D65" s="171" t="s">
        <v>49</v>
      </c>
      <c r="E65" s="177"/>
      <c r="F65" s="177"/>
      <c r="G65" s="171" t="s">
        <v>50</v>
      </c>
      <c r="H65" s="177"/>
      <c r="I65" s="177"/>
      <c r="J65" s="177"/>
      <c r="K65" s="177"/>
      <c r="L65" s="6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1"/>
      <c r="B76" s="34"/>
      <c r="C76" s="31"/>
      <c r="D76" s="173" t="s">
        <v>47</v>
      </c>
      <c r="E76" s="174"/>
      <c r="F76" s="175" t="s">
        <v>48</v>
      </c>
      <c r="G76" s="173" t="s">
        <v>47</v>
      </c>
      <c r="H76" s="174"/>
      <c r="I76" s="174"/>
      <c r="J76" s="176" t="s">
        <v>48</v>
      </c>
      <c r="K76" s="174"/>
      <c r="L76" s="6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33"/>
      <c r="J82" s="33"/>
      <c r="K82" s="33"/>
      <c r="L82" s="6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6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6" t="s">
        <v>13</v>
      </c>
      <c r="D84" s="33"/>
      <c r="E84" s="33"/>
      <c r="F84" s="33"/>
      <c r="G84" s="33"/>
      <c r="H84" s="33"/>
      <c r="I84" s="33"/>
      <c r="J84" s="33"/>
      <c r="K84" s="33"/>
      <c r="L84" s="6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3"/>
      <c r="D85" s="33"/>
      <c r="E85" s="182" t="str">
        <f>E7</f>
        <v>Rekonštrukcia objektu Ústavu anorganickej chémie SAV</v>
      </c>
      <c r="F85" s="26"/>
      <c r="G85" s="26"/>
      <c r="H85" s="26"/>
      <c r="I85" s="33"/>
      <c r="J85" s="33"/>
      <c r="K85" s="33"/>
      <c r="L85" s="6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2" customFormat="1" ht="12" customHeight="1">
      <c r="A86" s="31"/>
      <c r="B86" s="32"/>
      <c r="C86" s="26" t="s">
        <v>95</v>
      </c>
      <c r="D86" s="33"/>
      <c r="E86" s="33"/>
      <c r="F86" s="33"/>
      <c r="G86" s="33"/>
      <c r="H86" s="33"/>
      <c r="I86" s="33"/>
      <c r="J86" s="33"/>
      <c r="K86" s="33"/>
      <c r="L86" s="6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="2" customFormat="1" ht="16.5" customHeight="1">
      <c r="A87" s="31"/>
      <c r="B87" s="32"/>
      <c r="C87" s="33"/>
      <c r="D87" s="33"/>
      <c r="E87" s="74" t="str">
        <f>E9</f>
        <v>3 - SO 05 Prípojka NN</v>
      </c>
      <c r="F87" s="33"/>
      <c r="G87" s="33"/>
      <c r="H87" s="33"/>
      <c r="I87" s="33"/>
      <c r="J87" s="33"/>
      <c r="K87" s="33"/>
      <c r="L87" s="6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6.96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6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2" customHeight="1">
      <c r="A89" s="31"/>
      <c r="B89" s="32"/>
      <c r="C89" s="26" t="s">
        <v>17</v>
      </c>
      <c r="D89" s="33"/>
      <c r="E89" s="33"/>
      <c r="F89" s="23" t="str">
        <f>F12</f>
        <v xml:space="preserve"> </v>
      </c>
      <c r="G89" s="33"/>
      <c r="H89" s="33"/>
      <c r="I89" s="26" t="s">
        <v>19</v>
      </c>
      <c r="J89" s="77" t="str">
        <f>IF(J12="","",J12)</f>
        <v>16. 8. 2021</v>
      </c>
      <c r="K89" s="33"/>
      <c r="L89" s="6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6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5.15" customHeight="1">
      <c r="A91" s="31"/>
      <c r="B91" s="32"/>
      <c r="C91" s="26" t="s">
        <v>21</v>
      </c>
      <c r="D91" s="33"/>
      <c r="E91" s="33"/>
      <c r="F91" s="23" t="str">
        <f>E15</f>
        <v xml:space="preserve"> </v>
      </c>
      <c r="G91" s="33"/>
      <c r="H91" s="33"/>
      <c r="I91" s="26" t="s">
        <v>26</v>
      </c>
      <c r="J91" s="27" t="str">
        <f>E21</f>
        <v xml:space="preserve"> </v>
      </c>
      <c r="K91" s="33"/>
      <c r="L91" s="6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15.15" customHeight="1">
      <c r="A92" s="31"/>
      <c r="B92" s="32"/>
      <c r="C92" s="26" t="s">
        <v>24</v>
      </c>
      <c r="D92" s="33"/>
      <c r="E92" s="33"/>
      <c r="F92" s="23" t="str">
        <f>IF(E18="","",E18)</f>
        <v>ROKO SLOVAKIA s.r.o.</v>
      </c>
      <c r="G92" s="33"/>
      <c r="H92" s="33"/>
      <c r="I92" s="26" t="s">
        <v>28</v>
      </c>
      <c r="J92" s="27" t="str">
        <f>E24</f>
        <v xml:space="preserve"> </v>
      </c>
      <c r="K92" s="33"/>
      <c r="L92" s="6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0.32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6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29.28" customHeight="1">
      <c r="A94" s="31"/>
      <c r="B94" s="32"/>
      <c r="C94" s="183" t="s">
        <v>100</v>
      </c>
      <c r="D94" s="136"/>
      <c r="E94" s="136"/>
      <c r="F94" s="136"/>
      <c r="G94" s="136"/>
      <c r="H94" s="136"/>
      <c r="I94" s="136"/>
      <c r="J94" s="184" t="s">
        <v>101</v>
      </c>
      <c r="K94" s="136"/>
      <c r="L94" s="6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6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2.8" customHeight="1">
      <c r="A96" s="31"/>
      <c r="B96" s="32"/>
      <c r="C96" s="185" t="s">
        <v>102</v>
      </c>
      <c r="D96" s="33"/>
      <c r="E96" s="33"/>
      <c r="F96" s="33"/>
      <c r="G96" s="33"/>
      <c r="H96" s="33"/>
      <c r="I96" s="33"/>
      <c r="J96" s="108">
        <f>J123</f>
        <v>11245.41</v>
      </c>
      <c r="K96" s="33"/>
      <c r="L96" s="6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103</v>
      </c>
    </row>
    <row r="97" s="9" customFormat="1" ht="24.96" customHeight="1">
      <c r="A97" s="9"/>
      <c r="B97" s="186"/>
      <c r="C97" s="187"/>
      <c r="D97" s="188" t="s">
        <v>135</v>
      </c>
      <c r="E97" s="189"/>
      <c r="F97" s="189"/>
      <c r="G97" s="189"/>
      <c r="H97" s="189"/>
      <c r="I97" s="189"/>
      <c r="J97" s="190">
        <f>J124</f>
        <v>11245.41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136</v>
      </c>
      <c r="E98" s="195"/>
      <c r="F98" s="195"/>
      <c r="G98" s="195"/>
      <c r="H98" s="195"/>
      <c r="I98" s="195"/>
      <c r="J98" s="196">
        <f>J125</f>
        <v>5472.4899999999998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1958</v>
      </c>
      <c r="E99" s="195"/>
      <c r="F99" s="195"/>
      <c r="G99" s="195"/>
      <c r="H99" s="195"/>
      <c r="I99" s="195"/>
      <c r="J99" s="196">
        <f>J144</f>
        <v>5772.9200000000001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6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="2" customFormat="1" ht="6.96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6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29.28" customHeight="1">
      <c r="A102" s="31"/>
      <c r="B102" s="32"/>
      <c r="C102" s="185" t="s">
        <v>139</v>
      </c>
      <c r="D102" s="33"/>
      <c r="E102" s="33"/>
      <c r="F102" s="33"/>
      <c r="G102" s="33"/>
      <c r="H102" s="33"/>
      <c r="I102" s="33"/>
      <c r="J102" s="198">
        <v>0</v>
      </c>
      <c r="K102" s="33"/>
      <c r="L102" s="61"/>
      <c r="N102" s="199" t="s">
        <v>36</v>
      </c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="2" customFormat="1" ht="18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6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="2" customFormat="1" ht="29.28" customHeight="1">
      <c r="A104" s="31"/>
      <c r="B104" s="32"/>
      <c r="C104" s="135" t="s">
        <v>93</v>
      </c>
      <c r="D104" s="136"/>
      <c r="E104" s="136"/>
      <c r="F104" s="136"/>
      <c r="G104" s="136"/>
      <c r="H104" s="136"/>
      <c r="I104" s="136"/>
      <c r="J104" s="137">
        <f>ROUND(J96+J102,2)</f>
        <v>11245.41</v>
      </c>
      <c r="K104" s="136"/>
      <c r="L104" s="6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="2" customFormat="1" ht="6.96" customHeight="1">
      <c r="A105" s="31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6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="2" customFormat="1" ht="6.96" customHeight="1">
      <c r="A109" s="31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24.96" customHeight="1">
      <c r="A110" s="31"/>
      <c r="B110" s="32"/>
      <c r="C110" s="20" t="s">
        <v>140</v>
      </c>
      <c r="D110" s="33"/>
      <c r="E110" s="33"/>
      <c r="F110" s="33"/>
      <c r="G110" s="33"/>
      <c r="H110" s="33"/>
      <c r="I110" s="33"/>
      <c r="J110" s="33"/>
      <c r="K110" s="33"/>
      <c r="L110" s="6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6.96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6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2" customHeight="1">
      <c r="A112" s="31"/>
      <c r="B112" s="32"/>
      <c r="C112" s="26" t="s">
        <v>13</v>
      </c>
      <c r="D112" s="33"/>
      <c r="E112" s="33"/>
      <c r="F112" s="33"/>
      <c r="G112" s="33"/>
      <c r="H112" s="33"/>
      <c r="I112" s="33"/>
      <c r="J112" s="33"/>
      <c r="K112" s="33"/>
      <c r="L112" s="6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6.5" customHeight="1">
      <c r="A113" s="31"/>
      <c r="B113" s="32"/>
      <c r="C113" s="33"/>
      <c r="D113" s="33"/>
      <c r="E113" s="182" t="str">
        <f>E7</f>
        <v>Rekonštrukcia objektu Ústavu anorganickej chémie SAV</v>
      </c>
      <c r="F113" s="26"/>
      <c r="G113" s="26"/>
      <c r="H113" s="26"/>
      <c r="I113" s="33"/>
      <c r="J113" s="33"/>
      <c r="K113" s="33"/>
      <c r="L113" s="6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2" customHeight="1">
      <c r="A114" s="31"/>
      <c r="B114" s="32"/>
      <c r="C114" s="26" t="s">
        <v>95</v>
      </c>
      <c r="D114" s="33"/>
      <c r="E114" s="33"/>
      <c r="F114" s="33"/>
      <c r="G114" s="33"/>
      <c r="H114" s="33"/>
      <c r="I114" s="33"/>
      <c r="J114" s="33"/>
      <c r="K114" s="33"/>
      <c r="L114" s="6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6.5" customHeight="1">
      <c r="A115" s="31"/>
      <c r="B115" s="32"/>
      <c r="C115" s="33"/>
      <c r="D115" s="33"/>
      <c r="E115" s="74" t="str">
        <f>E9</f>
        <v>3 - SO 05 Prípojka NN</v>
      </c>
      <c r="F115" s="33"/>
      <c r="G115" s="33"/>
      <c r="H115" s="33"/>
      <c r="I115" s="33"/>
      <c r="J115" s="33"/>
      <c r="K115" s="33"/>
      <c r="L115" s="6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6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6" t="s">
        <v>17</v>
      </c>
      <c r="D117" s="33"/>
      <c r="E117" s="33"/>
      <c r="F117" s="23" t="str">
        <f>F12</f>
        <v xml:space="preserve"> </v>
      </c>
      <c r="G117" s="33"/>
      <c r="H117" s="33"/>
      <c r="I117" s="26" t="s">
        <v>19</v>
      </c>
      <c r="J117" s="77" t="str">
        <f>IF(J12="","",J12)</f>
        <v>16. 8. 2021</v>
      </c>
      <c r="K117" s="33"/>
      <c r="L117" s="6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6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6" t="s">
        <v>21</v>
      </c>
      <c r="D119" s="33"/>
      <c r="E119" s="33"/>
      <c r="F119" s="23" t="str">
        <f>E15</f>
        <v xml:space="preserve"> </v>
      </c>
      <c r="G119" s="33"/>
      <c r="H119" s="33"/>
      <c r="I119" s="26" t="s">
        <v>26</v>
      </c>
      <c r="J119" s="27" t="str">
        <f>E21</f>
        <v xml:space="preserve"> </v>
      </c>
      <c r="K119" s="33"/>
      <c r="L119" s="6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5.15" customHeight="1">
      <c r="A120" s="31"/>
      <c r="B120" s="32"/>
      <c r="C120" s="26" t="s">
        <v>24</v>
      </c>
      <c r="D120" s="33"/>
      <c r="E120" s="33"/>
      <c r="F120" s="23" t="str">
        <f>IF(E18="","",E18)</f>
        <v>ROKO SLOVAKIA s.r.o.</v>
      </c>
      <c r="G120" s="33"/>
      <c r="H120" s="33"/>
      <c r="I120" s="26" t="s">
        <v>28</v>
      </c>
      <c r="J120" s="27" t="str">
        <f>E24</f>
        <v xml:space="preserve"> </v>
      </c>
      <c r="K120" s="33"/>
      <c r="L120" s="6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0.32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6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11" customFormat="1" ht="29.28" customHeight="1">
      <c r="A122" s="200"/>
      <c r="B122" s="201"/>
      <c r="C122" s="202" t="s">
        <v>141</v>
      </c>
      <c r="D122" s="203" t="s">
        <v>57</v>
      </c>
      <c r="E122" s="203" t="s">
        <v>53</v>
      </c>
      <c r="F122" s="203" t="s">
        <v>54</v>
      </c>
      <c r="G122" s="203" t="s">
        <v>142</v>
      </c>
      <c r="H122" s="203" t="s">
        <v>143</v>
      </c>
      <c r="I122" s="203" t="s">
        <v>144</v>
      </c>
      <c r="J122" s="204" t="s">
        <v>101</v>
      </c>
      <c r="K122" s="205" t="s">
        <v>145</v>
      </c>
      <c r="L122" s="206"/>
      <c r="M122" s="98" t="s">
        <v>1</v>
      </c>
      <c r="N122" s="99" t="s">
        <v>36</v>
      </c>
      <c r="O122" s="99" t="s">
        <v>146</v>
      </c>
      <c r="P122" s="99" t="s">
        <v>147</v>
      </c>
      <c r="Q122" s="99" t="s">
        <v>148</v>
      </c>
      <c r="R122" s="99" t="s">
        <v>149</v>
      </c>
      <c r="S122" s="99" t="s">
        <v>150</v>
      </c>
      <c r="T122" s="100" t="s">
        <v>151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1"/>
      <c r="B123" s="32"/>
      <c r="C123" s="105" t="s">
        <v>97</v>
      </c>
      <c r="D123" s="33"/>
      <c r="E123" s="33"/>
      <c r="F123" s="33"/>
      <c r="G123" s="33"/>
      <c r="H123" s="33"/>
      <c r="I123" s="33"/>
      <c r="J123" s="207">
        <f>BK123</f>
        <v>11245.41</v>
      </c>
      <c r="K123" s="33"/>
      <c r="L123" s="34"/>
      <c r="M123" s="101"/>
      <c r="N123" s="208"/>
      <c r="O123" s="102"/>
      <c r="P123" s="209">
        <f>P124</f>
        <v>218.94406999999995</v>
      </c>
      <c r="Q123" s="102"/>
      <c r="R123" s="209">
        <f>R124</f>
        <v>0</v>
      </c>
      <c r="S123" s="102"/>
      <c r="T123" s="210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71</v>
      </c>
      <c r="AU123" s="14" t="s">
        <v>103</v>
      </c>
      <c r="BK123" s="211">
        <f>BK124</f>
        <v>11245.41</v>
      </c>
    </row>
    <row r="124" s="12" customFormat="1" ht="25.92" customHeight="1">
      <c r="A124" s="12"/>
      <c r="B124" s="212"/>
      <c r="C124" s="213"/>
      <c r="D124" s="214" t="s">
        <v>71</v>
      </c>
      <c r="E124" s="215" t="s">
        <v>194</v>
      </c>
      <c r="F124" s="215" t="s">
        <v>1340</v>
      </c>
      <c r="G124" s="213"/>
      <c r="H124" s="213"/>
      <c r="I124" s="213"/>
      <c r="J124" s="216">
        <f>BK124</f>
        <v>11245.41</v>
      </c>
      <c r="K124" s="213"/>
      <c r="L124" s="217"/>
      <c r="M124" s="218"/>
      <c r="N124" s="219"/>
      <c r="O124" s="219"/>
      <c r="P124" s="220">
        <f>P125+P144</f>
        <v>218.94406999999995</v>
      </c>
      <c r="Q124" s="219"/>
      <c r="R124" s="220">
        <f>R125+R144</f>
        <v>0</v>
      </c>
      <c r="S124" s="219"/>
      <c r="T124" s="221">
        <f>T125+T144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84</v>
      </c>
      <c r="AT124" s="223" t="s">
        <v>71</v>
      </c>
      <c r="AU124" s="223" t="s">
        <v>72</v>
      </c>
      <c r="AY124" s="222" t="s">
        <v>154</v>
      </c>
      <c r="BK124" s="224">
        <f>BK125+BK144</f>
        <v>11245.41</v>
      </c>
    </row>
    <row r="125" s="12" customFormat="1" ht="22.8" customHeight="1">
      <c r="A125" s="12"/>
      <c r="B125" s="212"/>
      <c r="C125" s="213"/>
      <c r="D125" s="214" t="s">
        <v>71</v>
      </c>
      <c r="E125" s="225" t="s">
        <v>1341</v>
      </c>
      <c r="F125" s="225" t="s">
        <v>1342</v>
      </c>
      <c r="G125" s="213"/>
      <c r="H125" s="213"/>
      <c r="I125" s="213"/>
      <c r="J125" s="226">
        <f>BK125</f>
        <v>5472.4899999999998</v>
      </c>
      <c r="K125" s="213"/>
      <c r="L125" s="217"/>
      <c r="M125" s="218"/>
      <c r="N125" s="219"/>
      <c r="O125" s="219"/>
      <c r="P125" s="220">
        <f>SUM(P126:P143)</f>
        <v>76.159999999999982</v>
      </c>
      <c r="Q125" s="219"/>
      <c r="R125" s="220">
        <f>SUM(R126:R143)</f>
        <v>0</v>
      </c>
      <c r="S125" s="219"/>
      <c r="T125" s="221">
        <f>SUM(T126:T143)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84</v>
      </c>
      <c r="AT125" s="223" t="s">
        <v>71</v>
      </c>
      <c r="AU125" s="223" t="s">
        <v>77</v>
      </c>
      <c r="AY125" s="222" t="s">
        <v>154</v>
      </c>
      <c r="BK125" s="224">
        <f>SUM(BK126:BK143)</f>
        <v>5472.4899999999998</v>
      </c>
    </row>
    <row r="126" s="2" customFormat="1" ht="16.5" customHeight="1">
      <c r="A126" s="31"/>
      <c r="B126" s="32"/>
      <c r="C126" s="227" t="s">
        <v>77</v>
      </c>
      <c r="D126" s="227" t="s">
        <v>156</v>
      </c>
      <c r="E126" s="228" t="s">
        <v>1386</v>
      </c>
      <c r="F126" s="229" t="s">
        <v>1959</v>
      </c>
      <c r="G126" s="230" t="s">
        <v>672</v>
      </c>
      <c r="H126" s="231">
        <v>26</v>
      </c>
      <c r="I126" s="232">
        <v>13.199999999999999</v>
      </c>
      <c r="J126" s="232">
        <f>ROUND(I126*H126,2)</f>
        <v>343.19999999999999</v>
      </c>
      <c r="K126" s="233"/>
      <c r="L126" s="34"/>
      <c r="M126" s="234" t="s">
        <v>1</v>
      </c>
      <c r="N126" s="235" t="s">
        <v>38</v>
      </c>
      <c r="O126" s="236">
        <v>0</v>
      </c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38" t="s">
        <v>268</v>
      </c>
      <c r="AT126" s="238" t="s">
        <v>156</v>
      </c>
      <c r="AU126" s="238" t="s">
        <v>81</v>
      </c>
      <c r="AY126" s="14" t="s">
        <v>154</v>
      </c>
      <c r="BE126" s="239">
        <f>IF(N126="základná",J126,0)</f>
        <v>0</v>
      </c>
      <c r="BF126" s="239">
        <f>IF(N126="znížená",J126,0)</f>
        <v>343.19999999999999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81</v>
      </c>
      <c r="BK126" s="239">
        <f>ROUND(I126*H126,2)</f>
        <v>343.19999999999999</v>
      </c>
      <c r="BL126" s="14" t="s">
        <v>268</v>
      </c>
      <c r="BM126" s="238" t="s">
        <v>81</v>
      </c>
    </row>
    <row r="127" s="2" customFormat="1" ht="24.15" customHeight="1">
      <c r="A127" s="31"/>
      <c r="B127" s="32"/>
      <c r="C127" s="227" t="s">
        <v>81</v>
      </c>
      <c r="D127" s="227" t="s">
        <v>156</v>
      </c>
      <c r="E127" s="228" t="s">
        <v>1960</v>
      </c>
      <c r="F127" s="229" t="s">
        <v>1961</v>
      </c>
      <c r="G127" s="230" t="s">
        <v>250</v>
      </c>
      <c r="H127" s="231">
        <v>16</v>
      </c>
      <c r="I127" s="232">
        <v>11.73</v>
      </c>
      <c r="J127" s="232">
        <f>ROUND(I127*H127,2)</f>
        <v>187.68000000000001</v>
      </c>
      <c r="K127" s="233"/>
      <c r="L127" s="34"/>
      <c r="M127" s="234" t="s">
        <v>1</v>
      </c>
      <c r="N127" s="235" t="s">
        <v>38</v>
      </c>
      <c r="O127" s="236">
        <v>0.66800000000000004</v>
      </c>
      <c r="P127" s="236">
        <f>O127*H127</f>
        <v>10.688000000000001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38" t="s">
        <v>268</v>
      </c>
      <c r="AT127" s="238" t="s">
        <v>156</v>
      </c>
      <c r="AU127" s="238" t="s">
        <v>81</v>
      </c>
      <c r="AY127" s="14" t="s">
        <v>154</v>
      </c>
      <c r="BE127" s="239">
        <f>IF(N127="základná",J127,0)</f>
        <v>0</v>
      </c>
      <c r="BF127" s="239">
        <f>IF(N127="znížená",J127,0)</f>
        <v>187.68000000000001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81</v>
      </c>
      <c r="BK127" s="239">
        <f>ROUND(I127*H127,2)</f>
        <v>187.68000000000001</v>
      </c>
      <c r="BL127" s="14" t="s">
        <v>268</v>
      </c>
      <c r="BM127" s="238" t="s">
        <v>87</v>
      </c>
    </row>
    <row r="128" s="2" customFormat="1" ht="16.5" customHeight="1">
      <c r="A128" s="31"/>
      <c r="B128" s="32"/>
      <c r="C128" s="227" t="s">
        <v>84</v>
      </c>
      <c r="D128" s="227" t="s">
        <v>156</v>
      </c>
      <c r="E128" s="228" t="s">
        <v>1962</v>
      </c>
      <c r="F128" s="229" t="s">
        <v>1963</v>
      </c>
      <c r="G128" s="230" t="s">
        <v>250</v>
      </c>
      <c r="H128" s="231">
        <v>16</v>
      </c>
      <c r="I128" s="232">
        <v>5.2599999999999998</v>
      </c>
      <c r="J128" s="232">
        <f>ROUND(I128*H128,2)</f>
        <v>84.159999999999997</v>
      </c>
      <c r="K128" s="233"/>
      <c r="L128" s="34"/>
      <c r="M128" s="234" t="s">
        <v>1</v>
      </c>
      <c r="N128" s="235" t="s">
        <v>38</v>
      </c>
      <c r="O128" s="236">
        <v>0</v>
      </c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38" t="s">
        <v>268</v>
      </c>
      <c r="AT128" s="238" t="s">
        <v>156</v>
      </c>
      <c r="AU128" s="238" t="s">
        <v>81</v>
      </c>
      <c r="AY128" s="14" t="s">
        <v>154</v>
      </c>
      <c r="BE128" s="239">
        <f>IF(N128="základná",J128,0)</f>
        <v>0</v>
      </c>
      <c r="BF128" s="239">
        <f>IF(N128="znížená",J128,0)</f>
        <v>84.159999999999997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81</v>
      </c>
      <c r="BK128" s="239">
        <f>ROUND(I128*H128,2)</f>
        <v>84.159999999999997</v>
      </c>
      <c r="BL128" s="14" t="s">
        <v>268</v>
      </c>
      <c r="BM128" s="238" t="s">
        <v>165</v>
      </c>
    </row>
    <row r="129" s="2" customFormat="1" ht="16.5" customHeight="1">
      <c r="A129" s="31"/>
      <c r="B129" s="32"/>
      <c r="C129" s="227" t="s">
        <v>87</v>
      </c>
      <c r="D129" s="227" t="s">
        <v>156</v>
      </c>
      <c r="E129" s="228" t="s">
        <v>1964</v>
      </c>
      <c r="F129" s="229" t="s">
        <v>1965</v>
      </c>
      <c r="G129" s="230" t="s">
        <v>250</v>
      </c>
      <c r="H129" s="231">
        <v>16</v>
      </c>
      <c r="I129" s="232">
        <v>3.0600000000000001</v>
      </c>
      <c r="J129" s="232">
        <f>ROUND(I129*H129,2)</f>
        <v>48.960000000000001</v>
      </c>
      <c r="K129" s="233"/>
      <c r="L129" s="34"/>
      <c r="M129" s="234" t="s">
        <v>1</v>
      </c>
      <c r="N129" s="235" t="s">
        <v>38</v>
      </c>
      <c r="O129" s="236">
        <v>0</v>
      </c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38" t="s">
        <v>268</v>
      </c>
      <c r="AT129" s="238" t="s">
        <v>156</v>
      </c>
      <c r="AU129" s="238" t="s">
        <v>81</v>
      </c>
      <c r="AY129" s="14" t="s">
        <v>154</v>
      </c>
      <c r="BE129" s="239">
        <f>IF(N129="základná",J129,0)</f>
        <v>0</v>
      </c>
      <c r="BF129" s="239">
        <f>IF(N129="znížená",J129,0)</f>
        <v>48.960000000000001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81</v>
      </c>
      <c r="BK129" s="239">
        <f>ROUND(I129*H129,2)</f>
        <v>48.960000000000001</v>
      </c>
      <c r="BL129" s="14" t="s">
        <v>268</v>
      </c>
      <c r="BM129" s="238" t="s">
        <v>168</v>
      </c>
    </row>
    <row r="130" s="2" customFormat="1" ht="24.15" customHeight="1">
      <c r="A130" s="31"/>
      <c r="B130" s="32"/>
      <c r="C130" s="227" t="s">
        <v>169</v>
      </c>
      <c r="D130" s="227" t="s">
        <v>156</v>
      </c>
      <c r="E130" s="228" t="s">
        <v>1966</v>
      </c>
      <c r="F130" s="229" t="s">
        <v>1967</v>
      </c>
      <c r="G130" s="230" t="s">
        <v>250</v>
      </c>
      <c r="H130" s="231">
        <v>55</v>
      </c>
      <c r="I130" s="232">
        <v>2.0699999999999998</v>
      </c>
      <c r="J130" s="232">
        <f>ROUND(I130*H130,2)</f>
        <v>113.84999999999999</v>
      </c>
      <c r="K130" s="233"/>
      <c r="L130" s="34"/>
      <c r="M130" s="234" t="s">
        <v>1</v>
      </c>
      <c r="N130" s="235" t="s">
        <v>38</v>
      </c>
      <c r="O130" s="236">
        <v>0.11799999999999999</v>
      </c>
      <c r="P130" s="236">
        <f>O130*H130</f>
        <v>6.4899999999999993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38" t="s">
        <v>268</v>
      </c>
      <c r="AT130" s="238" t="s">
        <v>156</v>
      </c>
      <c r="AU130" s="238" t="s">
        <v>81</v>
      </c>
      <c r="AY130" s="14" t="s">
        <v>154</v>
      </c>
      <c r="BE130" s="239">
        <f>IF(N130="základná",J130,0)</f>
        <v>0</v>
      </c>
      <c r="BF130" s="239">
        <f>IF(N130="znížená",J130,0)</f>
        <v>113.84999999999999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81</v>
      </c>
      <c r="BK130" s="239">
        <f>ROUND(I130*H130,2)</f>
        <v>113.84999999999999</v>
      </c>
      <c r="BL130" s="14" t="s">
        <v>268</v>
      </c>
      <c r="BM130" s="238" t="s">
        <v>172</v>
      </c>
    </row>
    <row r="131" s="2" customFormat="1" ht="24.15" customHeight="1">
      <c r="A131" s="31"/>
      <c r="B131" s="32"/>
      <c r="C131" s="227" t="s">
        <v>165</v>
      </c>
      <c r="D131" s="227" t="s">
        <v>156</v>
      </c>
      <c r="E131" s="228" t="s">
        <v>1968</v>
      </c>
      <c r="F131" s="229" t="s">
        <v>1969</v>
      </c>
      <c r="G131" s="230" t="s">
        <v>1241</v>
      </c>
      <c r="H131" s="231">
        <v>51.810000000000002</v>
      </c>
      <c r="I131" s="232">
        <v>2.6099999999999999</v>
      </c>
      <c r="J131" s="232">
        <f>ROUND(I131*H131,2)</f>
        <v>135.22</v>
      </c>
      <c r="K131" s="233"/>
      <c r="L131" s="34"/>
      <c r="M131" s="234" t="s">
        <v>1</v>
      </c>
      <c r="N131" s="235" t="s">
        <v>38</v>
      </c>
      <c r="O131" s="236">
        <v>0</v>
      </c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38" t="s">
        <v>268</v>
      </c>
      <c r="AT131" s="238" t="s">
        <v>156</v>
      </c>
      <c r="AU131" s="238" t="s">
        <v>81</v>
      </c>
      <c r="AY131" s="14" t="s">
        <v>154</v>
      </c>
      <c r="BE131" s="239">
        <f>IF(N131="základná",J131,0)</f>
        <v>0</v>
      </c>
      <c r="BF131" s="239">
        <f>IF(N131="znížená",J131,0)</f>
        <v>135.22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81</v>
      </c>
      <c r="BK131" s="239">
        <f>ROUND(I131*H131,2)</f>
        <v>135.22</v>
      </c>
      <c r="BL131" s="14" t="s">
        <v>268</v>
      </c>
      <c r="BM131" s="238" t="s">
        <v>175</v>
      </c>
    </row>
    <row r="132" s="2" customFormat="1" ht="16.5" customHeight="1">
      <c r="A132" s="31"/>
      <c r="B132" s="32"/>
      <c r="C132" s="227" t="s">
        <v>176</v>
      </c>
      <c r="D132" s="227" t="s">
        <v>156</v>
      </c>
      <c r="E132" s="228" t="s">
        <v>1693</v>
      </c>
      <c r="F132" s="229" t="s">
        <v>1694</v>
      </c>
      <c r="G132" s="230" t="s">
        <v>250</v>
      </c>
      <c r="H132" s="231">
        <v>2</v>
      </c>
      <c r="I132" s="232">
        <v>2.0600000000000001</v>
      </c>
      <c r="J132" s="232">
        <f>ROUND(I132*H132,2)</f>
        <v>4.1200000000000001</v>
      </c>
      <c r="K132" s="233"/>
      <c r="L132" s="34"/>
      <c r="M132" s="234" t="s">
        <v>1</v>
      </c>
      <c r="N132" s="235" t="s">
        <v>38</v>
      </c>
      <c r="O132" s="236">
        <v>0.11700000000000001</v>
      </c>
      <c r="P132" s="236">
        <f>O132*H132</f>
        <v>0.23400000000000001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38" t="s">
        <v>268</v>
      </c>
      <c r="AT132" s="238" t="s">
        <v>156</v>
      </c>
      <c r="AU132" s="238" t="s">
        <v>81</v>
      </c>
      <c r="AY132" s="14" t="s">
        <v>154</v>
      </c>
      <c r="BE132" s="239">
        <f>IF(N132="základná",J132,0)</f>
        <v>0</v>
      </c>
      <c r="BF132" s="239">
        <f>IF(N132="znížená",J132,0)</f>
        <v>4.1200000000000001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81</v>
      </c>
      <c r="BK132" s="239">
        <f>ROUND(I132*H132,2)</f>
        <v>4.1200000000000001</v>
      </c>
      <c r="BL132" s="14" t="s">
        <v>268</v>
      </c>
      <c r="BM132" s="238" t="s">
        <v>179</v>
      </c>
    </row>
    <row r="133" s="2" customFormat="1" ht="24.15" customHeight="1">
      <c r="A133" s="31"/>
      <c r="B133" s="32"/>
      <c r="C133" s="227" t="s">
        <v>168</v>
      </c>
      <c r="D133" s="227" t="s">
        <v>156</v>
      </c>
      <c r="E133" s="228" t="s">
        <v>1697</v>
      </c>
      <c r="F133" s="229" t="s">
        <v>1698</v>
      </c>
      <c r="G133" s="230" t="s">
        <v>250</v>
      </c>
      <c r="H133" s="231">
        <v>2</v>
      </c>
      <c r="I133" s="232">
        <v>4.6100000000000003</v>
      </c>
      <c r="J133" s="232">
        <f>ROUND(I133*H133,2)</f>
        <v>9.2200000000000006</v>
      </c>
      <c r="K133" s="233"/>
      <c r="L133" s="34"/>
      <c r="M133" s="234" t="s">
        <v>1</v>
      </c>
      <c r="N133" s="235" t="s">
        <v>38</v>
      </c>
      <c r="O133" s="236">
        <v>0</v>
      </c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38" t="s">
        <v>268</v>
      </c>
      <c r="AT133" s="238" t="s">
        <v>156</v>
      </c>
      <c r="AU133" s="238" t="s">
        <v>81</v>
      </c>
      <c r="AY133" s="14" t="s">
        <v>154</v>
      </c>
      <c r="BE133" s="239">
        <f>IF(N133="základná",J133,0)</f>
        <v>0</v>
      </c>
      <c r="BF133" s="239">
        <f>IF(N133="znížená",J133,0)</f>
        <v>9.2200000000000006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81</v>
      </c>
      <c r="BK133" s="239">
        <f>ROUND(I133*H133,2)</f>
        <v>9.2200000000000006</v>
      </c>
      <c r="BL133" s="14" t="s">
        <v>268</v>
      </c>
      <c r="BM133" s="238" t="s">
        <v>182</v>
      </c>
    </row>
    <row r="134" s="2" customFormat="1" ht="21.75" customHeight="1">
      <c r="A134" s="31"/>
      <c r="B134" s="32"/>
      <c r="C134" s="227" t="s">
        <v>183</v>
      </c>
      <c r="D134" s="227" t="s">
        <v>156</v>
      </c>
      <c r="E134" s="228" t="s">
        <v>1714</v>
      </c>
      <c r="F134" s="229" t="s">
        <v>1715</v>
      </c>
      <c r="G134" s="230" t="s">
        <v>250</v>
      </c>
      <c r="H134" s="231">
        <v>4</v>
      </c>
      <c r="I134" s="232">
        <v>2.9399999999999999</v>
      </c>
      <c r="J134" s="232">
        <f>ROUND(I134*H134,2)</f>
        <v>11.76</v>
      </c>
      <c r="K134" s="233"/>
      <c r="L134" s="34"/>
      <c r="M134" s="234" t="s">
        <v>1</v>
      </c>
      <c r="N134" s="235" t="s">
        <v>38</v>
      </c>
      <c r="O134" s="236">
        <v>0.16700000000000001</v>
      </c>
      <c r="P134" s="236">
        <f>O134*H134</f>
        <v>0.66800000000000004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38" t="s">
        <v>268</v>
      </c>
      <c r="AT134" s="238" t="s">
        <v>156</v>
      </c>
      <c r="AU134" s="238" t="s">
        <v>81</v>
      </c>
      <c r="AY134" s="14" t="s">
        <v>154</v>
      </c>
      <c r="BE134" s="239">
        <f>IF(N134="základná",J134,0)</f>
        <v>0</v>
      </c>
      <c r="BF134" s="239">
        <f>IF(N134="znížená",J134,0)</f>
        <v>11.76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81</v>
      </c>
      <c r="BK134" s="239">
        <f>ROUND(I134*H134,2)</f>
        <v>11.76</v>
      </c>
      <c r="BL134" s="14" t="s">
        <v>268</v>
      </c>
      <c r="BM134" s="238" t="s">
        <v>186</v>
      </c>
    </row>
    <row r="135" s="2" customFormat="1" ht="24.15" customHeight="1">
      <c r="A135" s="31"/>
      <c r="B135" s="32"/>
      <c r="C135" s="227" t="s">
        <v>172</v>
      </c>
      <c r="D135" s="227" t="s">
        <v>156</v>
      </c>
      <c r="E135" s="228" t="s">
        <v>1718</v>
      </c>
      <c r="F135" s="229" t="s">
        <v>1719</v>
      </c>
      <c r="G135" s="230" t="s">
        <v>250</v>
      </c>
      <c r="H135" s="231">
        <v>4</v>
      </c>
      <c r="I135" s="232">
        <v>3.98</v>
      </c>
      <c r="J135" s="232">
        <f>ROUND(I135*H135,2)</f>
        <v>15.92</v>
      </c>
      <c r="K135" s="233"/>
      <c r="L135" s="34"/>
      <c r="M135" s="234" t="s">
        <v>1</v>
      </c>
      <c r="N135" s="235" t="s">
        <v>38</v>
      </c>
      <c r="O135" s="236">
        <v>0</v>
      </c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38" t="s">
        <v>268</v>
      </c>
      <c r="AT135" s="238" t="s">
        <v>156</v>
      </c>
      <c r="AU135" s="238" t="s">
        <v>81</v>
      </c>
      <c r="AY135" s="14" t="s">
        <v>154</v>
      </c>
      <c r="BE135" s="239">
        <f>IF(N135="základná",J135,0)</f>
        <v>0</v>
      </c>
      <c r="BF135" s="239">
        <f>IF(N135="znížená",J135,0)</f>
        <v>15.92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81</v>
      </c>
      <c r="BK135" s="239">
        <f>ROUND(I135*H135,2)</f>
        <v>15.92</v>
      </c>
      <c r="BL135" s="14" t="s">
        <v>268</v>
      </c>
      <c r="BM135" s="238" t="s">
        <v>7</v>
      </c>
    </row>
    <row r="136" s="2" customFormat="1" ht="24.15" customHeight="1">
      <c r="A136" s="31"/>
      <c r="B136" s="32"/>
      <c r="C136" s="227" t="s">
        <v>190</v>
      </c>
      <c r="D136" s="227" t="s">
        <v>156</v>
      </c>
      <c r="E136" s="228" t="s">
        <v>1721</v>
      </c>
      <c r="F136" s="229" t="s">
        <v>1722</v>
      </c>
      <c r="G136" s="230" t="s">
        <v>250</v>
      </c>
      <c r="H136" s="231">
        <v>4</v>
      </c>
      <c r="I136" s="232">
        <v>5.3499999999999996</v>
      </c>
      <c r="J136" s="232">
        <f>ROUND(I136*H136,2)</f>
        <v>21.399999999999999</v>
      </c>
      <c r="K136" s="233"/>
      <c r="L136" s="34"/>
      <c r="M136" s="234" t="s">
        <v>1</v>
      </c>
      <c r="N136" s="235" t="s">
        <v>38</v>
      </c>
      <c r="O136" s="236">
        <v>0</v>
      </c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38" t="s">
        <v>268</v>
      </c>
      <c r="AT136" s="238" t="s">
        <v>156</v>
      </c>
      <c r="AU136" s="238" t="s">
        <v>81</v>
      </c>
      <c r="AY136" s="14" t="s">
        <v>154</v>
      </c>
      <c r="BE136" s="239">
        <f>IF(N136="základná",J136,0)</f>
        <v>0</v>
      </c>
      <c r="BF136" s="239">
        <f>IF(N136="znížená",J136,0)</f>
        <v>21.399999999999999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81</v>
      </c>
      <c r="BK136" s="239">
        <f>ROUND(I136*H136,2)</f>
        <v>21.399999999999999</v>
      </c>
      <c r="BL136" s="14" t="s">
        <v>268</v>
      </c>
      <c r="BM136" s="238" t="s">
        <v>193</v>
      </c>
    </row>
    <row r="137" s="2" customFormat="1" ht="24.15" customHeight="1">
      <c r="A137" s="31"/>
      <c r="B137" s="32"/>
      <c r="C137" s="227" t="s">
        <v>175</v>
      </c>
      <c r="D137" s="227" t="s">
        <v>156</v>
      </c>
      <c r="E137" s="228" t="s">
        <v>1970</v>
      </c>
      <c r="F137" s="229" t="s">
        <v>1971</v>
      </c>
      <c r="G137" s="230" t="s">
        <v>373</v>
      </c>
      <c r="H137" s="231">
        <v>160</v>
      </c>
      <c r="I137" s="232">
        <v>6.1299999999999999</v>
      </c>
      <c r="J137" s="232">
        <f>ROUND(I137*H137,2)</f>
        <v>980.79999999999995</v>
      </c>
      <c r="K137" s="233"/>
      <c r="L137" s="34"/>
      <c r="M137" s="234" t="s">
        <v>1</v>
      </c>
      <c r="N137" s="235" t="s">
        <v>38</v>
      </c>
      <c r="O137" s="236">
        <v>0.34899999999999998</v>
      </c>
      <c r="P137" s="236">
        <f>O137*H137</f>
        <v>55.839999999999996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38" t="s">
        <v>268</v>
      </c>
      <c r="AT137" s="238" t="s">
        <v>156</v>
      </c>
      <c r="AU137" s="238" t="s">
        <v>81</v>
      </c>
      <c r="AY137" s="14" t="s">
        <v>154</v>
      </c>
      <c r="BE137" s="239">
        <f>IF(N137="základná",J137,0)</f>
        <v>0</v>
      </c>
      <c r="BF137" s="239">
        <f>IF(N137="znížená",J137,0)</f>
        <v>980.79999999999995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81</v>
      </c>
      <c r="BK137" s="239">
        <f>ROUND(I137*H137,2)</f>
        <v>980.79999999999995</v>
      </c>
      <c r="BL137" s="14" t="s">
        <v>268</v>
      </c>
      <c r="BM137" s="238" t="s">
        <v>197</v>
      </c>
    </row>
    <row r="138" s="2" customFormat="1" ht="24.15" customHeight="1">
      <c r="A138" s="31"/>
      <c r="B138" s="32"/>
      <c r="C138" s="240" t="s">
        <v>199</v>
      </c>
      <c r="D138" s="240" t="s">
        <v>194</v>
      </c>
      <c r="E138" s="241" t="s">
        <v>1972</v>
      </c>
      <c r="F138" s="242" t="s">
        <v>1973</v>
      </c>
      <c r="G138" s="243" t="s">
        <v>373</v>
      </c>
      <c r="H138" s="244">
        <v>160</v>
      </c>
      <c r="I138" s="245">
        <v>20.57</v>
      </c>
      <c r="J138" s="245">
        <f>ROUND(I138*H138,2)</f>
        <v>3291.1999999999998</v>
      </c>
      <c r="K138" s="246"/>
      <c r="L138" s="247"/>
      <c r="M138" s="248" t="s">
        <v>1</v>
      </c>
      <c r="N138" s="249" t="s">
        <v>38</v>
      </c>
      <c r="O138" s="236">
        <v>0</v>
      </c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38" t="s">
        <v>626</v>
      </c>
      <c r="AT138" s="238" t="s">
        <v>194</v>
      </c>
      <c r="AU138" s="238" t="s">
        <v>81</v>
      </c>
      <c r="AY138" s="14" t="s">
        <v>154</v>
      </c>
      <c r="BE138" s="239">
        <f>IF(N138="základná",J138,0)</f>
        <v>0</v>
      </c>
      <c r="BF138" s="239">
        <f>IF(N138="znížená",J138,0)</f>
        <v>3291.1999999999998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81</v>
      </c>
      <c r="BK138" s="239">
        <f>ROUND(I138*H138,2)</f>
        <v>3291.1999999999998</v>
      </c>
      <c r="BL138" s="14" t="s">
        <v>268</v>
      </c>
      <c r="BM138" s="238" t="s">
        <v>202</v>
      </c>
    </row>
    <row r="139" s="2" customFormat="1">
      <c r="A139" s="31"/>
      <c r="B139" s="32"/>
      <c r="C139" s="33"/>
      <c r="D139" s="254" t="s">
        <v>1974</v>
      </c>
      <c r="E139" s="33"/>
      <c r="F139" s="255" t="s">
        <v>1975</v>
      </c>
      <c r="G139" s="33"/>
      <c r="H139" s="33"/>
      <c r="I139" s="33"/>
      <c r="J139" s="33"/>
      <c r="K139" s="33"/>
      <c r="L139" s="34"/>
      <c r="M139" s="256"/>
      <c r="N139" s="257"/>
      <c r="O139" s="89"/>
      <c r="P139" s="89"/>
      <c r="Q139" s="89"/>
      <c r="R139" s="89"/>
      <c r="S139" s="89"/>
      <c r="T139" s="90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1974</v>
      </c>
      <c r="AU139" s="14" t="s">
        <v>81</v>
      </c>
    </row>
    <row r="140" s="2" customFormat="1" ht="21.75" customHeight="1">
      <c r="A140" s="31"/>
      <c r="B140" s="32"/>
      <c r="C140" s="227" t="s">
        <v>179</v>
      </c>
      <c r="D140" s="227" t="s">
        <v>156</v>
      </c>
      <c r="E140" s="228" t="s">
        <v>1976</v>
      </c>
      <c r="F140" s="229" t="s">
        <v>1977</v>
      </c>
      <c r="G140" s="230" t="s">
        <v>373</v>
      </c>
      <c r="H140" s="231">
        <v>10</v>
      </c>
      <c r="I140" s="232">
        <v>3.3100000000000001</v>
      </c>
      <c r="J140" s="232">
        <f>ROUND(I140*H140,2)</f>
        <v>33.100000000000001</v>
      </c>
      <c r="K140" s="233"/>
      <c r="L140" s="34"/>
      <c r="M140" s="234" t="s">
        <v>1</v>
      </c>
      <c r="N140" s="235" t="s">
        <v>38</v>
      </c>
      <c r="O140" s="236">
        <v>0.22400000000000001</v>
      </c>
      <c r="P140" s="236">
        <f>O140*H140</f>
        <v>2.2400000000000002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38" t="s">
        <v>268</v>
      </c>
      <c r="AT140" s="238" t="s">
        <v>156</v>
      </c>
      <c r="AU140" s="238" t="s">
        <v>81</v>
      </c>
      <c r="AY140" s="14" t="s">
        <v>154</v>
      </c>
      <c r="BE140" s="239">
        <f>IF(N140="základná",J140,0)</f>
        <v>0</v>
      </c>
      <c r="BF140" s="239">
        <f>IF(N140="znížená",J140,0)</f>
        <v>33.100000000000001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81</v>
      </c>
      <c r="BK140" s="239">
        <f>ROUND(I140*H140,2)</f>
        <v>33.100000000000001</v>
      </c>
      <c r="BL140" s="14" t="s">
        <v>268</v>
      </c>
      <c r="BM140" s="238" t="s">
        <v>205</v>
      </c>
    </row>
    <row r="141" s="2" customFormat="1" ht="16.5" customHeight="1">
      <c r="A141" s="31"/>
      <c r="B141" s="32"/>
      <c r="C141" s="227" t="s">
        <v>206</v>
      </c>
      <c r="D141" s="227" t="s">
        <v>156</v>
      </c>
      <c r="E141" s="228" t="s">
        <v>1882</v>
      </c>
      <c r="F141" s="229" t="s">
        <v>1883</v>
      </c>
      <c r="G141" s="230" t="s">
        <v>408</v>
      </c>
      <c r="H141" s="231">
        <v>41.201000000000001</v>
      </c>
      <c r="I141" s="232">
        <v>0.81399999999999995</v>
      </c>
      <c r="J141" s="232">
        <f>ROUND(I141*H141,2)</f>
        <v>33.539999999999999</v>
      </c>
      <c r="K141" s="233"/>
      <c r="L141" s="34"/>
      <c r="M141" s="234" t="s">
        <v>1</v>
      </c>
      <c r="N141" s="235" t="s">
        <v>38</v>
      </c>
      <c r="O141" s="236">
        <v>0</v>
      </c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38" t="s">
        <v>268</v>
      </c>
      <c r="AT141" s="238" t="s">
        <v>156</v>
      </c>
      <c r="AU141" s="238" t="s">
        <v>81</v>
      </c>
      <c r="AY141" s="14" t="s">
        <v>154</v>
      </c>
      <c r="BE141" s="239">
        <f>IF(N141="základná",J141,0)</f>
        <v>0</v>
      </c>
      <c r="BF141" s="239">
        <f>IF(N141="znížená",J141,0)</f>
        <v>33.539999999999999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81</v>
      </c>
      <c r="BK141" s="239">
        <f>ROUND(I141*H141,2)</f>
        <v>33.539999999999999</v>
      </c>
      <c r="BL141" s="14" t="s">
        <v>268</v>
      </c>
      <c r="BM141" s="238" t="s">
        <v>209</v>
      </c>
    </row>
    <row r="142" s="2" customFormat="1" ht="16.5" customHeight="1">
      <c r="A142" s="31"/>
      <c r="B142" s="32"/>
      <c r="C142" s="227" t="s">
        <v>182</v>
      </c>
      <c r="D142" s="227" t="s">
        <v>156</v>
      </c>
      <c r="E142" s="228" t="s">
        <v>1890</v>
      </c>
      <c r="F142" s="229" t="s">
        <v>1891</v>
      </c>
      <c r="G142" s="230" t="s">
        <v>408</v>
      </c>
      <c r="H142" s="231">
        <v>30.727</v>
      </c>
      <c r="I142" s="232">
        <v>3.52048687</v>
      </c>
      <c r="J142" s="232">
        <f>ROUND(I142*H142,2)</f>
        <v>108.17</v>
      </c>
      <c r="K142" s="233"/>
      <c r="L142" s="34"/>
      <c r="M142" s="234" t="s">
        <v>1</v>
      </c>
      <c r="N142" s="235" t="s">
        <v>38</v>
      </c>
      <c r="O142" s="236">
        <v>0</v>
      </c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38" t="s">
        <v>268</v>
      </c>
      <c r="AT142" s="238" t="s">
        <v>156</v>
      </c>
      <c r="AU142" s="238" t="s">
        <v>81</v>
      </c>
      <c r="AY142" s="14" t="s">
        <v>154</v>
      </c>
      <c r="BE142" s="239">
        <f>IF(N142="základná",J142,0)</f>
        <v>0</v>
      </c>
      <c r="BF142" s="239">
        <f>IF(N142="znížená",J142,0)</f>
        <v>108.17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81</v>
      </c>
      <c r="BK142" s="239">
        <f>ROUND(I142*H142,2)</f>
        <v>108.17</v>
      </c>
      <c r="BL142" s="14" t="s">
        <v>268</v>
      </c>
      <c r="BM142" s="238" t="s">
        <v>212</v>
      </c>
    </row>
    <row r="143" s="2" customFormat="1" ht="16.5" customHeight="1">
      <c r="A143" s="31"/>
      <c r="B143" s="32"/>
      <c r="C143" s="227" t="s">
        <v>213</v>
      </c>
      <c r="D143" s="227" t="s">
        <v>156</v>
      </c>
      <c r="E143" s="228" t="s">
        <v>1894</v>
      </c>
      <c r="F143" s="229" t="s">
        <v>1895</v>
      </c>
      <c r="G143" s="230" t="s">
        <v>408</v>
      </c>
      <c r="H143" s="231">
        <v>41.201000000000001</v>
      </c>
      <c r="I143" s="232">
        <v>1.21824713</v>
      </c>
      <c r="J143" s="232">
        <f>ROUND(I143*H143,2)</f>
        <v>50.189999999999998</v>
      </c>
      <c r="K143" s="233"/>
      <c r="L143" s="34"/>
      <c r="M143" s="234" t="s">
        <v>1</v>
      </c>
      <c r="N143" s="235" t="s">
        <v>38</v>
      </c>
      <c r="O143" s="236">
        <v>0</v>
      </c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38" t="s">
        <v>268</v>
      </c>
      <c r="AT143" s="238" t="s">
        <v>156</v>
      </c>
      <c r="AU143" s="238" t="s">
        <v>81</v>
      </c>
      <c r="AY143" s="14" t="s">
        <v>154</v>
      </c>
      <c r="BE143" s="239">
        <f>IF(N143="základná",J143,0)</f>
        <v>0</v>
      </c>
      <c r="BF143" s="239">
        <f>IF(N143="znížená",J143,0)</f>
        <v>50.189999999999998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81</v>
      </c>
      <c r="BK143" s="239">
        <f>ROUND(I143*H143,2)</f>
        <v>50.189999999999998</v>
      </c>
      <c r="BL143" s="14" t="s">
        <v>268</v>
      </c>
      <c r="BM143" s="238" t="s">
        <v>216</v>
      </c>
    </row>
    <row r="144" s="12" customFormat="1" ht="22.8" customHeight="1">
      <c r="A144" s="12"/>
      <c r="B144" s="212"/>
      <c r="C144" s="213"/>
      <c r="D144" s="214" t="s">
        <v>71</v>
      </c>
      <c r="E144" s="225" t="s">
        <v>1909</v>
      </c>
      <c r="F144" s="225" t="s">
        <v>1978</v>
      </c>
      <c r="G144" s="213"/>
      <c r="H144" s="213"/>
      <c r="I144" s="213"/>
      <c r="J144" s="226">
        <f>BK144</f>
        <v>5772.9200000000001</v>
      </c>
      <c r="K144" s="213"/>
      <c r="L144" s="217"/>
      <c r="M144" s="218"/>
      <c r="N144" s="219"/>
      <c r="O144" s="219"/>
      <c r="P144" s="220">
        <f>SUM(P145:P159)</f>
        <v>142.78406999999999</v>
      </c>
      <c r="Q144" s="219"/>
      <c r="R144" s="220">
        <f>SUM(R145:R159)</f>
        <v>0</v>
      </c>
      <c r="S144" s="219"/>
      <c r="T144" s="221">
        <f>SUM(T145:T159)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2" t="s">
        <v>84</v>
      </c>
      <c r="AT144" s="223" t="s">
        <v>71</v>
      </c>
      <c r="AU144" s="223" t="s">
        <v>77</v>
      </c>
      <c r="AY144" s="222" t="s">
        <v>154</v>
      </c>
      <c r="BK144" s="224">
        <f>SUM(BK145:BK159)</f>
        <v>5772.9200000000001</v>
      </c>
    </row>
    <row r="145" s="2" customFormat="1" ht="33" customHeight="1">
      <c r="A145" s="31"/>
      <c r="B145" s="32"/>
      <c r="C145" s="227" t="s">
        <v>186</v>
      </c>
      <c r="D145" s="227" t="s">
        <v>156</v>
      </c>
      <c r="E145" s="228" t="s">
        <v>1979</v>
      </c>
      <c r="F145" s="229" t="s">
        <v>1980</v>
      </c>
      <c r="G145" s="230" t="s">
        <v>162</v>
      </c>
      <c r="H145" s="231">
        <v>31.850000000000001</v>
      </c>
      <c r="I145" s="232">
        <v>22.66</v>
      </c>
      <c r="J145" s="232">
        <f>ROUND(I145*H145,2)</f>
        <v>721.72000000000003</v>
      </c>
      <c r="K145" s="233"/>
      <c r="L145" s="34"/>
      <c r="M145" s="234" t="s">
        <v>1</v>
      </c>
      <c r="N145" s="235" t="s">
        <v>38</v>
      </c>
      <c r="O145" s="236">
        <v>1.6821999999999999</v>
      </c>
      <c r="P145" s="236">
        <f>O145*H145</f>
        <v>53.578069999999997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38" t="s">
        <v>268</v>
      </c>
      <c r="AT145" s="238" t="s">
        <v>156</v>
      </c>
      <c r="AU145" s="238" t="s">
        <v>81</v>
      </c>
      <c r="AY145" s="14" t="s">
        <v>154</v>
      </c>
      <c r="BE145" s="239">
        <f>IF(N145="základná",J145,0)</f>
        <v>0</v>
      </c>
      <c r="BF145" s="239">
        <f>IF(N145="znížená",J145,0)</f>
        <v>721.72000000000003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81</v>
      </c>
      <c r="BK145" s="239">
        <f>ROUND(I145*H145,2)</f>
        <v>721.72000000000003</v>
      </c>
      <c r="BL145" s="14" t="s">
        <v>268</v>
      </c>
      <c r="BM145" s="238" t="s">
        <v>223</v>
      </c>
    </row>
    <row r="146" s="2" customFormat="1" ht="24.15" customHeight="1">
      <c r="A146" s="31"/>
      <c r="B146" s="32"/>
      <c r="C146" s="227" t="s">
        <v>220</v>
      </c>
      <c r="D146" s="227" t="s">
        <v>156</v>
      </c>
      <c r="E146" s="228" t="s">
        <v>1981</v>
      </c>
      <c r="F146" s="229" t="s">
        <v>1982</v>
      </c>
      <c r="G146" s="230" t="s">
        <v>373</v>
      </c>
      <c r="H146" s="231">
        <v>60</v>
      </c>
      <c r="I146" s="232">
        <v>7.9800000000000004</v>
      </c>
      <c r="J146" s="232">
        <f>ROUND(I146*H146,2)</f>
        <v>478.80000000000001</v>
      </c>
      <c r="K146" s="233"/>
      <c r="L146" s="34"/>
      <c r="M146" s="234" t="s">
        <v>1</v>
      </c>
      <c r="N146" s="235" t="s">
        <v>38</v>
      </c>
      <c r="O146" s="236">
        <v>0.59279999999999999</v>
      </c>
      <c r="P146" s="236">
        <f>O146*H146</f>
        <v>35.567999999999998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38" t="s">
        <v>268</v>
      </c>
      <c r="AT146" s="238" t="s">
        <v>156</v>
      </c>
      <c r="AU146" s="238" t="s">
        <v>81</v>
      </c>
      <c r="AY146" s="14" t="s">
        <v>154</v>
      </c>
      <c r="BE146" s="239">
        <f>IF(N146="základná",J146,0)</f>
        <v>0</v>
      </c>
      <c r="BF146" s="239">
        <f>IF(N146="znížená",J146,0)</f>
        <v>478.80000000000001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81</v>
      </c>
      <c r="BK146" s="239">
        <f>ROUND(I146*H146,2)</f>
        <v>478.80000000000001</v>
      </c>
      <c r="BL146" s="14" t="s">
        <v>268</v>
      </c>
      <c r="BM146" s="238" t="s">
        <v>226</v>
      </c>
    </row>
    <row r="147" s="2" customFormat="1" ht="24.15" customHeight="1">
      <c r="A147" s="31"/>
      <c r="B147" s="32"/>
      <c r="C147" s="227" t="s">
        <v>7</v>
      </c>
      <c r="D147" s="227" t="s">
        <v>156</v>
      </c>
      <c r="E147" s="228" t="s">
        <v>1983</v>
      </c>
      <c r="F147" s="229" t="s">
        <v>1984</v>
      </c>
      <c r="G147" s="230" t="s">
        <v>373</v>
      </c>
      <c r="H147" s="231">
        <v>10</v>
      </c>
      <c r="I147" s="232">
        <v>14.029999999999999</v>
      </c>
      <c r="J147" s="232">
        <f>ROUND(I147*H147,2)</f>
        <v>140.30000000000001</v>
      </c>
      <c r="K147" s="233"/>
      <c r="L147" s="34"/>
      <c r="M147" s="234" t="s">
        <v>1</v>
      </c>
      <c r="N147" s="235" t="s">
        <v>38</v>
      </c>
      <c r="O147" s="236">
        <v>1.0412999999999999</v>
      </c>
      <c r="P147" s="236">
        <f>O147*H147</f>
        <v>10.412999999999999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38" t="s">
        <v>268</v>
      </c>
      <c r="AT147" s="238" t="s">
        <v>156</v>
      </c>
      <c r="AU147" s="238" t="s">
        <v>81</v>
      </c>
      <c r="AY147" s="14" t="s">
        <v>154</v>
      </c>
      <c r="BE147" s="239">
        <f>IF(N147="základná",J147,0)</f>
        <v>0</v>
      </c>
      <c r="BF147" s="239">
        <f>IF(N147="znížená",J147,0)</f>
        <v>140.30000000000001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81</v>
      </c>
      <c r="BK147" s="239">
        <f>ROUND(I147*H147,2)</f>
        <v>140.30000000000001</v>
      </c>
      <c r="BL147" s="14" t="s">
        <v>268</v>
      </c>
      <c r="BM147" s="238" t="s">
        <v>231</v>
      </c>
    </row>
    <row r="148" s="2" customFormat="1" ht="33" customHeight="1">
      <c r="A148" s="31"/>
      <c r="B148" s="32"/>
      <c r="C148" s="227" t="s">
        <v>228</v>
      </c>
      <c r="D148" s="227" t="s">
        <v>156</v>
      </c>
      <c r="E148" s="228" t="s">
        <v>1985</v>
      </c>
      <c r="F148" s="229" t="s">
        <v>1986</v>
      </c>
      <c r="G148" s="230" t="s">
        <v>373</v>
      </c>
      <c r="H148" s="231">
        <v>70</v>
      </c>
      <c r="I148" s="232">
        <v>1.76</v>
      </c>
      <c r="J148" s="232">
        <f>ROUND(I148*H148,2)</f>
        <v>123.2</v>
      </c>
      <c r="K148" s="233"/>
      <c r="L148" s="34"/>
      <c r="M148" s="234" t="s">
        <v>1</v>
      </c>
      <c r="N148" s="235" t="s">
        <v>38</v>
      </c>
      <c r="O148" s="236">
        <v>0.1105</v>
      </c>
      <c r="P148" s="236">
        <f>O148*H148</f>
        <v>7.7350000000000003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38" t="s">
        <v>268</v>
      </c>
      <c r="AT148" s="238" t="s">
        <v>156</v>
      </c>
      <c r="AU148" s="238" t="s">
        <v>81</v>
      </c>
      <c r="AY148" s="14" t="s">
        <v>154</v>
      </c>
      <c r="BE148" s="239">
        <f>IF(N148="základná",J148,0)</f>
        <v>0</v>
      </c>
      <c r="BF148" s="239">
        <f>IF(N148="znížená",J148,0)</f>
        <v>123.2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81</v>
      </c>
      <c r="BK148" s="239">
        <f>ROUND(I148*H148,2)</f>
        <v>123.2</v>
      </c>
      <c r="BL148" s="14" t="s">
        <v>268</v>
      </c>
      <c r="BM148" s="238" t="s">
        <v>234</v>
      </c>
    </row>
    <row r="149" s="2" customFormat="1" ht="16.5" customHeight="1">
      <c r="A149" s="31"/>
      <c r="B149" s="32"/>
      <c r="C149" s="240" t="s">
        <v>193</v>
      </c>
      <c r="D149" s="240" t="s">
        <v>194</v>
      </c>
      <c r="E149" s="241" t="s">
        <v>1987</v>
      </c>
      <c r="F149" s="242" t="s">
        <v>1988</v>
      </c>
      <c r="G149" s="243" t="s">
        <v>189</v>
      </c>
      <c r="H149" s="244">
        <v>1.2250000000000001</v>
      </c>
      <c r="I149" s="245">
        <v>15</v>
      </c>
      <c r="J149" s="245">
        <f>ROUND(I149*H149,2)</f>
        <v>18.379999999999999</v>
      </c>
      <c r="K149" s="246"/>
      <c r="L149" s="247"/>
      <c r="M149" s="248" t="s">
        <v>1</v>
      </c>
      <c r="N149" s="249" t="s">
        <v>38</v>
      </c>
      <c r="O149" s="236">
        <v>0</v>
      </c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38" t="s">
        <v>626</v>
      </c>
      <c r="AT149" s="238" t="s">
        <v>194</v>
      </c>
      <c r="AU149" s="238" t="s">
        <v>81</v>
      </c>
      <c r="AY149" s="14" t="s">
        <v>154</v>
      </c>
      <c r="BE149" s="239">
        <f>IF(N149="základná",J149,0)</f>
        <v>0</v>
      </c>
      <c r="BF149" s="239">
        <f>IF(N149="znížená",J149,0)</f>
        <v>18.379999999999999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81</v>
      </c>
      <c r="BK149" s="239">
        <f>ROUND(I149*H149,2)</f>
        <v>18.379999999999999</v>
      </c>
      <c r="BL149" s="14" t="s">
        <v>268</v>
      </c>
      <c r="BM149" s="238" t="s">
        <v>238</v>
      </c>
    </row>
    <row r="150" s="2" customFormat="1" ht="21.75" customHeight="1">
      <c r="A150" s="31"/>
      <c r="B150" s="32"/>
      <c r="C150" s="240" t="s">
        <v>235</v>
      </c>
      <c r="D150" s="240" t="s">
        <v>194</v>
      </c>
      <c r="E150" s="241" t="s">
        <v>1989</v>
      </c>
      <c r="F150" s="242" t="s">
        <v>1990</v>
      </c>
      <c r="G150" s="243" t="s">
        <v>250</v>
      </c>
      <c r="H150" s="244">
        <v>140</v>
      </c>
      <c r="I150" s="245">
        <v>5.9500000000000002</v>
      </c>
      <c r="J150" s="245">
        <f>ROUND(I150*H150,2)</f>
        <v>833</v>
      </c>
      <c r="K150" s="246"/>
      <c r="L150" s="247"/>
      <c r="M150" s="248" t="s">
        <v>1</v>
      </c>
      <c r="N150" s="249" t="s">
        <v>38</v>
      </c>
      <c r="O150" s="236">
        <v>0</v>
      </c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38" t="s">
        <v>626</v>
      </c>
      <c r="AT150" s="238" t="s">
        <v>194</v>
      </c>
      <c r="AU150" s="238" t="s">
        <v>81</v>
      </c>
      <c r="AY150" s="14" t="s">
        <v>154</v>
      </c>
      <c r="BE150" s="239">
        <f>IF(N150="základná",J150,0)</f>
        <v>0</v>
      </c>
      <c r="BF150" s="239">
        <f>IF(N150="znížená",J150,0)</f>
        <v>833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81</v>
      </c>
      <c r="BK150" s="239">
        <f>ROUND(I150*H150,2)</f>
        <v>833</v>
      </c>
      <c r="BL150" s="14" t="s">
        <v>268</v>
      </c>
      <c r="BM150" s="238" t="s">
        <v>241</v>
      </c>
    </row>
    <row r="151" s="2" customFormat="1" ht="16.5" customHeight="1">
      <c r="A151" s="31"/>
      <c r="B151" s="32"/>
      <c r="C151" s="240" t="s">
        <v>197</v>
      </c>
      <c r="D151" s="240" t="s">
        <v>194</v>
      </c>
      <c r="E151" s="241" t="s">
        <v>1991</v>
      </c>
      <c r="F151" s="242" t="s">
        <v>1992</v>
      </c>
      <c r="G151" s="243" t="s">
        <v>159</v>
      </c>
      <c r="H151" s="244">
        <v>21</v>
      </c>
      <c r="I151" s="245">
        <v>12.199999999999999</v>
      </c>
      <c r="J151" s="245">
        <f>ROUND(I151*H151,2)</f>
        <v>256.19999999999999</v>
      </c>
      <c r="K151" s="246"/>
      <c r="L151" s="247"/>
      <c r="M151" s="248" t="s">
        <v>1</v>
      </c>
      <c r="N151" s="249" t="s">
        <v>38</v>
      </c>
      <c r="O151" s="236">
        <v>0</v>
      </c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38" t="s">
        <v>626</v>
      </c>
      <c r="AT151" s="238" t="s">
        <v>194</v>
      </c>
      <c r="AU151" s="238" t="s">
        <v>81</v>
      </c>
      <c r="AY151" s="14" t="s">
        <v>154</v>
      </c>
      <c r="BE151" s="239">
        <f>IF(N151="základná",J151,0)</f>
        <v>0</v>
      </c>
      <c r="BF151" s="239">
        <f>IF(N151="znížená",J151,0)</f>
        <v>256.19999999999999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81</v>
      </c>
      <c r="BK151" s="239">
        <f>ROUND(I151*H151,2)</f>
        <v>256.19999999999999</v>
      </c>
      <c r="BL151" s="14" t="s">
        <v>268</v>
      </c>
      <c r="BM151" s="238" t="s">
        <v>243</v>
      </c>
    </row>
    <row r="152" s="2" customFormat="1" ht="24.15" customHeight="1">
      <c r="A152" s="31"/>
      <c r="B152" s="32"/>
      <c r="C152" s="227" t="s">
        <v>242</v>
      </c>
      <c r="D152" s="227" t="s">
        <v>156</v>
      </c>
      <c r="E152" s="228" t="s">
        <v>1993</v>
      </c>
      <c r="F152" s="229" t="s">
        <v>1994</v>
      </c>
      <c r="G152" s="230" t="s">
        <v>373</v>
      </c>
      <c r="H152" s="231">
        <v>70</v>
      </c>
      <c r="I152" s="232">
        <v>0.56999999999999995</v>
      </c>
      <c r="J152" s="232">
        <f>ROUND(I152*H152,2)</f>
        <v>39.899999999999999</v>
      </c>
      <c r="K152" s="233"/>
      <c r="L152" s="34"/>
      <c r="M152" s="234" t="s">
        <v>1</v>
      </c>
      <c r="N152" s="235" t="s">
        <v>38</v>
      </c>
      <c r="O152" s="236">
        <v>0.032500000000000001</v>
      </c>
      <c r="P152" s="236">
        <f>O152*H152</f>
        <v>2.2749999999999999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38" t="s">
        <v>268</v>
      </c>
      <c r="AT152" s="238" t="s">
        <v>156</v>
      </c>
      <c r="AU152" s="238" t="s">
        <v>81</v>
      </c>
      <c r="AY152" s="14" t="s">
        <v>154</v>
      </c>
      <c r="BE152" s="239">
        <f>IF(N152="základná",J152,0)</f>
        <v>0</v>
      </c>
      <c r="BF152" s="239">
        <f>IF(N152="znížená",J152,0)</f>
        <v>39.899999999999999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81</v>
      </c>
      <c r="BK152" s="239">
        <f>ROUND(I152*H152,2)</f>
        <v>39.899999999999999</v>
      </c>
      <c r="BL152" s="14" t="s">
        <v>268</v>
      </c>
      <c r="BM152" s="238" t="s">
        <v>246</v>
      </c>
    </row>
    <row r="153" s="2" customFormat="1" ht="16.5" customHeight="1">
      <c r="A153" s="31"/>
      <c r="B153" s="32"/>
      <c r="C153" s="240" t="s">
        <v>202</v>
      </c>
      <c r="D153" s="240" t="s">
        <v>194</v>
      </c>
      <c r="E153" s="241" t="s">
        <v>1995</v>
      </c>
      <c r="F153" s="242" t="s">
        <v>1996</v>
      </c>
      <c r="G153" s="243" t="s">
        <v>373</v>
      </c>
      <c r="H153" s="244">
        <v>70</v>
      </c>
      <c r="I153" s="245">
        <v>0.070000000000000007</v>
      </c>
      <c r="J153" s="245">
        <f>ROUND(I153*H153,2)</f>
        <v>4.9000000000000004</v>
      </c>
      <c r="K153" s="246"/>
      <c r="L153" s="247"/>
      <c r="M153" s="248" t="s">
        <v>1</v>
      </c>
      <c r="N153" s="249" t="s">
        <v>38</v>
      </c>
      <c r="O153" s="236">
        <v>0</v>
      </c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38" t="s">
        <v>626</v>
      </c>
      <c r="AT153" s="238" t="s">
        <v>194</v>
      </c>
      <c r="AU153" s="238" t="s">
        <v>81</v>
      </c>
      <c r="AY153" s="14" t="s">
        <v>154</v>
      </c>
      <c r="BE153" s="239">
        <f>IF(N153="základná",J153,0)</f>
        <v>0</v>
      </c>
      <c r="BF153" s="239">
        <f>IF(N153="znížená",J153,0)</f>
        <v>4.9000000000000004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81</v>
      </c>
      <c r="BK153" s="239">
        <f>ROUND(I153*H153,2)</f>
        <v>4.9000000000000004</v>
      </c>
      <c r="BL153" s="14" t="s">
        <v>268</v>
      </c>
      <c r="BM153" s="238" t="s">
        <v>251</v>
      </c>
    </row>
    <row r="154" s="2" customFormat="1" ht="33" customHeight="1">
      <c r="A154" s="31"/>
      <c r="B154" s="32"/>
      <c r="C154" s="227" t="s">
        <v>247</v>
      </c>
      <c r="D154" s="227" t="s">
        <v>156</v>
      </c>
      <c r="E154" s="228" t="s">
        <v>1997</v>
      </c>
      <c r="F154" s="229" t="s">
        <v>1998</v>
      </c>
      <c r="G154" s="230" t="s">
        <v>373</v>
      </c>
      <c r="H154" s="231">
        <v>10</v>
      </c>
      <c r="I154" s="232">
        <v>4</v>
      </c>
      <c r="J154" s="232">
        <f>ROUND(I154*H154,2)</f>
        <v>40</v>
      </c>
      <c r="K154" s="233"/>
      <c r="L154" s="34"/>
      <c r="M154" s="234" t="s">
        <v>1</v>
      </c>
      <c r="N154" s="235" t="s">
        <v>38</v>
      </c>
      <c r="O154" s="236">
        <v>0.2301</v>
      </c>
      <c r="P154" s="236">
        <f>O154*H154</f>
        <v>2.3010000000000002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38" t="s">
        <v>268</v>
      </c>
      <c r="AT154" s="238" t="s">
        <v>156</v>
      </c>
      <c r="AU154" s="238" t="s">
        <v>81</v>
      </c>
      <c r="AY154" s="14" t="s">
        <v>154</v>
      </c>
      <c r="BE154" s="239">
        <f>IF(N154="základná",J154,0)</f>
        <v>0</v>
      </c>
      <c r="BF154" s="239">
        <f>IF(N154="znížená",J154,0)</f>
        <v>40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81</v>
      </c>
      <c r="BK154" s="239">
        <f>ROUND(I154*H154,2)</f>
        <v>40</v>
      </c>
      <c r="BL154" s="14" t="s">
        <v>268</v>
      </c>
      <c r="BM154" s="238" t="s">
        <v>254</v>
      </c>
    </row>
    <row r="155" s="2" customFormat="1" ht="16.5" customHeight="1">
      <c r="A155" s="31"/>
      <c r="B155" s="32"/>
      <c r="C155" s="240" t="s">
        <v>205</v>
      </c>
      <c r="D155" s="240" t="s">
        <v>194</v>
      </c>
      <c r="E155" s="241" t="s">
        <v>1999</v>
      </c>
      <c r="F155" s="242" t="s">
        <v>2000</v>
      </c>
      <c r="G155" s="243" t="s">
        <v>373</v>
      </c>
      <c r="H155" s="244">
        <v>10</v>
      </c>
      <c r="I155" s="245">
        <v>150</v>
      </c>
      <c r="J155" s="245">
        <f>ROUND(I155*H155,2)</f>
        <v>1500</v>
      </c>
      <c r="K155" s="246"/>
      <c r="L155" s="247"/>
      <c r="M155" s="248" t="s">
        <v>1</v>
      </c>
      <c r="N155" s="249" t="s">
        <v>38</v>
      </c>
      <c r="O155" s="236">
        <v>0</v>
      </c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38" t="s">
        <v>626</v>
      </c>
      <c r="AT155" s="238" t="s">
        <v>194</v>
      </c>
      <c r="AU155" s="238" t="s">
        <v>81</v>
      </c>
      <c r="AY155" s="14" t="s">
        <v>154</v>
      </c>
      <c r="BE155" s="239">
        <f>IF(N155="základná",J155,0)</f>
        <v>0</v>
      </c>
      <c r="BF155" s="239">
        <f>IF(N155="znížená",J155,0)</f>
        <v>1500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81</v>
      </c>
      <c r="BK155" s="239">
        <f>ROUND(I155*H155,2)</f>
        <v>1500</v>
      </c>
      <c r="BL155" s="14" t="s">
        <v>268</v>
      </c>
      <c r="BM155" s="238" t="s">
        <v>258</v>
      </c>
    </row>
    <row r="156" s="2" customFormat="1" ht="33" customHeight="1">
      <c r="A156" s="31"/>
      <c r="B156" s="32"/>
      <c r="C156" s="227" t="s">
        <v>255</v>
      </c>
      <c r="D156" s="227" t="s">
        <v>156</v>
      </c>
      <c r="E156" s="228" t="s">
        <v>2001</v>
      </c>
      <c r="F156" s="229" t="s">
        <v>2002</v>
      </c>
      <c r="G156" s="230" t="s">
        <v>373</v>
      </c>
      <c r="H156" s="231">
        <v>60</v>
      </c>
      <c r="I156" s="232">
        <v>3.6400000000000001</v>
      </c>
      <c r="J156" s="232">
        <f>ROUND(I156*H156,2)</f>
        <v>218.40000000000001</v>
      </c>
      <c r="K156" s="233"/>
      <c r="L156" s="34"/>
      <c r="M156" s="234" t="s">
        <v>1</v>
      </c>
      <c r="N156" s="235" t="s">
        <v>38</v>
      </c>
      <c r="O156" s="236">
        <v>0.27039999999999997</v>
      </c>
      <c r="P156" s="236">
        <f>O156*H156</f>
        <v>16.223999999999997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38" t="s">
        <v>268</v>
      </c>
      <c r="AT156" s="238" t="s">
        <v>156</v>
      </c>
      <c r="AU156" s="238" t="s">
        <v>81</v>
      </c>
      <c r="AY156" s="14" t="s">
        <v>154</v>
      </c>
      <c r="BE156" s="239">
        <f>IF(N156="základná",J156,0)</f>
        <v>0</v>
      </c>
      <c r="BF156" s="239">
        <f>IF(N156="znížená",J156,0)</f>
        <v>218.40000000000001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81</v>
      </c>
      <c r="BK156" s="239">
        <f>ROUND(I156*H156,2)</f>
        <v>218.40000000000001</v>
      </c>
      <c r="BL156" s="14" t="s">
        <v>268</v>
      </c>
      <c r="BM156" s="238" t="s">
        <v>261</v>
      </c>
    </row>
    <row r="157" s="2" customFormat="1" ht="33" customHeight="1">
      <c r="A157" s="31"/>
      <c r="B157" s="32"/>
      <c r="C157" s="227" t="s">
        <v>209</v>
      </c>
      <c r="D157" s="227" t="s">
        <v>156</v>
      </c>
      <c r="E157" s="228" t="s">
        <v>2003</v>
      </c>
      <c r="F157" s="229" t="s">
        <v>2004</v>
      </c>
      <c r="G157" s="230" t="s">
        <v>373</v>
      </c>
      <c r="H157" s="231">
        <v>10</v>
      </c>
      <c r="I157" s="232">
        <v>6.2999999999999998</v>
      </c>
      <c r="J157" s="232">
        <f>ROUND(I157*H157,2)</f>
        <v>63</v>
      </c>
      <c r="K157" s="233"/>
      <c r="L157" s="34"/>
      <c r="M157" s="234" t="s">
        <v>1</v>
      </c>
      <c r="N157" s="235" t="s">
        <v>38</v>
      </c>
      <c r="O157" s="236">
        <v>0.46800000000000003</v>
      </c>
      <c r="P157" s="236">
        <f>O157*H157</f>
        <v>4.6800000000000006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38" t="s">
        <v>268</v>
      </c>
      <c r="AT157" s="238" t="s">
        <v>156</v>
      </c>
      <c r="AU157" s="238" t="s">
        <v>81</v>
      </c>
      <c r="AY157" s="14" t="s">
        <v>154</v>
      </c>
      <c r="BE157" s="239">
        <f>IF(N157="základná",J157,0)</f>
        <v>0</v>
      </c>
      <c r="BF157" s="239">
        <f>IF(N157="znížená",J157,0)</f>
        <v>63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81</v>
      </c>
      <c r="BK157" s="239">
        <f>ROUND(I157*H157,2)</f>
        <v>63</v>
      </c>
      <c r="BL157" s="14" t="s">
        <v>268</v>
      </c>
      <c r="BM157" s="238" t="s">
        <v>265</v>
      </c>
    </row>
    <row r="158" s="2" customFormat="1" ht="33" customHeight="1">
      <c r="A158" s="31"/>
      <c r="B158" s="32"/>
      <c r="C158" s="227" t="s">
        <v>262</v>
      </c>
      <c r="D158" s="227" t="s">
        <v>156</v>
      </c>
      <c r="E158" s="228" t="s">
        <v>1922</v>
      </c>
      <c r="F158" s="229" t="s">
        <v>2005</v>
      </c>
      <c r="G158" s="230" t="s">
        <v>159</v>
      </c>
      <c r="H158" s="231">
        <v>70</v>
      </c>
      <c r="I158" s="232">
        <v>1.9299999999999999</v>
      </c>
      <c r="J158" s="232">
        <f>ROUND(I158*H158,2)</f>
        <v>135.09999999999999</v>
      </c>
      <c r="K158" s="233"/>
      <c r="L158" s="34"/>
      <c r="M158" s="234" t="s">
        <v>1</v>
      </c>
      <c r="N158" s="235" t="s">
        <v>38</v>
      </c>
      <c r="O158" s="236">
        <v>0.14299999999999999</v>
      </c>
      <c r="P158" s="236">
        <f>O158*H158</f>
        <v>10.01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38" t="s">
        <v>268</v>
      </c>
      <c r="AT158" s="238" t="s">
        <v>156</v>
      </c>
      <c r="AU158" s="238" t="s">
        <v>81</v>
      </c>
      <c r="AY158" s="14" t="s">
        <v>154</v>
      </c>
      <c r="BE158" s="239">
        <f>IF(N158="základná",J158,0)</f>
        <v>0</v>
      </c>
      <c r="BF158" s="239">
        <f>IF(N158="znížená",J158,0)</f>
        <v>135.09999999999999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81</v>
      </c>
      <c r="BK158" s="239">
        <f>ROUND(I158*H158,2)</f>
        <v>135.09999999999999</v>
      </c>
      <c r="BL158" s="14" t="s">
        <v>268</v>
      </c>
      <c r="BM158" s="238" t="s">
        <v>268</v>
      </c>
    </row>
    <row r="159" s="2" customFormat="1" ht="16.5" customHeight="1">
      <c r="A159" s="31"/>
      <c r="B159" s="32"/>
      <c r="C159" s="227" t="s">
        <v>212</v>
      </c>
      <c r="D159" s="227" t="s">
        <v>156</v>
      </c>
      <c r="E159" s="228" t="s">
        <v>1894</v>
      </c>
      <c r="F159" s="229" t="s">
        <v>1895</v>
      </c>
      <c r="G159" s="230" t="s">
        <v>408</v>
      </c>
      <c r="H159" s="231">
        <v>26.055</v>
      </c>
      <c r="I159" s="232">
        <v>46.057000000000002</v>
      </c>
      <c r="J159" s="232">
        <f>ROUND(I159*H159,2)</f>
        <v>1200.02</v>
      </c>
      <c r="K159" s="233"/>
      <c r="L159" s="34"/>
      <c r="M159" s="250" t="s">
        <v>1</v>
      </c>
      <c r="N159" s="251" t="s">
        <v>38</v>
      </c>
      <c r="O159" s="252">
        <v>0</v>
      </c>
      <c r="P159" s="252">
        <f>O159*H159</f>
        <v>0</v>
      </c>
      <c r="Q159" s="252">
        <v>0</v>
      </c>
      <c r="R159" s="252">
        <f>Q159*H159</f>
        <v>0</v>
      </c>
      <c r="S159" s="252">
        <v>0</v>
      </c>
      <c r="T159" s="253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38" t="s">
        <v>268</v>
      </c>
      <c r="AT159" s="238" t="s">
        <v>156</v>
      </c>
      <c r="AU159" s="238" t="s">
        <v>81</v>
      </c>
      <c r="AY159" s="14" t="s">
        <v>154</v>
      </c>
      <c r="BE159" s="239">
        <f>IF(N159="základná",J159,0)</f>
        <v>0</v>
      </c>
      <c r="BF159" s="239">
        <f>IF(N159="znížená",J159,0)</f>
        <v>1200.02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81</v>
      </c>
      <c r="BK159" s="239">
        <f>ROUND(I159*H159,2)</f>
        <v>1200.02</v>
      </c>
      <c r="BL159" s="14" t="s">
        <v>268</v>
      </c>
      <c r="BM159" s="238" t="s">
        <v>272</v>
      </c>
    </row>
    <row r="160" s="2" customFormat="1" ht="6.96" customHeight="1">
      <c r="A160" s="31"/>
      <c r="B160" s="64"/>
      <c r="C160" s="65"/>
      <c r="D160" s="65"/>
      <c r="E160" s="65"/>
      <c r="F160" s="65"/>
      <c r="G160" s="65"/>
      <c r="H160" s="65"/>
      <c r="I160" s="65"/>
      <c r="J160" s="65"/>
      <c r="K160" s="65"/>
      <c r="L160" s="34"/>
      <c r="M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</row>
  </sheetData>
  <sheetProtection sheet="1" autoFilter="0" formatColumns="0" formatRows="0" objects="1" scenarios="1" spinCount="100000" saltValue="AaM8uP1BX6O2c5ABceSF1VEzg4nbTzFKKibK7gKZYSSe5wyhkl8Z+r5ZpeMHTwezeffBF9Usb2gu/CnYzmdjZA==" hashValue="rYGGhnmBXsHgt9HSF73zduMwekZLMEPs7tOOs0szpDfbvJ+MxtnnBEEMKIHIy563mFAEoX1l2p8LmAWosZGEgA==" algorithmName="SHA-512" password="CC35"/>
  <autoFilter ref="C122:K159"/>
  <mergeCells count="8">
    <mergeCell ref="E7:H7"/>
    <mergeCell ref="E9:H9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7"/>
      <c r="AT3" s="14" t="s">
        <v>72</v>
      </c>
    </row>
    <row r="4" s="1" customFormat="1" ht="24.96" customHeight="1">
      <c r="B4" s="17"/>
      <c r="D4" s="140" t="s">
        <v>94</v>
      </c>
      <c r="L4" s="17"/>
      <c r="M4" s="141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2" t="s">
        <v>13</v>
      </c>
      <c r="L6" s="17"/>
    </row>
    <row r="7" s="1" customFormat="1" ht="16.5" customHeight="1">
      <c r="B7" s="17"/>
      <c r="E7" s="143" t="str">
        <f>'Rekapitulácia stavby'!K6</f>
        <v>Rekonštrukcia objektu Ústavu anorganickej chémie SAV</v>
      </c>
      <c r="F7" s="142"/>
      <c r="G7" s="142"/>
      <c r="H7" s="142"/>
      <c r="L7" s="17"/>
    </row>
    <row r="8" s="2" customFormat="1" ht="12" customHeight="1">
      <c r="A8" s="31"/>
      <c r="B8" s="34"/>
      <c r="C8" s="31"/>
      <c r="D8" s="142" t="s">
        <v>95</v>
      </c>
      <c r="E8" s="31"/>
      <c r="F8" s="31"/>
      <c r="G8" s="31"/>
      <c r="H8" s="31"/>
      <c r="I8" s="31"/>
      <c r="J8" s="31"/>
      <c r="K8" s="31"/>
      <c r="L8" s="6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6.5" customHeight="1">
      <c r="A9" s="31"/>
      <c r="B9" s="34"/>
      <c r="C9" s="31"/>
      <c r="D9" s="31"/>
      <c r="E9" s="144" t="s">
        <v>2006</v>
      </c>
      <c r="F9" s="31"/>
      <c r="G9" s="31"/>
      <c r="H9" s="31"/>
      <c r="I9" s="31"/>
      <c r="J9" s="31"/>
      <c r="K9" s="31"/>
      <c r="L9" s="6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>
      <c r="A10" s="31"/>
      <c r="B10" s="34"/>
      <c r="C10" s="31"/>
      <c r="D10" s="31"/>
      <c r="E10" s="31"/>
      <c r="F10" s="31"/>
      <c r="G10" s="31"/>
      <c r="H10" s="31"/>
      <c r="I10" s="31"/>
      <c r="J10" s="31"/>
      <c r="K10" s="31"/>
      <c r="L10" s="6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2" customHeight="1">
      <c r="A11" s="31"/>
      <c r="B11" s="34"/>
      <c r="C11" s="31"/>
      <c r="D11" s="142" t="s">
        <v>15</v>
      </c>
      <c r="E11" s="31"/>
      <c r="F11" s="145" t="s">
        <v>1</v>
      </c>
      <c r="G11" s="31"/>
      <c r="H11" s="31"/>
      <c r="I11" s="142" t="s">
        <v>16</v>
      </c>
      <c r="J11" s="145" t="s">
        <v>1</v>
      </c>
      <c r="K11" s="31"/>
      <c r="L11" s="6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4"/>
      <c r="C12" s="31"/>
      <c r="D12" s="142" t="s">
        <v>17</v>
      </c>
      <c r="E12" s="31"/>
      <c r="F12" s="145" t="s">
        <v>18</v>
      </c>
      <c r="G12" s="31"/>
      <c r="H12" s="31"/>
      <c r="I12" s="142" t="s">
        <v>19</v>
      </c>
      <c r="J12" s="146" t="str">
        <f>'Rekapitulácia stavby'!AN8</f>
        <v>16. 8. 2021</v>
      </c>
      <c r="K12" s="31"/>
      <c r="L12" s="6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4"/>
      <c r="C13" s="31"/>
      <c r="D13" s="31"/>
      <c r="E13" s="31"/>
      <c r="F13" s="31"/>
      <c r="G13" s="31"/>
      <c r="H13" s="31"/>
      <c r="I13" s="31"/>
      <c r="J13" s="31"/>
      <c r="K13" s="31"/>
      <c r="L13" s="6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4"/>
      <c r="C14" s="31"/>
      <c r="D14" s="142" t="s">
        <v>21</v>
      </c>
      <c r="E14" s="31"/>
      <c r="F14" s="31"/>
      <c r="G14" s="31"/>
      <c r="H14" s="31"/>
      <c r="I14" s="142" t="s">
        <v>22</v>
      </c>
      <c r="J14" s="145" t="str">
        <f>IF('Rekapitulácia stavby'!AN10="","",'Rekapitulácia stavby'!AN10)</f>
        <v/>
      </c>
      <c r="K14" s="31"/>
      <c r="L14" s="6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4"/>
      <c r="C15" s="31"/>
      <c r="D15" s="31"/>
      <c r="E15" s="145" t="str">
        <f>IF('Rekapitulácia stavby'!E11="","",'Rekapitulácia stavby'!E11)</f>
        <v xml:space="preserve"> </v>
      </c>
      <c r="F15" s="31"/>
      <c r="G15" s="31"/>
      <c r="H15" s="31"/>
      <c r="I15" s="142" t="s">
        <v>23</v>
      </c>
      <c r="J15" s="145" t="str">
        <f>IF('Rekapitulácia stavby'!AN11="","",'Rekapitulácia stavby'!AN11)</f>
        <v/>
      </c>
      <c r="K15" s="31"/>
      <c r="L15" s="6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4"/>
      <c r="C16" s="31"/>
      <c r="D16" s="31"/>
      <c r="E16" s="31"/>
      <c r="F16" s="31"/>
      <c r="G16" s="31"/>
      <c r="H16" s="31"/>
      <c r="I16" s="31"/>
      <c r="J16" s="31"/>
      <c r="K16" s="31"/>
      <c r="L16" s="6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4"/>
      <c r="C17" s="31"/>
      <c r="D17" s="142" t="s">
        <v>24</v>
      </c>
      <c r="E17" s="31"/>
      <c r="F17" s="31"/>
      <c r="G17" s="31"/>
      <c r="H17" s="31"/>
      <c r="I17" s="142" t="s">
        <v>22</v>
      </c>
      <c r="J17" s="145" t="s">
        <v>1</v>
      </c>
      <c r="K17" s="31"/>
      <c r="L17" s="6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4"/>
      <c r="C18" s="31"/>
      <c r="D18" s="31"/>
      <c r="E18" s="145" t="s">
        <v>25</v>
      </c>
      <c r="F18" s="31"/>
      <c r="G18" s="31"/>
      <c r="H18" s="31"/>
      <c r="I18" s="142" t="s">
        <v>23</v>
      </c>
      <c r="J18" s="145" t="s">
        <v>1</v>
      </c>
      <c r="K18" s="31"/>
      <c r="L18" s="6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4"/>
      <c r="C19" s="31"/>
      <c r="D19" s="31"/>
      <c r="E19" s="31"/>
      <c r="F19" s="31"/>
      <c r="G19" s="31"/>
      <c r="H19" s="31"/>
      <c r="I19" s="31"/>
      <c r="J19" s="31"/>
      <c r="K19" s="31"/>
      <c r="L19" s="6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4"/>
      <c r="C20" s="31"/>
      <c r="D20" s="142" t="s">
        <v>26</v>
      </c>
      <c r="E20" s="31"/>
      <c r="F20" s="31"/>
      <c r="G20" s="31"/>
      <c r="H20" s="31"/>
      <c r="I20" s="142" t="s">
        <v>22</v>
      </c>
      <c r="J20" s="145" t="str">
        <f>IF('Rekapitulácia stavby'!AN16="","",'Rekapitulácia stavby'!AN16)</f>
        <v/>
      </c>
      <c r="K20" s="31"/>
      <c r="L20" s="6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4"/>
      <c r="C21" s="31"/>
      <c r="D21" s="31"/>
      <c r="E21" s="145" t="str">
        <f>IF('Rekapitulácia stavby'!E17="","",'Rekapitulácia stavby'!E17)</f>
        <v xml:space="preserve"> </v>
      </c>
      <c r="F21" s="31"/>
      <c r="G21" s="31"/>
      <c r="H21" s="31"/>
      <c r="I21" s="142" t="s">
        <v>23</v>
      </c>
      <c r="J21" s="145" t="str">
        <f>IF('Rekapitulácia stavby'!AN17="","",'Rekapitulácia stavby'!AN17)</f>
        <v/>
      </c>
      <c r="K21" s="31"/>
      <c r="L21" s="6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4"/>
      <c r="C22" s="31"/>
      <c r="D22" s="31"/>
      <c r="E22" s="31"/>
      <c r="F22" s="31"/>
      <c r="G22" s="31"/>
      <c r="H22" s="31"/>
      <c r="I22" s="31"/>
      <c r="J22" s="31"/>
      <c r="K22" s="31"/>
      <c r="L22" s="6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4"/>
      <c r="C23" s="31"/>
      <c r="D23" s="142" t="s">
        <v>28</v>
      </c>
      <c r="E23" s="31"/>
      <c r="F23" s="31"/>
      <c r="G23" s="31"/>
      <c r="H23" s="31"/>
      <c r="I23" s="142" t="s">
        <v>22</v>
      </c>
      <c r="J23" s="145" t="str">
        <f>IF('Rekapitulácia stavby'!AN19="","",'Rekapitulácia stavby'!AN19)</f>
        <v/>
      </c>
      <c r="K23" s="31"/>
      <c r="L23" s="6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4"/>
      <c r="C24" s="31"/>
      <c r="D24" s="31"/>
      <c r="E24" s="145" t="str">
        <f>IF('Rekapitulácia stavby'!E20="","",'Rekapitulácia stavby'!E20)</f>
        <v xml:space="preserve"> </v>
      </c>
      <c r="F24" s="31"/>
      <c r="G24" s="31"/>
      <c r="H24" s="31"/>
      <c r="I24" s="142" t="s">
        <v>23</v>
      </c>
      <c r="J24" s="145" t="str">
        <f>IF('Rekapitulácia stavby'!AN20="","",'Rekapitulácia stavby'!AN20)</f>
        <v/>
      </c>
      <c r="K24" s="31"/>
      <c r="L24" s="6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4"/>
      <c r="C25" s="31"/>
      <c r="D25" s="31"/>
      <c r="E25" s="31"/>
      <c r="F25" s="31"/>
      <c r="G25" s="31"/>
      <c r="H25" s="31"/>
      <c r="I25" s="31"/>
      <c r="J25" s="31"/>
      <c r="K25" s="31"/>
      <c r="L25" s="6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4"/>
      <c r="C26" s="31"/>
      <c r="D26" s="142" t="s">
        <v>29</v>
      </c>
      <c r="E26" s="31"/>
      <c r="F26" s="31"/>
      <c r="G26" s="31"/>
      <c r="H26" s="31"/>
      <c r="I26" s="31"/>
      <c r="J26" s="31"/>
      <c r="K26" s="31"/>
      <c r="L26" s="6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1"/>
      <c r="B28" s="34"/>
      <c r="C28" s="31"/>
      <c r="D28" s="31"/>
      <c r="E28" s="31"/>
      <c r="F28" s="31"/>
      <c r="G28" s="31"/>
      <c r="H28" s="31"/>
      <c r="I28" s="31"/>
      <c r="J28" s="31"/>
      <c r="K28" s="31"/>
      <c r="L28" s="6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4"/>
      <c r="C29" s="31"/>
      <c r="D29" s="151"/>
      <c r="E29" s="151"/>
      <c r="F29" s="151"/>
      <c r="G29" s="151"/>
      <c r="H29" s="151"/>
      <c r="I29" s="151"/>
      <c r="J29" s="151"/>
      <c r="K29" s="151"/>
      <c r="L29" s="6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14.4" customHeight="1">
      <c r="A30" s="31"/>
      <c r="B30" s="34"/>
      <c r="C30" s="31"/>
      <c r="D30" s="145" t="s">
        <v>97</v>
      </c>
      <c r="E30" s="31"/>
      <c r="F30" s="31"/>
      <c r="G30" s="31"/>
      <c r="H30" s="31"/>
      <c r="I30" s="31"/>
      <c r="J30" s="152">
        <f>J96</f>
        <v>8314.7399999999998</v>
      </c>
      <c r="K30" s="31"/>
      <c r="L30" s="6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14.4" customHeight="1">
      <c r="A31" s="31"/>
      <c r="B31" s="34"/>
      <c r="C31" s="31"/>
      <c r="D31" s="153" t="s">
        <v>98</v>
      </c>
      <c r="E31" s="31"/>
      <c r="F31" s="31"/>
      <c r="G31" s="31"/>
      <c r="H31" s="31"/>
      <c r="I31" s="31"/>
      <c r="J31" s="152">
        <f>J104</f>
        <v>0</v>
      </c>
      <c r="K31" s="31"/>
      <c r="L31" s="6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4"/>
      <c r="C32" s="31"/>
      <c r="D32" s="154" t="s">
        <v>32</v>
      </c>
      <c r="E32" s="31"/>
      <c r="F32" s="31"/>
      <c r="G32" s="31"/>
      <c r="H32" s="31"/>
      <c r="I32" s="31"/>
      <c r="J32" s="155">
        <f>ROUND(J30 + J31, 2)</f>
        <v>8314.7399999999998</v>
      </c>
      <c r="K32" s="31"/>
      <c r="L32" s="6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4"/>
      <c r="C33" s="31"/>
      <c r="D33" s="151"/>
      <c r="E33" s="151"/>
      <c r="F33" s="151"/>
      <c r="G33" s="151"/>
      <c r="H33" s="151"/>
      <c r="I33" s="151"/>
      <c r="J33" s="151"/>
      <c r="K33" s="151"/>
      <c r="L33" s="6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4"/>
      <c r="C34" s="31"/>
      <c r="D34" s="31"/>
      <c r="E34" s="31"/>
      <c r="F34" s="156" t="s">
        <v>34</v>
      </c>
      <c r="G34" s="31"/>
      <c r="H34" s="31"/>
      <c r="I34" s="156" t="s">
        <v>33</v>
      </c>
      <c r="J34" s="156" t="s">
        <v>35</v>
      </c>
      <c r="K34" s="31"/>
      <c r="L34" s="6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4"/>
      <c r="C35" s="31"/>
      <c r="D35" s="157" t="s">
        <v>36</v>
      </c>
      <c r="E35" s="158" t="s">
        <v>37</v>
      </c>
      <c r="F35" s="159">
        <f>ROUND((SUM(BE104:BE105) + SUM(BE125:BE142)),  2)</f>
        <v>0</v>
      </c>
      <c r="G35" s="160"/>
      <c r="H35" s="160"/>
      <c r="I35" s="161">
        <v>0.20000000000000001</v>
      </c>
      <c r="J35" s="159">
        <f>ROUND(((SUM(BE104:BE105) + SUM(BE125:BE142))*I35),  2)</f>
        <v>0</v>
      </c>
      <c r="K35" s="31"/>
      <c r="L35" s="6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4"/>
      <c r="C36" s="31"/>
      <c r="D36" s="31"/>
      <c r="E36" s="158" t="s">
        <v>38</v>
      </c>
      <c r="F36" s="162">
        <f>ROUND((SUM(BF104:BF105) + SUM(BF125:BF142)),  2)</f>
        <v>8314.7399999999998</v>
      </c>
      <c r="G36" s="31"/>
      <c r="H36" s="31"/>
      <c r="I36" s="163">
        <v>0.20000000000000001</v>
      </c>
      <c r="J36" s="162">
        <f>ROUND(((SUM(BF104:BF105) + SUM(BF125:BF142))*I36),  2)</f>
        <v>1662.9500000000001</v>
      </c>
      <c r="K36" s="31"/>
      <c r="L36" s="6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4"/>
      <c r="C37" s="31"/>
      <c r="D37" s="31"/>
      <c r="E37" s="142" t="s">
        <v>39</v>
      </c>
      <c r="F37" s="162">
        <f>ROUND((SUM(BG104:BG105) + SUM(BG125:BG142)),  2)</f>
        <v>0</v>
      </c>
      <c r="G37" s="31"/>
      <c r="H37" s="31"/>
      <c r="I37" s="163">
        <v>0.20000000000000001</v>
      </c>
      <c r="J37" s="162">
        <f>0</f>
        <v>0</v>
      </c>
      <c r="K37" s="31"/>
      <c r="L37" s="6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4"/>
      <c r="C38" s="31"/>
      <c r="D38" s="31"/>
      <c r="E38" s="142" t="s">
        <v>40</v>
      </c>
      <c r="F38" s="162">
        <f>ROUND((SUM(BH104:BH105) + SUM(BH125:BH142)),  2)</f>
        <v>0</v>
      </c>
      <c r="G38" s="31"/>
      <c r="H38" s="31"/>
      <c r="I38" s="163">
        <v>0.20000000000000001</v>
      </c>
      <c r="J38" s="162">
        <f>0</f>
        <v>0</v>
      </c>
      <c r="K38" s="31"/>
      <c r="L38" s="6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4"/>
      <c r="C39" s="31"/>
      <c r="D39" s="31"/>
      <c r="E39" s="158" t="s">
        <v>41</v>
      </c>
      <c r="F39" s="159">
        <f>ROUND((SUM(BI104:BI105) + SUM(BI125:BI142)),  2)</f>
        <v>0</v>
      </c>
      <c r="G39" s="160"/>
      <c r="H39" s="160"/>
      <c r="I39" s="161">
        <v>0</v>
      </c>
      <c r="J39" s="159">
        <f>0</f>
        <v>0</v>
      </c>
      <c r="K39" s="31"/>
      <c r="L39" s="6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4"/>
      <c r="C40" s="31"/>
      <c r="D40" s="31"/>
      <c r="E40" s="31"/>
      <c r="F40" s="31"/>
      <c r="G40" s="31"/>
      <c r="H40" s="31"/>
      <c r="I40" s="31"/>
      <c r="J40" s="31"/>
      <c r="K40" s="31"/>
      <c r="L40" s="6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4"/>
      <c r="C41" s="164"/>
      <c r="D41" s="165" t="s">
        <v>42</v>
      </c>
      <c r="E41" s="166"/>
      <c r="F41" s="166"/>
      <c r="G41" s="167" t="s">
        <v>43</v>
      </c>
      <c r="H41" s="168" t="s">
        <v>44</v>
      </c>
      <c r="I41" s="166"/>
      <c r="J41" s="169">
        <f>SUM(J32:J39)</f>
        <v>9977.6900000000005</v>
      </c>
      <c r="K41" s="170"/>
      <c r="L41" s="6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4"/>
      <c r="C42" s="31"/>
      <c r="D42" s="31"/>
      <c r="E42" s="31"/>
      <c r="F42" s="31"/>
      <c r="G42" s="31"/>
      <c r="H42" s="31"/>
      <c r="I42" s="31"/>
      <c r="J42" s="31"/>
      <c r="K42" s="31"/>
      <c r="L42" s="6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71" t="s">
        <v>45</v>
      </c>
      <c r="E50" s="172"/>
      <c r="F50" s="172"/>
      <c r="G50" s="171" t="s">
        <v>46</v>
      </c>
      <c r="H50" s="172"/>
      <c r="I50" s="172"/>
      <c r="J50" s="172"/>
      <c r="K50" s="172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1"/>
      <c r="B61" s="34"/>
      <c r="C61" s="31"/>
      <c r="D61" s="173" t="s">
        <v>47</v>
      </c>
      <c r="E61" s="174"/>
      <c r="F61" s="175" t="s">
        <v>48</v>
      </c>
      <c r="G61" s="173" t="s">
        <v>47</v>
      </c>
      <c r="H61" s="174"/>
      <c r="I61" s="174"/>
      <c r="J61" s="176" t="s">
        <v>48</v>
      </c>
      <c r="K61" s="174"/>
      <c r="L61" s="6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1"/>
      <c r="B65" s="34"/>
      <c r="C65" s="31"/>
      <c r="D65" s="171" t="s">
        <v>49</v>
      </c>
      <c r="E65" s="177"/>
      <c r="F65" s="177"/>
      <c r="G65" s="171" t="s">
        <v>50</v>
      </c>
      <c r="H65" s="177"/>
      <c r="I65" s="177"/>
      <c r="J65" s="177"/>
      <c r="K65" s="177"/>
      <c r="L65" s="6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1"/>
      <c r="B76" s="34"/>
      <c r="C76" s="31"/>
      <c r="D76" s="173" t="s">
        <v>47</v>
      </c>
      <c r="E76" s="174"/>
      <c r="F76" s="175" t="s">
        <v>48</v>
      </c>
      <c r="G76" s="173" t="s">
        <v>47</v>
      </c>
      <c r="H76" s="174"/>
      <c r="I76" s="174"/>
      <c r="J76" s="176" t="s">
        <v>48</v>
      </c>
      <c r="K76" s="174"/>
      <c r="L76" s="6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33"/>
      <c r="J82" s="33"/>
      <c r="K82" s="33"/>
      <c r="L82" s="6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6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6" t="s">
        <v>13</v>
      </c>
      <c r="D84" s="33"/>
      <c r="E84" s="33"/>
      <c r="F84" s="33"/>
      <c r="G84" s="33"/>
      <c r="H84" s="33"/>
      <c r="I84" s="33"/>
      <c r="J84" s="33"/>
      <c r="K84" s="33"/>
      <c r="L84" s="6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3"/>
      <c r="D85" s="33"/>
      <c r="E85" s="182" t="str">
        <f>E7</f>
        <v>Rekonštrukcia objektu Ústavu anorganickej chémie SAV</v>
      </c>
      <c r="F85" s="26"/>
      <c r="G85" s="26"/>
      <c r="H85" s="26"/>
      <c r="I85" s="33"/>
      <c r="J85" s="33"/>
      <c r="K85" s="33"/>
      <c r="L85" s="6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2" customFormat="1" ht="12" customHeight="1">
      <c r="A86" s="31"/>
      <c r="B86" s="32"/>
      <c r="C86" s="26" t="s">
        <v>95</v>
      </c>
      <c r="D86" s="33"/>
      <c r="E86" s="33"/>
      <c r="F86" s="33"/>
      <c r="G86" s="33"/>
      <c r="H86" s="33"/>
      <c r="I86" s="33"/>
      <c r="J86" s="33"/>
      <c r="K86" s="33"/>
      <c r="L86" s="6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="2" customFormat="1" ht="16.5" customHeight="1">
      <c r="A87" s="31"/>
      <c r="B87" s="32"/>
      <c r="C87" s="33"/>
      <c r="D87" s="33"/>
      <c r="E87" s="74" t="str">
        <f>E9</f>
        <v xml:space="preserve">4 - SO O6  Spevnene plochy</v>
      </c>
      <c r="F87" s="33"/>
      <c r="G87" s="33"/>
      <c r="H87" s="33"/>
      <c r="I87" s="33"/>
      <c r="J87" s="33"/>
      <c r="K87" s="33"/>
      <c r="L87" s="6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6.96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6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2" customHeight="1">
      <c r="A89" s="31"/>
      <c r="B89" s="32"/>
      <c r="C89" s="26" t="s">
        <v>17</v>
      </c>
      <c r="D89" s="33"/>
      <c r="E89" s="33"/>
      <c r="F89" s="23" t="str">
        <f>F12</f>
        <v xml:space="preserve"> </v>
      </c>
      <c r="G89" s="33"/>
      <c r="H89" s="33"/>
      <c r="I89" s="26" t="s">
        <v>19</v>
      </c>
      <c r="J89" s="77" t="str">
        <f>IF(J12="","",J12)</f>
        <v>16. 8. 2021</v>
      </c>
      <c r="K89" s="33"/>
      <c r="L89" s="6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6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5.15" customHeight="1">
      <c r="A91" s="31"/>
      <c r="B91" s="32"/>
      <c r="C91" s="26" t="s">
        <v>21</v>
      </c>
      <c r="D91" s="33"/>
      <c r="E91" s="33"/>
      <c r="F91" s="23" t="str">
        <f>E15</f>
        <v xml:space="preserve"> </v>
      </c>
      <c r="G91" s="33"/>
      <c r="H91" s="33"/>
      <c r="I91" s="26" t="s">
        <v>26</v>
      </c>
      <c r="J91" s="27" t="str">
        <f>E21</f>
        <v xml:space="preserve"> </v>
      </c>
      <c r="K91" s="33"/>
      <c r="L91" s="6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15.15" customHeight="1">
      <c r="A92" s="31"/>
      <c r="B92" s="32"/>
      <c r="C92" s="26" t="s">
        <v>24</v>
      </c>
      <c r="D92" s="33"/>
      <c r="E92" s="33"/>
      <c r="F92" s="23" t="str">
        <f>IF(E18="","",E18)</f>
        <v>ROKO SLOVAKIA s.r.o.</v>
      </c>
      <c r="G92" s="33"/>
      <c r="H92" s="33"/>
      <c r="I92" s="26" t="s">
        <v>28</v>
      </c>
      <c r="J92" s="27" t="str">
        <f>E24</f>
        <v xml:space="preserve"> </v>
      </c>
      <c r="K92" s="33"/>
      <c r="L92" s="6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0.32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6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29.28" customHeight="1">
      <c r="A94" s="31"/>
      <c r="B94" s="32"/>
      <c r="C94" s="183" t="s">
        <v>100</v>
      </c>
      <c r="D94" s="136"/>
      <c r="E94" s="136"/>
      <c r="F94" s="136"/>
      <c r="G94" s="136"/>
      <c r="H94" s="136"/>
      <c r="I94" s="136"/>
      <c r="J94" s="184" t="s">
        <v>101</v>
      </c>
      <c r="K94" s="136"/>
      <c r="L94" s="6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6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2.8" customHeight="1">
      <c r="A96" s="31"/>
      <c r="B96" s="32"/>
      <c r="C96" s="185" t="s">
        <v>102</v>
      </c>
      <c r="D96" s="33"/>
      <c r="E96" s="33"/>
      <c r="F96" s="33"/>
      <c r="G96" s="33"/>
      <c r="H96" s="33"/>
      <c r="I96" s="33"/>
      <c r="J96" s="108">
        <f>J125</f>
        <v>8314.7399999999998</v>
      </c>
      <c r="K96" s="33"/>
      <c r="L96" s="6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103</v>
      </c>
    </row>
    <row r="97" s="9" customFormat="1" ht="24.96" customHeight="1">
      <c r="A97" s="9"/>
      <c r="B97" s="186"/>
      <c r="C97" s="187"/>
      <c r="D97" s="188" t="s">
        <v>104</v>
      </c>
      <c r="E97" s="189"/>
      <c r="F97" s="189"/>
      <c r="G97" s="189"/>
      <c r="H97" s="189"/>
      <c r="I97" s="189"/>
      <c r="J97" s="190">
        <f>J126</f>
        <v>8314.7399999999998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105</v>
      </c>
      <c r="E98" s="195"/>
      <c r="F98" s="195"/>
      <c r="G98" s="195"/>
      <c r="H98" s="195"/>
      <c r="I98" s="195"/>
      <c r="J98" s="196">
        <f>J127</f>
        <v>724.5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2007</v>
      </c>
      <c r="E99" s="195"/>
      <c r="F99" s="195"/>
      <c r="G99" s="195"/>
      <c r="H99" s="195"/>
      <c r="I99" s="195"/>
      <c r="J99" s="196">
        <f>J133</f>
        <v>4217.2600000000002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110</v>
      </c>
      <c r="E100" s="195"/>
      <c r="F100" s="195"/>
      <c r="G100" s="195"/>
      <c r="H100" s="195"/>
      <c r="I100" s="195"/>
      <c r="J100" s="196">
        <f>J138</f>
        <v>1966.6999999999998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111</v>
      </c>
      <c r="E101" s="195"/>
      <c r="F101" s="195"/>
      <c r="G101" s="195"/>
      <c r="H101" s="195"/>
      <c r="I101" s="195"/>
      <c r="J101" s="196">
        <f>J141</f>
        <v>1406.28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6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="2" customFormat="1" ht="6.96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6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="2" customFormat="1" ht="29.28" customHeight="1">
      <c r="A104" s="31"/>
      <c r="B104" s="32"/>
      <c r="C104" s="185" t="s">
        <v>139</v>
      </c>
      <c r="D104" s="33"/>
      <c r="E104" s="33"/>
      <c r="F104" s="33"/>
      <c r="G104" s="33"/>
      <c r="H104" s="33"/>
      <c r="I104" s="33"/>
      <c r="J104" s="198">
        <v>0</v>
      </c>
      <c r="K104" s="33"/>
      <c r="L104" s="61"/>
      <c r="N104" s="199" t="s">
        <v>36</v>
      </c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="2" customFormat="1" ht="18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6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="2" customFormat="1" ht="29.28" customHeight="1">
      <c r="A106" s="31"/>
      <c r="B106" s="32"/>
      <c r="C106" s="135" t="s">
        <v>93</v>
      </c>
      <c r="D106" s="136"/>
      <c r="E106" s="136"/>
      <c r="F106" s="136"/>
      <c r="G106" s="136"/>
      <c r="H106" s="136"/>
      <c r="I106" s="136"/>
      <c r="J106" s="137">
        <f>ROUND(J96+J104,2)</f>
        <v>8314.7399999999998</v>
      </c>
      <c r="K106" s="136"/>
      <c r="L106" s="6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6.96" customHeight="1">
      <c r="A107" s="31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6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11" s="2" customFormat="1" ht="6.96" customHeight="1">
      <c r="A111" s="31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24.96" customHeight="1">
      <c r="A112" s="31"/>
      <c r="B112" s="32"/>
      <c r="C112" s="20" t="s">
        <v>140</v>
      </c>
      <c r="D112" s="33"/>
      <c r="E112" s="33"/>
      <c r="F112" s="33"/>
      <c r="G112" s="33"/>
      <c r="H112" s="33"/>
      <c r="I112" s="33"/>
      <c r="J112" s="33"/>
      <c r="K112" s="33"/>
      <c r="L112" s="6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6.96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6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2" customHeight="1">
      <c r="A114" s="31"/>
      <c r="B114" s="32"/>
      <c r="C114" s="26" t="s">
        <v>13</v>
      </c>
      <c r="D114" s="33"/>
      <c r="E114" s="33"/>
      <c r="F114" s="33"/>
      <c r="G114" s="33"/>
      <c r="H114" s="33"/>
      <c r="I114" s="33"/>
      <c r="J114" s="33"/>
      <c r="K114" s="33"/>
      <c r="L114" s="6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6.5" customHeight="1">
      <c r="A115" s="31"/>
      <c r="B115" s="32"/>
      <c r="C115" s="33"/>
      <c r="D115" s="33"/>
      <c r="E115" s="182" t="str">
        <f>E7</f>
        <v>Rekonštrukcia objektu Ústavu anorganickej chémie SAV</v>
      </c>
      <c r="F115" s="26"/>
      <c r="G115" s="26"/>
      <c r="H115" s="26"/>
      <c r="I115" s="33"/>
      <c r="J115" s="33"/>
      <c r="K115" s="33"/>
      <c r="L115" s="6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6" t="s">
        <v>95</v>
      </c>
      <c r="D116" s="33"/>
      <c r="E116" s="33"/>
      <c r="F116" s="33"/>
      <c r="G116" s="33"/>
      <c r="H116" s="33"/>
      <c r="I116" s="33"/>
      <c r="J116" s="33"/>
      <c r="K116" s="33"/>
      <c r="L116" s="6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6.5" customHeight="1">
      <c r="A117" s="31"/>
      <c r="B117" s="32"/>
      <c r="C117" s="33"/>
      <c r="D117" s="33"/>
      <c r="E117" s="74" t="str">
        <f>E9</f>
        <v xml:space="preserve">4 - SO O6  Spevnene plochy</v>
      </c>
      <c r="F117" s="33"/>
      <c r="G117" s="33"/>
      <c r="H117" s="33"/>
      <c r="I117" s="33"/>
      <c r="J117" s="33"/>
      <c r="K117" s="33"/>
      <c r="L117" s="6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6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2" customHeight="1">
      <c r="A119" s="31"/>
      <c r="B119" s="32"/>
      <c r="C119" s="26" t="s">
        <v>17</v>
      </c>
      <c r="D119" s="33"/>
      <c r="E119" s="33"/>
      <c r="F119" s="23" t="str">
        <f>F12</f>
        <v xml:space="preserve"> </v>
      </c>
      <c r="G119" s="33"/>
      <c r="H119" s="33"/>
      <c r="I119" s="26" t="s">
        <v>19</v>
      </c>
      <c r="J119" s="77" t="str">
        <f>IF(J12="","",J12)</f>
        <v>16. 8. 2021</v>
      </c>
      <c r="K119" s="33"/>
      <c r="L119" s="6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6.96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6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5.15" customHeight="1">
      <c r="A121" s="31"/>
      <c r="B121" s="32"/>
      <c r="C121" s="26" t="s">
        <v>21</v>
      </c>
      <c r="D121" s="33"/>
      <c r="E121" s="33"/>
      <c r="F121" s="23" t="str">
        <f>E15</f>
        <v xml:space="preserve"> </v>
      </c>
      <c r="G121" s="33"/>
      <c r="H121" s="33"/>
      <c r="I121" s="26" t="s">
        <v>26</v>
      </c>
      <c r="J121" s="27" t="str">
        <f>E21</f>
        <v xml:space="preserve"> </v>
      </c>
      <c r="K121" s="33"/>
      <c r="L121" s="6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5.15" customHeight="1">
      <c r="A122" s="31"/>
      <c r="B122" s="32"/>
      <c r="C122" s="26" t="s">
        <v>24</v>
      </c>
      <c r="D122" s="33"/>
      <c r="E122" s="33"/>
      <c r="F122" s="23" t="str">
        <f>IF(E18="","",E18)</f>
        <v>ROKO SLOVAKIA s.r.o.</v>
      </c>
      <c r="G122" s="33"/>
      <c r="H122" s="33"/>
      <c r="I122" s="26" t="s">
        <v>28</v>
      </c>
      <c r="J122" s="27" t="str">
        <f>E24</f>
        <v xml:space="preserve"> </v>
      </c>
      <c r="K122" s="33"/>
      <c r="L122" s="6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0.32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6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11" customFormat="1" ht="29.28" customHeight="1">
      <c r="A124" s="200"/>
      <c r="B124" s="201"/>
      <c r="C124" s="202" t="s">
        <v>141</v>
      </c>
      <c r="D124" s="203" t="s">
        <v>57</v>
      </c>
      <c r="E124" s="203" t="s">
        <v>53</v>
      </c>
      <c r="F124" s="203" t="s">
        <v>54</v>
      </c>
      <c r="G124" s="203" t="s">
        <v>142</v>
      </c>
      <c r="H124" s="203" t="s">
        <v>143</v>
      </c>
      <c r="I124" s="203" t="s">
        <v>144</v>
      </c>
      <c r="J124" s="204" t="s">
        <v>101</v>
      </c>
      <c r="K124" s="205" t="s">
        <v>145</v>
      </c>
      <c r="L124" s="206"/>
      <c r="M124" s="98" t="s">
        <v>1</v>
      </c>
      <c r="N124" s="99" t="s">
        <v>36</v>
      </c>
      <c r="O124" s="99" t="s">
        <v>146</v>
      </c>
      <c r="P124" s="99" t="s">
        <v>147</v>
      </c>
      <c r="Q124" s="99" t="s">
        <v>148</v>
      </c>
      <c r="R124" s="99" t="s">
        <v>149</v>
      </c>
      <c r="S124" s="99" t="s">
        <v>150</v>
      </c>
      <c r="T124" s="100" t="s">
        <v>151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1"/>
      <c r="B125" s="32"/>
      <c r="C125" s="105" t="s">
        <v>97</v>
      </c>
      <c r="D125" s="33"/>
      <c r="E125" s="33"/>
      <c r="F125" s="33"/>
      <c r="G125" s="33"/>
      <c r="H125" s="33"/>
      <c r="I125" s="33"/>
      <c r="J125" s="207">
        <f>BK125</f>
        <v>8314.7399999999998</v>
      </c>
      <c r="K125" s="33"/>
      <c r="L125" s="34"/>
      <c r="M125" s="101"/>
      <c r="N125" s="208"/>
      <c r="O125" s="102"/>
      <c r="P125" s="209">
        <f>P126</f>
        <v>190.80008799999999</v>
      </c>
      <c r="Q125" s="102"/>
      <c r="R125" s="209">
        <f>R126</f>
        <v>72.53505650000001</v>
      </c>
      <c r="S125" s="102"/>
      <c r="T125" s="210">
        <f>T126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71</v>
      </c>
      <c r="AU125" s="14" t="s">
        <v>103</v>
      </c>
      <c r="BK125" s="211">
        <f>BK126</f>
        <v>8314.7399999999998</v>
      </c>
    </row>
    <row r="126" s="12" customFormat="1" ht="25.92" customHeight="1">
      <c r="A126" s="12"/>
      <c r="B126" s="212"/>
      <c r="C126" s="213"/>
      <c r="D126" s="214" t="s">
        <v>71</v>
      </c>
      <c r="E126" s="215" t="s">
        <v>152</v>
      </c>
      <c r="F126" s="215" t="s">
        <v>153</v>
      </c>
      <c r="G126" s="213"/>
      <c r="H126" s="213"/>
      <c r="I126" s="213"/>
      <c r="J126" s="216">
        <f>BK126</f>
        <v>8314.7399999999998</v>
      </c>
      <c r="K126" s="213"/>
      <c r="L126" s="217"/>
      <c r="M126" s="218"/>
      <c r="N126" s="219"/>
      <c r="O126" s="219"/>
      <c r="P126" s="220">
        <f>P127+P133+P138+P141</f>
        <v>190.80008799999999</v>
      </c>
      <c r="Q126" s="219"/>
      <c r="R126" s="220">
        <f>R127+R133+R138+R141</f>
        <v>72.53505650000001</v>
      </c>
      <c r="S126" s="219"/>
      <c r="T126" s="221">
        <f>T127+T133+T138+T141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77</v>
      </c>
      <c r="AT126" s="223" t="s">
        <v>71</v>
      </c>
      <c r="AU126" s="223" t="s">
        <v>72</v>
      </c>
      <c r="AY126" s="222" t="s">
        <v>154</v>
      </c>
      <c r="BK126" s="224">
        <f>BK127+BK133+BK138+BK141</f>
        <v>8314.7399999999998</v>
      </c>
    </row>
    <row r="127" s="12" customFormat="1" ht="22.8" customHeight="1">
      <c r="A127" s="12"/>
      <c r="B127" s="212"/>
      <c r="C127" s="213"/>
      <c r="D127" s="214" t="s">
        <v>71</v>
      </c>
      <c r="E127" s="225" t="s">
        <v>77</v>
      </c>
      <c r="F127" s="225" t="s">
        <v>155</v>
      </c>
      <c r="G127" s="213"/>
      <c r="H127" s="213"/>
      <c r="I127" s="213"/>
      <c r="J127" s="226">
        <f>BK127</f>
        <v>724.5</v>
      </c>
      <c r="K127" s="213"/>
      <c r="L127" s="217"/>
      <c r="M127" s="218"/>
      <c r="N127" s="219"/>
      <c r="O127" s="219"/>
      <c r="P127" s="220">
        <f>SUM(P128:P132)</f>
        <v>15.711</v>
      </c>
      <c r="Q127" s="219"/>
      <c r="R127" s="220">
        <f>SUM(R128:R132)</f>
        <v>0</v>
      </c>
      <c r="S127" s="219"/>
      <c r="T127" s="221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77</v>
      </c>
      <c r="AT127" s="223" t="s">
        <v>71</v>
      </c>
      <c r="AU127" s="223" t="s">
        <v>77</v>
      </c>
      <c r="AY127" s="222" t="s">
        <v>154</v>
      </c>
      <c r="BK127" s="224">
        <f>SUM(BK128:BK132)</f>
        <v>724.5</v>
      </c>
    </row>
    <row r="128" s="2" customFormat="1" ht="24.15" customHeight="1">
      <c r="A128" s="31"/>
      <c r="B128" s="32"/>
      <c r="C128" s="227" t="s">
        <v>77</v>
      </c>
      <c r="D128" s="227" t="s">
        <v>156</v>
      </c>
      <c r="E128" s="228" t="s">
        <v>2008</v>
      </c>
      <c r="F128" s="229" t="s">
        <v>2009</v>
      </c>
      <c r="G128" s="230" t="s">
        <v>162</v>
      </c>
      <c r="H128" s="231">
        <v>25</v>
      </c>
      <c r="I128" s="232">
        <v>6.6699999999999999</v>
      </c>
      <c r="J128" s="232">
        <f>ROUND(I128*H128,2)</f>
        <v>166.75</v>
      </c>
      <c r="K128" s="233"/>
      <c r="L128" s="34"/>
      <c r="M128" s="234" t="s">
        <v>1</v>
      </c>
      <c r="N128" s="235" t="s">
        <v>38</v>
      </c>
      <c r="O128" s="236">
        <v>0.46000000000000002</v>
      </c>
      <c r="P128" s="236">
        <f>O128*H128</f>
        <v>11.5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38" t="s">
        <v>87</v>
      </c>
      <c r="AT128" s="238" t="s">
        <v>156</v>
      </c>
      <c r="AU128" s="238" t="s">
        <v>81</v>
      </c>
      <c r="AY128" s="14" t="s">
        <v>154</v>
      </c>
      <c r="BE128" s="239">
        <f>IF(N128="základná",J128,0)</f>
        <v>0</v>
      </c>
      <c r="BF128" s="239">
        <f>IF(N128="znížená",J128,0)</f>
        <v>166.75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81</v>
      </c>
      <c r="BK128" s="239">
        <f>ROUND(I128*H128,2)</f>
        <v>166.75</v>
      </c>
      <c r="BL128" s="14" t="s">
        <v>87</v>
      </c>
      <c r="BM128" s="238" t="s">
        <v>81</v>
      </c>
    </row>
    <row r="129" s="2" customFormat="1" ht="33" customHeight="1">
      <c r="A129" s="31"/>
      <c r="B129" s="32"/>
      <c r="C129" s="227" t="s">
        <v>81</v>
      </c>
      <c r="D129" s="227" t="s">
        <v>156</v>
      </c>
      <c r="E129" s="228" t="s">
        <v>177</v>
      </c>
      <c r="F129" s="229" t="s">
        <v>2010</v>
      </c>
      <c r="G129" s="230" t="s">
        <v>162</v>
      </c>
      <c r="H129" s="231">
        <v>25</v>
      </c>
      <c r="I129" s="232">
        <v>4.2000000000000002</v>
      </c>
      <c r="J129" s="232">
        <f>ROUND(I129*H129,2)</f>
        <v>105</v>
      </c>
      <c r="K129" s="233"/>
      <c r="L129" s="34"/>
      <c r="M129" s="234" t="s">
        <v>1</v>
      </c>
      <c r="N129" s="235" t="s">
        <v>38</v>
      </c>
      <c r="O129" s="236">
        <v>0.070999999999999994</v>
      </c>
      <c r="P129" s="236">
        <f>O129*H129</f>
        <v>1.7749999999999999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38" t="s">
        <v>87</v>
      </c>
      <c r="AT129" s="238" t="s">
        <v>156</v>
      </c>
      <c r="AU129" s="238" t="s">
        <v>81</v>
      </c>
      <c r="AY129" s="14" t="s">
        <v>154</v>
      </c>
      <c r="BE129" s="239">
        <f>IF(N129="základná",J129,0)</f>
        <v>0</v>
      </c>
      <c r="BF129" s="239">
        <f>IF(N129="znížená",J129,0)</f>
        <v>105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81</v>
      </c>
      <c r="BK129" s="239">
        <f>ROUND(I129*H129,2)</f>
        <v>105</v>
      </c>
      <c r="BL129" s="14" t="s">
        <v>87</v>
      </c>
      <c r="BM129" s="238" t="s">
        <v>87</v>
      </c>
    </row>
    <row r="130" s="2" customFormat="1" ht="37.8" customHeight="1">
      <c r="A130" s="31"/>
      <c r="B130" s="32"/>
      <c r="C130" s="227" t="s">
        <v>84</v>
      </c>
      <c r="D130" s="227" t="s">
        <v>156</v>
      </c>
      <c r="E130" s="228" t="s">
        <v>180</v>
      </c>
      <c r="F130" s="229" t="s">
        <v>2011</v>
      </c>
      <c r="G130" s="230" t="s">
        <v>162</v>
      </c>
      <c r="H130" s="231">
        <v>300</v>
      </c>
      <c r="I130" s="232">
        <v>0.41999999999999998</v>
      </c>
      <c r="J130" s="232">
        <f>ROUND(I130*H130,2)</f>
        <v>126</v>
      </c>
      <c r="K130" s="233"/>
      <c r="L130" s="34"/>
      <c r="M130" s="234" t="s">
        <v>1</v>
      </c>
      <c r="N130" s="235" t="s">
        <v>38</v>
      </c>
      <c r="O130" s="236">
        <v>0.0073699999999999998</v>
      </c>
      <c r="P130" s="236">
        <f>O130*H130</f>
        <v>2.2109999999999999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38" t="s">
        <v>87</v>
      </c>
      <c r="AT130" s="238" t="s">
        <v>156</v>
      </c>
      <c r="AU130" s="238" t="s">
        <v>81</v>
      </c>
      <c r="AY130" s="14" t="s">
        <v>154</v>
      </c>
      <c r="BE130" s="239">
        <f>IF(N130="základná",J130,0)</f>
        <v>0</v>
      </c>
      <c r="BF130" s="239">
        <f>IF(N130="znížená",J130,0)</f>
        <v>126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81</v>
      </c>
      <c r="BK130" s="239">
        <f>ROUND(I130*H130,2)</f>
        <v>126</v>
      </c>
      <c r="BL130" s="14" t="s">
        <v>87</v>
      </c>
      <c r="BM130" s="238" t="s">
        <v>165</v>
      </c>
    </row>
    <row r="131" s="2" customFormat="1" ht="16.5" customHeight="1">
      <c r="A131" s="31"/>
      <c r="B131" s="32"/>
      <c r="C131" s="227" t="s">
        <v>87</v>
      </c>
      <c r="D131" s="227" t="s">
        <v>156</v>
      </c>
      <c r="E131" s="228" t="s">
        <v>2012</v>
      </c>
      <c r="F131" s="229" t="s">
        <v>2013</v>
      </c>
      <c r="G131" s="230" t="s">
        <v>162</v>
      </c>
      <c r="H131" s="231">
        <v>25</v>
      </c>
      <c r="I131" s="232">
        <v>0.75</v>
      </c>
      <c r="J131" s="232">
        <f>ROUND(I131*H131,2)</f>
        <v>18.75</v>
      </c>
      <c r="K131" s="233"/>
      <c r="L131" s="34"/>
      <c r="M131" s="234" t="s">
        <v>1</v>
      </c>
      <c r="N131" s="235" t="s">
        <v>38</v>
      </c>
      <c r="O131" s="236">
        <v>0.0089999999999999993</v>
      </c>
      <c r="P131" s="236">
        <f>O131*H131</f>
        <v>0.22499999999999998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38" t="s">
        <v>87</v>
      </c>
      <c r="AT131" s="238" t="s">
        <v>156</v>
      </c>
      <c r="AU131" s="238" t="s">
        <v>81</v>
      </c>
      <c r="AY131" s="14" t="s">
        <v>154</v>
      </c>
      <c r="BE131" s="239">
        <f>IF(N131="základná",J131,0)</f>
        <v>0</v>
      </c>
      <c r="BF131" s="239">
        <f>IF(N131="znížená",J131,0)</f>
        <v>18.75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81</v>
      </c>
      <c r="BK131" s="239">
        <f>ROUND(I131*H131,2)</f>
        <v>18.75</v>
      </c>
      <c r="BL131" s="14" t="s">
        <v>87</v>
      </c>
      <c r="BM131" s="238" t="s">
        <v>168</v>
      </c>
    </row>
    <row r="132" s="2" customFormat="1" ht="24.15" customHeight="1">
      <c r="A132" s="31"/>
      <c r="B132" s="32"/>
      <c r="C132" s="227" t="s">
        <v>169</v>
      </c>
      <c r="D132" s="227" t="s">
        <v>156</v>
      </c>
      <c r="E132" s="228" t="s">
        <v>187</v>
      </c>
      <c r="F132" s="229" t="s">
        <v>188</v>
      </c>
      <c r="G132" s="230" t="s">
        <v>189</v>
      </c>
      <c r="H132" s="231">
        <v>28</v>
      </c>
      <c r="I132" s="232">
        <v>11</v>
      </c>
      <c r="J132" s="232">
        <f>ROUND(I132*H132,2)</f>
        <v>308</v>
      </c>
      <c r="K132" s="233"/>
      <c r="L132" s="34"/>
      <c r="M132" s="234" t="s">
        <v>1</v>
      </c>
      <c r="N132" s="235" t="s">
        <v>38</v>
      </c>
      <c r="O132" s="236">
        <v>0</v>
      </c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38" t="s">
        <v>87</v>
      </c>
      <c r="AT132" s="238" t="s">
        <v>156</v>
      </c>
      <c r="AU132" s="238" t="s">
        <v>81</v>
      </c>
      <c r="AY132" s="14" t="s">
        <v>154</v>
      </c>
      <c r="BE132" s="239">
        <f>IF(N132="základná",J132,0)</f>
        <v>0</v>
      </c>
      <c r="BF132" s="239">
        <f>IF(N132="znížená",J132,0)</f>
        <v>308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81</v>
      </c>
      <c r="BK132" s="239">
        <f>ROUND(I132*H132,2)</f>
        <v>308</v>
      </c>
      <c r="BL132" s="14" t="s">
        <v>87</v>
      </c>
      <c r="BM132" s="238" t="s">
        <v>172</v>
      </c>
    </row>
    <row r="133" s="12" customFormat="1" ht="22.8" customHeight="1">
      <c r="A133" s="12"/>
      <c r="B133" s="212"/>
      <c r="C133" s="213"/>
      <c r="D133" s="214" t="s">
        <v>71</v>
      </c>
      <c r="E133" s="225" t="s">
        <v>169</v>
      </c>
      <c r="F133" s="225" t="s">
        <v>2014</v>
      </c>
      <c r="G133" s="213"/>
      <c r="H133" s="213"/>
      <c r="I133" s="213"/>
      <c r="J133" s="226">
        <f>BK133</f>
        <v>4217.2600000000002</v>
      </c>
      <c r="K133" s="213"/>
      <c r="L133" s="217"/>
      <c r="M133" s="218"/>
      <c r="N133" s="219"/>
      <c r="O133" s="219"/>
      <c r="P133" s="220">
        <f>SUM(P134:P137)</f>
        <v>74.808879999999988</v>
      </c>
      <c r="Q133" s="219"/>
      <c r="R133" s="220">
        <f>SUM(R134:R137)</f>
        <v>54.555158500000005</v>
      </c>
      <c r="S133" s="219"/>
      <c r="T133" s="221">
        <f>SUM(T134:T137)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2" t="s">
        <v>77</v>
      </c>
      <c r="AT133" s="223" t="s">
        <v>71</v>
      </c>
      <c r="AU133" s="223" t="s">
        <v>77</v>
      </c>
      <c r="AY133" s="222" t="s">
        <v>154</v>
      </c>
      <c r="BK133" s="224">
        <f>SUM(BK134:BK137)</f>
        <v>4217.2600000000002</v>
      </c>
    </row>
    <row r="134" s="2" customFormat="1" ht="33" customHeight="1">
      <c r="A134" s="31"/>
      <c r="B134" s="32"/>
      <c r="C134" s="227" t="s">
        <v>165</v>
      </c>
      <c r="D134" s="227" t="s">
        <v>156</v>
      </c>
      <c r="E134" s="228" t="s">
        <v>2015</v>
      </c>
      <c r="F134" s="229" t="s">
        <v>2016</v>
      </c>
      <c r="G134" s="230" t="s">
        <v>159</v>
      </c>
      <c r="H134" s="231">
        <v>72</v>
      </c>
      <c r="I134" s="232">
        <v>5.9400000000000004</v>
      </c>
      <c r="J134" s="232">
        <f>ROUND(I134*H134,2)</f>
        <v>427.68000000000001</v>
      </c>
      <c r="K134" s="233"/>
      <c r="L134" s="34"/>
      <c r="M134" s="234" t="s">
        <v>1</v>
      </c>
      <c r="N134" s="235" t="s">
        <v>38</v>
      </c>
      <c r="O134" s="236">
        <v>0.02112</v>
      </c>
      <c r="P134" s="236">
        <f>O134*H134</f>
        <v>1.52064</v>
      </c>
      <c r="Q134" s="236">
        <v>0.29160000000000003</v>
      </c>
      <c r="R134" s="236">
        <f>Q134*H134</f>
        <v>20.995200000000001</v>
      </c>
      <c r="S134" s="236">
        <v>0</v>
      </c>
      <c r="T134" s="237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38" t="s">
        <v>87</v>
      </c>
      <c r="AT134" s="238" t="s">
        <v>156</v>
      </c>
      <c r="AU134" s="238" t="s">
        <v>81</v>
      </c>
      <c r="AY134" s="14" t="s">
        <v>154</v>
      </c>
      <c r="BE134" s="239">
        <f>IF(N134="základná",J134,0)</f>
        <v>0</v>
      </c>
      <c r="BF134" s="239">
        <f>IF(N134="znížená",J134,0)</f>
        <v>427.68000000000001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81</v>
      </c>
      <c r="BK134" s="239">
        <f>ROUND(I134*H134,2)</f>
        <v>427.68000000000001</v>
      </c>
      <c r="BL134" s="14" t="s">
        <v>87</v>
      </c>
      <c r="BM134" s="238" t="s">
        <v>175</v>
      </c>
    </row>
    <row r="135" s="2" customFormat="1" ht="24.15" customHeight="1">
      <c r="A135" s="31"/>
      <c r="B135" s="32"/>
      <c r="C135" s="227" t="s">
        <v>176</v>
      </c>
      <c r="D135" s="227" t="s">
        <v>156</v>
      </c>
      <c r="E135" s="228" t="s">
        <v>2017</v>
      </c>
      <c r="F135" s="229" t="s">
        <v>2018</v>
      </c>
      <c r="G135" s="230" t="s">
        <v>159</v>
      </c>
      <c r="H135" s="231">
        <v>118</v>
      </c>
      <c r="I135" s="232">
        <v>11.289999999999999</v>
      </c>
      <c r="J135" s="232">
        <f>ROUND(I135*H135,2)</f>
        <v>1332.22</v>
      </c>
      <c r="K135" s="233"/>
      <c r="L135" s="34"/>
      <c r="M135" s="234" t="s">
        <v>1</v>
      </c>
      <c r="N135" s="235" t="s">
        <v>38</v>
      </c>
      <c r="O135" s="236">
        <v>0.151</v>
      </c>
      <c r="P135" s="236">
        <f>O135*H135</f>
        <v>17.817999999999998</v>
      </c>
      <c r="Q135" s="236">
        <v>0.22796575</v>
      </c>
      <c r="R135" s="236">
        <f>Q135*H135</f>
        <v>26.8999585</v>
      </c>
      <c r="S135" s="236">
        <v>0</v>
      </c>
      <c r="T135" s="237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38" t="s">
        <v>87</v>
      </c>
      <c r="AT135" s="238" t="s">
        <v>156</v>
      </c>
      <c r="AU135" s="238" t="s">
        <v>81</v>
      </c>
      <c r="AY135" s="14" t="s">
        <v>154</v>
      </c>
      <c r="BE135" s="239">
        <f>IF(N135="základná",J135,0)</f>
        <v>0</v>
      </c>
      <c r="BF135" s="239">
        <f>IF(N135="znížená",J135,0)</f>
        <v>1332.22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81</v>
      </c>
      <c r="BK135" s="239">
        <f>ROUND(I135*H135,2)</f>
        <v>1332.22</v>
      </c>
      <c r="BL135" s="14" t="s">
        <v>87</v>
      </c>
      <c r="BM135" s="238" t="s">
        <v>179</v>
      </c>
    </row>
    <row r="136" s="2" customFormat="1" ht="33" customHeight="1">
      <c r="A136" s="31"/>
      <c r="B136" s="32"/>
      <c r="C136" s="227" t="s">
        <v>168</v>
      </c>
      <c r="D136" s="227" t="s">
        <v>156</v>
      </c>
      <c r="E136" s="228" t="s">
        <v>2019</v>
      </c>
      <c r="F136" s="229" t="s">
        <v>2020</v>
      </c>
      <c r="G136" s="230" t="s">
        <v>159</v>
      </c>
      <c r="H136" s="231">
        <v>72</v>
      </c>
      <c r="I136" s="232">
        <v>13.93</v>
      </c>
      <c r="J136" s="232">
        <f>ROUND(I136*H136,2)</f>
        <v>1002.96</v>
      </c>
      <c r="K136" s="233"/>
      <c r="L136" s="34"/>
      <c r="M136" s="234" t="s">
        <v>1</v>
      </c>
      <c r="N136" s="235" t="s">
        <v>38</v>
      </c>
      <c r="O136" s="236">
        <v>0.77041999999999999</v>
      </c>
      <c r="P136" s="236">
        <f>O136*H136</f>
        <v>55.470239999999997</v>
      </c>
      <c r="Q136" s="236">
        <v>0.092499999999999999</v>
      </c>
      <c r="R136" s="236">
        <f>Q136*H136</f>
        <v>6.6600000000000001</v>
      </c>
      <c r="S136" s="236">
        <v>0</v>
      </c>
      <c r="T136" s="237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38" t="s">
        <v>87</v>
      </c>
      <c r="AT136" s="238" t="s">
        <v>156</v>
      </c>
      <c r="AU136" s="238" t="s">
        <v>81</v>
      </c>
      <c r="AY136" s="14" t="s">
        <v>154</v>
      </c>
      <c r="BE136" s="239">
        <f>IF(N136="základná",J136,0)</f>
        <v>0</v>
      </c>
      <c r="BF136" s="239">
        <f>IF(N136="znížená",J136,0)</f>
        <v>1002.96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81</v>
      </c>
      <c r="BK136" s="239">
        <f>ROUND(I136*H136,2)</f>
        <v>1002.96</v>
      </c>
      <c r="BL136" s="14" t="s">
        <v>87</v>
      </c>
      <c r="BM136" s="238" t="s">
        <v>182</v>
      </c>
    </row>
    <row r="137" s="2" customFormat="1" ht="33" customHeight="1">
      <c r="A137" s="31"/>
      <c r="B137" s="32"/>
      <c r="C137" s="240" t="s">
        <v>183</v>
      </c>
      <c r="D137" s="240" t="s">
        <v>194</v>
      </c>
      <c r="E137" s="241" t="s">
        <v>2021</v>
      </c>
      <c r="F137" s="242" t="s">
        <v>2022</v>
      </c>
      <c r="G137" s="243" t="s">
        <v>159</v>
      </c>
      <c r="H137" s="244">
        <v>72.719999999999999</v>
      </c>
      <c r="I137" s="245">
        <v>20</v>
      </c>
      <c r="J137" s="245">
        <f>ROUND(I137*H137,2)</f>
        <v>1454.4000000000001</v>
      </c>
      <c r="K137" s="246"/>
      <c r="L137" s="247"/>
      <c r="M137" s="248" t="s">
        <v>1</v>
      </c>
      <c r="N137" s="249" t="s">
        <v>38</v>
      </c>
      <c r="O137" s="236">
        <v>0</v>
      </c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38" t="s">
        <v>168</v>
      </c>
      <c r="AT137" s="238" t="s">
        <v>194</v>
      </c>
      <c r="AU137" s="238" t="s">
        <v>81</v>
      </c>
      <c r="AY137" s="14" t="s">
        <v>154</v>
      </c>
      <c r="BE137" s="239">
        <f>IF(N137="základná",J137,0)</f>
        <v>0</v>
      </c>
      <c r="BF137" s="239">
        <f>IF(N137="znížená",J137,0)</f>
        <v>1454.4000000000001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81</v>
      </c>
      <c r="BK137" s="239">
        <f>ROUND(I137*H137,2)</f>
        <v>1454.4000000000001</v>
      </c>
      <c r="BL137" s="14" t="s">
        <v>87</v>
      </c>
      <c r="BM137" s="238" t="s">
        <v>186</v>
      </c>
    </row>
    <row r="138" s="12" customFormat="1" ht="22.8" customHeight="1">
      <c r="A138" s="12"/>
      <c r="B138" s="212"/>
      <c r="C138" s="213"/>
      <c r="D138" s="214" t="s">
        <v>71</v>
      </c>
      <c r="E138" s="225" t="s">
        <v>183</v>
      </c>
      <c r="F138" s="225" t="s">
        <v>352</v>
      </c>
      <c r="G138" s="213"/>
      <c r="H138" s="213"/>
      <c r="I138" s="213"/>
      <c r="J138" s="226">
        <f>BK138</f>
        <v>1966.6999999999998</v>
      </c>
      <c r="K138" s="213"/>
      <c r="L138" s="217"/>
      <c r="M138" s="218"/>
      <c r="N138" s="219"/>
      <c r="O138" s="219"/>
      <c r="P138" s="220">
        <f>SUM(P139:P140)</f>
        <v>28.967999999999996</v>
      </c>
      <c r="Q138" s="219"/>
      <c r="R138" s="220">
        <f>SUM(R139:R140)</f>
        <v>17.979898000000002</v>
      </c>
      <c r="S138" s="219"/>
      <c r="T138" s="221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2" t="s">
        <v>77</v>
      </c>
      <c r="AT138" s="223" t="s">
        <v>71</v>
      </c>
      <c r="AU138" s="223" t="s">
        <v>77</v>
      </c>
      <c r="AY138" s="222" t="s">
        <v>154</v>
      </c>
      <c r="BK138" s="224">
        <f>SUM(BK139:BK140)</f>
        <v>1966.6999999999998</v>
      </c>
    </row>
    <row r="139" s="2" customFormat="1" ht="33" customHeight="1">
      <c r="A139" s="31"/>
      <c r="B139" s="32"/>
      <c r="C139" s="227" t="s">
        <v>172</v>
      </c>
      <c r="D139" s="227" t="s">
        <v>156</v>
      </c>
      <c r="E139" s="228" t="s">
        <v>2023</v>
      </c>
      <c r="F139" s="229" t="s">
        <v>2024</v>
      </c>
      <c r="G139" s="230" t="s">
        <v>373</v>
      </c>
      <c r="H139" s="231">
        <v>142</v>
      </c>
      <c r="I139" s="232">
        <v>8.0800000000000001</v>
      </c>
      <c r="J139" s="232">
        <f>ROUND(I139*H139,2)</f>
        <v>1147.3599999999999</v>
      </c>
      <c r="K139" s="233"/>
      <c r="L139" s="34"/>
      <c r="M139" s="234" t="s">
        <v>1</v>
      </c>
      <c r="N139" s="235" t="s">
        <v>38</v>
      </c>
      <c r="O139" s="236">
        <v>0.20399999999999999</v>
      </c>
      <c r="P139" s="236">
        <f>O139*H139</f>
        <v>28.967999999999996</v>
      </c>
      <c r="Q139" s="236">
        <v>0.12661900000000001</v>
      </c>
      <c r="R139" s="236">
        <f>Q139*H139</f>
        <v>17.979898000000002</v>
      </c>
      <c r="S139" s="236">
        <v>0</v>
      </c>
      <c r="T139" s="237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38" t="s">
        <v>87</v>
      </c>
      <c r="AT139" s="238" t="s">
        <v>156</v>
      </c>
      <c r="AU139" s="238" t="s">
        <v>81</v>
      </c>
      <c r="AY139" s="14" t="s">
        <v>154</v>
      </c>
      <c r="BE139" s="239">
        <f>IF(N139="základná",J139,0)</f>
        <v>0</v>
      </c>
      <c r="BF139" s="239">
        <f>IF(N139="znížená",J139,0)</f>
        <v>1147.3599999999999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81</v>
      </c>
      <c r="BK139" s="239">
        <f>ROUND(I139*H139,2)</f>
        <v>1147.3599999999999</v>
      </c>
      <c r="BL139" s="14" t="s">
        <v>87</v>
      </c>
      <c r="BM139" s="238" t="s">
        <v>7</v>
      </c>
    </row>
    <row r="140" s="2" customFormat="1" ht="24.15" customHeight="1">
      <c r="A140" s="31"/>
      <c r="B140" s="32"/>
      <c r="C140" s="240" t="s">
        <v>190</v>
      </c>
      <c r="D140" s="240" t="s">
        <v>194</v>
      </c>
      <c r="E140" s="241" t="s">
        <v>2025</v>
      </c>
      <c r="F140" s="242" t="s">
        <v>2026</v>
      </c>
      <c r="G140" s="243" t="s">
        <v>250</v>
      </c>
      <c r="H140" s="244">
        <v>142</v>
      </c>
      <c r="I140" s="245">
        <v>5.7699999999999996</v>
      </c>
      <c r="J140" s="245">
        <f>ROUND(I140*H140,2)</f>
        <v>819.34000000000003</v>
      </c>
      <c r="K140" s="246"/>
      <c r="L140" s="247"/>
      <c r="M140" s="248" t="s">
        <v>1</v>
      </c>
      <c r="N140" s="249" t="s">
        <v>38</v>
      </c>
      <c r="O140" s="236">
        <v>0</v>
      </c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38" t="s">
        <v>168</v>
      </c>
      <c r="AT140" s="238" t="s">
        <v>194</v>
      </c>
      <c r="AU140" s="238" t="s">
        <v>81</v>
      </c>
      <c r="AY140" s="14" t="s">
        <v>154</v>
      </c>
      <c r="BE140" s="239">
        <f>IF(N140="základná",J140,0)</f>
        <v>0</v>
      </c>
      <c r="BF140" s="239">
        <f>IF(N140="znížená",J140,0)</f>
        <v>819.34000000000003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81</v>
      </c>
      <c r="BK140" s="239">
        <f>ROUND(I140*H140,2)</f>
        <v>819.34000000000003</v>
      </c>
      <c r="BL140" s="14" t="s">
        <v>87</v>
      </c>
      <c r="BM140" s="238" t="s">
        <v>193</v>
      </c>
    </row>
    <row r="141" s="12" customFormat="1" ht="22.8" customHeight="1">
      <c r="A141" s="12"/>
      <c r="B141" s="212"/>
      <c r="C141" s="213"/>
      <c r="D141" s="214" t="s">
        <v>71</v>
      </c>
      <c r="E141" s="225" t="s">
        <v>375</v>
      </c>
      <c r="F141" s="225" t="s">
        <v>376</v>
      </c>
      <c r="G141" s="213"/>
      <c r="H141" s="213"/>
      <c r="I141" s="213"/>
      <c r="J141" s="226">
        <f>BK141</f>
        <v>1406.28</v>
      </c>
      <c r="K141" s="213"/>
      <c r="L141" s="217"/>
      <c r="M141" s="218"/>
      <c r="N141" s="219"/>
      <c r="O141" s="219"/>
      <c r="P141" s="220">
        <f>P142</f>
        <v>71.312207999999998</v>
      </c>
      <c r="Q141" s="219"/>
      <c r="R141" s="220">
        <f>R142</f>
        <v>0</v>
      </c>
      <c r="S141" s="219"/>
      <c r="T141" s="221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2" t="s">
        <v>77</v>
      </c>
      <c r="AT141" s="223" t="s">
        <v>71</v>
      </c>
      <c r="AU141" s="223" t="s">
        <v>77</v>
      </c>
      <c r="AY141" s="222" t="s">
        <v>154</v>
      </c>
      <c r="BK141" s="224">
        <f>BK142</f>
        <v>1406.28</v>
      </c>
    </row>
    <row r="142" s="2" customFormat="1" ht="33" customHeight="1">
      <c r="A142" s="31"/>
      <c r="B142" s="32"/>
      <c r="C142" s="227" t="s">
        <v>175</v>
      </c>
      <c r="D142" s="227" t="s">
        <v>156</v>
      </c>
      <c r="E142" s="228" t="s">
        <v>2027</v>
      </c>
      <c r="F142" s="229" t="s">
        <v>2028</v>
      </c>
      <c r="G142" s="230" t="s">
        <v>189</v>
      </c>
      <c r="H142" s="231">
        <v>181.45599999999999</v>
      </c>
      <c r="I142" s="232">
        <v>7.75</v>
      </c>
      <c r="J142" s="232">
        <f>ROUND(I142*H142,2)</f>
        <v>1406.28</v>
      </c>
      <c r="K142" s="233"/>
      <c r="L142" s="34"/>
      <c r="M142" s="250" t="s">
        <v>1</v>
      </c>
      <c r="N142" s="251" t="s">
        <v>38</v>
      </c>
      <c r="O142" s="252">
        <v>0.39300000000000002</v>
      </c>
      <c r="P142" s="252">
        <f>O142*H142</f>
        <v>71.312207999999998</v>
      </c>
      <c r="Q142" s="252">
        <v>0</v>
      </c>
      <c r="R142" s="252">
        <f>Q142*H142</f>
        <v>0</v>
      </c>
      <c r="S142" s="252">
        <v>0</v>
      </c>
      <c r="T142" s="253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38" t="s">
        <v>87</v>
      </c>
      <c r="AT142" s="238" t="s">
        <v>156</v>
      </c>
      <c r="AU142" s="238" t="s">
        <v>81</v>
      </c>
      <c r="AY142" s="14" t="s">
        <v>154</v>
      </c>
      <c r="BE142" s="239">
        <f>IF(N142="základná",J142,0)</f>
        <v>0</v>
      </c>
      <c r="BF142" s="239">
        <f>IF(N142="znížená",J142,0)</f>
        <v>1406.28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81</v>
      </c>
      <c r="BK142" s="239">
        <f>ROUND(I142*H142,2)</f>
        <v>1406.28</v>
      </c>
      <c r="BL142" s="14" t="s">
        <v>87</v>
      </c>
      <c r="BM142" s="238" t="s">
        <v>197</v>
      </c>
    </row>
    <row r="143" s="2" customFormat="1" ht="6.96" customHeight="1">
      <c r="A143" s="31"/>
      <c r="B143" s="64"/>
      <c r="C143" s="65"/>
      <c r="D143" s="65"/>
      <c r="E143" s="65"/>
      <c r="F143" s="65"/>
      <c r="G143" s="65"/>
      <c r="H143" s="65"/>
      <c r="I143" s="65"/>
      <c r="J143" s="65"/>
      <c r="K143" s="65"/>
      <c r="L143" s="34"/>
      <c r="M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</row>
  </sheetData>
  <sheetProtection sheet="1" autoFilter="0" formatColumns="0" formatRows="0" objects="1" scenarios="1" spinCount="100000" saltValue="FO16BA0llKg2PPq/7vMsbGuwM7wYok9mCN53GX/AqAJCaVui0TEgax7UvBP1uZWv2jHDjeqtSJJDkubGSzKHsA==" hashValue="n08A60oT4LorB4JEgp8mywelACWxR+OiYDVvgRTpM1JThY8R3T+pd8fQm7DRjKl99Zw3CigGv6ubCHv/eqgUPw==" algorithmName="SHA-512" password="CC35"/>
  <autoFilter ref="C124:K142"/>
  <mergeCells count="8">
    <mergeCell ref="E7:H7"/>
    <mergeCell ref="E9:H9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EDYSK\Spravca</dc:creator>
  <cp:lastModifiedBy>EDYSK\Spravca</cp:lastModifiedBy>
  <dcterms:created xsi:type="dcterms:W3CDTF">2021-08-17T05:38:24Z</dcterms:created>
  <dcterms:modified xsi:type="dcterms:W3CDTF">2021-08-17T05:38:34Z</dcterms:modified>
</cp:coreProperties>
</file>