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ťažba 2020\DNS ťažba 2021 podklady\VO - ťažba - DNS - Rozsah a cenová ponuka\LS Humenné\"/>
    </mc:Choice>
  </mc:AlternateContent>
  <bookViews>
    <workbookView xWindow="1950" yWindow="-30" windowWidth="21075" windowHeight="9780" firstSheet="5" activeTab="9"/>
  </bookViews>
  <sheets>
    <sheet name="zákazka a cenová ponuka 1 " sheetId="1" r:id="rId1"/>
    <sheet name="zákazka a cenová ponuka 2" sheetId="4" r:id="rId2"/>
    <sheet name="zákazka a cenová ponuka 3" sheetId="5" r:id="rId3"/>
    <sheet name="zákazka a cenová ponuka 4" sheetId="6" r:id="rId4"/>
    <sheet name="zákazka a cenová ponuka 5" sheetId="7" r:id="rId5"/>
    <sheet name="zákazka a cenová ponuka 6" sheetId="8" r:id="rId6"/>
    <sheet name="zákazka a cenová ponuka 7" sheetId="9" r:id="rId7"/>
    <sheet name="zákazka a cenová ponuka 8" sheetId="10" r:id="rId8"/>
    <sheet name="zákazka a cenová ponuka 9" sheetId="11" r:id="rId9"/>
    <sheet name="Sumár 10" sheetId="17" r:id="rId10"/>
    <sheet name="Vysvetlívky" sheetId="3" r:id="rId11"/>
  </sheets>
  <definedNames>
    <definedName name="_xlnm.Print_Area" localSheetId="0">'zákazka a cenová ponuka 1 '!$A$1:$O$37</definedName>
    <definedName name="_xlnm.Print_Area" localSheetId="1">'zákazka a cenová ponuka 2'!$A$1:$O$33</definedName>
    <definedName name="_xlnm.Print_Area" localSheetId="2">'zákazka a cenová ponuka 3'!$A$1:$O$33</definedName>
    <definedName name="_xlnm.Print_Area" localSheetId="3">'zákazka a cenová ponuka 4'!$A$1:$O$33</definedName>
    <definedName name="_xlnm.Print_Area" localSheetId="4">'zákazka a cenová ponuka 5'!$A$1:$O$33</definedName>
    <definedName name="_xlnm.Print_Area" localSheetId="5">'zákazka a cenová ponuka 6'!$A$1:$O$33</definedName>
    <definedName name="_xlnm.Print_Area" localSheetId="6">'zákazka a cenová ponuka 7'!$A$1:$O$33</definedName>
    <definedName name="_xlnm.Print_Area" localSheetId="7">'zákazka a cenová ponuka 8'!$A$1:$O$33</definedName>
    <definedName name="_xlnm.Print_Area" localSheetId="8">'zákazka a cenová ponuka 9'!$A$1:$O$33</definedName>
  </definedNames>
  <calcPr calcId="152511"/>
</workbook>
</file>

<file path=xl/calcChain.xml><?xml version="1.0" encoding="utf-8"?>
<calcChain xmlns="http://schemas.openxmlformats.org/spreadsheetml/2006/main">
  <c r="C3" i="5" l="1"/>
  <c r="G19" i="7" l="1"/>
  <c r="G10" i="1"/>
  <c r="F20" i="5"/>
  <c r="F16" i="5"/>
  <c r="G18" i="4"/>
  <c r="G19" i="1"/>
  <c r="H32" i="17" l="1"/>
  <c r="H31" i="17"/>
  <c r="H30" i="17"/>
  <c r="H29" i="17"/>
  <c r="H28" i="17"/>
  <c r="B4" i="17"/>
  <c r="C3" i="17"/>
  <c r="B4" i="11"/>
  <c r="C3" i="11"/>
  <c r="B4" i="10"/>
  <c r="C3" i="10"/>
  <c r="B4" i="9"/>
  <c r="C3" i="9"/>
  <c r="B4" i="8"/>
  <c r="C3" i="8"/>
  <c r="B4" i="7"/>
  <c r="C3" i="7"/>
  <c r="B4" i="6"/>
  <c r="C3" i="6"/>
  <c r="B4" i="5"/>
  <c r="H32" i="11"/>
  <c r="H31" i="11"/>
  <c r="H30" i="11"/>
  <c r="H29" i="11"/>
  <c r="H28" i="11"/>
  <c r="H32" i="10"/>
  <c r="H31" i="10"/>
  <c r="H30" i="10"/>
  <c r="H29" i="10"/>
  <c r="H28" i="10"/>
  <c r="H32" i="9"/>
  <c r="H31" i="9"/>
  <c r="H30" i="9"/>
  <c r="H29" i="9"/>
  <c r="H28" i="9"/>
  <c r="H32" i="8"/>
  <c r="H31" i="8"/>
  <c r="H30" i="8"/>
  <c r="H29" i="8"/>
  <c r="H28" i="8"/>
  <c r="H32" i="7"/>
  <c r="H31" i="7"/>
  <c r="H30" i="7"/>
  <c r="H29" i="7"/>
  <c r="H28" i="7"/>
  <c r="H32" i="6"/>
  <c r="H31" i="6"/>
  <c r="H30" i="6"/>
  <c r="H29" i="6"/>
  <c r="H28" i="6"/>
  <c r="H32" i="5"/>
  <c r="H31" i="5"/>
  <c r="H30" i="5"/>
  <c r="H29" i="5"/>
  <c r="H28" i="5"/>
  <c r="A8" i="17"/>
  <c r="A8" i="11"/>
  <c r="A8" i="10"/>
  <c r="A8" i="9"/>
  <c r="A8" i="8"/>
  <c r="A8" i="7"/>
  <c r="A8" i="6"/>
  <c r="A8" i="5"/>
  <c r="H29" i="4"/>
  <c r="H30" i="4"/>
  <c r="H31" i="4"/>
  <c r="H32" i="4"/>
  <c r="H28" i="4"/>
  <c r="A8" i="4"/>
  <c r="A7" i="4"/>
  <c r="B4" i="4"/>
  <c r="C3" i="4"/>
  <c r="L19" i="17"/>
  <c r="L18" i="17"/>
  <c r="L15" i="17"/>
  <c r="L14" i="17"/>
  <c r="L11" i="17"/>
  <c r="L10" i="17"/>
  <c r="F19" i="17"/>
  <c r="E19" i="17"/>
  <c r="F18" i="17"/>
  <c r="E18" i="17"/>
  <c r="F15" i="17"/>
  <c r="E15" i="17"/>
  <c r="F14" i="17"/>
  <c r="E14" i="17"/>
  <c r="F11" i="17"/>
  <c r="E11" i="17"/>
  <c r="F10" i="17"/>
  <c r="E10" i="17"/>
  <c r="L20" i="4"/>
  <c r="F20" i="4"/>
  <c r="E20" i="4"/>
  <c r="G19" i="4"/>
  <c r="O19" i="4" s="1"/>
  <c r="P19" i="4" s="1"/>
  <c r="G20" i="4"/>
  <c r="P17" i="4"/>
  <c r="L16" i="4"/>
  <c r="F16" i="4"/>
  <c r="E16" i="4"/>
  <c r="G15" i="4"/>
  <c r="G14" i="4"/>
  <c r="O14" i="4" s="1"/>
  <c r="L12" i="4"/>
  <c r="F12" i="4"/>
  <c r="E12" i="4"/>
  <c r="G11" i="4"/>
  <c r="O11" i="4" s="1"/>
  <c r="P11" i="4" s="1"/>
  <c r="G10" i="4"/>
  <c r="P17" i="17"/>
  <c r="L20" i="11"/>
  <c r="F20" i="11"/>
  <c r="E20" i="11"/>
  <c r="G19" i="11"/>
  <c r="O19" i="11" s="1"/>
  <c r="P19" i="11" s="1"/>
  <c r="G18" i="11"/>
  <c r="P17" i="11"/>
  <c r="L16" i="11"/>
  <c r="F16" i="11"/>
  <c r="E16" i="11"/>
  <c r="G15" i="11"/>
  <c r="O15" i="11" s="1"/>
  <c r="G14" i="11"/>
  <c r="O14" i="11" s="1"/>
  <c r="L12" i="11"/>
  <c r="L22" i="11" s="1"/>
  <c r="F12" i="11"/>
  <c r="E12" i="11"/>
  <c r="G11" i="11"/>
  <c r="O11" i="11" s="1"/>
  <c r="G10" i="11"/>
  <c r="L20" i="10"/>
  <c r="F20" i="10"/>
  <c r="E20" i="10"/>
  <c r="G19" i="10"/>
  <c r="O19" i="10" s="1"/>
  <c r="P19" i="10" s="1"/>
  <c r="G18" i="10"/>
  <c r="P17" i="10"/>
  <c r="L16" i="10"/>
  <c r="F16" i="10"/>
  <c r="E16" i="10"/>
  <c r="G15" i="10"/>
  <c r="G14" i="10"/>
  <c r="O14" i="10" s="1"/>
  <c r="L12" i="10"/>
  <c r="F12" i="10"/>
  <c r="E12" i="10"/>
  <c r="G11" i="10"/>
  <c r="O11" i="10" s="1"/>
  <c r="G10" i="10"/>
  <c r="L20" i="9"/>
  <c r="F20" i="9"/>
  <c r="E20" i="9"/>
  <c r="G19" i="9"/>
  <c r="O19" i="9" s="1"/>
  <c r="P19" i="9" s="1"/>
  <c r="G18" i="9"/>
  <c r="P17" i="9"/>
  <c r="L16" i="9"/>
  <c r="F16" i="9"/>
  <c r="E16" i="9"/>
  <c r="G15" i="9"/>
  <c r="G14" i="9"/>
  <c r="O14" i="9" s="1"/>
  <c r="L12" i="9"/>
  <c r="F12" i="9"/>
  <c r="E12" i="9"/>
  <c r="G11" i="9"/>
  <c r="O11" i="9" s="1"/>
  <c r="G10" i="9"/>
  <c r="G12" i="9" s="1"/>
  <c r="L20" i="8"/>
  <c r="F20" i="8"/>
  <c r="E20" i="8"/>
  <c r="G19" i="8"/>
  <c r="O19" i="8" s="1"/>
  <c r="P19" i="8" s="1"/>
  <c r="G18" i="8"/>
  <c r="G20" i="8" s="1"/>
  <c r="P17" i="8"/>
  <c r="L16" i="8"/>
  <c r="F16" i="8"/>
  <c r="E16" i="8"/>
  <c r="G15" i="8"/>
  <c r="G16" i="8" s="1"/>
  <c r="O14" i="8"/>
  <c r="G14" i="8"/>
  <c r="L12" i="8"/>
  <c r="F12" i="8"/>
  <c r="E12" i="8"/>
  <c r="G11" i="8"/>
  <c r="O11" i="8" s="1"/>
  <c r="O10" i="8"/>
  <c r="P10" i="8" s="1"/>
  <c r="G10" i="8"/>
  <c r="L20" i="7"/>
  <c r="F20" i="7"/>
  <c r="E20" i="7"/>
  <c r="O19" i="7"/>
  <c r="P19" i="7" s="1"/>
  <c r="G18" i="7"/>
  <c r="G20" i="7" s="1"/>
  <c r="P17" i="7"/>
  <c r="L16" i="7"/>
  <c r="F16" i="7"/>
  <c r="E16" i="7"/>
  <c r="G15" i="7"/>
  <c r="O15" i="7" s="1"/>
  <c r="G14" i="7"/>
  <c r="O14" i="7" s="1"/>
  <c r="L12" i="7"/>
  <c r="F12" i="7"/>
  <c r="E12" i="7"/>
  <c r="O11" i="7"/>
  <c r="P11" i="7" s="1"/>
  <c r="G11" i="7"/>
  <c r="G10" i="7"/>
  <c r="G12" i="7" s="1"/>
  <c r="L20" i="6"/>
  <c r="F20" i="6"/>
  <c r="E20" i="6"/>
  <c r="G19" i="6"/>
  <c r="O19" i="6" s="1"/>
  <c r="P19" i="6" s="1"/>
  <c r="G18" i="6"/>
  <c r="P17" i="6"/>
  <c r="L16" i="6"/>
  <c r="F16" i="6"/>
  <c r="E16" i="6"/>
  <c r="G15" i="6"/>
  <c r="G14" i="6"/>
  <c r="O14" i="6" s="1"/>
  <c r="L12" i="6"/>
  <c r="F12" i="6"/>
  <c r="E12" i="6"/>
  <c r="G11" i="6"/>
  <c r="O11" i="6" s="1"/>
  <c r="P11" i="6" s="1"/>
  <c r="O10" i="6"/>
  <c r="G10" i="6"/>
  <c r="L20" i="5"/>
  <c r="E20" i="5"/>
  <c r="G19" i="5"/>
  <c r="O19" i="5" s="1"/>
  <c r="P19" i="5" s="1"/>
  <c r="G18" i="5"/>
  <c r="P17" i="5"/>
  <c r="L16" i="5"/>
  <c r="E16" i="5"/>
  <c r="G15" i="5"/>
  <c r="O15" i="5" s="1"/>
  <c r="G14" i="5"/>
  <c r="O14" i="5" s="1"/>
  <c r="L12" i="5"/>
  <c r="L22" i="5" s="1"/>
  <c r="F12" i="5"/>
  <c r="E12" i="5"/>
  <c r="O11" i="5"/>
  <c r="P11" i="5" s="1"/>
  <c r="G11" i="5"/>
  <c r="G10" i="5"/>
  <c r="G12" i="5" s="1"/>
  <c r="L16" i="1"/>
  <c r="F16" i="1"/>
  <c r="E16" i="1"/>
  <c r="G15" i="1"/>
  <c r="O15" i="1" s="1"/>
  <c r="G14" i="1"/>
  <c r="O14" i="1" s="1"/>
  <c r="G20" i="11" l="1"/>
  <c r="G12" i="11"/>
  <c r="O10" i="11"/>
  <c r="P10" i="11" s="1"/>
  <c r="G20" i="10"/>
  <c r="L22" i="10"/>
  <c r="G16" i="10"/>
  <c r="G12" i="10"/>
  <c r="O10" i="10"/>
  <c r="P10" i="10" s="1"/>
  <c r="G20" i="9"/>
  <c r="L22" i="9"/>
  <c r="G16" i="9"/>
  <c r="O10" i="9"/>
  <c r="P10" i="9" s="1"/>
  <c r="L22" i="8"/>
  <c r="G12" i="8"/>
  <c r="L22" i="7"/>
  <c r="O10" i="7"/>
  <c r="P10" i="7" s="1"/>
  <c r="G20" i="6"/>
  <c r="L22" i="6"/>
  <c r="G16" i="6"/>
  <c r="G12" i="6"/>
  <c r="O12" i="6"/>
  <c r="G20" i="5"/>
  <c r="G15" i="17"/>
  <c r="O10" i="5"/>
  <c r="P10" i="5" s="1"/>
  <c r="L22" i="4"/>
  <c r="E20" i="17"/>
  <c r="F16" i="17"/>
  <c r="G16" i="4"/>
  <c r="O14" i="17"/>
  <c r="G12" i="4"/>
  <c r="L20" i="17"/>
  <c r="F20" i="17"/>
  <c r="G19" i="17"/>
  <c r="L16" i="17"/>
  <c r="G14" i="17"/>
  <c r="G16" i="17" s="1"/>
  <c r="G16" i="1"/>
  <c r="O16" i="1"/>
  <c r="L12" i="17"/>
  <c r="G10" i="17"/>
  <c r="E12" i="17"/>
  <c r="G11" i="17"/>
  <c r="G18" i="17"/>
  <c r="E16" i="17"/>
  <c r="F12" i="17"/>
  <c r="O10" i="4"/>
  <c r="O12" i="4" s="1"/>
  <c r="O15" i="4"/>
  <c r="O16" i="4" s="1"/>
  <c r="O18" i="4"/>
  <c r="O20" i="4" s="1"/>
  <c r="P20" i="4" s="1"/>
  <c r="O16" i="11"/>
  <c r="P11" i="11"/>
  <c r="G16" i="11"/>
  <c r="O18" i="11"/>
  <c r="O20" i="11" s="1"/>
  <c r="P20" i="11" s="1"/>
  <c r="P11" i="10"/>
  <c r="O15" i="10"/>
  <c r="O16" i="10" s="1"/>
  <c r="O18" i="10"/>
  <c r="O20" i="10" s="1"/>
  <c r="P20" i="10" s="1"/>
  <c r="P11" i="9"/>
  <c r="O15" i="9"/>
  <c r="O16" i="9" s="1"/>
  <c r="O18" i="9"/>
  <c r="O20" i="9" s="1"/>
  <c r="P20" i="9" s="1"/>
  <c r="P11" i="8"/>
  <c r="O12" i="8"/>
  <c r="O15" i="8"/>
  <c r="O18" i="8"/>
  <c r="O20" i="8" s="1"/>
  <c r="P20" i="8" s="1"/>
  <c r="O16" i="7"/>
  <c r="G16" i="7"/>
  <c r="O18" i="7"/>
  <c r="O20" i="7" s="1"/>
  <c r="P20" i="7" s="1"/>
  <c r="O15" i="6"/>
  <c r="O16" i="6" s="1"/>
  <c r="O18" i="6"/>
  <c r="O20" i="6" s="1"/>
  <c r="P20" i="6" s="1"/>
  <c r="P10" i="6"/>
  <c r="O16" i="5"/>
  <c r="G16" i="5"/>
  <c r="O18" i="5"/>
  <c r="O20" i="5" s="1"/>
  <c r="P20" i="5" s="1"/>
  <c r="L20" i="1"/>
  <c r="F20" i="1"/>
  <c r="E20" i="1"/>
  <c r="G18" i="1"/>
  <c r="O18" i="1" s="1"/>
  <c r="L12" i="1"/>
  <c r="F12" i="1"/>
  <c r="E12" i="1"/>
  <c r="G11" i="1"/>
  <c r="O12" i="11" l="1"/>
  <c r="O12" i="9"/>
  <c r="O22" i="9" s="1"/>
  <c r="O12" i="7"/>
  <c r="O22" i="7" s="1"/>
  <c r="O12" i="5"/>
  <c r="P12" i="5" s="1"/>
  <c r="P10" i="4"/>
  <c r="G12" i="1"/>
  <c r="O22" i="11"/>
  <c r="G20" i="17"/>
  <c r="O12" i="10"/>
  <c r="O22" i="10" s="1"/>
  <c r="O22" i="8"/>
  <c r="O22" i="6"/>
  <c r="P12" i="6"/>
  <c r="G12" i="17"/>
  <c r="G21" i="17" s="1"/>
  <c r="O18" i="17"/>
  <c r="O15" i="17"/>
  <c r="O16" i="17" s="1"/>
  <c r="P12" i="4"/>
  <c r="O22" i="4"/>
  <c r="F21" i="17"/>
  <c r="L22" i="17"/>
  <c r="L22" i="1"/>
  <c r="G20" i="1"/>
  <c r="E21" i="17"/>
  <c r="P12" i="11"/>
  <c r="O16" i="8"/>
  <c r="P12" i="8"/>
  <c r="O10" i="1"/>
  <c r="O10" i="17" s="1"/>
  <c r="P10" i="17" s="1"/>
  <c r="O22" i="5" l="1"/>
  <c r="P12" i="9"/>
  <c r="P12" i="7"/>
  <c r="P12" i="10"/>
  <c r="O23" i="4"/>
  <c r="O24" i="4" s="1"/>
  <c r="P22" i="4"/>
  <c r="O23" i="11"/>
  <c r="O24" i="11" s="1"/>
  <c r="P22" i="11"/>
  <c r="O23" i="10"/>
  <c r="O24" i="10" s="1"/>
  <c r="P22" i="10"/>
  <c r="O23" i="9"/>
  <c r="O24" i="9" s="1"/>
  <c r="P22" i="9"/>
  <c r="O23" i="8"/>
  <c r="O24" i="8" s="1"/>
  <c r="P22" i="8"/>
  <c r="O23" i="7"/>
  <c r="O24" i="7" s="1"/>
  <c r="P22" i="7"/>
  <c r="O23" i="6"/>
  <c r="O24" i="6" s="1"/>
  <c r="P22" i="6"/>
  <c r="O23" i="5"/>
  <c r="O24" i="5" s="1"/>
  <c r="P22" i="5"/>
  <c r="P10" i="1"/>
  <c r="O19" i="1" l="1"/>
  <c r="P17" i="1"/>
  <c r="O11" i="1"/>
  <c r="O11" i="17" s="1"/>
  <c r="P19" i="1" l="1"/>
  <c r="O19" i="17"/>
  <c r="O20" i="1"/>
  <c r="P20" i="1" s="1"/>
  <c r="P11" i="17"/>
  <c r="O12" i="17"/>
  <c r="O12" i="1"/>
  <c r="P11" i="1"/>
  <c r="O22" i="1" l="1"/>
  <c r="P22" i="1" s="1"/>
  <c r="O20" i="17"/>
  <c r="P20" i="17" s="1"/>
  <c r="P19" i="17"/>
  <c r="P12" i="17"/>
  <c r="P12" i="1"/>
  <c r="O22" i="17" l="1"/>
  <c r="O23" i="17" s="1"/>
  <c r="O24" i="17" s="1"/>
  <c r="O23" i="1"/>
  <c r="O24" i="1" s="1"/>
  <c r="P22" i="17" l="1"/>
</calcChain>
</file>

<file path=xl/sharedStrings.xml><?xml version="1.0" encoding="utf-8"?>
<sst xmlns="http://schemas.openxmlformats.org/spreadsheetml/2006/main" count="703" uniqueCount="118">
  <si>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</si>
  <si>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</si>
  <si>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</si>
  <si>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</si>
  <si>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</si>
  <si>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</si>
  <si>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</si>
  <si>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</si>
  <si>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</si>
  <si>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</si>
  <si>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</si>
  <si>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</si>
  <si>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</si>
  <si>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</si>
  <si>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</si>
  <si>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</si>
  <si>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</si>
  <si>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</si>
  <si>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</si>
  <si>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</si>
  <si>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</si>
  <si>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</si>
  <si>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</si>
  <si>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</si>
  <si>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</si>
  <si>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</si>
  <si>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</si>
  <si>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</si>
  <si>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</si>
  <si>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</si>
  <si>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</si>
  <si>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</si>
  <si>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</si>
  <si>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</si>
  <si>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</si>
  <si>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</si>
  <si>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</si>
  <si>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</si>
  <si>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</si>
  <si>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</si>
  <si>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</si>
  <si>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</si>
  <si>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</si>
  <si>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</si>
  <si>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</si>
  <si>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</si>
  <si>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</si>
  <si>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</si>
  <si>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</si>
  <si>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</si>
  <si>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</si>
  <si>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</si>
  <si>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</si>
  <si>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</si>
  <si>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</si>
  <si>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</si>
  <si>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</si>
  <si>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</si>
  <si>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</si>
  <si>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</si>
  <si>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</si>
  <si>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</si>
  <si>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</si>
  <si>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</si>
  <si>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</si>
  <si>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</si>
  <si>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</si>
  <si>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</si>
  <si>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</si>
  <si>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</si>
  <si>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</si>
  <si>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LS/VC/LO</t>
  </si>
  <si>
    <t>spolu</t>
  </si>
  <si>
    <t>1,2,4a,6(skm),7</t>
  </si>
  <si>
    <t>1,2,4a,6(sort),7</t>
  </si>
  <si>
    <t>OU</t>
  </si>
  <si>
    <t>VU</t>
  </si>
  <si>
    <t>Cena bez DPH (ponuka dodávateľa) v €/m³ na dve desatiiné miesta</t>
  </si>
  <si>
    <t>Celkom cena bez DPH (ponuka dodávateľa)
v €</t>
  </si>
  <si>
    <t>listnaté (m³)</t>
  </si>
  <si>
    <t>spolu (m³)</t>
  </si>
  <si>
    <t xml:space="preserve">* Požiadavky </t>
  </si>
  <si>
    <t xml:space="preserve"> 01 / 03 / 03</t>
  </si>
  <si>
    <t>283B 01</t>
  </si>
  <si>
    <t>1,2,4a,4d,6(sort),7</t>
  </si>
  <si>
    <t>1,2,4a,4d,6(skm),7</t>
  </si>
  <si>
    <t>50/200</t>
  </si>
  <si>
    <t>286 30</t>
  </si>
  <si>
    <t>50/300</t>
  </si>
  <si>
    <t>295A 01</t>
  </si>
  <si>
    <t>50/400</t>
  </si>
  <si>
    <t>133 20</t>
  </si>
  <si>
    <t>50/450</t>
  </si>
  <si>
    <t>135 20</t>
  </si>
  <si>
    <t>50/600</t>
  </si>
  <si>
    <t>308B 01</t>
  </si>
  <si>
    <t>125A 01</t>
  </si>
  <si>
    <t>135 11</t>
  </si>
  <si>
    <t>273 11</t>
  </si>
  <si>
    <t>279 11</t>
  </si>
  <si>
    <t>285 11</t>
  </si>
  <si>
    <t>296A 01</t>
  </si>
  <si>
    <t>299 01</t>
  </si>
  <si>
    <t>316a 01</t>
  </si>
  <si>
    <t>274A 01</t>
  </si>
  <si>
    <t>274a 01</t>
  </si>
  <si>
    <t>280 11</t>
  </si>
  <si>
    <t>281 11</t>
  </si>
  <si>
    <t>282A 01</t>
  </si>
  <si>
    <t>282B 01</t>
  </si>
  <si>
    <t>50/900</t>
  </si>
  <si>
    <t>286 20</t>
  </si>
  <si>
    <t>50/250</t>
  </si>
  <si>
    <t>298A 01</t>
  </si>
  <si>
    <t>298B 01</t>
  </si>
  <si>
    <t>333A 01</t>
  </si>
  <si>
    <t xml:space="preserve">Lesnícke služby v ťažbovom procese na OZ Vranov n/T,  LS Humenné  VC03   </t>
  </si>
  <si>
    <t>Lesy SR š.p. OZ Vranov n/T, LS Humenné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</si>
</sst>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20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3" fillId="0" borderId="0" xfId="0" applyFont="1" applyProtection="1"/>
    <xf numFmtId="0" fontId="10" fillId="3" borderId="21" xfId="0" applyFont="1" applyFill="1" applyBorder="1" applyAlignment="1" applyProtection="1">
      <alignment horizontal="center" vertical="center" wrapText="1"/>
    </xf>
    <xf numFmtId="2" fontId="10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center" vertical="center"/>
    </xf>
    <xf numFmtId="2" fontId="10" fillId="3" borderId="16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2" fontId="10" fillId="3" borderId="35" xfId="0" applyNumberFormat="1" applyFont="1" applyFill="1" applyBorder="1" applyAlignment="1" applyProtection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3" borderId="21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>
      <protection locked="0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4" fontId="10" fillId="3" borderId="29" xfId="0" applyNumberFormat="1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2" fontId="10" fillId="3" borderId="29" xfId="0" applyNumberFormat="1" applyFont="1" applyFill="1" applyBorder="1" applyAlignment="1" applyProtection="1">
      <alignment horizontal="center" vertical="center" wrapText="1"/>
    </xf>
    <xf numFmtId="2" fontId="10" fillId="3" borderId="21" xfId="0" applyNumberFormat="1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/>
    </xf>
    <xf numFmtId="2" fontId="10" fillId="3" borderId="29" xfId="0" applyNumberFormat="1" applyFont="1" applyFill="1" applyBorder="1" applyAlignment="1" applyProtection="1">
      <alignment horizontal="center" vertical="center"/>
    </xf>
    <xf numFmtId="4" fontId="10" fillId="3" borderId="51" xfId="0" applyNumberFormat="1" applyFont="1" applyFill="1" applyBorder="1" applyAlignment="1" applyProtection="1">
      <alignment horizontal="center" vertical="center"/>
    </xf>
    <xf numFmtId="4" fontId="10" fillId="3" borderId="48" xfId="0" applyNumberFormat="1" applyFont="1" applyFill="1" applyBorder="1" applyAlignment="1" applyProtection="1">
      <alignment vertical="center"/>
    </xf>
    <xf numFmtId="4" fontId="10" fillId="3" borderId="48" xfId="0" applyNumberFormat="1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4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4" fontId="10" fillId="2" borderId="8" xfId="0" applyNumberFormat="1" applyFont="1" applyFill="1" applyBorder="1" applyAlignment="1" applyProtection="1">
      <alignment horizontal="center" vertical="center"/>
      <protection locked="0"/>
    </xf>
    <xf numFmtId="4" fontId="10" fillId="2" borderId="41" xfId="0" applyNumberFormat="1" applyFont="1" applyFill="1" applyBorder="1" applyAlignment="1" applyProtection="1">
      <alignment horizontal="center" vertical="center"/>
      <protection locked="0"/>
    </xf>
    <xf numFmtId="14" fontId="6" fillId="3" borderId="20" xfId="0" applyNumberFormat="1" applyFont="1" applyFill="1" applyBorder="1" applyAlignment="1" applyProtection="1">
      <alignment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3" borderId="40" xfId="0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3" borderId="44" xfId="0" applyFill="1" applyBorder="1" applyAlignment="1" applyProtection="1">
      <alignment horizontal="center" vertical="top" wrapText="1"/>
      <protection locked="0"/>
    </xf>
    <xf numFmtId="0" fontId="0" fillId="3" borderId="45" xfId="0" applyFill="1" applyBorder="1" applyAlignment="1" applyProtection="1">
      <alignment horizontal="center" vertical="top" wrapText="1"/>
      <protection locked="0"/>
    </xf>
    <xf numFmtId="0" fontId="0" fillId="3" borderId="41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4" fillId="3" borderId="0" xfId="0" applyFont="1" applyFill="1" applyAlignment="1" applyProtection="1"/>
    <xf numFmtId="0" fontId="0" fillId="3" borderId="0" xfId="0" applyFill="1" applyAlignment="1" applyProtection="1"/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0" fillId="3" borderId="42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43" xfId="0" applyFill="1" applyBorder="1" applyAlignment="1" applyProtection="1">
      <alignment horizontal="center" vertical="top" wrapText="1"/>
    </xf>
    <xf numFmtId="0" fontId="0" fillId="3" borderId="4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44" xfId="0" applyFill="1" applyBorder="1" applyAlignment="1" applyProtection="1">
      <alignment horizontal="center" vertical="top" wrapText="1"/>
    </xf>
    <xf numFmtId="0" fontId="0" fillId="3" borderId="45" xfId="0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 vertical="top" wrapText="1"/>
    </xf>
    <xf numFmtId="0" fontId="0" fillId="3" borderId="46" xfId="0" applyFill="1" applyBorder="1" applyAlignment="1" applyProtection="1">
      <alignment horizontal="center" vertical="top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10" fillId="3" borderId="42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Normal="100" zoomScaleSheetLayoutView="100" workbookViewId="0">
      <selection activeCell="P15" sqref="P15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21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21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21" ht="18" x14ac:dyDescent="0.25">
      <c r="A3" s="15" t="s">
        <v>0</v>
      </c>
      <c r="B3" s="103"/>
      <c r="C3" s="161" t="s">
        <v>116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21" x14ac:dyDescent="0.25">
      <c r="A4" s="105" t="s">
        <v>1</v>
      </c>
      <c r="B4" s="159" t="s">
        <v>117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21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21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21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21" ht="21.75" customHeight="1" x14ac:dyDescent="0.25">
      <c r="A8" s="141" t="s">
        <v>82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21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  <c r="T9" s="69"/>
      <c r="U9" s="69"/>
    </row>
    <row r="10" spans="1:21" x14ac:dyDescent="0.25">
      <c r="A10" s="108"/>
      <c r="B10" s="70" t="s">
        <v>83</v>
      </c>
      <c r="C10" s="147" t="s">
        <v>84</v>
      </c>
      <c r="D10" s="148"/>
      <c r="E10" s="84">
        <v>0</v>
      </c>
      <c r="F10" s="58">
        <v>24.08</v>
      </c>
      <c r="G10" s="84">
        <f>SUM(E10:F10)</f>
        <v>24.08</v>
      </c>
      <c r="H10" s="58" t="s">
        <v>76</v>
      </c>
      <c r="I10" s="58">
        <v>30</v>
      </c>
      <c r="J10" s="58">
        <v>0.14000000000000001</v>
      </c>
      <c r="K10" s="94" t="s">
        <v>86</v>
      </c>
      <c r="L10" s="59">
        <v>642.94000000000005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21" x14ac:dyDescent="0.25">
      <c r="A11" s="21"/>
      <c r="B11" s="22" t="s">
        <v>83</v>
      </c>
      <c r="C11" s="109" t="s">
        <v>85</v>
      </c>
      <c r="D11" s="110"/>
      <c r="E11" s="82">
        <v>7.62</v>
      </c>
      <c r="F11" s="82">
        <v>0</v>
      </c>
      <c r="G11" s="82">
        <f t="shared" ref="G11" si="0">SUM(E11:F11)</f>
        <v>7.62</v>
      </c>
      <c r="H11" s="23" t="s">
        <v>76</v>
      </c>
      <c r="I11" s="22">
        <v>30</v>
      </c>
      <c r="J11" s="22">
        <v>0.14000000000000001</v>
      </c>
      <c r="K11" s="96" t="s">
        <v>86</v>
      </c>
      <c r="L11" s="61">
        <v>189.75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21" x14ac:dyDescent="0.25">
      <c r="A12" s="24"/>
      <c r="B12" s="25" t="s">
        <v>72</v>
      </c>
      <c r="C12" s="109"/>
      <c r="D12" s="116"/>
      <c r="E12" s="81">
        <f>SUM(E10:E11)</f>
        <v>7.62</v>
      </c>
      <c r="F12" s="81">
        <f t="shared" ref="F12:G12" si="2">SUM(F10:F11)</f>
        <v>24.08</v>
      </c>
      <c r="G12" s="81">
        <f t="shared" si="2"/>
        <v>31.7</v>
      </c>
      <c r="H12" s="26"/>
      <c r="I12" s="25"/>
      <c r="J12" s="25"/>
      <c r="K12" s="93"/>
      <c r="L12" s="61">
        <f>SUM(L10:L11)</f>
        <v>832.69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21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21" x14ac:dyDescent="0.25">
      <c r="A14" s="24"/>
      <c r="B14" s="26" t="s">
        <v>87</v>
      </c>
      <c r="C14" s="167" t="s">
        <v>84</v>
      </c>
      <c r="D14" s="168"/>
      <c r="E14" s="83">
        <v>0</v>
      </c>
      <c r="F14" s="25">
        <v>40.03</v>
      </c>
      <c r="G14" s="25">
        <f>SUM(E14:F14)</f>
        <v>40.03</v>
      </c>
      <c r="H14" s="25" t="s">
        <v>76</v>
      </c>
      <c r="I14" s="25">
        <v>30</v>
      </c>
      <c r="J14" s="25">
        <v>0.21</v>
      </c>
      <c r="K14" s="93" t="s">
        <v>88</v>
      </c>
      <c r="L14" s="63">
        <v>1032.77</v>
      </c>
      <c r="M14" s="98" t="s">
        <v>61</v>
      </c>
      <c r="N14" s="107"/>
      <c r="O14" s="63">
        <f>SUM(N14*G14)</f>
        <v>0</v>
      </c>
      <c r="P14" s="57"/>
    </row>
    <row r="15" spans="1:21" x14ac:dyDescent="0.25">
      <c r="A15" s="24"/>
      <c r="B15" s="22" t="s">
        <v>87</v>
      </c>
      <c r="C15" s="109" t="s">
        <v>85</v>
      </c>
      <c r="D15" s="110"/>
      <c r="E15" s="82">
        <v>15.51</v>
      </c>
      <c r="F15" s="82">
        <v>1.64</v>
      </c>
      <c r="G15" s="82">
        <f t="shared" ref="G15" si="3">SUM(E15:F15)</f>
        <v>17.149999999999999</v>
      </c>
      <c r="H15" s="23" t="s">
        <v>76</v>
      </c>
      <c r="I15" s="22">
        <v>30</v>
      </c>
      <c r="J15" s="22">
        <v>0.21</v>
      </c>
      <c r="K15" s="96" t="s">
        <v>88</v>
      </c>
      <c r="L15" s="61">
        <v>392.74</v>
      </c>
      <c r="M15" s="60" t="s">
        <v>61</v>
      </c>
      <c r="N15" s="92"/>
      <c r="O15" s="61">
        <f>SUM(N15*G15)</f>
        <v>0</v>
      </c>
      <c r="P15" s="57"/>
    </row>
    <row r="16" spans="1:21" x14ac:dyDescent="0.25">
      <c r="A16" s="24"/>
      <c r="B16" s="25" t="s">
        <v>72</v>
      </c>
      <c r="C16" s="109"/>
      <c r="D16" s="116"/>
      <c r="E16" s="81">
        <f>SUM(E14:E15)</f>
        <v>15.51</v>
      </c>
      <c r="F16" s="81">
        <f t="shared" ref="F16:G16" si="4">SUM(F14:F15)</f>
        <v>41.67</v>
      </c>
      <c r="G16" s="81">
        <f t="shared" si="4"/>
        <v>57.18</v>
      </c>
      <c r="H16" s="26"/>
      <c r="I16" s="25"/>
      <c r="J16" s="25"/>
      <c r="K16" s="93"/>
      <c r="L16" s="61">
        <f>SUM(L14:L15)</f>
        <v>1425.51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89</v>
      </c>
      <c r="C18" s="167" t="s">
        <v>84</v>
      </c>
      <c r="D18" s="168"/>
      <c r="E18" s="83">
        <v>0</v>
      </c>
      <c r="F18" s="25">
        <v>63.76</v>
      </c>
      <c r="G18" s="25">
        <f>SUM(E18:F18)</f>
        <v>63.76</v>
      </c>
      <c r="H18" s="23" t="s">
        <v>76</v>
      </c>
      <c r="I18" s="22">
        <v>50</v>
      </c>
      <c r="J18" s="22">
        <v>0.36</v>
      </c>
      <c r="K18" s="96" t="s">
        <v>90</v>
      </c>
      <c r="L18" s="61">
        <v>1328.12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89</v>
      </c>
      <c r="C19" s="109" t="s">
        <v>85</v>
      </c>
      <c r="D19" s="110"/>
      <c r="E19" s="82">
        <v>5.95</v>
      </c>
      <c r="F19" s="82">
        <v>21.34</v>
      </c>
      <c r="G19" s="82">
        <f>SUM(E19:F19)</f>
        <v>27.29</v>
      </c>
      <c r="H19" s="23" t="s">
        <v>76</v>
      </c>
      <c r="I19" s="22">
        <v>50</v>
      </c>
      <c r="J19" s="22">
        <v>0.36</v>
      </c>
      <c r="K19" s="96" t="s">
        <v>90</v>
      </c>
      <c r="L19" s="61">
        <v>490.95</v>
      </c>
      <c r="M19" s="64" t="s">
        <v>61</v>
      </c>
      <c r="N19" s="92"/>
      <c r="O19" s="61">
        <f t="shared" ref="O19" si="6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5.95</v>
      </c>
      <c r="F20" s="81">
        <f t="shared" ref="F20" si="7">SUM(F18:F19)</f>
        <v>85.1</v>
      </c>
      <c r="G20" s="81">
        <f t="shared" ref="G20" si="8">SUM(G18:G19)</f>
        <v>91.05</v>
      </c>
      <c r="H20" s="29"/>
      <c r="I20" s="28"/>
      <c r="J20" s="28"/>
      <c r="K20" s="99"/>
      <c r="L20" s="66">
        <f>SUM(L18:L19)</f>
        <v>1819.07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4077.2699999999995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49" t="s">
        <v>57</v>
      </c>
      <c r="B27" s="49"/>
      <c r="C27" s="49"/>
      <c r="D27" s="49"/>
      <c r="E27" s="49"/>
      <c r="F27" s="49"/>
      <c r="G27" s="48" t="s">
        <v>55</v>
      </c>
      <c r="H27" s="49"/>
      <c r="I27" s="49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17"/>
      <c r="I28" s="118"/>
      <c r="J28" s="118"/>
      <c r="K28" s="118"/>
      <c r="L28" s="118"/>
      <c r="M28" s="118"/>
      <c r="N28" s="118"/>
      <c r="O28" s="119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17"/>
      <c r="I29" s="118"/>
      <c r="J29" s="118"/>
      <c r="K29" s="118"/>
      <c r="L29" s="118"/>
      <c r="M29" s="118"/>
      <c r="N29" s="118"/>
      <c r="O29" s="119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17"/>
      <c r="I30" s="118"/>
      <c r="J30" s="118"/>
      <c r="K30" s="118"/>
      <c r="L30" s="118"/>
      <c r="M30" s="118"/>
      <c r="N30" s="118"/>
      <c r="O30" s="119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17"/>
      <c r="I31" s="118"/>
      <c r="J31" s="118"/>
      <c r="K31" s="118"/>
      <c r="L31" s="118"/>
      <c r="M31" s="118"/>
      <c r="N31" s="118"/>
      <c r="O31" s="119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17"/>
      <c r="I32" s="118"/>
      <c r="J32" s="118"/>
      <c r="K32" s="118"/>
      <c r="L32" s="118"/>
      <c r="M32" s="118"/>
      <c r="N32" s="118"/>
      <c r="O32" s="119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ux+FSpxvNNUsXZcsLwfFXnJ0FnfXIyggHzQiSv59lu8u4MRBu5GAlqrJYAgaeheD2Qe3gwdqyWeLL28BIDbzZw==" saltValue="UTI33P2sIrh9JIjSOCkgJg==" spinCount="100000" sheet="1" objects="1" scenarios="1"/>
  <mergeCells count="44">
    <mergeCell ref="A8:A9"/>
    <mergeCell ref="C18:D18"/>
    <mergeCell ref="C14:D14"/>
    <mergeCell ref="C15:D15"/>
    <mergeCell ref="C16:D16"/>
    <mergeCell ref="A1:L1"/>
    <mergeCell ref="C10:D10"/>
    <mergeCell ref="C11:D11"/>
    <mergeCell ref="C12:D12"/>
    <mergeCell ref="C17:D17"/>
    <mergeCell ref="H7:H9"/>
    <mergeCell ref="I7:I9"/>
    <mergeCell ref="J7:J9"/>
    <mergeCell ref="K7:K9"/>
    <mergeCell ref="A6:B6"/>
    <mergeCell ref="B4:F4"/>
    <mergeCell ref="B5:F5"/>
    <mergeCell ref="L7:L9"/>
    <mergeCell ref="C3:K3"/>
    <mergeCell ref="B7:B9"/>
    <mergeCell ref="C7:D7"/>
    <mergeCell ref="N7:N9"/>
    <mergeCell ref="O7:O9"/>
    <mergeCell ref="C8:D9"/>
    <mergeCell ref="E8:E9"/>
    <mergeCell ref="F8:F9"/>
    <mergeCell ref="G8:G9"/>
    <mergeCell ref="M7:M9"/>
    <mergeCell ref="E7:G7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C19:D19"/>
    <mergeCell ref="J22:K22"/>
    <mergeCell ref="A23:N23"/>
    <mergeCell ref="A24:N24"/>
    <mergeCell ref="A26:O26"/>
    <mergeCell ref="C20:D20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A8" sqref="A8:A9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14" t="s">
        <v>70</v>
      </c>
      <c r="O2" s="13"/>
    </row>
    <row r="3" spans="1:16" ht="18" x14ac:dyDescent="0.25">
      <c r="A3" s="15" t="s">
        <v>0</v>
      </c>
      <c r="B3" s="52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52"/>
      <c r="N3" s="12"/>
      <c r="O3" s="13"/>
    </row>
    <row r="4" spans="1:16" x14ac:dyDescent="0.25">
      <c r="A4" s="18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3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83" t="s">
        <v>66</v>
      </c>
      <c r="B6" s="184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6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81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82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82"/>
      <c r="O9" s="137"/>
    </row>
    <row r="10" spans="1:16" x14ac:dyDescent="0.25">
      <c r="A10" s="20"/>
      <c r="B10" s="70"/>
      <c r="C10" s="147"/>
      <c r="D10" s="148"/>
      <c r="E10" s="84">
        <f>'zákazka a cenová ponuka 1 '!E10+'zákazka a cenová ponuka 2'!E10+'zákazka a cenová ponuka 3'!E10+'zákazka a cenová ponuka 4'!E10+'zákazka a cenová ponuka 5'!E10+'zákazka a cenová ponuka 6'!E10+'zákazka a cenová ponuka 7'!E10+'zákazka a cenová ponuka 8'!E10+'zákazka a cenová ponuka 9'!E10</f>
        <v>0</v>
      </c>
      <c r="F10" s="58">
        <f>'zákazka a cenová ponuka 1 '!F10+'zákazka a cenová ponuka 2'!F10+'zákazka a cenová ponuka 3'!F10+'zákazka a cenová ponuka 4'!F10+'zákazka a cenová ponuka 5'!F10+'zákazka a cenová ponuka 6'!F10+'zákazka a cenová ponuka 7'!F10+'zákazka a cenová ponuka 8'!F10+'zákazka a cenová ponuka 9'!F10</f>
        <v>203.11999999999998</v>
      </c>
      <c r="G10" s="58">
        <f>SUM(E10:F10)</f>
        <v>203.11999999999998</v>
      </c>
      <c r="H10" s="58"/>
      <c r="I10" s="58"/>
      <c r="J10" s="58"/>
      <c r="K10" s="90"/>
      <c r="L10" s="59">
        <f>'zákazka a cenová ponuka 1 '!L10+'zákazka a cenová ponuka 2'!L10+'zákazka a cenová ponuka 3'!L10+'zákazka a cenová ponuka 4'!L10+'zákazka a cenová ponuka 5'!L10+'zákazka a cenová ponuka 6'!L10+'zákazka a cenová ponuka 7'!L10+'zákazka a cenová ponuka 8'!L10+'zákazka a cenová ponuka 9'!L10</f>
        <v>3032.9000000000005</v>
      </c>
      <c r="M10" s="95" t="s">
        <v>61</v>
      </c>
      <c r="N10" s="100"/>
      <c r="O10" s="59">
        <f>'zákazka a cenová ponuka 1 '!O10+'zákazka a cenová ponuka 2'!O10+'zákazka a cenová ponuka 3'!O10+'zákazka a cenová ponuka 4'!O10+'zákazka a cenová ponuka 5'!O10+'zákazka a cenová ponuka 6'!O10+'zákazka a cenová ponuka 7'!O10+'zákazka a cenová ponuka 8'!O10+'zákazka a cenová ponuka 9'!O10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/>
      <c r="C11" s="109"/>
      <c r="D11" s="110"/>
      <c r="E11" s="82">
        <f>'zákazka a cenová ponuka 1 '!E11+'zákazka a cenová ponuka 2'!E11+'zákazka a cenová ponuka 3'!E11+'zákazka a cenová ponuka 4'!E11+'zákazka a cenová ponuka 5'!E11+'zákazka a cenová ponuka 6'!E11+'zákazka a cenová ponuka 7'!E11+'zákazka a cenová ponuka 8'!E11+'zákazka a cenová ponuka 9'!E11</f>
        <v>498.5</v>
      </c>
      <c r="F11" s="82">
        <f>'zákazka a cenová ponuka 1 '!F11+'zákazka a cenová ponuka 2'!F11+'zákazka a cenová ponuka 3'!F11+'zákazka a cenová ponuka 4'!F11+'zákazka a cenová ponuka 5'!F11+'zákazka a cenová ponuka 6'!F11+'zákazka a cenová ponuka 7'!F11+'zákazka a cenová ponuka 8'!F11+'zákazka a cenová ponuka 9'!F11</f>
        <v>361.19</v>
      </c>
      <c r="G11" s="82">
        <f t="shared" ref="G11" si="0">SUM(E11:F11)</f>
        <v>859.69</v>
      </c>
      <c r="H11" s="23"/>
      <c r="I11" s="22"/>
      <c r="J11" s="22"/>
      <c r="K11" s="96"/>
      <c r="L11" s="61">
        <f>'zákazka a cenová ponuka 1 '!L11+'zákazka a cenová ponuka 2'!L11+'zákazka a cenová ponuka 3'!L11+'zákazka a cenová ponuka 4'!L11+'zákazka a cenová ponuka 5'!L11+'zákazka a cenová ponuka 6'!L11+'zákazka a cenová ponuka 7'!L11+'zákazka a cenová ponuka 8'!L11+'zákazka a cenová ponuka 9'!L11</f>
        <v>8954.65</v>
      </c>
      <c r="M11" s="60" t="s">
        <v>61</v>
      </c>
      <c r="N11" s="65"/>
      <c r="O11" s="61">
        <f>'zákazka a cenová ponuka 1 '!O11+'zákazka a cenová ponuka 2'!O11+'zákazka a cenová ponuka 3'!O11+'zákazka a cenová ponuka 4'!O11+'zákazka a cenová ponuka 5'!O11+'zákazka a cenová ponuka 6'!O11+'zákazka a cenová ponuka 7'!O11+'zákazka a cenová ponuka 8'!O11+'zákazka a cenová ponuka 9'!O11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498.5</v>
      </c>
      <c r="F12" s="81">
        <f t="shared" ref="F12:G12" si="2">SUM(F10:F11)</f>
        <v>564.30999999999995</v>
      </c>
      <c r="G12" s="81">
        <f t="shared" si="2"/>
        <v>1062.81</v>
      </c>
      <c r="H12" s="26"/>
      <c r="I12" s="25"/>
      <c r="J12" s="25"/>
      <c r="K12" s="91"/>
      <c r="L12" s="61">
        <f>SUM(L10:L11)</f>
        <v>11987.55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/>
      <c r="C14" s="167"/>
      <c r="D14" s="168"/>
      <c r="E14" s="83">
        <f>'zákazka a cenová ponuka 1 '!E14+'zákazka a cenová ponuka 2'!E14+'zákazka a cenová ponuka 3'!E14+'zákazka a cenová ponuka 4'!E14+'zákazka a cenová ponuka 5'!E14+'zákazka a cenová ponuka 6'!E14+'zákazka a cenová ponuka 7'!E14+'zákazka a cenová ponuka 8'!E14+'zákazka a cenová ponuka 9'!E14</f>
        <v>0</v>
      </c>
      <c r="F14" s="83">
        <f>'zákazka a cenová ponuka 1 '!F14+'zákazka a cenová ponuka 2'!F14+'zákazka a cenová ponuka 3'!F14+'zákazka a cenová ponuka 4'!F14+'zákazka a cenová ponuka 5'!F14+'zákazka a cenová ponuka 6'!F14+'zákazka a cenová ponuka 7'!F14+'zákazka a cenová ponuka 8'!F14+'zákazka a cenová ponuka 9'!F14</f>
        <v>97.7</v>
      </c>
      <c r="G14" s="83">
        <f>SUM(E14:F14)</f>
        <v>97.7</v>
      </c>
      <c r="H14" s="25"/>
      <c r="I14" s="25"/>
      <c r="J14" s="25"/>
      <c r="K14" s="91"/>
      <c r="L14" s="63">
        <f>'zákazka a cenová ponuka 1 '!L14+'zákazka a cenová ponuka 2'!L14+'zákazka a cenová ponuka 3'!L14+'zákazka a cenová ponuka 4'!L14+'zákazka a cenová ponuka 5'!L14+'zákazka a cenová ponuka 6'!L14+'zákazka a cenová ponuka 7'!L14+'zákazka a cenová ponuka 8'!L14+'zákazka a cenová ponuka 9'!L14</f>
        <v>2009.11</v>
      </c>
      <c r="M14" s="98" t="s">
        <v>61</v>
      </c>
      <c r="N14" s="101"/>
      <c r="O14" s="63">
        <f>'zákazka a cenová ponuka 1 '!O14+'zákazka a cenová ponuka 2'!O14+'zákazka a cenová ponuka 3'!O14+'zákazka a cenová ponuka 4'!O14+'zákazka a cenová ponuka 5'!O14+'zákazka a cenová ponuka 6'!O14+'zákazka a cenová ponuka 7'!O14+'zákazka a cenová ponuka 8'!O14+'zákazka a cenová ponuka 9'!O14</f>
        <v>0</v>
      </c>
      <c r="P14" s="57"/>
    </row>
    <row r="15" spans="1:16" x14ac:dyDescent="0.25">
      <c r="A15" s="24"/>
      <c r="B15" s="22"/>
      <c r="C15" s="109"/>
      <c r="D15" s="110"/>
      <c r="E15" s="82">
        <f>'zákazka a cenová ponuka 1 '!E15+'zákazka a cenová ponuka 2'!E15+'zákazka a cenová ponuka 3'!E15+'zákazka a cenová ponuka 4'!E15+'zákazka a cenová ponuka 5'!E15+'zákazka a cenová ponuka 6'!E15+'zákazka a cenová ponuka 7'!E15+'zákazka a cenová ponuka 8'!E15+'zákazka a cenová ponuka 9'!E15</f>
        <v>320.89</v>
      </c>
      <c r="F15" s="82">
        <f>'zákazka a cenová ponuka 1 '!F15+'zákazka a cenová ponuka 2'!F15+'zákazka a cenová ponuka 3'!F15+'zákazka a cenová ponuka 4'!F15+'zákazka a cenová ponuka 5'!F15+'zákazka a cenová ponuka 6'!F15+'zákazka a cenová ponuka 7'!F15+'zákazka a cenová ponuka 8'!F15+'zákazka a cenová ponuka 9'!F15</f>
        <v>136.92999999999998</v>
      </c>
      <c r="G15" s="82">
        <f t="shared" ref="G15" si="3">SUM(E15:F15)</f>
        <v>457.81999999999994</v>
      </c>
      <c r="H15" s="23"/>
      <c r="I15" s="22"/>
      <c r="J15" s="22"/>
      <c r="K15" s="96"/>
      <c r="L15" s="61">
        <f>'zákazka a cenová ponuka 1 '!L15+'zákazka a cenová ponuka 2'!L15+'zákazka a cenová ponuka 3'!L15+'zákazka a cenová ponuka 4'!L15+'zákazka a cenová ponuka 5'!L15+'zákazka a cenová ponuka 6'!L15+'zákazka a cenová ponuka 7'!L15+'zákazka a cenová ponuka 8'!L15+'zákazka a cenová ponuka 9'!L15</f>
        <v>5283.59</v>
      </c>
      <c r="M15" s="60" t="s">
        <v>61</v>
      </c>
      <c r="N15" s="65"/>
      <c r="O15" s="61">
        <f>'zákazka a cenová ponuka 1 '!O15+'zákazka a cenová ponuka 2'!O15+'zákazka a cenová ponuka 3'!O15+'zákazka a cenová ponuka 4'!O15+'zákazka a cenová ponuka 5'!O15+'zákazka a cenová ponuka 6'!O15+'zákazka a cenová ponuka 7'!O15+'zákazka a cenová ponuka 8'!O15+'zákazka a cenová ponuka 9'!O15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320.89</v>
      </c>
      <c r="F16" s="81">
        <f t="shared" ref="F16:G16" si="4">SUM(F14:F15)</f>
        <v>234.63</v>
      </c>
      <c r="G16" s="81">
        <f t="shared" si="4"/>
        <v>555.52</v>
      </c>
      <c r="H16" s="26"/>
      <c r="I16" s="25"/>
      <c r="J16" s="25"/>
      <c r="K16" s="91"/>
      <c r="L16" s="61">
        <f>SUM(L14:L15)</f>
        <v>7292.7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67"/>
      <c r="D18" s="168"/>
      <c r="E18" s="83">
        <f>'zákazka a cenová ponuka 1 '!E18+'zákazka a cenová ponuka 2'!E18+'zákazka a cenová ponuka 3'!E18+'zákazka a cenová ponuka 4'!E18+'zákazka a cenová ponuka 5'!E18+'zákazka a cenová ponuka 6'!E18+'zákazka a cenová ponuka 7'!E18+'zákazka a cenová ponuka 8'!E18+'zákazka a cenová ponuka 9'!E18</f>
        <v>0</v>
      </c>
      <c r="F18" s="25">
        <f>'zákazka a cenová ponuka 1 '!F18+'zákazka a cenová ponuka 2'!F18+'zákazka a cenová ponuka 3'!F18+'zákazka a cenová ponuka 4'!F18+'zákazka a cenová ponuka 5'!F18+'zákazka a cenová ponuka 6'!F18+'zákazka a cenová ponuka 7'!F18+'zákazka a cenová ponuka 8'!F18+'zákazka a cenová ponuka 9'!F18</f>
        <v>259.98</v>
      </c>
      <c r="G18" s="25">
        <f>SUM(E18:F18)</f>
        <v>259.98</v>
      </c>
      <c r="H18" s="23"/>
      <c r="I18" s="22"/>
      <c r="J18" s="22"/>
      <c r="K18" s="96"/>
      <c r="L18" s="61">
        <f>'zákazka a cenová ponuka 1 '!L18+'zákazka a cenová ponuka 2'!L18+'zákazka a cenová ponuka 3'!L18+'zákazka a cenová ponuka 4'!L18+'zákazka a cenová ponuka 5'!L18+'zákazka a cenová ponuka 6'!L18+'zákazka a cenová ponuka 7'!L18+'zákazka a cenová ponuka 8'!L18+'zákazka a cenová ponuka 9'!L18</f>
        <v>4292.47</v>
      </c>
      <c r="M18" s="64" t="s">
        <v>61</v>
      </c>
      <c r="N18" s="65"/>
      <c r="O18" s="61">
        <f>'zákazka a cenová ponuka 1 '!O18+'zákazka a cenová ponuka 2'!O18+'zákazka a cenová ponuka 3'!O18+'zákazka a cenová ponuka 4'!O18+'zákazka a cenová ponuka 5'!O18+'zákazka a cenová ponuka 6'!O18+'zákazka a cenová ponuka 7'!O18+'zákazka a cenová ponuka 8'!O18+'zákazka a cenová ponuka 9'!O18</f>
        <v>0</v>
      </c>
      <c r="P18" s="57"/>
    </row>
    <row r="19" spans="1:16" x14ac:dyDescent="0.25">
      <c r="A19" s="21"/>
      <c r="B19" s="22"/>
      <c r="C19" s="109"/>
      <c r="D19" s="110"/>
      <c r="E19" s="82">
        <f>'zákazka a cenová ponuka 1 '!E19+'zákazka a cenová ponuka 2'!E19+'zákazka a cenová ponuka 3'!E19+'zákazka a cenová ponuka 4'!E19+'zákazka a cenová ponuka 5'!E19+'zákazka a cenová ponuka 6'!E19+'zákazka a cenová ponuka 7'!E19+'zákazka a cenová ponuka 8'!E19+'zákazka a cenová ponuka 9'!E19</f>
        <v>12.11</v>
      </c>
      <c r="F19" s="82">
        <f>'zákazka a cenová ponuka 1 '!F19+'zákazka a cenová ponuka 2'!F19+'zákazka a cenová ponuka 3'!F19+'zákazka a cenová ponuka 4'!F19+'zákazka a cenová ponuka 5'!F19+'zákazka a cenová ponuka 6'!F19+'zákazka a cenová ponuka 7'!F19+'zákazka a cenová ponuka 8'!F19+'zákazka a cenová ponuka 9'!F19</f>
        <v>281.49</v>
      </c>
      <c r="G19" s="82">
        <f t="shared" ref="G19" si="6">SUM(E19:F19)</f>
        <v>293.60000000000002</v>
      </c>
      <c r="H19" s="23"/>
      <c r="I19" s="22"/>
      <c r="J19" s="22"/>
      <c r="K19" s="96"/>
      <c r="L19" s="61">
        <f>'zákazka a cenová ponuka 1 '!L19+'zákazka a cenová ponuka 2'!L19+'zákazka a cenová ponuka 3'!L19+'zákazka a cenová ponuka 4'!L19+'zákazka a cenová ponuka 5'!L19+'zákazka a cenová ponuka 6'!L19+'zákazka a cenová ponuka 7'!L19+'zákazka a cenová ponuka 8'!L19+'zákazka a cenová ponuka 9'!L19</f>
        <v>3595.7500000000005</v>
      </c>
      <c r="M19" s="64" t="s">
        <v>61</v>
      </c>
      <c r="N19" s="65"/>
      <c r="O19" s="61">
        <f>'zákazka a cenová ponuka 1 '!O19+'zákazka a cenová ponuka 2'!O19+'zákazka a cenová ponuka 3'!O19+'zákazka a cenová ponuka 4'!O19+'zákazka a cenová ponuka 5'!O19+'zákazka a cenová ponuka 6'!O19+'zákazka a cenová ponuka 7'!O19+'zákazka a cenová ponuka 8'!O19+'zákazka a cenová ponuka 9'!O19</f>
        <v>0</v>
      </c>
      <c r="P19" s="57" t="str">
        <f t="shared" si="5"/>
        <v xml:space="preserve"> </v>
      </c>
    </row>
    <row r="20" spans="1:16" ht="15.75" thickBot="1" x14ac:dyDescent="0.3">
      <c r="A20" s="73"/>
      <c r="B20" s="74" t="s">
        <v>72</v>
      </c>
      <c r="C20" s="185"/>
      <c r="D20" s="186"/>
      <c r="E20" s="87">
        <f>SUM(E18:E19)</f>
        <v>12.11</v>
      </c>
      <c r="F20" s="87">
        <f t="shared" ref="F20:G20" si="7">SUM(F18:F19)</f>
        <v>541.47</v>
      </c>
      <c r="G20" s="87">
        <f t="shared" si="7"/>
        <v>553.58000000000004</v>
      </c>
      <c r="H20" s="75"/>
      <c r="I20" s="74"/>
      <c r="J20" s="74"/>
      <c r="K20" s="102"/>
      <c r="L20" s="66">
        <f>SUM(L18:L19)</f>
        <v>7888.2200000000012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76"/>
      <c r="B21" s="77"/>
      <c r="C21" s="78"/>
      <c r="D21" s="79"/>
      <c r="E21" s="88">
        <f>E12+E16+E20</f>
        <v>831.5</v>
      </c>
      <c r="F21" s="89">
        <f t="shared" ref="F21:G21" si="8">F12+F16+F20</f>
        <v>1340.4099999999999</v>
      </c>
      <c r="G21" s="89">
        <f t="shared" si="8"/>
        <v>2171.91</v>
      </c>
      <c r="H21" s="72"/>
      <c r="I21" s="77"/>
      <c r="J21" s="77"/>
      <c r="K21" s="80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27168.47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72" t="s">
        <v>67</v>
      </c>
      <c r="B28" s="173"/>
      <c r="C28" s="173"/>
      <c r="D28" s="173"/>
      <c r="E28" s="174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75"/>
      <c r="B29" s="176"/>
      <c r="C29" s="176"/>
      <c r="D29" s="176"/>
      <c r="E29" s="177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75"/>
      <c r="B30" s="176"/>
      <c r="C30" s="176"/>
      <c r="D30" s="176"/>
      <c r="E30" s="177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75"/>
      <c r="B31" s="176"/>
      <c r="C31" s="176"/>
      <c r="D31" s="176"/>
      <c r="E31" s="177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75"/>
      <c r="B32" s="176"/>
      <c r="C32" s="176"/>
      <c r="D32" s="176"/>
      <c r="E32" s="177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75"/>
      <c r="B33" s="176"/>
      <c r="C33" s="176"/>
      <c r="D33" s="176"/>
      <c r="E33" s="177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5"/>
      <c r="B34" s="176"/>
      <c r="C34" s="176"/>
      <c r="D34" s="176"/>
      <c r="E34" s="177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78"/>
      <c r="B35" s="179"/>
      <c r="C35" s="179"/>
      <c r="D35" s="179"/>
      <c r="E35" s="180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CsTUBG/WcWoFksaf+twnlXH8GPJ80ntHjkYA2zlnhrbk752nt3Ckik5r0vUn1LLdw/W2SWB1N/9xVNtuH0Cvug==" saltValue="tMnrToT5g4Bes5K6e1dT4A==" spinCount="100000" sheet="1" objects="1" scenarios="1"/>
  <mergeCells count="44">
    <mergeCell ref="H28:O28"/>
    <mergeCell ref="C19:D19"/>
    <mergeCell ref="C20:D20"/>
    <mergeCell ref="J22:K22"/>
    <mergeCell ref="A23:N23"/>
    <mergeCell ref="C18:D18"/>
    <mergeCell ref="C12:D12"/>
    <mergeCell ref="C14:D14"/>
    <mergeCell ref="C15:D15"/>
    <mergeCell ref="C16:D16"/>
    <mergeCell ref="C10:D10"/>
    <mergeCell ref="C11:D11"/>
    <mergeCell ref="J7:J9"/>
    <mergeCell ref="K7:K9"/>
    <mergeCell ref="C17:D17"/>
    <mergeCell ref="C7:D7"/>
    <mergeCell ref="E7:G7"/>
    <mergeCell ref="H7:H9"/>
    <mergeCell ref="I7:I9"/>
    <mergeCell ref="C8:D9"/>
    <mergeCell ref="E8:E9"/>
    <mergeCell ref="F8:F9"/>
    <mergeCell ref="G8:G9"/>
    <mergeCell ref="A1:L1"/>
    <mergeCell ref="C3:K3"/>
    <mergeCell ref="B4:F4"/>
    <mergeCell ref="B5:F5"/>
    <mergeCell ref="A6:B6"/>
    <mergeCell ref="A8:A9"/>
    <mergeCell ref="A24:N24"/>
    <mergeCell ref="A25:C25"/>
    <mergeCell ref="A26:O26"/>
    <mergeCell ref="A28:E35"/>
    <mergeCell ref="F28:F32"/>
    <mergeCell ref="H29:O29"/>
    <mergeCell ref="H30:O30"/>
    <mergeCell ref="H31:O31"/>
    <mergeCell ref="H32:O32"/>
    <mergeCell ref="L35:N35"/>
    <mergeCell ref="L7:L9"/>
    <mergeCell ref="M7:M9"/>
    <mergeCell ref="N7:N9"/>
    <mergeCell ref="O7:O9"/>
    <mergeCell ref="B7:B9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89" t="s">
        <v>51</v>
      </c>
      <c r="M2" s="189"/>
    </row>
    <row r="3" spans="1:14" x14ac:dyDescent="0.25">
      <c r="A3" s="5" t="s">
        <v>25</v>
      </c>
      <c r="B3" s="190" t="s">
        <v>26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 x14ac:dyDescent="0.25">
      <c r="A4" s="5" t="s">
        <v>27</v>
      </c>
      <c r="B4" s="190" t="s">
        <v>28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 x14ac:dyDescent="0.25">
      <c r="A5" s="5" t="s">
        <v>8</v>
      </c>
      <c r="B5" s="190" t="s">
        <v>29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5">
      <c r="A6" s="5" t="s">
        <v>2</v>
      </c>
      <c r="B6" s="190" t="s">
        <v>30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x14ac:dyDescent="0.25">
      <c r="A7" s="6" t="s">
        <v>31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8" spans="1:14" x14ac:dyDescent="0.25">
      <c r="A8" s="5" t="s">
        <v>12</v>
      </c>
      <c r="B8" s="190" t="s">
        <v>32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</row>
    <row r="9" spans="1:14" x14ac:dyDescent="0.25">
      <c r="A9" s="7" t="s">
        <v>33</v>
      </c>
      <c r="B9" s="190" t="s">
        <v>34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</row>
    <row r="10" spans="1:14" x14ac:dyDescent="0.25">
      <c r="A10" s="7" t="s">
        <v>35</v>
      </c>
      <c r="B10" s="190" t="s">
        <v>36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</row>
    <row r="11" spans="1:14" x14ac:dyDescent="0.25">
      <c r="A11" s="8" t="s">
        <v>37</v>
      </c>
      <c r="B11" s="190" t="s">
        <v>38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</row>
    <row r="12" spans="1:14" x14ac:dyDescent="0.25">
      <c r="A12" s="9" t="s">
        <v>39</v>
      </c>
      <c r="B12" s="190" t="s">
        <v>40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</row>
    <row r="13" spans="1:14" ht="24" customHeight="1" x14ac:dyDescent="0.25">
      <c r="A13" s="8" t="s">
        <v>41</v>
      </c>
      <c r="B13" s="190" t="s">
        <v>42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ht="16.5" customHeight="1" x14ac:dyDescent="0.25">
      <c r="A14" s="8" t="s">
        <v>5</v>
      </c>
      <c r="B14" s="190" t="s">
        <v>52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x14ac:dyDescent="0.25">
      <c r="A15" s="8" t="s">
        <v>43</v>
      </c>
      <c r="B15" s="190" t="s">
        <v>44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</row>
    <row r="16" spans="1:14" ht="38.25" x14ac:dyDescent="0.25">
      <c r="A16" s="10" t="s">
        <v>45</v>
      </c>
      <c r="B16" s="190" t="s">
        <v>46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ht="28.5" customHeight="1" x14ac:dyDescent="0.25">
      <c r="A17" s="10" t="s">
        <v>47</v>
      </c>
      <c r="B17" s="190" t="s">
        <v>48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ht="27" customHeight="1" x14ac:dyDescent="0.25">
      <c r="A18" s="11" t="s">
        <v>49</v>
      </c>
      <c r="B18" s="190" t="s">
        <v>50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</row>
    <row r="19" spans="1:14" ht="75" customHeight="1" x14ac:dyDescent="0.25">
      <c r="A19" s="45" t="s">
        <v>62</v>
      </c>
      <c r="B19" s="191" t="s">
        <v>63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8" sqref="A8:A9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tr">
        <f>'zákazka a cenová ponuka 1 '!A7</f>
        <v>LS/VC/LO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77</v>
      </c>
      <c r="O7" s="136" t="s">
        <v>78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79</v>
      </c>
      <c r="G8" s="141" t="s">
        <v>80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91</v>
      </c>
      <c r="C10" s="147" t="s">
        <v>84</v>
      </c>
      <c r="D10" s="148"/>
      <c r="E10" s="84">
        <v>0</v>
      </c>
      <c r="F10" s="58">
        <v>15.48</v>
      </c>
      <c r="G10" s="58">
        <f>SUM(E10:F10)</f>
        <v>15.48</v>
      </c>
      <c r="H10" s="58" t="s">
        <v>76</v>
      </c>
      <c r="I10" s="58">
        <v>40</v>
      </c>
      <c r="J10" s="58">
        <v>0.35</v>
      </c>
      <c r="K10" s="94" t="s">
        <v>92</v>
      </c>
      <c r="L10" s="59">
        <v>340.1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91</v>
      </c>
      <c r="C11" s="109" t="s">
        <v>85</v>
      </c>
      <c r="D11" s="110"/>
      <c r="E11" s="82">
        <v>0</v>
      </c>
      <c r="F11" s="82">
        <v>6.63</v>
      </c>
      <c r="G11" s="82">
        <f t="shared" ref="G11" si="0">SUM(E11:F11)</f>
        <v>6.63</v>
      </c>
      <c r="H11" s="23" t="s">
        <v>76</v>
      </c>
      <c r="I11" s="22">
        <v>40</v>
      </c>
      <c r="J11" s="22">
        <v>0.35</v>
      </c>
      <c r="K11" s="96" t="s">
        <v>92</v>
      </c>
      <c r="L11" s="61">
        <v>124.64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0</v>
      </c>
      <c r="F12" s="81">
        <f t="shared" ref="F12:G12" si="2">SUM(F10:F11)</f>
        <v>22.11</v>
      </c>
      <c r="G12" s="81">
        <f t="shared" si="2"/>
        <v>22.11</v>
      </c>
      <c r="H12" s="26"/>
      <c r="I12" s="25"/>
      <c r="J12" s="25"/>
      <c r="K12" s="93"/>
      <c r="L12" s="61">
        <f>SUM(L10:L11)</f>
        <v>464.74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93</v>
      </c>
      <c r="C14" s="167" t="s">
        <v>84</v>
      </c>
      <c r="D14" s="168"/>
      <c r="E14" s="83">
        <v>0</v>
      </c>
      <c r="F14" s="25">
        <v>21.43</v>
      </c>
      <c r="G14" s="25">
        <f>SUM(E14:F14)</f>
        <v>21.43</v>
      </c>
      <c r="H14" s="25" t="s">
        <v>76</v>
      </c>
      <c r="I14" s="25">
        <v>40</v>
      </c>
      <c r="J14" s="25">
        <v>0.26</v>
      </c>
      <c r="K14" s="93" t="s">
        <v>94</v>
      </c>
      <c r="L14" s="63">
        <v>502.1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93</v>
      </c>
      <c r="C15" s="109" t="s">
        <v>85</v>
      </c>
      <c r="D15" s="110"/>
      <c r="E15" s="82">
        <v>0</v>
      </c>
      <c r="F15" s="82">
        <v>0</v>
      </c>
      <c r="G15" s="82">
        <f t="shared" ref="G15" si="3">SUM(E15:F15)</f>
        <v>0</v>
      </c>
      <c r="H15" s="23" t="s">
        <v>76</v>
      </c>
      <c r="I15" s="22">
        <v>40</v>
      </c>
      <c r="J15" s="22">
        <v>0.26</v>
      </c>
      <c r="K15" s="96" t="s">
        <v>94</v>
      </c>
      <c r="L15" s="61">
        <v>0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0</v>
      </c>
      <c r="F16" s="81">
        <f t="shared" ref="F16:G16" si="4">SUM(F14:F15)</f>
        <v>21.43</v>
      </c>
      <c r="G16" s="81">
        <f t="shared" si="4"/>
        <v>21.43</v>
      </c>
      <c r="H16" s="26"/>
      <c r="I16" s="25"/>
      <c r="J16" s="25"/>
      <c r="K16" s="93"/>
      <c r="L16" s="61">
        <f>SUM(L14:L15)</f>
        <v>502.1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95</v>
      </c>
      <c r="C18" s="167" t="s">
        <v>74</v>
      </c>
      <c r="D18" s="168"/>
      <c r="E18" s="83">
        <v>0</v>
      </c>
      <c r="F18" s="83">
        <v>95.1</v>
      </c>
      <c r="G18" s="83">
        <f>SUM(E18:F18)</f>
        <v>95.1</v>
      </c>
      <c r="H18" s="23" t="s">
        <v>76</v>
      </c>
      <c r="I18" s="22">
        <v>35</v>
      </c>
      <c r="J18" s="22">
        <v>0.93</v>
      </c>
      <c r="K18" s="96">
        <v>600</v>
      </c>
      <c r="L18" s="61">
        <v>1409.38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95</v>
      </c>
      <c r="C19" s="109" t="s">
        <v>73</v>
      </c>
      <c r="D19" s="110"/>
      <c r="E19" s="82">
        <v>0</v>
      </c>
      <c r="F19" s="82">
        <v>95.1</v>
      </c>
      <c r="G19" s="82">
        <f t="shared" ref="G19" si="6">SUM(E19:F19)</f>
        <v>95.1</v>
      </c>
      <c r="H19" s="23" t="s">
        <v>76</v>
      </c>
      <c r="I19" s="22">
        <v>35</v>
      </c>
      <c r="J19" s="22">
        <v>0.93</v>
      </c>
      <c r="K19" s="96">
        <v>600</v>
      </c>
      <c r="L19" s="61">
        <v>1219.18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0</v>
      </c>
      <c r="F20" s="81">
        <f t="shared" ref="F20:G20" si="8">SUM(F18:F19)</f>
        <v>190.2</v>
      </c>
      <c r="G20" s="81">
        <f t="shared" si="8"/>
        <v>190.2</v>
      </c>
      <c r="H20" s="29"/>
      <c r="I20" s="28"/>
      <c r="J20" s="28"/>
      <c r="K20" s="99"/>
      <c r="L20" s="66">
        <f>SUM(L18:L19)</f>
        <v>2628.5600000000004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3595.4000000000005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81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GWMIvqsqa8O2koz6WakIZUwglX6qFcLHTaQTWpaVCPDuTAg/8gIIR3D6uxtmhHSn4dI/VGkKaaaDyp8Bmi37gg==" saltValue="mL5kKJazRsC76WYwsjmlU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8" sqref="A8:A9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96</v>
      </c>
      <c r="C10" s="147" t="s">
        <v>74</v>
      </c>
      <c r="D10" s="148"/>
      <c r="E10" s="84">
        <v>0</v>
      </c>
      <c r="F10" s="84">
        <v>34.5</v>
      </c>
      <c r="G10" s="84">
        <f>SUM(E10:F10)</f>
        <v>34.5</v>
      </c>
      <c r="H10" s="58" t="s">
        <v>75</v>
      </c>
      <c r="I10" s="58">
        <v>40</v>
      </c>
      <c r="J10" s="58">
        <v>1.76</v>
      </c>
      <c r="K10" s="94">
        <v>400</v>
      </c>
      <c r="L10" s="59">
        <v>407.45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96</v>
      </c>
      <c r="C11" s="109" t="s">
        <v>73</v>
      </c>
      <c r="D11" s="110"/>
      <c r="E11" s="82">
        <v>307.20999999999998</v>
      </c>
      <c r="F11" s="82">
        <v>3.27</v>
      </c>
      <c r="G11" s="82">
        <f t="shared" ref="G11" si="0">SUM(E11:F11)</f>
        <v>310.47999999999996</v>
      </c>
      <c r="H11" s="23" t="s">
        <v>75</v>
      </c>
      <c r="I11" s="22">
        <v>40</v>
      </c>
      <c r="J11" s="22">
        <v>1.76</v>
      </c>
      <c r="K11" s="96">
        <v>400</v>
      </c>
      <c r="L11" s="61">
        <v>3123.43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307.20999999999998</v>
      </c>
      <c r="F12" s="81">
        <f t="shared" ref="F12:G12" si="2">SUM(F10:F11)</f>
        <v>37.770000000000003</v>
      </c>
      <c r="G12" s="81">
        <f t="shared" si="2"/>
        <v>344.97999999999996</v>
      </c>
      <c r="H12" s="26"/>
      <c r="I12" s="25"/>
      <c r="J12" s="25"/>
      <c r="K12" s="93"/>
      <c r="L12" s="61">
        <f>SUM(L10:L11)</f>
        <v>3530.8799999999997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97</v>
      </c>
      <c r="C14" s="167" t="s">
        <v>74</v>
      </c>
      <c r="D14" s="168"/>
      <c r="E14" s="83">
        <v>0</v>
      </c>
      <c r="F14" s="25">
        <v>27.33</v>
      </c>
      <c r="G14" s="25">
        <f>SUM(E14:F14)</f>
        <v>27.33</v>
      </c>
      <c r="H14" s="25" t="s">
        <v>75</v>
      </c>
      <c r="I14" s="25">
        <v>40</v>
      </c>
      <c r="J14" s="25">
        <v>1.8</v>
      </c>
      <c r="K14" s="93">
        <v>650</v>
      </c>
      <c r="L14" s="63">
        <v>341.08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97</v>
      </c>
      <c r="C15" s="109" t="s">
        <v>73</v>
      </c>
      <c r="D15" s="110"/>
      <c r="E15" s="82">
        <v>193.54</v>
      </c>
      <c r="F15" s="82">
        <v>52.87</v>
      </c>
      <c r="G15" s="82">
        <f t="shared" ref="G15" si="3">SUM(E15:F15)</f>
        <v>246.41</v>
      </c>
      <c r="H15" s="23" t="s">
        <v>75</v>
      </c>
      <c r="I15" s="22">
        <v>40</v>
      </c>
      <c r="J15" s="22">
        <v>1.8</v>
      </c>
      <c r="K15" s="96">
        <v>650</v>
      </c>
      <c r="L15" s="61">
        <v>2577.4499999999998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193.54</v>
      </c>
      <c r="F16" s="81">
        <f>SUM(F14:F15)</f>
        <v>80.199999999999989</v>
      </c>
      <c r="G16" s="81">
        <f t="shared" ref="G16" si="4">SUM(G14:G15)</f>
        <v>273.74</v>
      </c>
      <c r="H16" s="26"/>
      <c r="I16" s="25"/>
      <c r="J16" s="25"/>
      <c r="K16" s="93"/>
      <c r="L16" s="61">
        <f>SUM(L14:L15)</f>
        <v>2918.5299999999997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98</v>
      </c>
      <c r="C18" s="167" t="s">
        <v>74</v>
      </c>
      <c r="D18" s="168"/>
      <c r="E18" s="83">
        <v>0</v>
      </c>
      <c r="F18" s="25">
        <v>18.62</v>
      </c>
      <c r="G18" s="25">
        <f>SUM(E18:F18)</f>
        <v>18.62</v>
      </c>
      <c r="H18" s="23" t="s">
        <v>75</v>
      </c>
      <c r="I18" s="22">
        <v>30</v>
      </c>
      <c r="J18" s="22">
        <v>1.56</v>
      </c>
      <c r="K18" s="96">
        <v>600</v>
      </c>
      <c r="L18" s="61">
        <v>264.95999999999998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98</v>
      </c>
      <c r="C19" s="109" t="s">
        <v>73</v>
      </c>
      <c r="D19" s="110"/>
      <c r="E19" s="82">
        <v>2.81</v>
      </c>
      <c r="F19" s="82">
        <v>40.630000000000003</v>
      </c>
      <c r="G19" s="82">
        <f t="shared" ref="G19" si="6">SUM(E19:F19)</f>
        <v>43.440000000000005</v>
      </c>
      <c r="H19" s="23" t="s">
        <v>75</v>
      </c>
      <c r="I19" s="22">
        <v>30</v>
      </c>
      <c r="J19" s="22">
        <v>1.56</v>
      </c>
      <c r="K19" s="96">
        <v>600</v>
      </c>
      <c r="L19" s="61">
        <v>533.44000000000005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2.81</v>
      </c>
      <c r="F20" s="81">
        <f>SUM(F18:F19)</f>
        <v>59.25</v>
      </c>
      <c r="G20" s="81">
        <f t="shared" ref="G20" si="8">SUM(G18:G19)</f>
        <v>62.06</v>
      </c>
      <c r="H20" s="29"/>
      <c r="I20" s="28"/>
      <c r="J20" s="28"/>
      <c r="K20" s="99"/>
      <c r="L20" s="66">
        <f>SUM(L18:L19)</f>
        <v>798.40000000000009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7247.8099999999995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pE4i7HPeZKd9rUPcykCQgT8CJhLuN4+oXoDKHvi9OSJ7W9TIpmG04R/uWASXtRROIc57jg02CRVEeBKR4+o9FA==" saltValue="4bfEgAivtSUGaFww9L8v0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10" sqref="A10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99</v>
      </c>
      <c r="C10" s="147" t="s">
        <v>74</v>
      </c>
      <c r="D10" s="148"/>
      <c r="E10" s="84">
        <v>0</v>
      </c>
      <c r="F10" s="58">
        <v>85.75</v>
      </c>
      <c r="G10" s="58">
        <f>SUM(E10:F10)</f>
        <v>85.75</v>
      </c>
      <c r="H10" s="58" t="s">
        <v>75</v>
      </c>
      <c r="I10" s="58">
        <v>35</v>
      </c>
      <c r="J10" s="58">
        <v>1.96</v>
      </c>
      <c r="K10" s="94">
        <v>300</v>
      </c>
      <c r="L10" s="59">
        <v>1046.1500000000001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99</v>
      </c>
      <c r="C11" s="109" t="s">
        <v>73</v>
      </c>
      <c r="D11" s="110"/>
      <c r="E11" s="82">
        <v>74.290000000000006</v>
      </c>
      <c r="F11" s="82">
        <v>268.70999999999998</v>
      </c>
      <c r="G11" s="82">
        <f t="shared" ref="G11" si="0">SUM(E11:F11)</f>
        <v>343</v>
      </c>
      <c r="H11" s="23" t="s">
        <v>75</v>
      </c>
      <c r="I11" s="22">
        <v>35</v>
      </c>
      <c r="J11" s="22">
        <v>1.96</v>
      </c>
      <c r="K11" s="96">
        <v>300</v>
      </c>
      <c r="L11" s="61">
        <v>3454.01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74.290000000000006</v>
      </c>
      <c r="F12" s="81">
        <f t="shared" ref="F12:G12" si="2">SUM(F10:F11)</f>
        <v>354.46</v>
      </c>
      <c r="G12" s="81">
        <f t="shared" si="2"/>
        <v>428.75</v>
      </c>
      <c r="H12" s="26"/>
      <c r="I12" s="25"/>
      <c r="J12" s="25"/>
      <c r="K12" s="93"/>
      <c r="L12" s="61">
        <f>SUM(L10:L11)</f>
        <v>4500.16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100</v>
      </c>
      <c r="C14" s="167" t="s">
        <v>74</v>
      </c>
      <c r="D14" s="168"/>
      <c r="E14" s="83">
        <v>0</v>
      </c>
      <c r="F14" s="83">
        <v>6.4</v>
      </c>
      <c r="G14" s="83">
        <f>SUM(E14:F14)</f>
        <v>6.4</v>
      </c>
      <c r="H14" s="25" t="s">
        <v>75</v>
      </c>
      <c r="I14" s="25">
        <v>20</v>
      </c>
      <c r="J14" s="25">
        <v>1.29</v>
      </c>
      <c r="K14" s="93">
        <v>1000</v>
      </c>
      <c r="L14" s="63">
        <v>88.96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100</v>
      </c>
      <c r="C15" s="109" t="s">
        <v>73</v>
      </c>
      <c r="D15" s="110"/>
      <c r="E15" s="82">
        <v>37.51</v>
      </c>
      <c r="F15" s="82">
        <v>20.09</v>
      </c>
      <c r="G15" s="82">
        <f t="shared" ref="G15" si="3">SUM(E15:F15)</f>
        <v>57.599999999999994</v>
      </c>
      <c r="H15" s="23" t="s">
        <v>75</v>
      </c>
      <c r="I15" s="22">
        <v>20</v>
      </c>
      <c r="J15" s="22">
        <v>1.29</v>
      </c>
      <c r="K15" s="96">
        <v>1000</v>
      </c>
      <c r="L15" s="61">
        <v>690.62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37.51</v>
      </c>
      <c r="F16" s="81">
        <f t="shared" ref="F16:G16" si="4">SUM(F14:F15)</f>
        <v>26.490000000000002</v>
      </c>
      <c r="G16" s="81">
        <f t="shared" si="4"/>
        <v>63.999999999999993</v>
      </c>
      <c r="H16" s="26"/>
      <c r="I16" s="25"/>
      <c r="J16" s="25"/>
      <c r="K16" s="93"/>
      <c r="L16" s="61">
        <f>SUM(L14:L15)</f>
        <v>779.58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101</v>
      </c>
      <c r="C18" s="167" t="s">
        <v>74</v>
      </c>
      <c r="D18" s="168"/>
      <c r="E18" s="83">
        <v>0</v>
      </c>
      <c r="F18" s="25">
        <v>19.39</v>
      </c>
      <c r="G18" s="25">
        <f>SUM(E18:F18)</f>
        <v>19.39</v>
      </c>
      <c r="H18" s="23" t="s">
        <v>75</v>
      </c>
      <c r="I18" s="22">
        <v>30</v>
      </c>
      <c r="J18" s="22">
        <v>4.07</v>
      </c>
      <c r="K18" s="96">
        <v>500</v>
      </c>
      <c r="L18" s="61">
        <v>218.14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101</v>
      </c>
      <c r="C19" s="109" t="s">
        <v>73</v>
      </c>
      <c r="D19" s="110"/>
      <c r="E19" s="82">
        <v>0</v>
      </c>
      <c r="F19" s="82">
        <v>77.55</v>
      </c>
      <c r="G19" s="82">
        <f t="shared" ref="G19" si="6">SUM(E19:F19)</f>
        <v>77.55</v>
      </c>
      <c r="H19" s="23" t="s">
        <v>75</v>
      </c>
      <c r="I19" s="22">
        <v>30</v>
      </c>
      <c r="J19" s="22">
        <v>4.07</v>
      </c>
      <c r="K19" s="96">
        <v>500</v>
      </c>
      <c r="L19" s="61">
        <v>727.42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0</v>
      </c>
      <c r="F20" s="81">
        <f t="shared" ref="F20:G20" si="8">SUM(F18:F19)</f>
        <v>96.94</v>
      </c>
      <c r="G20" s="81">
        <f t="shared" si="8"/>
        <v>96.94</v>
      </c>
      <c r="H20" s="29"/>
      <c r="I20" s="28"/>
      <c r="J20" s="28"/>
      <c r="K20" s="99"/>
      <c r="L20" s="66">
        <f>SUM(L18:L19)</f>
        <v>945.56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6225.2999999999993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nuTZphBOFGyNuk7mkn99pN2z4wc0yVtfkirRLLeIVNOgu9V4paxILgKDR7g9OZEH4vwBqv7o7S0FKUsEHmZssQ==" saltValue="JurOPvGSi9Bb//zloNrye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sqref="A1:L1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102</v>
      </c>
      <c r="C10" s="147" t="s">
        <v>74</v>
      </c>
      <c r="D10" s="148"/>
      <c r="E10" s="84">
        <v>0</v>
      </c>
      <c r="F10" s="58">
        <v>16.14</v>
      </c>
      <c r="G10" s="58">
        <f>SUM(E10:F10)</f>
        <v>16.14</v>
      </c>
      <c r="H10" s="58" t="s">
        <v>75</v>
      </c>
      <c r="I10" s="58">
        <v>10</v>
      </c>
      <c r="J10" s="58">
        <v>1.8</v>
      </c>
      <c r="K10" s="94">
        <v>1200</v>
      </c>
      <c r="L10" s="59">
        <v>198.36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102</v>
      </c>
      <c r="C11" s="109" t="s">
        <v>73</v>
      </c>
      <c r="D11" s="110"/>
      <c r="E11" s="82">
        <v>102.16</v>
      </c>
      <c r="F11" s="82">
        <v>43.15</v>
      </c>
      <c r="G11" s="82">
        <f t="shared" ref="G11" si="0">SUM(E11:F11)</f>
        <v>145.31</v>
      </c>
      <c r="H11" s="23" t="s">
        <v>75</v>
      </c>
      <c r="I11" s="22">
        <v>10</v>
      </c>
      <c r="J11" s="22">
        <v>1.8</v>
      </c>
      <c r="K11" s="96">
        <v>1200</v>
      </c>
      <c r="L11" s="61">
        <v>1518.49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102.16</v>
      </c>
      <c r="F12" s="81">
        <f t="shared" ref="F12:G12" si="2">SUM(F10:F11)</f>
        <v>59.29</v>
      </c>
      <c r="G12" s="81">
        <f t="shared" si="2"/>
        <v>161.44999999999999</v>
      </c>
      <c r="H12" s="26"/>
      <c r="I12" s="25"/>
      <c r="J12" s="25"/>
      <c r="K12" s="93"/>
      <c r="L12" s="61">
        <f>SUM(L10:L11)</f>
        <v>1716.85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103</v>
      </c>
      <c r="C14" s="167" t="s">
        <v>74</v>
      </c>
      <c r="D14" s="168"/>
      <c r="E14" s="83">
        <v>0</v>
      </c>
      <c r="F14" s="83">
        <v>0</v>
      </c>
      <c r="G14" s="83">
        <f>SUM(E14:F14)</f>
        <v>0</v>
      </c>
      <c r="H14" s="25" t="s">
        <v>75</v>
      </c>
      <c r="I14" s="25">
        <v>25</v>
      </c>
      <c r="J14" s="25">
        <v>1.82</v>
      </c>
      <c r="K14" s="93">
        <v>1600</v>
      </c>
      <c r="L14" s="63">
        <v>0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103</v>
      </c>
      <c r="C15" s="109" t="s">
        <v>73</v>
      </c>
      <c r="D15" s="110"/>
      <c r="E15" s="82">
        <v>51.83</v>
      </c>
      <c r="F15" s="82">
        <v>37.880000000000003</v>
      </c>
      <c r="G15" s="82">
        <f t="shared" ref="G15" si="3">SUM(E15:F15)</f>
        <v>89.710000000000008</v>
      </c>
      <c r="H15" s="23" t="s">
        <v>75</v>
      </c>
      <c r="I15" s="22">
        <v>25</v>
      </c>
      <c r="J15" s="22">
        <v>1.82</v>
      </c>
      <c r="K15" s="96">
        <v>1600</v>
      </c>
      <c r="L15" s="61">
        <v>1081.01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51.83</v>
      </c>
      <c r="F16" s="81">
        <f t="shared" ref="F16:G16" si="4">SUM(F14:F15)</f>
        <v>37.880000000000003</v>
      </c>
      <c r="G16" s="81">
        <f t="shared" si="4"/>
        <v>89.710000000000008</v>
      </c>
      <c r="H16" s="26"/>
      <c r="I16" s="25"/>
      <c r="J16" s="25"/>
      <c r="K16" s="93"/>
      <c r="L16" s="61">
        <f>SUM(L14:L15)</f>
        <v>1081.01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98</v>
      </c>
      <c r="C18" s="167" t="s">
        <v>74</v>
      </c>
      <c r="D18" s="168"/>
      <c r="E18" s="83">
        <v>0</v>
      </c>
      <c r="F18" s="83">
        <v>0</v>
      </c>
      <c r="G18" s="83">
        <f>SUM(E18:F18)</f>
        <v>0</v>
      </c>
      <c r="H18" s="23" t="s">
        <v>37</v>
      </c>
      <c r="I18" s="22">
        <v>30</v>
      </c>
      <c r="J18" s="22">
        <v>1.54</v>
      </c>
      <c r="K18" s="96">
        <v>500</v>
      </c>
      <c r="L18" s="61">
        <v>0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98</v>
      </c>
      <c r="C19" s="109" t="s">
        <v>73</v>
      </c>
      <c r="D19" s="110"/>
      <c r="E19" s="82">
        <v>2.4</v>
      </c>
      <c r="F19" s="82">
        <v>12.8</v>
      </c>
      <c r="G19" s="82">
        <f>SUM(E19:F19)</f>
        <v>15.200000000000001</v>
      </c>
      <c r="H19" s="23" t="s">
        <v>37</v>
      </c>
      <c r="I19" s="22">
        <v>30</v>
      </c>
      <c r="J19" s="22">
        <v>1.54</v>
      </c>
      <c r="K19" s="96">
        <v>500</v>
      </c>
      <c r="L19" s="61">
        <v>186.66</v>
      </c>
      <c r="M19" s="64" t="s">
        <v>61</v>
      </c>
      <c r="N19" s="92"/>
      <c r="O19" s="61">
        <f t="shared" ref="O19" si="6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2.4</v>
      </c>
      <c r="F20" s="81">
        <f t="shared" ref="F20:G20" si="7">SUM(F18:F19)</f>
        <v>12.8</v>
      </c>
      <c r="G20" s="81">
        <f t="shared" si="7"/>
        <v>15.200000000000001</v>
      </c>
      <c r="H20" s="29"/>
      <c r="I20" s="28"/>
      <c r="J20" s="28"/>
      <c r="K20" s="99"/>
      <c r="L20" s="66">
        <f>SUM(L18:L19)</f>
        <v>186.66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2984.5199999999995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pQ+R+KN10I7281/uP7YJvs10UmAgFBtRMhs5UU1ceBxFjwub255tH8d1NrLNavmYfmbbplOb7mErcvlr+SlwEQ==" saltValue="F3wHXbzzXSqX4gHIaJbDSw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8" sqref="A8:A9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104</v>
      </c>
      <c r="C10" s="147" t="s">
        <v>74</v>
      </c>
      <c r="D10" s="148"/>
      <c r="E10" s="84">
        <v>0</v>
      </c>
      <c r="F10" s="84">
        <v>0</v>
      </c>
      <c r="G10" s="84">
        <f>SUM(E10:F10)</f>
        <v>0</v>
      </c>
      <c r="H10" s="58" t="s">
        <v>37</v>
      </c>
      <c r="I10" s="58">
        <v>15</v>
      </c>
      <c r="J10" s="58">
        <v>1.57</v>
      </c>
      <c r="K10" s="94">
        <v>200</v>
      </c>
      <c r="L10" s="59">
        <v>0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105</v>
      </c>
      <c r="C11" s="109" t="s">
        <v>73</v>
      </c>
      <c r="D11" s="110"/>
      <c r="E11" s="82">
        <v>6.8</v>
      </c>
      <c r="F11" s="82">
        <v>1.67</v>
      </c>
      <c r="G11" s="82">
        <f t="shared" ref="G11" si="0">SUM(E11:F11)</f>
        <v>8.4699999999999989</v>
      </c>
      <c r="H11" s="23" t="s">
        <v>37</v>
      </c>
      <c r="I11" s="22">
        <v>15</v>
      </c>
      <c r="J11" s="22">
        <v>1.57</v>
      </c>
      <c r="K11" s="96">
        <v>200</v>
      </c>
      <c r="L11" s="61">
        <v>70.97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6.8</v>
      </c>
      <c r="F12" s="81">
        <f t="shared" ref="F12:G12" si="2">SUM(F10:F11)</f>
        <v>1.67</v>
      </c>
      <c r="G12" s="81">
        <f t="shared" si="2"/>
        <v>8.4699999999999989</v>
      </c>
      <c r="H12" s="26"/>
      <c r="I12" s="25"/>
      <c r="J12" s="25"/>
      <c r="K12" s="93"/>
      <c r="L12" s="61">
        <f>SUM(L10:L11)</f>
        <v>70.97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106</v>
      </c>
      <c r="C14" s="167" t="s">
        <v>74</v>
      </c>
      <c r="D14" s="168"/>
      <c r="E14" s="83">
        <v>0</v>
      </c>
      <c r="F14" s="83">
        <v>0</v>
      </c>
      <c r="G14" s="83">
        <f>SUM(E14:F14)</f>
        <v>0</v>
      </c>
      <c r="H14" s="25" t="s">
        <v>37</v>
      </c>
      <c r="I14" s="25">
        <v>30</v>
      </c>
      <c r="J14" s="25">
        <v>1.74</v>
      </c>
      <c r="K14" s="93">
        <v>1000</v>
      </c>
      <c r="L14" s="63">
        <v>0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106</v>
      </c>
      <c r="C15" s="109" t="s">
        <v>73</v>
      </c>
      <c r="D15" s="110"/>
      <c r="E15" s="82">
        <v>5.98</v>
      </c>
      <c r="F15" s="82">
        <v>17.98</v>
      </c>
      <c r="G15" s="82">
        <f t="shared" ref="G15" si="3">SUM(E15:F15)</f>
        <v>23.96</v>
      </c>
      <c r="H15" s="23" t="s">
        <v>37</v>
      </c>
      <c r="I15" s="22">
        <v>30</v>
      </c>
      <c r="J15" s="22">
        <v>1.74</v>
      </c>
      <c r="K15" s="96">
        <v>1000</v>
      </c>
      <c r="L15" s="61">
        <v>288.24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5.98</v>
      </c>
      <c r="F16" s="81">
        <f t="shared" ref="F16:G16" si="4">SUM(F14:F15)</f>
        <v>17.98</v>
      </c>
      <c r="G16" s="81">
        <f t="shared" si="4"/>
        <v>23.96</v>
      </c>
      <c r="H16" s="26"/>
      <c r="I16" s="25"/>
      <c r="J16" s="25"/>
      <c r="K16" s="93"/>
      <c r="L16" s="61">
        <f>SUM(L14:L15)</f>
        <v>288.24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107</v>
      </c>
      <c r="C18" s="167" t="s">
        <v>74</v>
      </c>
      <c r="D18" s="168"/>
      <c r="E18" s="83">
        <v>0</v>
      </c>
      <c r="F18" s="83">
        <v>0</v>
      </c>
      <c r="G18" s="83">
        <f>SUM(E18:F18)</f>
        <v>0</v>
      </c>
      <c r="H18" s="23" t="s">
        <v>37</v>
      </c>
      <c r="I18" s="22">
        <v>25</v>
      </c>
      <c r="J18" s="22">
        <v>1.96</v>
      </c>
      <c r="K18" s="96">
        <v>800</v>
      </c>
      <c r="L18" s="61">
        <v>0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107</v>
      </c>
      <c r="C19" s="109" t="s">
        <v>73</v>
      </c>
      <c r="D19" s="110"/>
      <c r="E19" s="82">
        <v>0</v>
      </c>
      <c r="F19" s="82">
        <v>21.34</v>
      </c>
      <c r="G19" s="82">
        <f t="shared" ref="G19" si="6">SUM(E19:F19)</f>
        <v>21.34</v>
      </c>
      <c r="H19" s="23" t="s">
        <v>37</v>
      </c>
      <c r="I19" s="22">
        <v>25</v>
      </c>
      <c r="J19" s="22">
        <v>1.96</v>
      </c>
      <c r="K19" s="96">
        <v>800</v>
      </c>
      <c r="L19" s="61">
        <v>243.28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0</v>
      </c>
      <c r="F20" s="81">
        <f t="shared" ref="F20:G20" si="8">SUM(F18:F19)</f>
        <v>21.34</v>
      </c>
      <c r="G20" s="81">
        <f t="shared" si="8"/>
        <v>21.34</v>
      </c>
      <c r="H20" s="29"/>
      <c r="I20" s="28"/>
      <c r="J20" s="28"/>
      <c r="K20" s="99"/>
      <c r="L20" s="66">
        <f>SUM(L18:L19)</f>
        <v>243.28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602.49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pZIypEsOU1N/g4hnTUTmwRpclXQ7aZyfeXvqGHbJsKiejer2/Wes/YTrzqsTn5kjKG0rnVWfsuLnNcMkPuhTmg==" saltValue="hr1rEfWX5Ow7ZKXEM/a0w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sqref="A1:L1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108</v>
      </c>
      <c r="C10" s="147" t="s">
        <v>84</v>
      </c>
      <c r="D10" s="148"/>
      <c r="E10" s="84">
        <v>0</v>
      </c>
      <c r="F10" s="58">
        <v>5.54</v>
      </c>
      <c r="G10" s="58">
        <f>SUM(E10:F10)</f>
        <v>5.54</v>
      </c>
      <c r="H10" s="58" t="s">
        <v>37</v>
      </c>
      <c r="I10" s="58">
        <v>30</v>
      </c>
      <c r="J10" s="58">
        <v>0.56000000000000005</v>
      </c>
      <c r="K10" s="94" t="s">
        <v>90</v>
      </c>
      <c r="L10" s="59">
        <v>95.73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108</v>
      </c>
      <c r="C11" s="109" t="s">
        <v>85</v>
      </c>
      <c r="D11" s="110"/>
      <c r="E11" s="82">
        <v>0.42</v>
      </c>
      <c r="F11" s="82">
        <v>0.16</v>
      </c>
      <c r="G11" s="82">
        <f t="shared" ref="G11" si="0">SUM(E11:F11)</f>
        <v>0.57999999999999996</v>
      </c>
      <c r="H11" s="23" t="s">
        <v>37</v>
      </c>
      <c r="I11" s="22">
        <v>30</v>
      </c>
      <c r="J11" s="22">
        <v>0.56000000000000005</v>
      </c>
      <c r="K11" s="96" t="s">
        <v>90</v>
      </c>
      <c r="L11" s="61">
        <v>9.16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0.42</v>
      </c>
      <c r="F12" s="81">
        <f t="shared" ref="F12:G12" si="2">SUM(F10:F11)</f>
        <v>5.7</v>
      </c>
      <c r="G12" s="81">
        <f t="shared" si="2"/>
        <v>6.12</v>
      </c>
      <c r="H12" s="26"/>
      <c r="I12" s="25"/>
      <c r="J12" s="25"/>
      <c r="K12" s="93"/>
      <c r="L12" s="61">
        <f>SUM(L10:L11)</f>
        <v>104.89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109</v>
      </c>
      <c r="C14" s="167" t="s">
        <v>84</v>
      </c>
      <c r="D14" s="168"/>
      <c r="E14" s="83">
        <v>0</v>
      </c>
      <c r="F14" s="25">
        <v>2.5099999999999998</v>
      </c>
      <c r="G14" s="25">
        <f>SUM(E14:F14)</f>
        <v>2.5099999999999998</v>
      </c>
      <c r="H14" s="25" t="s">
        <v>37</v>
      </c>
      <c r="I14" s="25">
        <v>30</v>
      </c>
      <c r="J14" s="25">
        <v>0.38</v>
      </c>
      <c r="K14" s="93" t="s">
        <v>110</v>
      </c>
      <c r="L14" s="63">
        <v>44.2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109</v>
      </c>
      <c r="C15" s="109" t="s">
        <v>85</v>
      </c>
      <c r="D15" s="110"/>
      <c r="E15" s="82">
        <v>0.84</v>
      </c>
      <c r="F15" s="82">
        <v>0</v>
      </c>
      <c r="G15" s="82">
        <f t="shared" ref="G15" si="3">SUM(E15:F15)</f>
        <v>0.84</v>
      </c>
      <c r="H15" s="23" t="s">
        <v>37</v>
      </c>
      <c r="I15" s="22">
        <v>30</v>
      </c>
      <c r="J15" s="22">
        <v>0.38</v>
      </c>
      <c r="K15" s="96" t="s">
        <v>110</v>
      </c>
      <c r="L15" s="61">
        <v>12.76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0.84</v>
      </c>
      <c r="F16" s="81">
        <f t="shared" ref="F16:G16" si="4">SUM(F14:F15)</f>
        <v>2.5099999999999998</v>
      </c>
      <c r="G16" s="81">
        <f t="shared" si="4"/>
        <v>3.3499999999999996</v>
      </c>
      <c r="H16" s="26"/>
      <c r="I16" s="25"/>
      <c r="J16" s="25"/>
      <c r="K16" s="93"/>
      <c r="L16" s="61">
        <f>SUM(L14:L15)</f>
        <v>56.96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111</v>
      </c>
      <c r="C18" s="167" t="s">
        <v>84</v>
      </c>
      <c r="D18" s="168"/>
      <c r="E18" s="83">
        <v>0</v>
      </c>
      <c r="F18" s="25">
        <v>42.11</v>
      </c>
      <c r="G18" s="25">
        <f>SUM(E18:F18)</f>
        <v>42.11</v>
      </c>
      <c r="H18" s="23" t="s">
        <v>37</v>
      </c>
      <c r="I18" s="22">
        <v>30</v>
      </c>
      <c r="J18" s="22">
        <v>0.56999999999999995</v>
      </c>
      <c r="K18" s="96" t="s">
        <v>112</v>
      </c>
      <c r="L18" s="61">
        <v>736.5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111</v>
      </c>
      <c r="C19" s="109" t="s">
        <v>85</v>
      </c>
      <c r="D19" s="110"/>
      <c r="E19" s="82">
        <v>0.95</v>
      </c>
      <c r="F19" s="82">
        <v>3.73</v>
      </c>
      <c r="G19" s="82">
        <f t="shared" ref="G19" si="6">SUM(E19:F19)</f>
        <v>4.68</v>
      </c>
      <c r="H19" s="23" t="s">
        <v>37</v>
      </c>
      <c r="I19" s="22">
        <v>30</v>
      </c>
      <c r="J19" s="22">
        <v>0.56999999999999995</v>
      </c>
      <c r="K19" s="96" t="s">
        <v>112</v>
      </c>
      <c r="L19" s="61">
        <v>70.53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0.95</v>
      </c>
      <c r="F20" s="81">
        <f t="shared" ref="F20:G20" si="8">SUM(F18:F19)</f>
        <v>45.839999999999996</v>
      </c>
      <c r="G20" s="81">
        <f t="shared" si="8"/>
        <v>46.79</v>
      </c>
      <c r="H20" s="29"/>
      <c r="I20" s="28"/>
      <c r="J20" s="28"/>
      <c r="K20" s="99"/>
      <c r="L20" s="66">
        <f>SUM(L18:L19)</f>
        <v>807.03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968.88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nSiXxd6IytV++j2Aw3mmblJfcC7E0wl+PHGwCbydJFgNekKIbkdWcXF4/4N9aoNjTlM8gVI8BEDfxGcPvmFeNA==" saltValue="9hBIRB74iwf0u+eYeAOD2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8" sqref="A8:A9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104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113</v>
      </c>
      <c r="C10" s="147" t="s">
        <v>74</v>
      </c>
      <c r="D10" s="148"/>
      <c r="E10" s="84">
        <v>0</v>
      </c>
      <c r="F10" s="84">
        <v>0</v>
      </c>
      <c r="G10" s="84">
        <f>SUM(E10:F10)</f>
        <v>0</v>
      </c>
      <c r="H10" s="58" t="s">
        <v>37</v>
      </c>
      <c r="I10" s="58">
        <v>25</v>
      </c>
      <c r="J10" s="58">
        <v>1.35</v>
      </c>
      <c r="K10" s="94">
        <v>700</v>
      </c>
      <c r="L10" s="59">
        <v>0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113</v>
      </c>
      <c r="C11" s="109" t="s">
        <v>73</v>
      </c>
      <c r="D11" s="110"/>
      <c r="E11" s="82">
        <v>0</v>
      </c>
      <c r="F11" s="82">
        <v>15.97</v>
      </c>
      <c r="G11" s="82">
        <f t="shared" ref="G11" si="0">SUM(E11:F11)</f>
        <v>15.97</v>
      </c>
      <c r="H11" s="23" t="s">
        <v>37</v>
      </c>
      <c r="I11" s="22">
        <v>25</v>
      </c>
      <c r="J11" s="22">
        <v>1.35</v>
      </c>
      <c r="K11" s="96">
        <v>700</v>
      </c>
      <c r="L11" s="61">
        <v>204.42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0</v>
      </c>
      <c r="F12" s="81">
        <f t="shared" ref="F12:G12" si="2">SUM(F10:F11)</f>
        <v>15.97</v>
      </c>
      <c r="G12" s="81">
        <f t="shared" si="2"/>
        <v>15.97</v>
      </c>
      <c r="H12" s="26"/>
      <c r="I12" s="25"/>
      <c r="J12" s="25"/>
      <c r="K12" s="93"/>
      <c r="L12" s="61">
        <f>SUM(L10:L11)</f>
        <v>204.42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 t="s">
        <v>113</v>
      </c>
      <c r="C14" s="167" t="s">
        <v>74</v>
      </c>
      <c r="D14" s="168"/>
      <c r="E14" s="83">
        <v>0</v>
      </c>
      <c r="F14" s="83">
        <v>0</v>
      </c>
      <c r="G14" s="83">
        <f>SUM(E14:F14)</f>
        <v>0</v>
      </c>
      <c r="H14" s="25" t="s">
        <v>37</v>
      </c>
      <c r="I14" s="25">
        <v>25</v>
      </c>
      <c r="J14" s="25">
        <v>1.57</v>
      </c>
      <c r="K14" s="93">
        <v>700</v>
      </c>
      <c r="L14" s="63">
        <v>0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 t="s">
        <v>113</v>
      </c>
      <c r="C15" s="109" t="s">
        <v>73</v>
      </c>
      <c r="D15" s="110"/>
      <c r="E15" s="82">
        <v>15.68</v>
      </c>
      <c r="F15" s="82">
        <v>6.47</v>
      </c>
      <c r="G15" s="82">
        <f t="shared" ref="G15" si="3">SUM(E15:F15)</f>
        <v>22.15</v>
      </c>
      <c r="H15" s="23" t="s">
        <v>37</v>
      </c>
      <c r="I15" s="22">
        <v>25</v>
      </c>
      <c r="J15" s="22">
        <v>1.57</v>
      </c>
      <c r="K15" s="96">
        <v>700</v>
      </c>
      <c r="L15" s="61">
        <v>240.77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1">
        <f>SUM(E14:E15)</f>
        <v>15.68</v>
      </c>
      <c r="F16" s="81">
        <f t="shared" ref="F16:G16" si="4">SUM(F14:F15)</f>
        <v>6.47</v>
      </c>
      <c r="G16" s="81">
        <f t="shared" si="4"/>
        <v>22.15</v>
      </c>
      <c r="H16" s="26"/>
      <c r="I16" s="25"/>
      <c r="J16" s="25"/>
      <c r="K16" s="93"/>
      <c r="L16" s="61">
        <f>SUM(L14:L15)</f>
        <v>240.77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114</v>
      </c>
      <c r="C18" s="167" t="s">
        <v>74</v>
      </c>
      <c r="D18" s="168"/>
      <c r="E18" s="83">
        <v>0</v>
      </c>
      <c r="F18" s="83">
        <v>21</v>
      </c>
      <c r="G18" s="83">
        <f>SUM(E18:F18)</f>
        <v>21</v>
      </c>
      <c r="H18" s="23" t="s">
        <v>37</v>
      </c>
      <c r="I18" s="22">
        <v>30</v>
      </c>
      <c r="J18" s="22">
        <v>0.59</v>
      </c>
      <c r="K18" s="96">
        <v>800</v>
      </c>
      <c r="L18" s="61">
        <v>335.37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 t="s">
        <v>114</v>
      </c>
      <c r="C19" s="109" t="s">
        <v>73</v>
      </c>
      <c r="D19" s="110"/>
      <c r="E19" s="82">
        <v>0</v>
      </c>
      <c r="F19" s="82">
        <v>9</v>
      </c>
      <c r="G19" s="82">
        <f t="shared" ref="G19" si="6">SUM(E19:F19)</f>
        <v>9</v>
      </c>
      <c r="H19" s="23" t="s">
        <v>37</v>
      </c>
      <c r="I19" s="22">
        <v>30</v>
      </c>
      <c r="J19" s="22">
        <v>0.59</v>
      </c>
      <c r="K19" s="96">
        <v>800</v>
      </c>
      <c r="L19" s="61">
        <v>124.29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1">
        <f>SUM(E18:E19)</f>
        <v>0</v>
      </c>
      <c r="F20" s="81">
        <f t="shared" ref="F20:G20" si="8">SUM(F18:F19)</f>
        <v>30</v>
      </c>
      <c r="G20" s="81">
        <f t="shared" si="8"/>
        <v>30</v>
      </c>
      <c r="H20" s="29"/>
      <c r="I20" s="28"/>
      <c r="J20" s="28"/>
      <c r="K20" s="99"/>
      <c r="L20" s="66">
        <f>SUM(L18:L19)</f>
        <v>459.66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904.85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LxuRf2ofJYDLD1ajarg5lBXqW6maj33vOAzhWOsZhYC+aI1058/SdSj83UDiwJj2dSNWIXF9AC27tfmjoC2VPA==" saltValue="27gpE56EahcMIx+ZIHYfe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E2" sqref="E2"/>
    </sheetView>
  </sheetViews>
  <sheetFormatPr defaultRowHeight="15" x14ac:dyDescent="0.25"/>
  <cols>
    <col min="1" max="1" width="13.7109375" style="55" customWidth="1"/>
    <col min="2" max="2" width="12" style="55" customWidth="1"/>
    <col min="3" max="3" width="14.85546875" style="55" customWidth="1"/>
    <col min="4" max="4" width="14.5703125" style="55" customWidth="1"/>
    <col min="5" max="6" width="9.140625" style="55"/>
    <col min="7" max="7" width="11.85546875" style="55" customWidth="1"/>
    <col min="8" max="10" width="9.140625" style="55"/>
    <col min="11" max="11" width="11.42578125" style="55" customWidth="1"/>
    <col min="12" max="12" width="16.140625" style="55" customWidth="1"/>
    <col min="13" max="13" width="6.140625" style="55" customWidth="1"/>
    <col min="14" max="14" width="13.85546875" style="55" customWidth="1"/>
    <col min="15" max="15" width="15.85546875" style="55" customWidth="1"/>
    <col min="16" max="16" width="14.5703125" style="55" customWidth="1"/>
    <col min="17" max="17" width="9.42578125" style="55" bestFit="1" customWidth="1"/>
    <col min="18" max="16384" width="9.140625" style="55"/>
  </cols>
  <sheetData>
    <row r="1" spans="1:16" ht="18" x14ac:dyDescent="0.25">
      <c r="A1" s="146" t="s">
        <v>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" t="s">
        <v>69</v>
      </c>
      <c r="O1" s="13"/>
    </row>
    <row r="2" spans="1:16" ht="11.25" customHeight="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4" t="s">
        <v>70</v>
      </c>
      <c r="O2" s="13"/>
    </row>
    <row r="3" spans="1:16" ht="18" x14ac:dyDescent="0.25">
      <c r="A3" s="15" t="s">
        <v>0</v>
      </c>
      <c r="B3" s="103"/>
      <c r="C3" s="161" t="str">
        <f>'zákazka a cenová ponuka 1 '!C3:K3</f>
        <v xml:space="preserve">Lesnícke služby v ťažbovom procese na OZ Vranov n/T,  LS Humenné  VC03   </v>
      </c>
      <c r="D3" s="162"/>
      <c r="E3" s="162"/>
      <c r="F3" s="162"/>
      <c r="G3" s="162"/>
      <c r="H3" s="162"/>
      <c r="I3" s="162"/>
      <c r="J3" s="162"/>
      <c r="K3" s="162"/>
      <c r="L3" s="103"/>
      <c r="N3" s="12"/>
      <c r="O3" s="13"/>
    </row>
    <row r="4" spans="1:16" x14ac:dyDescent="0.25">
      <c r="A4" s="105" t="s">
        <v>1</v>
      </c>
      <c r="B4" s="159" t="str">
        <f>'zákazka a cenová ponuka 1 '!B4:F4</f>
        <v>Lesy SR š.p. OZ Vranov n/T, LS Humenné</v>
      </c>
      <c r="C4" s="159"/>
      <c r="D4" s="159"/>
      <c r="E4" s="159"/>
      <c r="F4" s="159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3"/>
      <c r="B5" s="160"/>
      <c r="C5" s="160"/>
      <c r="D5" s="160"/>
      <c r="E5" s="160"/>
      <c r="F5" s="160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7" t="s">
        <v>66</v>
      </c>
      <c r="B6" s="158"/>
      <c r="C6" s="5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71" t="s">
        <v>71</v>
      </c>
      <c r="B7" s="163" t="s">
        <v>2</v>
      </c>
      <c r="C7" s="165" t="s">
        <v>53</v>
      </c>
      <c r="D7" s="166"/>
      <c r="E7" s="143" t="s">
        <v>3</v>
      </c>
      <c r="F7" s="144"/>
      <c r="G7" s="145"/>
      <c r="H7" s="149" t="s">
        <v>4</v>
      </c>
      <c r="I7" s="141" t="s">
        <v>5</v>
      </c>
      <c r="J7" s="152" t="s">
        <v>6</v>
      </c>
      <c r="K7" s="155" t="s">
        <v>7</v>
      </c>
      <c r="L7" s="141" t="s">
        <v>54</v>
      </c>
      <c r="M7" s="141" t="s">
        <v>60</v>
      </c>
      <c r="N7" s="134" t="s">
        <v>58</v>
      </c>
      <c r="O7" s="136" t="s">
        <v>59</v>
      </c>
    </row>
    <row r="8" spans="1:16" ht="21.75" customHeight="1" x14ac:dyDescent="0.25">
      <c r="A8" s="141" t="str">
        <f>'zákazka a cenová ponuka 1 '!A8:A9</f>
        <v xml:space="preserve"> 01 / 03 / 03</v>
      </c>
      <c r="B8" s="164"/>
      <c r="C8" s="138" t="s">
        <v>68</v>
      </c>
      <c r="D8" s="139"/>
      <c r="E8" s="138" t="s">
        <v>9</v>
      </c>
      <c r="F8" s="140" t="s">
        <v>10</v>
      </c>
      <c r="G8" s="141" t="s">
        <v>11</v>
      </c>
      <c r="H8" s="150"/>
      <c r="I8" s="140"/>
      <c r="J8" s="153"/>
      <c r="K8" s="156"/>
      <c r="L8" s="140"/>
      <c r="M8" s="140"/>
      <c r="N8" s="135"/>
      <c r="O8" s="137"/>
    </row>
    <row r="9" spans="1:16" ht="50.25" customHeight="1" thickBot="1" x14ac:dyDescent="0.3">
      <c r="A9" s="142"/>
      <c r="B9" s="164"/>
      <c r="C9" s="138"/>
      <c r="D9" s="139"/>
      <c r="E9" s="138"/>
      <c r="F9" s="140"/>
      <c r="G9" s="140"/>
      <c r="H9" s="151"/>
      <c r="I9" s="140"/>
      <c r="J9" s="154"/>
      <c r="K9" s="156"/>
      <c r="L9" s="142"/>
      <c r="M9" s="142"/>
      <c r="N9" s="135"/>
      <c r="O9" s="137"/>
    </row>
    <row r="10" spans="1:16" x14ac:dyDescent="0.25">
      <c r="A10" s="20"/>
      <c r="B10" s="70" t="s">
        <v>115</v>
      </c>
      <c r="C10" s="147" t="s">
        <v>74</v>
      </c>
      <c r="D10" s="148"/>
      <c r="E10" s="84">
        <v>0</v>
      </c>
      <c r="F10" s="58">
        <v>21.63</v>
      </c>
      <c r="G10" s="58">
        <f>SUM(E10:F10)</f>
        <v>21.63</v>
      </c>
      <c r="H10" s="58" t="s">
        <v>37</v>
      </c>
      <c r="I10" s="58">
        <v>15</v>
      </c>
      <c r="J10" s="58">
        <v>1.19</v>
      </c>
      <c r="K10" s="94">
        <v>900</v>
      </c>
      <c r="L10" s="59">
        <v>302.17</v>
      </c>
      <c r="M10" s="95" t="s">
        <v>61</v>
      </c>
      <c r="N10" s="106"/>
      <c r="O10" s="59">
        <f>SUM(N10*G10)</f>
        <v>0</v>
      </c>
      <c r="P10" s="57" t="str">
        <f>IF( O10=0," ", IF(100-((L10/O10)*100)&gt;20,"viac ako 20%",0))</f>
        <v xml:space="preserve"> </v>
      </c>
    </row>
    <row r="11" spans="1:16" x14ac:dyDescent="0.25">
      <c r="A11" s="21"/>
      <c r="B11" s="22" t="s">
        <v>115</v>
      </c>
      <c r="C11" s="109" t="s">
        <v>73</v>
      </c>
      <c r="D11" s="110"/>
      <c r="E11" s="82">
        <v>0</v>
      </c>
      <c r="F11" s="82">
        <v>21.63</v>
      </c>
      <c r="G11" s="82">
        <f t="shared" ref="G11" si="0">SUM(E11:F11)</f>
        <v>21.63</v>
      </c>
      <c r="H11" s="23" t="s">
        <v>37</v>
      </c>
      <c r="I11" s="22">
        <v>15</v>
      </c>
      <c r="J11" s="22">
        <v>1.19</v>
      </c>
      <c r="K11" s="96">
        <v>900</v>
      </c>
      <c r="L11" s="61">
        <v>259.77999999999997</v>
      </c>
      <c r="M11" s="60" t="s">
        <v>61</v>
      </c>
      <c r="N11" s="92"/>
      <c r="O11" s="61">
        <f>SUM(N11*G11)</f>
        <v>0</v>
      </c>
      <c r="P11" s="57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72</v>
      </c>
      <c r="C12" s="109"/>
      <c r="D12" s="116"/>
      <c r="E12" s="81">
        <f>SUM(E10:E11)</f>
        <v>0</v>
      </c>
      <c r="F12" s="81">
        <f t="shared" ref="F12:G12" si="2">SUM(F10:F11)</f>
        <v>43.26</v>
      </c>
      <c r="G12" s="81">
        <f t="shared" si="2"/>
        <v>43.26</v>
      </c>
      <c r="H12" s="26"/>
      <c r="I12" s="25"/>
      <c r="J12" s="25"/>
      <c r="K12" s="93"/>
      <c r="L12" s="61">
        <f>SUM(L10:L11)</f>
        <v>561.95000000000005</v>
      </c>
      <c r="M12" s="60" t="s">
        <v>61</v>
      </c>
      <c r="N12" s="62"/>
      <c r="O12" s="63">
        <f>SUM(O10:O11)</f>
        <v>0</v>
      </c>
      <c r="P12" s="57" t="str">
        <f>IF( O12=0," ", IF(100-((L12/O12)*100)&gt;20,"viac ako 20%",0))</f>
        <v xml:space="preserve"> </v>
      </c>
    </row>
    <row r="13" spans="1:16" x14ac:dyDescent="0.25">
      <c r="A13" s="24"/>
      <c r="B13" s="22"/>
      <c r="C13" s="96"/>
      <c r="D13" s="97"/>
      <c r="E13" s="54"/>
      <c r="F13" s="54"/>
      <c r="G13" s="54"/>
      <c r="H13" s="23"/>
      <c r="I13" s="22"/>
      <c r="J13" s="22"/>
      <c r="K13" s="96"/>
      <c r="L13" s="61"/>
      <c r="M13" s="64"/>
      <c r="N13" s="65"/>
      <c r="O13" s="61"/>
      <c r="P13" s="57"/>
    </row>
    <row r="14" spans="1:16" x14ac:dyDescent="0.25">
      <c r="A14" s="24"/>
      <c r="B14" s="26"/>
      <c r="C14" s="167"/>
      <c r="D14" s="168"/>
      <c r="E14" s="83">
        <v>0</v>
      </c>
      <c r="F14" s="83">
        <v>0</v>
      </c>
      <c r="G14" s="83">
        <f>SUM(E14:F14)</f>
        <v>0</v>
      </c>
      <c r="H14" s="25"/>
      <c r="I14" s="25"/>
      <c r="J14" s="25"/>
      <c r="K14" s="93"/>
      <c r="L14" s="63">
        <v>0</v>
      </c>
      <c r="M14" s="98" t="s">
        <v>61</v>
      </c>
      <c r="N14" s="107"/>
      <c r="O14" s="63">
        <f>SUM(N14*G14)</f>
        <v>0</v>
      </c>
      <c r="P14" s="57"/>
    </row>
    <row r="15" spans="1:16" x14ac:dyDescent="0.25">
      <c r="A15" s="24"/>
      <c r="B15" s="22"/>
      <c r="C15" s="109"/>
      <c r="D15" s="110"/>
      <c r="E15" s="85">
        <v>0</v>
      </c>
      <c r="F15" s="85">
        <v>0</v>
      </c>
      <c r="G15" s="85">
        <f t="shared" ref="G15" si="3">SUM(E15:F15)</f>
        <v>0</v>
      </c>
      <c r="H15" s="23"/>
      <c r="I15" s="22"/>
      <c r="J15" s="22"/>
      <c r="K15" s="96"/>
      <c r="L15" s="61">
        <v>0</v>
      </c>
      <c r="M15" s="60" t="s">
        <v>61</v>
      </c>
      <c r="N15" s="92"/>
      <c r="O15" s="61">
        <f>SUM(N15*G15)</f>
        <v>0</v>
      </c>
      <c r="P15" s="57"/>
    </row>
    <row r="16" spans="1:16" x14ac:dyDescent="0.25">
      <c r="A16" s="24"/>
      <c r="B16" s="25" t="s">
        <v>72</v>
      </c>
      <c r="C16" s="109"/>
      <c r="D16" s="116"/>
      <c r="E16" s="86">
        <f>SUM(E14:E15)</f>
        <v>0</v>
      </c>
      <c r="F16" s="86">
        <f t="shared" ref="F16:G16" si="4">SUM(F14:F15)</f>
        <v>0</v>
      </c>
      <c r="G16" s="86">
        <f t="shared" si="4"/>
        <v>0</v>
      </c>
      <c r="H16" s="26"/>
      <c r="I16" s="25"/>
      <c r="J16" s="25"/>
      <c r="K16" s="93"/>
      <c r="L16" s="61">
        <f>SUM(L14:L15)</f>
        <v>0</v>
      </c>
      <c r="M16" s="60" t="s">
        <v>61</v>
      </c>
      <c r="N16" s="62"/>
      <c r="O16" s="63">
        <f>SUM(O14:O15)</f>
        <v>0</v>
      </c>
      <c r="P16" s="57"/>
    </row>
    <row r="17" spans="1:16" x14ac:dyDescent="0.25">
      <c r="A17" s="21"/>
      <c r="B17" s="22"/>
      <c r="C17" s="109"/>
      <c r="D17" s="110"/>
      <c r="E17" s="54"/>
      <c r="F17" s="54"/>
      <c r="G17" s="54"/>
      <c r="H17" s="23"/>
      <c r="I17" s="22"/>
      <c r="J17" s="22"/>
      <c r="K17" s="96"/>
      <c r="L17" s="61"/>
      <c r="M17" s="64"/>
      <c r="N17" s="65"/>
      <c r="O17" s="61"/>
      <c r="P17" s="57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67"/>
      <c r="D18" s="168"/>
      <c r="E18" s="83">
        <v>0</v>
      </c>
      <c r="F18" s="83">
        <v>0</v>
      </c>
      <c r="G18" s="83">
        <f>SUM(E18:F18)</f>
        <v>0</v>
      </c>
      <c r="H18" s="23"/>
      <c r="I18" s="22"/>
      <c r="J18" s="22"/>
      <c r="K18" s="96"/>
      <c r="L18" s="61">
        <v>0</v>
      </c>
      <c r="M18" s="64" t="s">
        <v>61</v>
      </c>
      <c r="N18" s="92"/>
      <c r="O18" s="61">
        <f>SUM(N18*G18)</f>
        <v>0</v>
      </c>
      <c r="P18" s="57"/>
    </row>
    <row r="19" spans="1:16" x14ac:dyDescent="0.25">
      <c r="A19" s="21"/>
      <c r="B19" s="22"/>
      <c r="C19" s="109"/>
      <c r="D19" s="110"/>
      <c r="E19" s="85">
        <v>0</v>
      </c>
      <c r="F19" s="85">
        <v>0</v>
      </c>
      <c r="G19" s="85">
        <f t="shared" ref="G19" si="6">SUM(E19:F19)</f>
        <v>0</v>
      </c>
      <c r="H19" s="23"/>
      <c r="I19" s="22"/>
      <c r="J19" s="22"/>
      <c r="K19" s="96"/>
      <c r="L19" s="61">
        <v>0</v>
      </c>
      <c r="M19" s="64" t="s">
        <v>61</v>
      </c>
      <c r="N19" s="92"/>
      <c r="O19" s="61">
        <f t="shared" ref="O19" si="7">SUM(N19*G19)</f>
        <v>0</v>
      </c>
      <c r="P19" s="57" t="str">
        <f t="shared" si="5"/>
        <v xml:space="preserve"> </v>
      </c>
    </row>
    <row r="20" spans="1:16" ht="15.75" thickBot="1" x14ac:dyDescent="0.3">
      <c r="A20" s="27"/>
      <c r="B20" s="28" t="s">
        <v>72</v>
      </c>
      <c r="C20" s="109"/>
      <c r="D20" s="116"/>
      <c r="E20" s="86">
        <f>SUM(E18:E19)</f>
        <v>0</v>
      </c>
      <c r="F20" s="86">
        <f t="shared" ref="F20:G20" si="8">SUM(F18:F19)</f>
        <v>0</v>
      </c>
      <c r="G20" s="86">
        <f t="shared" si="8"/>
        <v>0</v>
      </c>
      <c r="H20" s="29"/>
      <c r="I20" s="28"/>
      <c r="J20" s="28"/>
      <c r="K20" s="99"/>
      <c r="L20" s="66">
        <f>SUM(L18:L19)</f>
        <v>0</v>
      </c>
      <c r="M20" s="67" t="s">
        <v>61</v>
      </c>
      <c r="N20" s="68"/>
      <c r="O20" s="66">
        <f>SUM(O18:O19)</f>
        <v>0</v>
      </c>
      <c r="P20" s="57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57"/>
    </row>
    <row r="22" spans="1:16" ht="15.75" thickBot="1" x14ac:dyDescent="0.3">
      <c r="A22" s="47"/>
      <c r="B22" s="38"/>
      <c r="C22" s="38"/>
      <c r="D22" s="38"/>
      <c r="E22" s="38"/>
      <c r="F22" s="38"/>
      <c r="G22" s="38"/>
      <c r="H22" s="38"/>
      <c r="I22" s="38"/>
      <c r="J22" s="111" t="s">
        <v>13</v>
      </c>
      <c r="K22" s="111"/>
      <c r="L22" s="36">
        <f>L12+L16+L20</f>
        <v>561.95000000000005</v>
      </c>
      <c r="M22" s="39"/>
      <c r="N22" s="41" t="s">
        <v>14</v>
      </c>
      <c r="O22" s="36">
        <f>O12+O16+O20</f>
        <v>0</v>
      </c>
      <c r="P22" s="57" t="str">
        <f>IF(O22&gt;L22,"prekročená cena","nižšia ako stanovená")</f>
        <v>nižšia ako stanovená</v>
      </c>
    </row>
    <row r="23" spans="1:16" ht="15.75" thickBot="1" x14ac:dyDescent="0.3">
      <c r="A23" s="112" t="s">
        <v>15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4"/>
      <c r="O23" s="36">
        <f>O22*0.2</f>
        <v>0</v>
      </c>
    </row>
    <row r="24" spans="1:16" ht="15.75" thickBot="1" x14ac:dyDescent="0.3">
      <c r="A24" s="112" t="s">
        <v>16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36">
        <f>O22+O23</f>
        <v>0</v>
      </c>
    </row>
    <row r="25" spans="1:16" x14ac:dyDescent="0.25">
      <c r="A25" s="123" t="s">
        <v>17</v>
      </c>
      <c r="B25" s="123"/>
      <c r="C25" s="12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5" t="s">
        <v>65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</row>
    <row r="27" spans="1:16" ht="25.5" customHeight="1" x14ac:dyDescent="0.25">
      <c r="A27" s="51" t="s">
        <v>57</v>
      </c>
      <c r="B27" s="51"/>
      <c r="C27" s="51"/>
      <c r="D27" s="51"/>
      <c r="E27" s="51"/>
      <c r="F27" s="51"/>
      <c r="G27" s="50" t="s">
        <v>55</v>
      </c>
      <c r="H27" s="51"/>
      <c r="I27" s="51"/>
      <c r="J27" s="43"/>
      <c r="K27" s="43"/>
      <c r="L27" s="43"/>
      <c r="M27" s="43"/>
      <c r="N27" s="43"/>
      <c r="O27" s="43"/>
    </row>
    <row r="28" spans="1:16" ht="15" customHeight="1" x14ac:dyDescent="0.25">
      <c r="A28" s="125" t="s">
        <v>67</v>
      </c>
      <c r="B28" s="126"/>
      <c r="C28" s="126"/>
      <c r="D28" s="126"/>
      <c r="E28" s="127"/>
      <c r="F28" s="124" t="s">
        <v>56</v>
      </c>
      <c r="G28" s="44" t="s">
        <v>18</v>
      </c>
      <c r="H28" s="169">
        <f>'zákazka a cenová ponuka 1 '!H28:O28</f>
        <v>0</v>
      </c>
      <c r="I28" s="170"/>
      <c r="J28" s="170"/>
      <c r="K28" s="170"/>
      <c r="L28" s="170"/>
      <c r="M28" s="170"/>
      <c r="N28" s="170"/>
      <c r="O28" s="171"/>
    </row>
    <row r="29" spans="1:16" x14ac:dyDescent="0.25">
      <c r="A29" s="128"/>
      <c r="B29" s="129"/>
      <c r="C29" s="129"/>
      <c r="D29" s="129"/>
      <c r="E29" s="130"/>
      <c r="F29" s="124"/>
      <c r="G29" s="44" t="s">
        <v>19</v>
      </c>
      <c r="H29" s="169">
        <f>'zákazka a cenová ponuka 1 '!H29:O29</f>
        <v>0</v>
      </c>
      <c r="I29" s="170"/>
      <c r="J29" s="170"/>
      <c r="K29" s="170"/>
      <c r="L29" s="170"/>
      <c r="M29" s="170"/>
      <c r="N29" s="170"/>
      <c r="O29" s="171"/>
    </row>
    <row r="30" spans="1:16" ht="18" customHeight="1" x14ac:dyDescent="0.25">
      <c r="A30" s="128"/>
      <c r="B30" s="129"/>
      <c r="C30" s="129"/>
      <c r="D30" s="129"/>
      <c r="E30" s="130"/>
      <c r="F30" s="124"/>
      <c r="G30" s="44" t="s">
        <v>20</v>
      </c>
      <c r="H30" s="169">
        <f>'zákazka a cenová ponuka 1 '!H30:O30</f>
        <v>0</v>
      </c>
      <c r="I30" s="170"/>
      <c r="J30" s="170"/>
      <c r="K30" s="170"/>
      <c r="L30" s="170"/>
      <c r="M30" s="170"/>
      <c r="N30" s="170"/>
      <c r="O30" s="171"/>
    </row>
    <row r="31" spans="1:16" x14ac:dyDescent="0.25">
      <c r="A31" s="128"/>
      <c r="B31" s="129"/>
      <c r="C31" s="129"/>
      <c r="D31" s="129"/>
      <c r="E31" s="130"/>
      <c r="F31" s="124"/>
      <c r="G31" s="44" t="s">
        <v>21</v>
      </c>
      <c r="H31" s="169">
        <f>'zákazka a cenová ponuka 1 '!H31:O31</f>
        <v>0</v>
      </c>
      <c r="I31" s="170"/>
      <c r="J31" s="170"/>
      <c r="K31" s="170"/>
      <c r="L31" s="170"/>
      <c r="M31" s="170"/>
      <c r="N31" s="170"/>
      <c r="O31" s="171"/>
    </row>
    <row r="32" spans="1:16" x14ac:dyDescent="0.25">
      <c r="A32" s="128"/>
      <c r="B32" s="129"/>
      <c r="C32" s="129"/>
      <c r="D32" s="129"/>
      <c r="E32" s="130"/>
      <c r="F32" s="124"/>
      <c r="G32" s="44" t="s">
        <v>22</v>
      </c>
      <c r="H32" s="169">
        <f>'zákazka a cenová ponuka 1 '!H32:O32</f>
        <v>0</v>
      </c>
      <c r="I32" s="170"/>
      <c r="J32" s="170"/>
      <c r="K32" s="170"/>
      <c r="L32" s="170"/>
      <c r="M32" s="170"/>
      <c r="N32" s="170"/>
      <c r="O32" s="171"/>
    </row>
    <row r="33" spans="1:15" x14ac:dyDescent="0.25">
      <c r="A33" s="128"/>
      <c r="B33" s="129"/>
      <c r="C33" s="129"/>
      <c r="D33" s="129"/>
      <c r="E33" s="13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8"/>
      <c r="B34" s="129"/>
      <c r="C34" s="129"/>
      <c r="D34" s="129"/>
      <c r="E34" s="13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31"/>
      <c r="B35" s="132"/>
      <c r="C35" s="132"/>
      <c r="D35" s="132"/>
      <c r="E35" s="133"/>
      <c r="F35" s="43"/>
      <c r="G35" s="16"/>
      <c r="H35" s="16"/>
      <c r="I35" s="16"/>
      <c r="J35" s="16" t="s">
        <v>23</v>
      </c>
      <c r="K35" s="16"/>
      <c r="L35" s="120"/>
      <c r="M35" s="121"/>
      <c r="N35" s="122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UexccLJhWG66uLSYZcXjwyl7+8wmSzhR5b4+ChMY/Ob40w4LckOfNwmvAwfcRejw5gwiBGXXjQpBQemwwG8g/g==" saltValue="DArZHP12T/OBKr/kT9g58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9</vt:i4>
      </vt:variant>
    </vt:vector>
  </HeadingPairs>
  <TitlesOfParts>
    <vt:vector size="20" baseType="lpstr">
      <vt:lpstr>zákazka a cenová ponuka 1 </vt:lpstr>
      <vt:lpstr>zákazka a cenová ponuka 2</vt:lpstr>
      <vt:lpstr>zákazka a cenová ponuka 3</vt:lpstr>
      <vt:lpstr>zákazka a cenová ponuka 4</vt:lpstr>
      <vt:lpstr>zákazka a cenová ponuka 5</vt:lpstr>
      <vt:lpstr>zákazka a cenová ponuka 6</vt:lpstr>
      <vt:lpstr>zákazka a cenová ponuka 7</vt:lpstr>
      <vt:lpstr>zákazka a cenová ponuka 8</vt:lpstr>
      <vt:lpstr>zákazka a cenová ponuka 9</vt:lpstr>
      <vt:lpstr>Sumár 10</vt:lpstr>
      <vt:lpstr>Vysvetlívky</vt:lpstr>
      <vt:lpstr>'zákazka a cenová ponuka 1 '!Oblasť_tlače</vt:lpstr>
      <vt:lpstr>'zákazka a cenová ponuka 2'!Oblasť_tlače</vt:lpstr>
      <vt:lpstr>'zákazka a cenová ponuka 3'!Oblasť_tlače</vt:lpstr>
      <vt:lpstr>'zákazka a cenová ponuka 4'!Oblasť_tlače</vt:lpstr>
      <vt:lpstr>'zákazka a cenová ponuka 5'!Oblasť_tlače</vt:lpstr>
      <vt:lpstr>'zákazka a cenová ponuka 6'!Oblasť_tlače</vt:lpstr>
      <vt:lpstr>'zákazka a cenová ponuka 7'!Oblasť_tlače</vt:lpstr>
      <vt:lpstr>'zákazka a cenová ponuka 8'!Oblasť_tlače</vt:lpstr>
      <vt:lpstr>'zákazka a cenová ponuka 9'!Oblasť_tlače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miroslav.baca</cp:lastModifiedBy>
  <cp:lastPrinted>2021-03-15T14:34:19Z</cp:lastPrinted>
  <dcterms:created xsi:type="dcterms:W3CDTF">2012-08-13T12:29:09Z</dcterms:created>
  <dcterms:modified xsi:type="dcterms:W3CDTF">2021-03-18T10:52:26Z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